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charts/chart2.xml" ContentType="application/vnd.openxmlformats-officedocument.drawingml.chart+xml"/>
  <Override PartName="/xl/drawings/drawing23.xml" ContentType="application/vnd.openxmlformats-officedocument.drawing+xml"/>
  <Override PartName="/xl/charts/chart3.xml" ContentType="application/vnd.openxmlformats-officedocument.drawingml.chart+xml"/>
  <Override PartName="/xl/drawings/drawing2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omments1.xml" ContentType="application/vnd.openxmlformats-officedocument.spreadsheetml.comments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17913"/>
  <x:workbookPr codeName="ThisWorkbook"/>
  <xr:revisionPtr revIDLastSave="0" documentId="5_{D62951EC-C56D-4D83-9693-7BF775D2439D}" xr6:coauthVersionLast="14" xr6:coauthVersionMax="14" xr10:uidLastSave="{00000000-0000-0000-0000-000000000000}"/>
  <x:bookViews>
    <x:workbookView xWindow="360" yWindow="90" windowWidth="15135" windowHeight="10935" firstSheet="41" activeTab="41" xr2:uid="{00000000-000D-0000-FFFF-FFFF00000000}"/>
  </x:bookViews>
  <x:sheets>
    <x:sheet name="Table of contents" sheetId="1" r:id="rId1"/>
    <x:sheet name="Introduction" sheetId="2" r:id="rId2"/>
    <x:sheet name="Changes in Excel 2007" sheetId="3" r:id="rId3"/>
    <x:sheet name="Tabs, Ribbons" sheetId="84" r:id="rId4"/>
    <x:sheet name="Office button" sheetId="89" r:id="rId5"/>
    <x:sheet name="QAT" sheetId="85" r:id="rId6"/>
    <x:sheet name="Excel Options" sheetId="86" r:id="rId7"/>
    <x:sheet name="File extensions" sheetId="87" r:id="rId8"/>
    <x:sheet name="Right-clicking" sheetId="106" r:id="rId9"/>
    <x:sheet name="Basic spreadsheet tasks" sheetId="4" r:id="rId10"/>
    <x:sheet name="Cell comments, text boxes" sheetId="93" r:id="rId11"/>
    <x:sheet name="Going home" sheetId="5" r:id="rId12"/>
    <x:sheet name="Undo" sheetId="58" r:id="rId13"/>
    <x:sheet name="End-arrow keys" sheetId="6" r:id="rId14"/>
    <x:sheet name="Screen-splitters" sheetId="7" r:id="rId15"/>
    <x:sheet name="Select a range" sheetId="10" r:id="rId16"/>
    <x:sheet name="Select multiple ranges" sheetId="12" r:id="rId17"/>
    <x:sheet name="Copy Paste" sheetId="13" r:id="rId18"/>
    <x:sheet name="Paste Special" sheetId="14" r:id="rId19"/>
    <x:sheet name="Cut Paste" sheetId="15" r:id="rId20"/>
    <x:sheet name="Rows, Columns" sheetId="19" r:id="rId21"/>
    <x:sheet name="Worksheets" sheetId="68" r:id="rId22"/>
    <x:sheet name="Sorting" sheetId="94" r:id="rId23"/>
    <x:sheet name="Fill Series" sheetId="20" r:id="rId24"/>
    <x:sheet name="Go To" sheetId="16" r:id="rId25"/>
    <x:sheet name="Relative Absolute" sheetId="17" r:id="rId26"/>
    <x:sheet name="R1C1 Notation" sheetId="18" r:id="rId27"/>
    <x:sheet name="Auditing formulas" sheetId="67" r:id="rId28"/>
    <x:sheet name="Summation Button" sheetId="21" r:id="rId29"/>
    <x:sheet name="Transpose" sheetId="22" r:id="rId30"/>
    <x:sheet name="Range Names" sheetId="23" r:id="rId31"/>
    <x:sheet name="Printing" sheetId="104" r:id="rId32"/>
    <x:sheet name="Basic Functions" sheetId="24" r:id="rId33"/>
    <x:sheet name="fx button" sheetId="31" r:id="rId34"/>
    <x:sheet name="Sum, Average" sheetId="25" r:id="rId35"/>
    <x:sheet name="Count, Counta, Countblank" sheetId="26" r:id="rId36"/>
    <x:sheet name="Min, Max" sheetId="27" r:id="rId37"/>
    <x:sheet name="If" sheetId="29" r:id="rId38"/>
    <x:sheet name="Lookup" sheetId="30" r:id="rId39"/>
    <x:sheet name="Math functions" sheetId="90" r:id="rId40"/>
    <x:sheet name="Charts" sheetId="62" r:id="rId41"/>
    <x:sheet name="Create chart" sheetId="63" r:id="rId42"/>
    <x:sheet name="Locating chart" sheetId="79" r:id="rId43"/>
    <x:sheet name="Modify chart" sheetId="64" r:id="rId44"/>
    <x:sheet name="Hyperlinks" sheetId="101" r:id="rId45"/>
    <x:sheet name="Goal Seek" sheetId="100" r:id="rId46"/>
    <x:sheet name="Data tables" sheetId="35" r:id="rId47"/>
    <x:sheet name="One-way data table" sheetId="33" r:id="rId48"/>
    <x:sheet name="Two-way data table" sheetId="34" r:id="rId49"/>
    <x:sheet name="Tables" sheetId="97" r:id="rId50"/>
    <x:sheet name="Pivot tables" sheetId="98" r:id="rId51"/>
    <x:sheet name="Conditional formatting" sheetId="96" r:id="rId52"/>
    <x:sheet name="Data validation" sheetId="91" r:id="rId53"/>
    <x:sheet name="Protecting" sheetId="105" r:id="rId54"/>
    <x:sheet name="Counting, Summing Functions" sheetId="78" r:id="rId55"/>
    <x:sheet name="Countif, Sumif, Averageif" sheetId="65" r:id="rId56"/>
    <x:sheet name="Countifs, Sumifs, Averageifs" sheetId="66" r:id="rId57"/>
    <x:sheet name="Sumproduct" sheetId="28" r:id="rId58"/>
    <x:sheet name="Text" sheetId="38" r:id="rId59"/>
    <x:sheet name="Trim, Value" sheetId="92" r:id="rId60"/>
    <x:sheet name="Concatenating" sheetId="36" r:id="rId61"/>
    <x:sheet name="Parsing" sheetId="37" r:id="rId62"/>
    <x:sheet name="Dates" sheetId="39" r:id="rId63"/>
    <x:sheet name="Y2K" sheetId="60" r:id="rId64"/>
    <x:sheet name="Now, Today" sheetId="40" r:id="rId65"/>
    <x:sheet name="Year, Month, Day, Weekday" sheetId="41" r:id="rId66"/>
    <x:sheet name="Datedif" sheetId="42" r:id="rId67"/>
    <x:sheet name="Date, Datevalue" sheetId="43" r:id="rId68"/>
    <x:sheet name="Statistical" sheetId="44" r:id="rId69"/>
    <x:sheet name="Median, Percentile, Quartile" sheetId="45" r:id="rId70"/>
    <x:sheet name="Stdev, Var" sheetId="46" r:id="rId71"/>
    <x:sheet name="Correlation" sheetId="61" r:id="rId72"/>
    <x:sheet name="Rank, Large, Small" sheetId="47" r:id="rId73"/>
    <x:sheet name="Financial" sheetId="48" r:id="rId74"/>
    <x:sheet name="PMT" sheetId="49" r:id="rId75"/>
    <x:sheet name="NPV, XNPV" sheetId="50" r:id="rId76"/>
    <x:sheet name="IRR" sheetId="51" r:id="rId77"/>
    <x:sheet name="Lookup, Reference" sheetId="52" r:id="rId78"/>
    <x:sheet name="Index" sheetId="54" r:id="rId79"/>
    <x:sheet name="Match" sheetId="55" r:id="rId80"/>
    <x:sheet name="Offset" sheetId="56" r:id="rId81"/>
    <x:sheet name="Recording macro" sheetId="99" r:id="rId82"/>
  </x:sheets>
  <x:definedNames>
    <x:definedName name="Apr">'Range Names'!$Q$37</x:definedName>
    <x:definedName name="Feb">'Range Names'!$Q$35</x:definedName>
    <x:definedName name="Jan">'Range Names'!$Q$34</x:definedName>
    <x:definedName name="Jun">'Range Names'!$Q$39</x:definedName>
    <x:definedName name="Mar">'Range Names'!$Q$36</x:definedName>
    <x:definedName name="May">'Range Names'!$Q$38</x:definedName>
    <x:definedName name="Month">'Range Names'!$Q$34:$Q$39</x:definedName>
    <x:definedName name="Revenue">'Range Names'!$S$34:$S$40</x:definedName>
    <x:definedName name="Sales">OFFSET(Offset!$M$42,0,0,COUNTA(Offset!$M:$M)-COUNTA(Offset!$M$1:$M$41),1)</x:definedName>
    <x:definedName name="Sales1">OFFSET(Offset!$AM$66,1,1,COUNT(Offset!$AN:$AN),COUNT(Offset!$67:$67))</x:definedName>
    <x:definedName name="Slicer_Children">#N/A</x:definedName>
    <x:definedName name="Slicer_Gender">#N/A</x:definedName>
    <x:definedName name="Slicer_State">#N/A</x:definedName>
    <x:definedName name="Totals">'Range Names'!$Q$40:$S$40</x:definedName>
    <x:definedName name="UnitPrice">'Range Names'!$R$34:$R$40</x:definedName>
    <x:definedName name="UnitsSold">'Range Names'!$Q$34:$Q$39</x:definedName>
  </x:definedNames>
  <x:calcPr calcId="171026" calcCompleted="0"/>
</x:workbook>
</file>

<file path=xl/calcChain.xml><?xml version="1.0" encoding="utf-8"?>
<calcChain xmlns="http://schemas.openxmlformats.org/spreadsheetml/2006/main">
  <c r="E23" i="19" l="1"/>
  <c r="P3" i="21"/>
  <c r="P4" i="21"/>
  <c r="P5" i="21"/>
  <c r="P6" i="21"/>
  <c r="P7" i="21"/>
  <c r="X8" i="104"/>
  <c r="M10" i="100"/>
  <c r="M12" i="100"/>
  <c r="M67" i="97"/>
  <c r="N67" i="97"/>
  <c r="M68" i="97"/>
  <c r="N68" i="97"/>
  <c r="M69" i="97"/>
  <c r="N69" i="97"/>
  <c r="M70" i="97"/>
  <c r="N70" i="97"/>
  <c r="M71" i="97"/>
  <c r="N71" i="97"/>
  <c r="M72" i="97"/>
  <c r="N72" i="97"/>
  <c r="M73" i="97"/>
  <c r="N73" i="97"/>
  <c r="M74" i="97"/>
  <c r="N74" i="97"/>
  <c r="M75" i="97"/>
  <c r="N75" i="97"/>
  <c r="M76" i="97"/>
  <c r="N76" i="97"/>
  <c r="M77" i="97"/>
  <c r="N77" i="97"/>
  <c r="M78" i="97"/>
  <c r="N78" i="97"/>
  <c r="M79" i="97"/>
  <c r="N79" i="97"/>
  <c r="M80" i="97"/>
  <c r="N80" i="97"/>
  <c r="M81" i="97"/>
  <c r="N81" i="97"/>
  <c r="M82" i="97"/>
  <c r="N82" i="97"/>
  <c r="M83" i="97"/>
  <c r="N83" i="97"/>
  <c r="M84" i="97"/>
  <c r="N84" i="97"/>
  <c r="M85" i="97"/>
  <c r="N85" i="97"/>
  <c r="M86" i="97"/>
  <c r="N86" i="97"/>
  <c r="M87" i="97"/>
  <c r="N87" i="97"/>
  <c r="M88" i="97"/>
  <c r="N88" i="97"/>
  <c r="M57" i="96"/>
  <c r="N57" i="96"/>
  <c r="O57" i="96"/>
  <c r="P57" i="96"/>
  <c r="Q57" i="96"/>
  <c r="R57" i="96"/>
  <c r="M58" i="96"/>
  <c r="N58" i="96"/>
  <c r="O58" i="96"/>
  <c r="P58" i="96"/>
  <c r="Q58" i="96"/>
  <c r="R58" i="96"/>
  <c r="M59" i="96"/>
  <c r="N59" i="96"/>
  <c r="O59" i="96"/>
  <c r="P59" i="96"/>
  <c r="Q59" i="96"/>
  <c r="R59" i="96"/>
  <c r="M60" i="96"/>
  <c r="N60" i="96"/>
  <c r="O60" i="96"/>
  <c r="P60" i="96"/>
  <c r="Q60" i="96"/>
  <c r="R60" i="96"/>
  <c r="M61" i="96"/>
  <c r="N61" i="96"/>
  <c r="O61" i="96"/>
  <c r="P61" i="96"/>
  <c r="Q61" i="96"/>
  <c r="R61" i="96"/>
  <c r="M62" i="96"/>
  <c r="N62" i="96"/>
  <c r="O62" i="96"/>
  <c r="P62" i="96"/>
  <c r="Q62" i="96"/>
  <c r="R62" i="96"/>
  <c r="M63" i="96"/>
  <c r="N63" i="96"/>
  <c r="O63" i="96"/>
  <c r="P63" i="96"/>
  <c r="Q63" i="96"/>
  <c r="R63" i="96"/>
  <c r="M64" i="96"/>
  <c r="N64" i="96"/>
  <c r="O64" i="96"/>
  <c r="P64" i="96"/>
  <c r="Q64" i="96"/>
  <c r="R64" i="96"/>
  <c r="M65" i="96"/>
  <c r="N65" i="96"/>
  <c r="O65" i="96"/>
  <c r="P65" i="96"/>
  <c r="Q65" i="96"/>
  <c r="R65" i="96"/>
  <c r="M66" i="96"/>
  <c r="N66" i="96"/>
  <c r="O66" i="96"/>
  <c r="P66" i="96"/>
  <c r="Q66" i="96"/>
  <c r="R66" i="96"/>
  <c r="M67" i="96"/>
  <c r="N67" i="96"/>
  <c r="O67" i="96"/>
  <c r="P67" i="96"/>
  <c r="Q67" i="96"/>
  <c r="R67" i="96"/>
  <c r="M68" i="96"/>
  <c r="N68" i="96"/>
  <c r="O68" i="96"/>
  <c r="P68" i="96"/>
  <c r="Q68" i="96"/>
  <c r="R68" i="96"/>
  <c r="M30" i="91"/>
  <c r="X8" i="90"/>
  <c r="M10" i="67"/>
  <c r="M17" i="67"/>
  <c r="M13" i="67"/>
  <c r="M15" i="67"/>
  <c r="M18" i="67"/>
  <c r="M19" i="67"/>
  <c r="M20" i="67"/>
  <c r="AB10" i="66"/>
  <c r="AB9" i="66"/>
  <c r="AB7" i="66"/>
  <c r="N81" i="63"/>
  <c r="O81" i="63"/>
  <c r="N82" i="63"/>
  <c r="O82" i="63"/>
  <c r="N83" i="63"/>
  <c r="O83" i="63"/>
  <c r="N84" i="63"/>
  <c r="O84" i="63"/>
  <c r="N85" i="63"/>
  <c r="O85" i="63"/>
  <c r="N86" i="63"/>
  <c r="O86" i="63"/>
  <c r="P81" i="63"/>
  <c r="Q81" i="63"/>
  <c r="P82" i="63"/>
  <c r="Q82" i="63"/>
  <c r="P83" i="63"/>
  <c r="Q83" i="63"/>
  <c r="P84" i="63"/>
  <c r="Q84" i="63"/>
  <c r="P85" i="63"/>
  <c r="Q85" i="63"/>
  <c r="P86" i="63"/>
  <c r="Q86" i="63"/>
  <c r="M68" i="63"/>
  <c r="N68" i="63"/>
  <c r="O68" i="63"/>
  <c r="P68" i="63"/>
  <c r="Q68" i="63"/>
  <c r="R68" i="63"/>
  <c r="M69" i="63"/>
  <c r="N69" i="63"/>
  <c r="O69" i="63"/>
  <c r="P69" i="63"/>
  <c r="Q69" i="63"/>
  <c r="R69" i="63"/>
  <c r="M70" i="63"/>
  <c r="N70" i="63"/>
  <c r="O70" i="63"/>
  <c r="P70" i="63"/>
  <c r="Q70" i="63"/>
  <c r="R70" i="63"/>
  <c r="M71" i="63"/>
  <c r="N71" i="63"/>
  <c r="O71" i="63"/>
  <c r="P71" i="63"/>
  <c r="Q71" i="63"/>
  <c r="R71" i="63"/>
  <c r="M72" i="63"/>
  <c r="N72" i="63"/>
  <c r="O72" i="63"/>
  <c r="P72" i="63"/>
  <c r="Q72" i="63"/>
  <c r="R72" i="63"/>
  <c r="M73" i="63"/>
  <c r="N73" i="63"/>
  <c r="O73" i="63"/>
  <c r="P73" i="63"/>
  <c r="Q73" i="63"/>
  <c r="R73" i="63"/>
  <c r="M54" i="63"/>
  <c r="N54" i="63"/>
  <c r="O54" i="63"/>
  <c r="P54" i="63"/>
  <c r="M55" i="63"/>
  <c r="N55" i="63"/>
  <c r="O55" i="63"/>
  <c r="P55" i="63"/>
  <c r="M56" i="63"/>
  <c r="N56" i="63"/>
  <c r="O56" i="63"/>
  <c r="P56" i="63"/>
  <c r="M57" i="63"/>
  <c r="N57" i="63"/>
  <c r="O57" i="63"/>
  <c r="P57" i="63"/>
  <c r="M58" i="63"/>
  <c r="N58" i="63"/>
  <c r="O58" i="63"/>
  <c r="P58" i="63"/>
  <c r="M59" i="63"/>
  <c r="N59" i="63"/>
  <c r="O59" i="63"/>
  <c r="P59" i="63"/>
  <c r="W17" i="43"/>
  <c r="M4" i="43"/>
  <c r="L3" i="58"/>
  <c r="M3" i="58"/>
  <c r="L4" i="58"/>
  <c r="M4" i="58"/>
  <c r="L5" i="58"/>
  <c r="M5" i="58"/>
  <c r="L6" i="58"/>
  <c r="M6" i="58"/>
  <c r="L7" i="58"/>
  <c r="M7" i="58"/>
  <c r="L8" i="58"/>
  <c r="M8" i="58"/>
  <c r="L9" i="58"/>
  <c r="M9" i="58"/>
  <c r="L10" i="58"/>
  <c r="M10" i="58"/>
  <c r="L11" i="58"/>
  <c r="M11" i="58"/>
  <c r="L12" i="58"/>
  <c r="M12" i="58"/>
  <c r="L13" i="58"/>
  <c r="M13" i="58"/>
  <c r="L14" i="58"/>
  <c r="M14" i="58"/>
  <c r="L15" i="58"/>
  <c r="M15" i="58"/>
  <c r="P41" i="56"/>
  <c r="AC38" i="56"/>
  <c r="AD38" i="56"/>
  <c r="AE38" i="56"/>
  <c r="AF38" i="56"/>
  <c r="AG38" i="56"/>
  <c r="AH38" i="56"/>
  <c r="AI38" i="56"/>
  <c r="AB38" i="56"/>
  <c r="P24" i="56"/>
  <c r="Q24" i="56"/>
  <c r="R24" i="56"/>
  <c r="S24" i="56"/>
  <c r="T24" i="56"/>
  <c r="U24" i="56"/>
  <c r="V24" i="56"/>
  <c r="W24" i="56"/>
  <c r="Y39" i="55"/>
  <c r="Z39" i="55"/>
  <c r="AA39" i="55"/>
  <c r="X39" i="55"/>
  <c r="M11" i="55"/>
  <c r="M12" i="55"/>
  <c r="T12" i="54"/>
  <c r="T8" i="54"/>
  <c r="Y6" i="51"/>
  <c r="Y37" i="50"/>
  <c r="Y10" i="50"/>
  <c r="V6" i="49"/>
  <c r="Y5" i="49"/>
  <c r="Y21" i="47"/>
  <c r="Y22" i="47"/>
  <c r="Y23" i="47"/>
  <c r="Y24" i="47"/>
  <c r="Y25" i="47"/>
  <c r="Y26" i="47"/>
  <c r="Y27" i="47"/>
  <c r="Y28" i="47"/>
  <c r="Y29" i="47"/>
  <c r="Y30" i="47"/>
  <c r="X21" i="47"/>
  <c r="X22" i="47"/>
  <c r="X23" i="47"/>
  <c r="X24" i="47"/>
  <c r="X25" i="47"/>
  <c r="X26" i="47"/>
  <c r="X27" i="47"/>
  <c r="X28" i="47"/>
  <c r="X29" i="47"/>
  <c r="X30" i="47"/>
  <c r="Y3" i="47"/>
  <c r="Y4" i="47"/>
  <c r="Y5" i="47"/>
  <c r="Y6" i="47"/>
  <c r="Y7" i="47"/>
  <c r="Y8" i="47"/>
  <c r="Y9" i="47"/>
  <c r="Y10" i="47"/>
  <c r="Y11" i="47"/>
  <c r="Y12" i="47"/>
  <c r="X4" i="47"/>
  <c r="X5" i="47"/>
  <c r="X6" i="47"/>
  <c r="X7" i="47"/>
  <c r="X8" i="47"/>
  <c r="X9" i="47"/>
  <c r="X10" i="47"/>
  <c r="X11" i="47"/>
  <c r="X12" i="47"/>
  <c r="X3" i="47"/>
  <c r="Z5" i="46"/>
  <c r="Z4" i="46"/>
  <c r="Z3" i="46"/>
  <c r="Z8" i="46"/>
  <c r="AB8" i="46"/>
  <c r="AB5" i="61"/>
  <c r="AB6" i="61"/>
  <c r="AB4" i="61"/>
  <c r="Z7" i="46"/>
  <c r="AB7" i="46"/>
  <c r="AB9" i="46"/>
  <c r="X11" i="42"/>
  <c r="X10" i="42"/>
  <c r="X9" i="42"/>
  <c r="X8" i="42"/>
  <c r="AC95" i="37"/>
  <c r="Z95" i="37"/>
  <c r="AH95" i="37"/>
  <c r="AA95" i="37"/>
  <c r="AB95" i="37"/>
  <c r="AD95" i="37"/>
  <c r="AC94" i="37"/>
  <c r="AG94" i="37"/>
  <c r="AA94" i="37"/>
  <c r="AB94" i="37"/>
  <c r="AD94" i="37"/>
  <c r="AF94" i="37"/>
  <c r="AE94" i="37"/>
  <c r="Z94" i="37"/>
  <c r="AH94" i="37"/>
  <c r="AC93" i="37"/>
  <c r="AH93" i="37"/>
  <c r="AA93" i="37"/>
  <c r="AB93" i="37"/>
  <c r="AD93" i="37"/>
  <c r="Z93" i="37"/>
  <c r="AC92" i="37"/>
  <c r="AG92" i="37"/>
  <c r="AA92" i="37"/>
  <c r="AB92" i="37"/>
  <c r="AD92" i="37"/>
  <c r="Z92" i="37"/>
  <c r="AF92" i="37"/>
  <c r="AE92" i="37"/>
  <c r="AH92" i="37"/>
  <c r="AC91" i="37"/>
  <c r="Z91" i="37"/>
  <c r="AH91" i="37"/>
  <c r="AA91" i="37"/>
  <c r="AB91" i="37"/>
  <c r="AD91" i="37"/>
  <c r="AC90" i="37"/>
  <c r="AG90" i="37"/>
  <c r="AA90" i="37"/>
  <c r="AB90" i="37"/>
  <c r="AD90" i="37"/>
  <c r="AF90" i="37"/>
  <c r="AE90" i="37"/>
  <c r="Z90" i="37"/>
  <c r="AH90" i="37"/>
  <c r="AC89" i="37"/>
  <c r="Z89" i="37"/>
  <c r="AH89" i="37"/>
  <c r="AA89" i="37"/>
  <c r="AB89" i="37"/>
  <c r="AD89" i="37"/>
  <c r="AC88" i="37"/>
  <c r="AH88" i="37"/>
  <c r="AG88" i="37"/>
  <c r="AA88" i="37"/>
  <c r="AB88" i="37"/>
  <c r="AD88" i="37"/>
  <c r="AE88" i="37"/>
  <c r="Z88" i="37"/>
  <c r="AF88" i="37"/>
  <c r="AC87" i="37"/>
  <c r="Z87" i="37"/>
  <c r="AH87" i="37"/>
  <c r="AA87" i="37"/>
  <c r="AB87" i="37"/>
  <c r="AD87" i="37"/>
  <c r="AC86" i="37"/>
  <c r="AG86" i="37"/>
  <c r="AA86" i="37"/>
  <c r="AB86" i="37"/>
  <c r="AD86" i="37"/>
  <c r="AF86" i="37"/>
  <c r="AE86" i="37"/>
  <c r="Z86" i="37"/>
  <c r="AH86" i="37"/>
  <c r="AA80" i="37"/>
  <c r="AD80" i="37"/>
  <c r="Z80" i="37"/>
  <c r="AA79" i="37"/>
  <c r="AD79" i="37"/>
  <c r="AB79" i="37"/>
  <c r="Z79" i="37"/>
  <c r="AC79" i="37"/>
  <c r="AA78" i="37"/>
  <c r="AD78" i="37"/>
  <c r="Z78" i="37"/>
  <c r="AA77" i="37"/>
  <c r="AD77" i="37"/>
  <c r="AB77" i="37"/>
  <c r="Z77" i="37"/>
  <c r="AC77" i="37"/>
  <c r="AA76" i="37"/>
  <c r="AD76" i="37"/>
  <c r="Z76" i="37"/>
  <c r="AA75" i="37"/>
  <c r="AD75" i="37"/>
  <c r="AB75" i="37"/>
  <c r="Z75" i="37"/>
  <c r="AC75" i="37"/>
  <c r="AA74" i="37"/>
  <c r="AD74" i="37"/>
  <c r="Z74" i="37"/>
  <c r="AA73" i="37"/>
  <c r="AD73" i="37"/>
  <c r="AB73" i="37"/>
  <c r="Z73" i="37"/>
  <c r="AC73" i="37"/>
  <c r="AA72" i="37"/>
  <c r="AD72" i="37"/>
  <c r="Z72" i="37"/>
  <c r="AA71" i="37"/>
  <c r="AD71" i="37"/>
  <c r="AB71" i="37"/>
  <c r="Z71" i="37"/>
  <c r="AC71" i="37"/>
  <c r="M26" i="34"/>
  <c r="M5" i="34"/>
  <c r="M49" i="33"/>
  <c r="M39" i="33"/>
  <c r="M5" i="33"/>
  <c r="X8" i="31"/>
  <c r="W41" i="30"/>
  <c r="W40" i="30"/>
  <c r="W39" i="30"/>
  <c r="W38" i="30"/>
  <c r="W37" i="30"/>
  <c r="W36" i="30"/>
  <c r="W35" i="30"/>
  <c r="W34" i="30"/>
  <c r="N12" i="30"/>
  <c r="N11" i="30"/>
  <c r="N10" i="30"/>
  <c r="N9" i="30"/>
  <c r="N8" i="30"/>
  <c r="N7" i="30"/>
  <c r="N6" i="30"/>
  <c r="N5" i="30"/>
  <c r="N4" i="30"/>
  <c r="P10" i="25"/>
  <c r="P9" i="25"/>
  <c r="O9" i="25"/>
  <c r="P8" i="25"/>
  <c r="O8" i="25"/>
  <c r="N8" i="25"/>
  <c r="P7" i="25"/>
  <c r="O7" i="25"/>
  <c r="N7" i="25"/>
  <c r="M7" i="25"/>
  <c r="Q40" i="23"/>
  <c r="S39" i="23"/>
  <c r="S38" i="23"/>
  <c r="S37" i="23"/>
  <c r="S36" i="23"/>
  <c r="S35" i="23"/>
  <c r="S34" i="23"/>
  <c r="S40" i="23"/>
  <c r="E24" i="19"/>
  <c r="E22" i="19"/>
  <c r="Q8" i="18"/>
  <c r="P8" i="18"/>
  <c r="O8" i="18"/>
  <c r="N8" i="18"/>
  <c r="Q7" i="18"/>
  <c r="P7" i="18"/>
  <c r="O7" i="18"/>
  <c r="N7" i="18"/>
  <c r="Q6" i="18"/>
  <c r="P6" i="18"/>
  <c r="O6" i="18"/>
  <c r="N6" i="18"/>
  <c r="Q5" i="18"/>
  <c r="Q9" i="18"/>
  <c r="P5" i="18"/>
  <c r="P9" i="18"/>
  <c r="O5" i="18"/>
  <c r="O9" i="18"/>
  <c r="N5" i="18"/>
  <c r="N9" i="18"/>
  <c r="AB34" i="17"/>
  <c r="AA34" i="17"/>
  <c r="Z34" i="17"/>
  <c r="Y34" i="17"/>
  <c r="AB33" i="17"/>
  <c r="AA33" i="17"/>
  <c r="Z33" i="17"/>
  <c r="Y33" i="17"/>
  <c r="AB32" i="17"/>
  <c r="AA32" i="17"/>
  <c r="Z32" i="17"/>
  <c r="Y32" i="17"/>
  <c r="AB31" i="17"/>
  <c r="AA31" i="17"/>
  <c r="Z31" i="17"/>
  <c r="Y31" i="17"/>
  <c r="AB30" i="17"/>
  <c r="AA30" i="17"/>
  <c r="Z30" i="17"/>
  <c r="Y30" i="17"/>
  <c r="AA8" i="17"/>
  <c r="Z8" i="17"/>
  <c r="Y8" i="17"/>
  <c r="X8" i="17"/>
  <c r="N9" i="15"/>
  <c r="N8" i="15"/>
  <c r="N7" i="15"/>
  <c r="N6" i="15"/>
  <c r="N5" i="15"/>
  <c r="N4" i="15"/>
  <c r="N3" i="15"/>
  <c r="N29" i="14"/>
  <c r="N28" i="14"/>
  <c r="N27" i="14"/>
  <c r="N9" i="14"/>
  <c r="N8" i="14"/>
  <c r="N7" i="14"/>
  <c r="N6" i="14"/>
  <c r="N5" i="14"/>
  <c r="N4" i="14"/>
  <c r="N3" i="14"/>
  <c r="N56" i="13"/>
  <c r="N44" i="13"/>
  <c r="N11" i="13"/>
  <c r="AE87" i="37"/>
  <c r="AG87" i="37"/>
  <c r="AE89" i="37"/>
  <c r="AG89" i="37"/>
  <c r="AE91" i="37"/>
  <c r="AG91" i="37"/>
  <c r="AE93" i="37"/>
  <c r="AG93" i="37"/>
  <c r="AE95" i="37"/>
  <c r="AG95" i="37"/>
  <c r="AB72" i="37"/>
  <c r="AC72" i="37"/>
  <c r="AB74" i="37"/>
  <c r="AC74" i="37"/>
  <c r="AB76" i="37"/>
  <c r="AC76" i="37"/>
  <c r="AB78" i="37"/>
  <c r="AC78" i="37"/>
  <c r="AB80" i="37"/>
  <c r="AC80" i="37"/>
  <c r="AF87" i="37"/>
  <c r="AF89" i="37"/>
  <c r="AF91" i="37"/>
  <c r="AF93" i="37"/>
  <c r="AF95" i="37"/>
  <c r="M30" i="34"/>
  <c r="M31" i="34"/>
  <c r="Z25" i="34"/>
  <c r="M53" i="33"/>
  <c r="W49" i="33"/>
  <c r="M9" i="33"/>
  <c r="P5" i="33"/>
  <c r="M43" i="33"/>
  <c r="M44" i="33"/>
  <c r="Q39" i="33"/>
  <c r="P39" i="33"/>
  <c r="M9" i="34"/>
  <c r="O4" i="34"/>
  <c r="M10" i="34"/>
  <c r="M54" i="33"/>
  <c r="X49" i="33"/>
  <c r="M10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 xml:space="preserve"> Chris Albright</author>
  </authors>
  <commentList>
    <comment ref="V17" authorId="0" shapeId="0" xr:uid="{00000000-0006-0000-4300-000001000000}">
      <text>
        <r>
          <rPr>
            <b/>
            <sz val="8"/>
            <color indexed="81"/>
            <rFont val="Tahoma"/>
            <family val="2"/>
          </rPr>
          <t>Chris Albright:</t>
        </r>
        <r>
          <rPr>
            <sz val="8"/>
            <color indexed="81"/>
            <rFont val="Tahoma"/>
            <family val="2"/>
          </rPr>
          <t xml:space="preserve">
No, this isn't my real birthdate!</t>
        </r>
      </text>
    </comment>
  </commentList>
</comments>
</file>

<file path=xl/sharedStrings.xml><?xml version="1.0" encoding="utf-8"?>
<sst xmlns="http://schemas.openxmlformats.org/spreadsheetml/2006/main" count="3688" uniqueCount="495">
  <si>
    <t>Save this file under another name, such as My Excel Tutorial.xlsx, and work with the copy.</t>
  </si>
  <si>
    <t>Introduction</t>
  </si>
  <si>
    <t>Basic Excel functions</t>
  </si>
  <si>
    <t>Working with dates</t>
  </si>
  <si>
    <t>Changes in Excel 2007</t>
  </si>
  <si>
    <t>fx button (function wizard)</t>
  </si>
  <si>
    <t>Y2K problem</t>
  </si>
  <si>
    <t>Tabs and ribbons</t>
  </si>
  <si>
    <t>SUM and AVERAGE functions</t>
  </si>
  <si>
    <t>NOW and TODAY functions</t>
  </si>
  <si>
    <t>Office button</t>
  </si>
  <si>
    <t>COUNT, COUNTA, and COUNTBLANK functions</t>
  </si>
  <si>
    <t>YEAR, MONTH, DAY, and WEEKDAY functions</t>
  </si>
  <si>
    <t>Quick Access Toolbar (QAT)</t>
  </si>
  <si>
    <t>MAX and MIN functions</t>
  </si>
  <si>
    <t>DATEDIF function</t>
  </si>
  <si>
    <t>Excel Options</t>
  </si>
  <si>
    <t>IF function</t>
  </si>
  <si>
    <t>DATE and DATEVALUE functions</t>
  </si>
  <si>
    <t>File extensions</t>
  </si>
  <si>
    <t>VLOOKUP and HLOOKUP functions</t>
  </si>
  <si>
    <t>Statistical functions</t>
  </si>
  <si>
    <t>Right-clicking</t>
  </si>
  <si>
    <t>Common math functions</t>
  </si>
  <si>
    <t>MEDIAN, PERCENTILE, and QUARTILE functions</t>
  </si>
  <si>
    <t>Basic Spreadsheet Tasks</t>
  </si>
  <si>
    <t>Charts</t>
  </si>
  <si>
    <t>STDEV and VAR functions</t>
  </si>
  <si>
    <t>Documenting with cell comments and text boxes</t>
  </si>
  <si>
    <t>Creating a chart</t>
  </si>
  <si>
    <t>CORREL and COVAR functions</t>
  </si>
  <si>
    <t>Moving to the top of the sheet</t>
  </si>
  <si>
    <t>Locating a chart</t>
  </si>
  <si>
    <t>RANK, LARGE, and SMALL functions</t>
  </si>
  <si>
    <t>Undoing actions</t>
  </si>
  <si>
    <t>Modifying a chart</t>
  </si>
  <si>
    <t>Financial functions</t>
  </si>
  <si>
    <t>Using End-arrow key combinations</t>
  </si>
  <si>
    <t>Hyperlinks</t>
  </si>
  <si>
    <t>PMT function</t>
  </si>
  <si>
    <t>Splitting the screen</t>
  </si>
  <si>
    <t>Goal Seek</t>
  </si>
  <si>
    <t>NPV and XNPV functions</t>
  </si>
  <si>
    <t>Selecting a range</t>
  </si>
  <si>
    <t>Data tables</t>
  </si>
  <si>
    <t>IRR function</t>
  </si>
  <si>
    <t>Selecting multiple ranges</t>
  </si>
  <si>
    <t>One-way data tables</t>
  </si>
  <si>
    <t>Reference functions</t>
  </si>
  <si>
    <t>Copying and pasting</t>
  </si>
  <si>
    <t>Two-way data tables</t>
  </si>
  <si>
    <t>INDEX function</t>
  </si>
  <si>
    <t>Copying and pasting special</t>
  </si>
  <si>
    <t>Tables</t>
  </si>
  <si>
    <t>MATCH function</t>
  </si>
  <si>
    <t>Cutting and pasting</t>
  </si>
  <si>
    <t>Pivot tables</t>
  </si>
  <si>
    <t>OFFSET function</t>
  </si>
  <si>
    <t>Inserting, deleting, hiding, unhiding rows or columns</t>
  </si>
  <si>
    <t>Conditional formatting</t>
  </si>
  <si>
    <t>Recording a macro</t>
  </si>
  <si>
    <t>Manipulating worksheets</t>
  </si>
  <si>
    <t>Data validation</t>
  </si>
  <si>
    <t>Sorting</t>
  </si>
  <si>
    <t>Protecting worksheets and workbooks</t>
  </si>
  <si>
    <t>Filling a series</t>
  </si>
  <si>
    <t>Common counting, summing, and averaging functions</t>
  </si>
  <si>
    <t>Go To options</t>
  </si>
  <si>
    <t>COUNTIF, SUMIF, and AVERAGEIF functions</t>
  </si>
  <si>
    <t>Absolute and relative addresses</t>
  </si>
  <si>
    <t>COUNTIFS, SUMIFS, and AVERAGEIFS functions</t>
  </si>
  <si>
    <t>Showing formulas in R1C1 notation</t>
  </si>
  <si>
    <t>SUMPRODUCT function</t>
  </si>
  <si>
    <t>Auditing formulas</t>
  </si>
  <si>
    <t>Working with text</t>
  </si>
  <si>
    <t>Summation button</t>
  </si>
  <si>
    <t>TRIM and VALUE functions</t>
  </si>
  <si>
    <t>Transposing a range</t>
  </si>
  <si>
    <t>Concatenating text</t>
  </si>
  <si>
    <t>Range names</t>
  </si>
  <si>
    <t>Parsing text with common text functions</t>
  </si>
  <si>
    <t>Printing</t>
  </si>
  <si>
    <t>Return to table of contents</t>
  </si>
  <si>
    <t xml:space="preserve"> </t>
  </si>
  <si>
    <t>Month</t>
  </si>
  <si>
    <t>Sales</t>
  </si>
  <si>
    <t>Down in the midst of the worksheet</t>
  </si>
  <si>
    <t>Price</t>
  </si>
  <si>
    <t>Units sold</t>
  </si>
  <si>
    <t>Revenue</t>
  </si>
  <si>
    <t>Jan</t>
  </si>
  <si>
    <t>Mar</t>
  </si>
  <si>
    <t>Jun</t>
  </si>
  <si>
    <t>Person</t>
  </si>
  <si>
    <t>Age</t>
  </si>
  <si>
    <t>Gender</t>
  </si>
  <si>
    <t>State</t>
  </si>
  <si>
    <t>Children</t>
  </si>
  <si>
    <t>Salary</t>
  </si>
  <si>
    <t>Male</t>
  </si>
  <si>
    <t>Ohio</t>
  </si>
  <si>
    <t>Female</t>
  </si>
  <si>
    <t>Illinois</t>
  </si>
  <si>
    <t>Indiana</t>
  </si>
  <si>
    <t>Grade</t>
  </si>
  <si>
    <t>Name</t>
  </si>
  <si>
    <t>A+</t>
  </si>
  <si>
    <t>FRED</t>
  </si>
  <si>
    <t>A</t>
  </si>
  <si>
    <t>TOM</t>
  </si>
  <si>
    <t>A-</t>
  </si>
  <si>
    <t>jenny</t>
  </si>
  <si>
    <t>B+</t>
  </si>
  <si>
    <t>doug</t>
  </si>
  <si>
    <t>B</t>
  </si>
  <si>
    <t>MARY</t>
  </si>
  <si>
    <t>B-</t>
  </si>
  <si>
    <t>sam</t>
  </si>
  <si>
    <t>C+</t>
  </si>
  <si>
    <t>charlie</t>
  </si>
  <si>
    <t>C</t>
  </si>
  <si>
    <t>BOB</t>
  </si>
  <si>
    <t>C-</t>
  </si>
  <si>
    <t>CHRIS</t>
  </si>
  <si>
    <t>D+</t>
  </si>
  <si>
    <t>D</t>
  </si>
  <si>
    <t>D-</t>
  </si>
  <si>
    <t>F</t>
  </si>
  <si>
    <t>Order</t>
  </si>
  <si>
    <t>Time</t>
  </si>
  <si>
    <t>Day</t>
  </si>
  <si>
    <t>Morning</t>
  </si>
  <si>
    <t>Saturday</t>
  </si>
  <si>
    <t>Evening</t>
  </si>
  <si>
    <t>Wednesday</t>
  </si>
  <si>
    <t>Afternoon</t>
  </si>
  <si>
    <t>Friday</t>
  </si>
  <si>
    <t>Tuesday</t>
  </si>
  <si>
    <t>Monday</t>
  </si>
  <si>
    <t>Sunday</t>
  </si>
  <si>
    <t>Thursday</t>
  </si>
  <si>
    <t>Q1</t>
  </si>
  <si>
    <t>Feb</t>
  </si>
  <si>
    <t>Apr</t>
  </si>
  <si>
    <t>Q2</t>
  </si>
  <si>
    <t>May</t>
  </si>
  <si>
    <t>Fixed cost</t>
  </si>
  <si>
    <t>Variable cost</t>
  </si>
  <si>
    <t>Units produced</t>
  </si>
  <si>
    <t>Total cost</t>
  </si>
  <si>
    <t>Table of revenues for various unit prices and units sold</t>
  </si>
  <si>
    <t>Unit price</t>
  </si>
  <si>
    <t>Multiplication table</t>
  </si>
  <si>
    <t>Total</t>
  </si>
  <si>
    <t>Unit printing cost</t>
  </si>
  <si>
    <t>Unit mailing cost</t>
  </si>
  <si>
    <t>Variable cost of printing and mailing</t>
  </si>
  <si>
    <t>Number mailed</t>
  </si>
  <si>
    <t>Average revenue per order</t>
  </si>
  <si>
    <t>Order fulfillment cost (% of revenue)</t>
  </si>
  <si>
    <t>Variable cost per order fulfillment</t>
  </si>
  <si>
    <t>Response rate</t>
  </si>
  <si>
    <t>Number of responses</t>
  </si>
  <si>
    <t>Total Revenue</t>
  </si>
  <si>
    <t>Fixed cost of printing</t>
  </si>
  <si>
    <t>Total variable cost of printing and mailing</t>
  </si>
  <si>
    <t>Total variable cost of order fulfillment</t>
  </si>
  <si>
    <t>Profit</t>
  </si>
  <si>
    <t>Sales figures</t>
  </si>
  <si>
    <t>North</t>
  </si>
  <si>
    <t>West</t>
  </si>
  <si>
    <t>East</t>
  </si>
  <si>
    <t>UnitsSold</t>
  </si>
  <si>
    <t>UnitPrice</t>
  </si>
  <si>
    <t>Totals</t>
  </si>
  <si>
    <t>Range names used in this sheet:</t>
  </si>
  <si>
    <t>Payment</t>
  </si>
  <si>
    <t>Note that the PMT function is in the financial category.</t>
  </si>
  <si>
    <t>In general, it has 5 arguments, but the last two are optional</t>
  </si>
  <si>
    <t>and aren't needed here.  There is a minus sign next to</t>
  </si>
  <si>
    <r>
      <t xml:space="preserve">Principal because it is </t>
    </r>
    <r>
      <rPr>
        <i/>
        <sz val="10"/>
        <rFont val="Arial"/>
        <family val="2"/>
      </rPr>
      <t>paid</t>
    </r>
    <r>
      <rPr>
        <sz val="10"/>
        <rFont val="Arial"/>
        <family val="2"/>
      </rPr>
      <t xml:space="preserve">, not </t>
    </r>
    <r>
      <rPr>
        <i/>
        <sz val="10"/>
        <rFont val="Arial"/>
        <family val="2"/>
      </rPr>
      <t>received</t>
    </r>
    <r>
      <rPr>
        <sz val="10"/>
        <rFont val="Arial"/>
        <family val="2"/>
      </rPr>
      <t>.</t>
    </r>
  </si>
  <si>
    <t>Bob</t>
  </si>
  <si>
    <t>Mary</t>
  </si>
  <si>
    <t>Jack</t>
  </si>
  <si>
    <t>Payments for Mr. Jones, who just bought a new car</t>
  </si>
  <si>
    <t>Amount financed</t>
  </si>
  <si>
    <t>Annual interest rate</t>
  </si>
  <si>
    <t>Term (number of months financed)</t>
  </si>
  <si>
    <t>Monthly payment</t>
  </si>
  <si>
    <t>Table of costs for units produced in one month (along side)</t>
  </si>
  <si>
    <t>for use in another month (along top)</t>
  </si>
  <si>
    <t>Student ID</t>
  </si>
  <si>
    <t>Exam score</t>
  </si>
  <si>
    <t>Average (for students who took the exam)</t>
  </si>
  <si>
    <t>Average (giving 0s to students who were absent)</t>
  </si>
  <si>
    <t>Absent</t>
  </si>
  <si>
    <t>Student</t>
  </si>
  <si>
    <t>Number enrolled</t>
  </si>
  <si>
    <t>Number who took exam</t>
  </si>
  <si>
    <t>Number who were absent</t>
  </si>
  <si>
    <t>Sales rep</t>
  </si>
  <si>
    <t>Allison</t>
  </si>
  <si>
    <t>Baker</t>
  </si>
  <si>
    <t>Jones</t>
  </si>
  <si>
    <t>Miller</t>
  </si>
  <si>
    <t>Smith</t>
  </si>
  <si>
    <t>Taylor</t>
  </si>
  <si>
    <t>Jan sales</t>
  </si>
  <si>
    <t>Feb sales</t>
  </si>
  <si>
    <t>Min sales</t>
  </si>
  <si>
    <t>Max sales</t>
  </si>
  <si>
    <t>For each product, if the end inventory is less than or equal to 50 units,</t>
  </si>
  <si>
    <t>enough units are ordered to bring stock back up to 200; otherwise, no</t>
  </si>
  <si>
    <t>units of that product are ordered</t>
  </si>
  <si>
    <t>Product</t>
  </si>
  <si>
    <t>End inventory</t>
  </si>
  <si>
    <t>Order placed (yes or no)?</t>
  </si>
  <si>
    <t># of units ordered</t>
  </si>
  <si>
    <t>Each student gets an A (if score is 90 or above), S for satisfactory (if score</t>
  </si>
  <si>
    <t>if 60 or above but less than 90) or U for unsatisfactory if score is below 60</t>
  </si>
  <si>
    <t>Score</t>
  </si>
  <si>
    <t>Investor sells stock only if its price has gone up three consecutive days</t>
  </si>
  <si>
    <t>(including the current day)</t>
  </si>
  <si>
    <t>Price change</t>
  </si>
  <si>
    <t>Sell (yes or no)?</t>
  </si>
  <si>
    <t>Up</t>
  </si>
  <si>
    <t>Down</t>
  </si>
  <si>
    <r>
      <t xml:space="preserve">Any student who scores at least 95 on </t>
    </r>
    <r>
      <rPr>
        <i/>
        <sz val="10"/>
        <rFont val="Arial"/>
        <family val="2"/>
      </rPr>
      <t>any</t>
    </r>
    <r>
      <rPr>
        <sz val="10"/>
        <rFont val="Arial"/>
        <family val="2"/>
      </rPr>
      <t xml:space="preserve"> of the exams gets a bonus</t>
    </r>
  </si>
  <si>
    <t>which is 1% of their total score.</t>
  </si>
  <si>
    <t>Exam 1</t>
  </si>
  <si>
    <t>Exam 2</t>
  </si>
  <si>
    <t>Exam 3</t>
  </si>
  <si>
    <t>Exam 4</t>
  </si>
  <si>
    <t>Bonus</t>
  </si>
  <si>
    <t>Lookup table</t>
  </si>
  <si>
    <t>Order #</t>
  </si>
  <si>
    <t>Gradepoints</t>
  </si>
  <si>
    <t>Adams</t>
  </si>
  <si>
    <t>Davis</t>
  </si>
  <si>
    <t>Edwards</t>
  </si>
  <si>
    <t>Johnson</t>
  </si>
  <si>
    <t>Myers</t>
  </si>
  <si>
    <t>Thomson</t>
  </si>
  <si>
    <t>Sales1</t>
  </si>
  <si>
    <t>Sales2</t>
  </si>
  <si>
    <t>Product1</t>
  </si>
  <si>
    <t>Product2</t>
  </si>
  <si>
    <t>Product3</t>
  </si>
  <si>
    <t>Product4</t>
  </si>
  <si>
    <t>Region1</t>
  </si>
  <si>
    <t>Region2</t>
  </si>
  <si>
    <t>Region3</t>
  </si>
  <si>
    <t>Region4</t>
  </si>
  <si>
    <t>Region5</t>
  </si>
  <si>
    <t>Region6</t>
  </si>
  <si>
    <t>Product5</t>
  </si>
  <si>
    <t>Product6</t>
  </si>
  <si>
    <t>Junk1</t>
  </si>
  <si>
    <t>Junk2</t>
  </si>
  <si>
    <t>Height</t>
  </si>
  <si>
    <t>Weight</t>
  </si>
  <si>
    <t>Unit cost</t>
  </si>
  <si>
    <t>Demand curve (linear)</t>
  </si>
  <si>
    <t>Intercept</t>
  </si>
  <si>
    <t>Slope</t>
  </si>
  <si>
    <t>Demand</t>
  </si>
  <si>
    <t>Price of car</t>
  </si>
  <si>
    <t xml:space="preserve">Data table </t>
  </si>
  <si>
    <t>Down payment</t>
  </si>
  <si>
    <t>Interest rate</t>
  </si>
  <si>
    <t>Number of payments</t>
  </si>
  <si>
    <t>Total interest paid</t>
  </si>
  <si>
    <t>Data table</t>
  </si>
  <si>
    <t>Interest</t>
  </si>
  <si>
    <t>Total interest</t>
  </si>
  <si>
    <t>Term</t>
  </si>
  <si>
    <t>Data table of monthly payment</t>
  </si>
  <si>
    <t>Data table of total interest paid</t>
  </si>
  <si>
    <t>Birthdate</t>
  </si>
  <si>
    <t>Wisconsin</t>
  </si>
  <si>
    <t>Michigan</t>
  </si>
  <si>
    <t>Date</t>
  </si>
  <si>
    <t>Region</t>
  </si>
  <si>
    <t>Paid With</t>
  </si>
  <si>
    <t>Items Ordered</t>
  </si>
  <si>
    <t>Total Cost</t>
  </si>
  <si>
    <t>Column1</t>
  </si>
  <si>
    <t>Mon</t>
  </si>
  <si>
    <t>VISA</t>
  </si>
  <si>
    <t>Mastercard</t>
  </si>
  <si>
    <t>NorthEast</t>
  </si>
  <si>
    <t>Tues</t>
  </si>
  <si>
    <t>South</t>
  </si>
  <si>
    <t>Cash</t>
  </si>
  <si>
    <t>Wed</t>
  </si>
  <si>
    <t>MidWest</t>
  </si>
  <si>
    <t>Thurs</t>
  </si>
  <si>
    <t>Fri</t>
  </si>
  <si>
    <t>Sat</t>
  </si>
  <si>
    <t>Sun</t>
  </si>
  <si>
    <t>Low</t>
  </si>
  <si>
    <t>Medium</t>
  </si>
  <si>
    <t>High</t>
  </si>
  <si>
    <t>Cutoffs for extremes</t>
  </si>
  <si>
    <t>any integer between 1 and 10</t>
  </si>
  <si>
    <t>any decimal number between 1 and 10</t>
  </si>
  <si>
    <t>any positive integer</t>
  </si>
  <si>
    <t>any negative decimal number</t>
  </si>
  <si>
    <t>any integer between the values in cells N25 and O25</t>
  </si>
  <si>
    <t>Monthy payment</t>
  </si>
  <si>
    <t>Date of loan</t>
  </si>
  <si>
    <t>Gender condition</t>
  </si>
  <si>
    <t>Age cutoff</t>
  </si>
  <si>
    <t>Exam score cutoff</t>
  </si>
  <si>
    <t># of "high" scores</t>
  </si>
  <si>
    <t>Sum of scores for males</t>
  </si>
  <si>
    <t>Average of scores for males</t>
  </si>
  <si>
    <t>Sum of scores for "young" people</t>
  </si>
  <si>
    <t>Average of scores for "young" people</t>
  </si>
  <si>
    <t>Sum of scores for "old" people</t>
  </si>
  <si>
    <t>Average of scores for "old" people</t>
  </si>
  <si>
    <t>COUNTIFS question</t>
  </si>
  <si>
    <t>SUMIFS question</t>
  </si>
  <si>
    <t>AVERAGEIFS question</t>
  </si>
  <si>
    <t>Unit shipping costs</t>
  </si>
  <si>
    <t>City1</t>
  </si>
  <si>
    <t>City2</t>
  </si>
  <si>
    <t>City3</t>
  </si>
  <si>
    <t>Plant1</t>
  </si>
  <si>
    <t>Plant2</t>
  </si>
  <si>
    <t>Plant3</t>
  </si>
  <si>
    <t>Units shipped</t>
  </si>
  <si>
    <t xml:space="preserve">  Bob  </t>
  </si>
  <si>
    <t xml:space="preserve">  Jane  </t>
  </si>
  <si>
    <t xml:space="preserve">  Justin  </t>
  </si>
  <si>
    <t xml:space="preserve">  Lindsay  </t>
  </si>
  <si>
    <t xml:space="preserve">  George  </t>
  </si>
  <si>
    <t xml:space="preserve">  Sam  </t>
  </si>
  <si>
    <t xml:space="preserve">  Christine  </t>
  </si>
  <si>
    <t xml:space="preserve">  Tom  </t>
  </si>
  <si>
    <t xml:space="preserve">  Jenny  </t>
  </si>
  <si>
    <t xml:space="preserve">  Doug  </t>
  </si>
  <si>
    <t>19</t>
  </si>
  <si>
    <t>65</t>
  </si>
  <si>
    <t>36</t>
  </si>
  <si>
    <t>12</t>
  </si>
  <si>
    <t>57</t>
  </si>
  <si>
    <t>93</t>
  </si>
  <si>
    <t>45</t>
  </si>
  <si>
    <t>E</t>
  </si>
  <si>
    <t>Stephen</t>
  </si>
  <si>
    <t>Andy</t>
  </si>
  <si>
    <t>T</t>
  </si>
  <si>
    <t>Thompson</t>
  </si>
  <si>
    <t>John</t>
  </si>
  <si>
    <t>Wilson</t>
  </si>
  <si>
    <t>Kathy</t>
  </si>
  <si>
    <t>Fredericks</t>
  </si>
  <si>
    <t>Karen</t>
  </si>
  <si>
    <t>Williams</t>
  </si>
  <si>
    <t>Tom</t>
  </si>
  <si>
    <t>Peter</t>
  </si>
  <si>
    <t>Jennings</t>
  </si>
  <si>
    <t>Ted</t>
  </si>
  <si>
    <t>R</t>
  </si>
  <si>
    <t>Benson</t>
  </si>
  <si>
    <t>Jason</t>
  </si>
  <si>
    <t>Samson</t>
  </si>
  <si>
    <t>Jones, Bob</t>
  </si>
  <si>
    <t>Davis, Stephen</t>
  </si>
  <si>
    <t>Thompson, Andy</t>
  </si>
  <si>
    <t>Wilson, John</t>
  </si>
  <si>
    <t>Fredericks, Kathy</t>
  </si>
  <si>
    <t>Williams, Karen</t>
  </si>
  <si>
    <t>Smith, Tom</t>
  </si>
  <si>
    <t>Jennings, Peter</t>
  </si>
  <si>
    <t>Benson, Ted</t>
  </si>
  <si>
    <t>Samson, Jason</t>
  </si>
  <si>
    <t>Full name</t>
  </si>
  <si>
    <t>Length</t>
  </si>
  <si>
    <t>Comma</t>
  </si>
  <si>
    <t>Space</t>
  </si>
  <si>
    <t>First name</t>
  </si>
  <si>
    <t>Last name</t>
  </si>
  <si>
    <t>Space1</t>
  </si>
  <si>
    <t>Period</t>
  </si>
  <si>
    <t>Space2</t>
  </si>
  <si>
    <t>Used name</t>
  </si>
  <si>
    <t>Initial</t>
  </si>
  <si>
    <t>Middle initial</t>
  </si>
  <si>
    <t>Jones, Bob E.</t>
  </si>
  <si>
    <t>Davis, F. Stephen</t>
  </si>
  <si>
    <t>Wilson, John B.</t>
  </si>
  <si>
    <t>Fredericks, Kathy C.</t>
  </si>
  <si>
    <t>Williams, Karen R.</t>
  </si>
  <si>
    <t>Smith, J. Tom</t>
  </si>
  <si>
    <t>Benson, Ted C.</t>
  </si>
  <si>
    <t>Samson, Jason A.</t>
  </si>
  <si>
    <t>Today's date</t>
  </si>
  <si>
    <t>Current time</t>
  </si>
  <si>
    <t>Year</t>
  </si>
  <si>
    <t>Month number</t>
  </si>
  <si>
    <t>Month name</t>
  </si>
  <si>
    <t>Weekday number</t>
  </si>
  <si>
    <t>Weekday name</t>
  </si>
  <si>
    <t>Lookup table - months</t>
  </si>
  <si>
    <t>Lookup table - days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</si>
  <si>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</si>
  <si>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</si>
  <si>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</si>
  <si>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</si>
  <si>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</si>
  <si>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</si>
  <si>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</si>
  <si>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</si>
  <si>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</si>
  <si>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</si>
  <si>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</si>
  <si>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Dates of last two physical exams</t>
  </si>
  <si>
    <t>First exam</t>
  </si>
  <si>
    <t>Next exam</t>
  </si>
  <si>
    <t>Days (subtraction)</t>
  </si>
  <si>
    <t>Days (DATEDIF)</t>
  </si>
  <si>
    <t>Months (DATEDIF)</t>
  </si>
  <si>
    <t>Years (DATEDIF)</t>
  </si>
  <si>
    <t>Next birthday</t>
  </si>
  <si>
    <t>Dates imported from a legacy system</t>
  </si>
  <si>
    <t>Nov 25, 1997</t>
  </si>
  <si>
    <t>Nov 26, 1997</t>
  </si>
  <si>
    <t>Nov 29, 1997</t>
  </si>
  <si>
    <t>Dec 1, 1997</t>
  </si>
  <si>
    <t>Dec 3, 1997</t>
  </si>
  <si>
    <t>Average</t>
  </si>
  <si>
    <t>Median</t>
  </si>
  <si>
    <t>Quartiles</t>
  </si>
  <si>
    <t>Q3</t>
  </si>
  <si>
    <t>Percentiles</t>
  </si>
  <si>
    <t>P01</t>
  </si>
  <si>
    <t>P05</t>
  </si>
  <si>
    <t>P10</t>
  </si>
  <si>
    <t>P25</t>
  </si>
  <si>
    <t>P50</t>
  </si>
  <si>
    <t>P75</t>
  </si>
  <si>
    <t>P90</t>
  </si>
  <si>
    <t>P95</t>
  </si>
  <si>
    <t>P99</t>
  </si>
  <si>
    <t>Mean</t>
  </si>
  <si>
    <t>Variance</t>
  </si>
  <si>
    <t>Standard deviation</t>
  </si>
  <si>
    <t>St Dev</t>
  </si>
  <si>
    <t>Mean - Stdev</t>
  </si>
  <si>
    <t># less</t>
  </si>
  <si>
    <t>Mean + Stdev</t>
  </si>
  <si>
    <t># greater</t>
  </si>
  <si>
    <t>Pct with 1 stdev of mean</t>
  </si>
  <si>
    <t>Sales3</t>
  </si>
  <si>
    <t>Correlations</t>
  </si>
  <si>
    <t>Sales1 vs Sales2</t>
  </si>
  <si>
    <t>Sales1 vs Sales3</t>
  </si>
  <si>
    <t>Sales2 vs Sales3</t>
  </si>
  <si>
    <t>Principal</t>
  </si>
  <si>
    <t>Data table for payment versus term</t>
  </si>
  <si>
    <t>Annual interest</t>
  </si>
  <si>
    <t>Discount rate</t>
  </si>
  <si>
    <t>Initial payment</t>
  </si>
  <si>
    <t>Cash inflows at ends of years</t>
  </si>
  <si>
    <t>Inflow</t>
  </si>
  <si>
    <t>NPV</t>
  </si>
  <si>
    <t>Stream of cash flows</t>
  </si>
  <si>
    <t>Cash flows (initial value is a payment)</t>
  </si>
  <si>
    <t>IRR</t>
  </si>
  <si>
    <t>Unit shipping from Plant2 to City3</t>
  </si>
  <si>
    <t>Plant</t>
  </si>
  <si>
    <t>City</t>
  </si>
  <si>
    <t>Unit shipping cost</t>
  </si>
  <si>
    <t>Table of profit versus order quantity</t>
  </si>
  <si>
    <t>Order quantity</t>
  </si>
  <si>
    <t>Best profit</t>
  </si>
  <si>
    <t>Best order quantity</t>
  </si>
  <si>
    <t>Profit for various order quantities (column L) and unit stockout costs (row 32)</t>
  </si>
  <si>
    <t>Best order quantities</t>
  </si>
  <si>
    <t>Payment delay</t>
  </si>
  <si>
    <t>Oct</t>
  </si>
  <si>
    <t>Nov</t>
  </si>
  <si>
    <t>Dec</t>
  </si>
  <si>
    <t>Jul</t>
  </si>
  <si>
    <t>Aug</t>
  </si>
  <si>
    <t>Receipts</t>
  </si>
  <si>
    <t>Percent paid</t>
  </si>
  <si>
    <t>when:</t>
  </si>
  <si>
    <t xml:space="preserve">  month from now</t>
  </si>
  <si>
    <t xml:space="preserve">  months from now</t>
  </si>
  <si>
    <t>Cost</t>
  </si>
  <si>
    <t>Total sales</t>
  </si>
  <si>
    <t>Donalds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</si>
</sst>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&quot;$&quot;#,##0_);[Red]\(&quot;$&quot;#,##0\)"/>
    <numFmt numFmtId="165" formatCode="&quot;$&quot;#,##0.00_);\(&quot;$&quot;#,##0.00\)"/>
    <numFmt numFmtId="166" formatCode="&quot;$&quot;#,##0.00_);[Red]\(&quot;$&quot;#,##0.00\)"/>
    <numFmt numFmtId="167" formatCode="_(&quot;$&quot;* #,##0.00_);_(&quot;$&quot;* \(#,##0.00\);_(&quot;$&quot;* &quot;-&quot;??_);_(@_)"/>
    <numFmt numFmtId="168" formatCode="&quot;$&quot;#,##0.00"/>
    <numFmt numFmtId="169" formatCode="&quot;$&quot;#,##0"/>
    <numFmt numFmtId="170" formatCode="[$-409]m/d/yy\ h:mm\ AM/PM;@"/>
    <numFmt numFmtId="171" formatCode="h:mm;@"/>
    <numFmt numFmtId="172" formatCode="[$-409]d\-mmm\-yy;@"/>
    <numFmt numFmtId="173" formatCode="m/d/yy\ h:mm;@"/>
    <numFmt numFmtId="174" formatCode="0.000"/>
    <numFmt numFmtId="175" formatCode="&quot;$&quot;#,##0;\-&quot;$&quot;#,##0"/>
    <numFmt numFmtId="176" formatCode="&quot;$&quot;#,##0.00;\-&quot;$&quot;#,##0.00"/>
  </numFmts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0E0E0"/>
        <bgColor rgb="FFDDDDDD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7" fontId="5" fillId="0" borderId="0" applyFont="0" applyFill="0" applyBorder="0" applyAlignment="0" applyProtection="0"/>
  </cellStyleXfs>
  <cellXfs count="112">
    <xf numFmtId="0" fontId="0" fillId="0" borderId="0" xfId="0"/>
    <xf numFmtId="0" fontId="1" fillId="0" borderId="0" xfId="1" applyAlignment="1" applyProtection="1"/>
    <xf numFmtId="0" fontId="0" fillId="0" borderId="1" xfId="0" applyBorder="1"/>
    <xf numFmtId="0" fontId="2" fillId="0" borderId="2" xfId="0" applyFont="1" applyBorder="1"/>
    <xf numFmtId="168" fontId="0" fillId="0" borderId="0" xfId="0" applyNumberFormat="1"/>
    <xf numFmtId="168" fontId="0" fillId="0" borderId="2" xfId="0" applyNumberFormat="1" applyBorder="1"/>
    <xf numFmtId="168" fontId="0" fillId="0" borderId="0" xfId="0" applyNumberFormat="1" applyBorder="1"/>
    <xf numFmtId="0" fontId="0" fillId="2" borderId="0" xfId="0" applyFill="1"/>
    <xf numFmtId="169" fontId="0" fillId="0" borderId="0" xfId="0" applyNumberFormat="1"/>
    <xf numFmtId="0" fontId="0" fillId="0" borderId="0" xfId="0" applyAlignment="1">
      <alignment horizontal="right"/>
    </xf>
    <xf numFmtId="169" fontId="0" fillId="0" borderId="3" xfId="0" applyNumberFormat="1" applyBorder="1"/>
    <xf numFmtId="169" fontId="0" fillId="0" borderId="4" xfId="0" applyNumberFormat="1" applyBorder="1"/>
    <xf numFmtId="169" fontId="0" fillId="0" borderId="5" xfId="0" applyNumberFormat="1" applyBorder="1"/>
    <xf numFmtId="168" fontId="0" fillId="0" borderId="6" xfId="0" applyNumberFormat="1" applyBorder="1"/>
    <xf numFmtId="168" fontId="0" fillId="0" borderId="7" xfId="0" applyNumberFormat="1" applyBorder="1"/>
    <xf numFmtId="168" fontId="0" fillId="0" borderId="8" xfId="0" applyNumberFormat="1" applyBorder="1"/>
    <xf numFmtId="168" fontId="0" fillId="0" borderId="9" xfId="0" applyNumberFormat="1" applyBorder="1"/>
    <xf numFmtId="168" fontId="0" fillId="0" borderId="10" xfId="0" applyNumberFormat="1" applyBorder="1"/>
    <xf numFmtId="168" fontId="0" fillId="0" borderId="11" xfId="0" applyNumberFormat="1" applyBorder="1"/>
    <xf numFmtId="168" fontId="0" fillId="0" borderId="12" xfId="0" applyNumberFormat="1" applyBorder="1"/>
    <xf numFmtId="168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Alignment="1"/>
    <xf numFmtId="164" fontId="0" fillId="0" borderId="0" xfId="0" applyNumberFormat="1"/>
    <xf numFmtId="10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166" fontId="0" fillId="3" borderId="0" xfId="0" applyNumberFormat="1" applyFill="1"/>
    <xf numFmtId="164" fontId="0" fillId="4" borderId="0" xfId="0" applyNumberFormat="1" applyFill="1" applyBorder="1"/>
    <xf numFmtId="10" fontId="0" fillId="4" borderId="0" xfId="0" applyNumberFormat="1" applyFill="1" applyBorder="1"/>
    <xf numFmtId="0" fontId="0" fillId="4" borderId="0" xfId="0" applyFill="1" applyBorder="1"/>
    <xf numFmtId="166" fontId="0" fillId="0" borderId="0" xfId="0" applyNumberFormat="1" applyFill="1"/>
    <xf numFmtId="164" fontId="0" fillId="0" borderId="0" xfId="0" applyNumberFormat="1" applyFill="1"/>
    <xf numFmtId="10" fontId="0" fillId="0" borderId="0" xfId="0" applyNumberFormat="1" applyFill="1"/>
    <xf numFmtId="170" fontId="0" fillId="0" borderId="0" xfId="0" applyNumberFormat="1"/>
    <xf numFmtId="14" fontId="0" fillId="0" borderId="0" xfId="0" applyNumberFormat="1"/>
    <xf numFmtId="171" fontId="0" fillId="0" borderId="0" xfId="0" applyNumberFormat="1"/>
    <xf numFmtId="18" fontId="0" fillId="0" borderId="0" xfId="0" applyNumberFormat="1"/>
    <xf numFmtId="172" fontId="0" fillId="0" borderId="0" xfId="0" applyNumberFormat="1"/>
    <xf numFmtId="173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0" borderId="0" xfId="0" quotePrefix="1"/>
    <xf numFmtId="0" fontId="4" fillId="0" borderId="0" xfId="0" applyFont="1"/>
    <xf numFmtId="2" fontId="0" fillId="0" borderId="0" xfId="0" applyNumberFormat="1" applyAlignment="1">
      <alignment horizontal="right"/>
    </xf>
    <xf numFmtId="2" fontId="0" fillId="0" borderId="0" xfId="0" applyNumberFormat="1"/>
    <xf numFmtId="9" fontId="0" fillId="0" borderId="0" xfId="2" applyFont="1"/>
    <xf numFmtId="9" fontId="0" fillId="0" borderId="0" xfId="0" applyNumberFormat="1"/>
    <xf numFmtId="17" fontId="0" fillId="0" borderId="0" xfId="0" applyNumberFormat="1"/>
    <xf numFmtId="0" fontId="6" fillId="0" borderId="0" xfId="0" applyFont="1"/>
    <xf numFmtId="0" fontId="0" fillId="0" borderId="0" xfId="0" applyFill="1" applyBorder="1"/>
    <xf numFmtId="174" fontId="0" fillId="0" borderId="0" xfId="0" applyNumberFormat="1"/>
    <xf numFmtId="0" fontId="9" fillId="0" borderId="0" xfId="3" applyFont="1"/>
    <xf numFmtId="0" fontId="10" fillId="0" borderId="0" xfId="3" applyFont="1" applyBorder="1"/>
    <xf numFmtId="0" fontId="9" fillId="0" borderId="0" xfId="3" applyFont="1" applyBorder="1"/>
    <xf numFmtId="0" fontId="10" fillId="0" borderId="0" xfId="3" applyFont="1"/>
    <xf numFmtId="0" fontId="10" fillId="0" borderId="0" xfId="3" applyFont="1" applyAlignment="1">
      <alignment horizontal="left"/>
    </xf>
    <xf numFmtId="0" fontId="10" fillId="0" borderId="0" xfId="3" applyFont="1" applyFill="1" applyBorder="1"/>
    <xf numFmtId="176" fontId="10" fillId="0" borderId="0" xfId="3" applyNumberFormat="1" applyFont="1" applyFill="1" applyBorder="1"/>
    <xf numFmtId="175" fontId="10" fillId="0" borderId="0" xfId="3" applyNumberFormat="1" applyFont="1" applyFill="1" applyBorder="1"/>
    <xf numFmtId="9" fontId="5" fillId="0" borderId="0" xfId="4" applyFont="1" applyFill="1" applyBorder="1"/>
    <xf numFmtId="0" fontId="9" fillId="0" borderId="0" xfId="3" applyFont="1" applyFill="1" applyBorder="1"/>
    <xf numFmtId="1" fontId="10" fillId="0" borderId="0" xfId="3" applyNumberFormat="1" applyFont="1" applyFill="1" applyBorder="1"/>
    <xf numFmtId="0" fontId="10" fillId="0" borderId="0" xfId="3" applyFont="1" applyFill="1" applyBorder="1" applyAlignment="1">
      <alignment horizontal="left"/>
    </xf>
    <xf numFmtId="0" fontId="0" fillId="0" borderId="0" xfId="0" applyNumberFormat="1"/>
    <xf numFmtId="164" fontId="0" fillId="0" borderId="0" xfId="0" applyNumberFormat="1" applyBorder="1"/>
    <xf numFmtId="10" fontId="0" fillId="0" borderId="0" xfId="0" applyNumberFormat="1" applyBorder="1"/>
    <xf numFmtId="0" fontId="0" fillId="0" borderId="0" xfId="0" applyFill="1"/>
    <xf numFmtId="169" fontId="0" fillId="0" borderId="0" xfId="0" applyNumberFormat="1" applyBorder="1"/>
    <xf numFmtId="0" fontId="0" fillId="0" borderId="0" xfId="0" applyBorder="1" applyAlignment="1">
      <alignment horizontal="right"/>
    </xf>
    <xf numFmtId="169" fontId="0" fillId="0" borderId="0" xfId="5" applyNumberFormat="1" applyFont="1"/>
    <xf numFmtId="16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165" fontId="0" fillId="0" borderId="0" xfId="0" applyNumberFormat="1" applyAlignment="1">
      <alignment horizontal="right"/>
    </xf>
    <xf numFmtId="0" fontId="0" fillId="0" borderId="0" xfId="0" quotePrefix="1" applyAlignment="1">
      <alignment horizontal="right"/>
    </xf>
    <xf numFmtId="165" fontId="0" fillId="0" borderId="0" xfId="0" applyNumberFormat="1"/>
    <xf numFmtId="0" fontId="9" fillId="0" borderId="0" xfId="0" applyFont="1" applyFill="1" applyBorder="1"/>
    <xf numFmtId="0" fontId="11" fillId="5" borderId="0" xfId="0" applyFont="1" applyFill="1" applyBorder="1"/>
    <xf numFmtId="0" fontId="11" fillId="5" borderId="25" xfId="0" applyFont="1" applyFill="1" applyBorder="1"/>
    <xf numFmtId="0" fontId="11" fillId="5" borderId="26" xfId="0" applyFont="1" applyFill="1" applyBorder="1"/>
    <xf numFmtId="0" fontId="11" fillId="5" borderId="27" xfId="0" applyFont="1" applyFill="1" applyBorder="1"/>
    <xf numFmtId="0" fontId="1" fillId="6" borderId="0" xfId="1" applyFill="1" applyBorder="1" applyAlignment="1" applyProtection="1"/>
    <xf numFmtId="0" fontId="0" fillId="6" borderId="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21" xfId="0" applyFill="1" applyBorder="1"/>
  </cellXfs>
  <cellStyles count="6">
    <cellStyle name="Hiperłącze" xfId="1" builtinId="8"/>
    <cellStyle name="Normal 2" xfId="3" xr:uid="{00000000-0005-0000-0000-000003000000}"/>
    <cellStyle name="Normalny" xfId="0" builtinId="0"/>
    <cellStyle name="Percent 2" xfId="4" xr:uid="{00000000-0005-0000-0000-000005000000}"/>
    <cellStyle name="Procentowy" xfId="2" builtinId="5"/>
    <cellStyle name="Walutowy" xfId="5" builtinId="4"/>
  </cellStyles>
  <dxfs count="0"/>
  <tableStyles count="0" defaultTableStyle="TableStyleMedium9" defaultPivotStyle="PivotStyleLight16"/>
  <colors>
    <mruColors>
      <color rgb="FFE0E0E0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'Right-clicking'!$M$3</c:f>
              <c:strCache>
                <c:ptCount val="1"/>
                <c:pt idx="0">
                  <c:v>Sales</c:v>
                </c:pt>
              </c:strCache>
            </c:strRef>
          </c:tx>
          <c:cat>
            <c:numRef>
              <c:f>'Right-clicking'!$L$4:$L$11</c:f>
              <c:numCache>
                <c:formatCode>mmm\-yy</c:formatCode>
                <c:ptCount val="8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</c:numCache>
            </c:numRef>
          </c:cat>
          <c:val>
            <c:numRef>
              <c:f>'Right-clicking'!$M$4:$M$11</c:f>
              <c:numCache>
                <c:formatCode>General</c:formatCode>
                <c:ptCount val="8"/>
                <c:pt idx="0">
                  <c:v>3108</c:v>
                </c:pt>
                <c:pt idx="1">
                  <c:v>3993</c:v>
                </c:pt>
                <c:pt idx="2">
                  <c:v>1644</c:v>
                </c:pt>
                <c:pt idx="3">
                  <c:v>3078</c:v>
                </c:pt>
                <c:pt idx="4">
                  <c:v>1830</c:v>
                </c:pt>
                <c:pt idx="5">
                  <c:v>3279</c:v>
                </c:pt>
                <c:pt idx="6">
                  <c:v>3413</c:v>
                </c:pt>
                <c:pt idx="7">
                  <c:v>1197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9F-4F1D-BD33-871E972FA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266752"/>
        <c:axId val="120268672"/>
      </c:lineChart>
      <c:dateAx>
        <c:axId val="120266752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20268672"/>
        <c:crosses val="autoZero"/>
        <c:auto val="1"/>
        <c:lblOffset val="100"/>
        <c:baseTimeUnit val="months"/>
      </c:dateAx>
      <c:valAx>
        <c:axId val="12026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26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'Create chart'!$N$81:$N$86</c:f>
              <c:numCache>
                <c:formatCode>General</c:formatCode>
                <c:ptCount val="6"/>
                <c:pt idx="0">
                  <c:v>93</c:v>
                </c:pt>
                <c:pt idx="1">
                  <c:v>53</c:v>
                </c:pt>
                <c:pt idx="2">
                  <c:v>19</c:v>
                </c:pt>
                <c:pt idx="3">
                  <c:v>97</c:v>
                </c:pt>
                <c:pt idx="4">
                  <c:v>64</c:v>
                </c:pt>
                <c:pt idx="5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33-45F4-82A9-CA1963BBCBF0}"/>
            </c:ext>
          </c:extLst>
        </c:ser>
        <c:ser>
          <c:idx val="1"/>
          <c:order val="1"/>
          <c:val>
            <c:numRef>
              <c:f>'Create chart'!$O$81:$O$86</c:f>
              <c:numCache>
                <c:formatCode>General</c:formatCode>
                <c:ptCount val="6"/>
                <c:pt idx="0">
                  <c:v>71</c:v>
                </c:pt>
                <c:pt idx="1">
                  <c:v>88</c:v>
                </c:pt>
                <c:pt idx="2">
                  <c:v>41</c:v>
                </c:pt>
                <c:pt idx="3">
                  <c:v>26</c:v>
                </c:pt>
                <c:pt idx="4">
                  <c:v>40</c:v>
                </c:pt>
                <c:pt idx="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33-45F4-82A9-CA1963BBCBF0}"/>
            </c:ext>
          </c:extLst>
        </c:ser>
        <c:ser>
          <c:idx val="2"/>
          <c:order val="2"/>
          <c:val>
            <c:numRef>
              <c:f>'Create chart'!$P$81:$P$86</c:f>
              <c:numCache>
                <c:formatCode>"$"#,##0</c:formatCode>
                <c:ptCount val="6"/>
                <c:pt idx="0">
                  <c:v>2104</c:v>
                </c:pt>
                <c:pt idx="1">
                  <c:v>2404</c:v>
                </c:pt>
                <c:pt idx="2">
                  <c:v>2811</c:v>
                </c:pt>
                <c:pt idx="3">
                  <c:v>3519</c:v>
                </c:pt>
                <c:pt idx="4">
                  <c:v>3819</c:v>
                </c:pt>
                <c:pt idx="5">
                  <c:v>3434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33-45F4-82A9-CA1963BBCBF0}"/>
            </c:ext>
          </c:extLst>
        </c:ser>
        <c:ser>
          <c:idx val="3"/>
          <c:order val="3"/>
          <c:val>
            <c:numRef>
              <c:f>'Create chart'!$Q$81:$Q$86</c:f>
              <c:numCache>
                <c:formatCode>"$"#,##0</c:formatCode>
                <c:ptCount val="6"/>
                <c:pt idx="0">
                  <c:v>4173</c:v>
                </c:pt>
                <c:pt idx="1">
                  <c:v>3203</c:v>
                </c:pt>
                <c:pt idx="2">
                  <c:v>1374</c:v>
                </c:pt>
                <c:pt idx="3">
                  <c:v>4435</c:v>
                </c:pt>
                <c:pt idx="4">
                  <c:v>1099</c:v>
                </c:pt>
                <c:pt idx="5">
                  <c:v>4123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33-45F4-82A9-CA1963BBC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540160"/>
        <c:axId val="96541696"/>
      </c:lineChart>
      <c:catAx>
        <c:axId val="96540160"/>
        <c:scaling>
          <c:orientation val="minMax"/>
        </c:scaling>
        <c:delete val="0"/>
        <c:axPos val="b"/>
        <c:majorTickMark val="out"/>
        <c:minorTickMark val="none"/>
        <c:tickLblPos val="nextTo"/>
        <c:crossAx val="96541696"/>
        <c:crosses val="autoZero"/>
        <c:auto val="1"/>
        <c:lblAlgn val="ctr"/>
        <c:lblOffset val="100"/>
        <c:noMultiLvlLbl val="0"/>
      </c:catAx>
      <c:valAx>
        <c:axId val="96541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40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'Locating chart'!$M$3</c:f>
              <c:strCache>
                <c:ptCount val="1"/>
                <c:pt idx="0">
                  <c:v>Sales</c:v>
                </c:pt>
              </c:strCache>
            </c:strRef>
          </c:tx>
          <c:invertIfNegative val="0"/>
          <c:cat>
            <c:numRef>
              <c:f>'Locating chart'!$L$4:$L$15</c:f>
              <c:numCache>
                <c:formatCode>mmm\-yy</c:formatCode>
                <c:ptCount val="12"/>
                <c:pt idx="0">
                  <c:v>39814</c:v>
                </c:pt>
                <c:pt idx="1">
                  <c:v>39845</c:v>
                </c:pt>
                <c:pt idx="2">
                  <c:v>39873</c:v>
                </c:pt>
                <c:pt idx="3">
                  <c:v>39904</c:v>
                </c:pt>
                <c:pt idx="4">
                  <c:v>39934</c:v>
                </c:pt>
                <c:pt idx="5">
                  <c:v>39965</c:v>
                </c:pt>
                <c:pt idx="6">
                  <c:v>39995</c:v>
                </c:pt>
                <c:pt idx="7">
                  <c:v>40026</c:v>
                </c:pt>
                <c:pt idx="8">
                  <c:v>40057</c:v>
                </c:pt>
                <c:pt idx="9">
                  <c:v>40087</c:v>
                </c:pt>
                <c:pt idx="10">
                  <c:v>40118</c:v>
                </c:pt>
                <c:pt idx="11">
                  <c:v>40148</c:v>
                </c:pt>
              </c:numCache>
            </c:numRef>
          </c:cat>
          <c:val>
            <c:numRef>
              <c:f>'Locating chart'!$M$4:$M$15</c:f>
              <c:numCache>
                <c:formatCode>"$"#,##0_);[Red]\("$"#,##0\)</c:formatCode>
                <c:ptCount val="12"/>
                <c:pt idx="0">
                  <c:v>8627</c:v>
                </c:pt>
                <c:pt idx="1">
                  <c:v>5343</c:v>
                </c:pt>
                <c:pt idx="2">
                  <c:v>6244</c:v>
                </c:pt>
                <c:pt idx="3">
                  <c:v>9451</c:v>
                </c:pt>
                <c:pt idx="4">
                  <c:v>6698</c:v>
                </c:pt>
                <c:pt idx="5">
                  <c:v>6752</c:v>
                </c:pt>
                <c:pt idx="6">
                  <c:v>5985</c:v>
                </c:pt>
                <c:pt idx="7">
                  <c:v>5586</c:v>
                </c:pt>
                <c:pt idx="8">
                  <c:v>8476</c:v>
                </c:pt>
                <c:pt idx="9">
                  <c:v>9191</c:v>
                </c:pt>
                <c:pt idx="10">
                  <c:v>7242</c:v>
                </c:pt>
                <c:pt idx="11">
                  <c:v>8277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1A-43C5-AD6C-BEFD84DB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960384"/>
        <c:axId val="106961920"/>
      </c:barChart>
      <c:dateAx>
        <c:axId val="10696038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crossAx val="106961920"/>
        <c:crosses val="autoZero"/>
        <c:auto val="1"/>
        <c:lblOffset val="100"/>
        <c:baseTimeUnit val="months"/>
      </c:dateAx>
      <c:valAx>
        <c:axId val="106961920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crossAx val="106960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'Modify chart'!$N$3</c:f>
              <c:strCache>
                <c:ptCount val="1"/>
                <c:pt idx="0">
                  <c:v>Sales2</c:v>
                </c:pt>
              </c:strCache>
            </c:strRef>
          </c:tx>
          <c:spPr>
            <a:ln w="28575">
              <a:noFill/>
            </a:ln>
          </c:spPr>
          <c:xVal>
            <c:numRef>
              <c:f>'Modify chart'!$M$4:$M$15</c:f>
              <c:numCache>
                <c:formatCode>"$"#,##0_);[Red]\("$"#,##0\)</c:formatCode>
                <c:ptCount val="12"/>
                <c:pt idx="0">
                  <c:v>8627</c:v>
                </c:pt>
                <c:pt idx="1">
                  <c:v>5343</c:v>
                </c:pt>
                <c:pt idx="2">
                  <c:v>6244</c:v>
                </c:pt>
                <c:pt idx="3">
                  <c:v>9451</c:v>
                </c:pt>
                <c:pt idx="4">
                  <c:v>6698</c:v>
                </c:pt>
                <c:pt idx="5">
                  <c:v>6752</c:v>
                </c:pt>
                <c:pt idx="6">
                  <c:v>5985</c:v>
                </c:pt>
                <c:pt idx="7">
                  <c:v>5586</c:v>
                </c:pt>
                <c:pt idx="8">
                  <c:v>8476</c:v>
                </c:pt>
                <c:pt idx="9">
                  <c:v>9191</c:v>
                </c:pt>
                <c:pt idx="10">
                  <c:v>7242</c:v>
                </c:pt>
                <c:pt idx="11">
                  <c:v>8277</c:v>
                </c:pt>
              </c:numCache>
            </c:numRef>
          </c:xVal>
          <c:yVal>
            <c:numRef>
              <c:f>'Modify chart'!$N$4:$N$15</c:f>
              <c:numCache>
                <c:formatCode>"$"#,##0_);[Red]\("$"#,##0\)</c:formatCode>
                <c:ptCount val="12"/>
                <c:pt idx="0">
                  <c:v>23919</c:v>
                </c:pt>
                <c:pt idx="1">
                  <c:v>19507</c:v>
                </c:pt>
                <c:pt idx="2">
                  <c:v>34377</c:v>
                </c:pt>
                <c:pt idx="3">
                  <c:v>30285</c:v>
                </c:pt>
                <c:pt idx="4">
                  <c:v>19673</c:v>
                </c:pt>
                <c:pt idx="5">
                  <c:v>21007</c:v>
                </c:pt>
                <c:pt idx="6">
                  <c:v>16644</c:v>
                </c:pt>
                <c:pt idx="7">
                  <c:v>21022</c:v>
                </c:pt>
                <c:pt idx="8">
                  <c:v>23928</c:v>
                </c:pt>
                <c:pt idx="9">
                  <c:v>31403</c:v>
                </c:pt>
                <c:pt idx="10">
                  <c:v>25333</c:v>
                </c:pt>
                <c:pt idx="11">
                  <c:v>28071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EF-4E2E-80AE-6997ABC32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388288"/>
        <c:axId val="107402368"/>
      </c:scatterChart>
      <c:valAx>
        <c:axId val="107388288"/>
        <c:scaling>
          <c:orientation val="minMax"/>
        </c:scaling>
        <c:delete val="0"/>
        <c:axPos val="b"/>
        <c:numFmt formatCode="&quot;$&quot;#,##0_);[Red]\(&quot;$&quot;#,##0\)" sourceLinked="1"/>
        <c:majorTickMark val="out"/>
        <c:minorTickMark val="none"/>
        <c:tickLblPos val="nextTo"/>
        <c:crossAx val="107402368"/>
        <c:crosses val="autoZero"/>
        <c:crossBetween val="midCat"/>
      </c:valAx>
      <c:valAx>
        <c:axId val="107402368"/>
        <c:scaling>
          <c:orientation val="minMax"/>
        </c:scaling>
        <c:delete val="0"/>
        <c:axPos val="l"/>
        <c:majorGridlines/>
        <c:numFmt formatCode="&quot;$&quot;#,##0_);[Red]\(&quot;$&quot;#,##0\)" sourceLinked="1"/>
        <c:majorTickMark val="out"/>
        <c:minorTickMark val="none"/>
        <c:tickLblPos val="nextTo"/>
        <c:crossAx val="107388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Sale of product 2 versus sales of product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'Modify chart'!$N$3</c:f>
              <c:strCache>
                <c:ptCount val="1"/>
                <c:pt idx="0">
                  <c:v>Sales2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'Modify chart'!$M$4:$M$15</c:f>
              <c:numCache>
                <c:formatCode>"$"#,##0_);[Red]\("$"#,##0\)</c:formatCode>
                <c:ptCount val="12"/>
                <c:pt idx="0">
                  <c:v>8627</c:v>
                </c:pt>
                <c:pt idx="1">
                  <c:v>5343</c:v>
                </c:pt>
                <c:pt idx="2">
                  <c:v>6244</c:v>
                </c:pt>
                <c:pt idx="3">
                  <c:v>9451</c:v>
                </c:pt>
                <c:pt idx="4">
                  <c:v>6698</c:v>
                </c:pt>
                <c:pt idx="5">
                  <c:v>6752</c:v>
                </c:pt>
                <c:pt idx="6">
                  <c:v>5985</c:v>
                </c:pt>
                <c:pt idx="7">
                  <c:v>5586</c:v>
                </c:pt>
                <c:pt idx="8">
                  <c:v>8476</c:v>
                </c:pt>
                <c:pt idx="9">
                  <c:v>9191</c:v>
                </c:pt>
                <c:pt idx="10">
                  <c:v>7242</c:v>
                </c:pt>
                <c:pt idx="11">
                  <c:v>8277</c:v>
                </c:pt>
              </c:numCache>
            </c:numRef>
          </c:xVal>
          <c:yVal>
            <c:numRef>
              <c:f>'Modify chart'!$N$4:$N$15</c:f>
              <c:numCache>
                <c:formatCode>"$"#,##0_);[Red]\("$"#,##0\)</c:formatCode>
                <c:ptCount val="12"/>
                <c:pt idx="0">
                  <c:v>23919</c:v>
                </c:pt>
                <c:pt idx="1">
                  <c:v>19507</c:v>
                </c:pt>
                <c:pt idx="2">
                  <c:v>34377</c:v>
                </c:pt>
                <c:pt idx="3">
                  <c:v>30285</c:v>
                </c:pt>
                <c:pt idx="4">
                  <c:v>19673</c:v>
                </c:pt>
                <c:pt idx="5">
                  <c:v>21007</c:v>
                </c:pt>
                <c:pt idx="6">
                  <c:v>16644</c:v>
                </c:pt>
                <c:pt idx="7">
                  <c:v>21022</c:v>
                </c:pt>
                <c:pt idx="8">
                  <c:v>23928</c:v>
                </c:pt>
                <c:pt idx="9">
                  <c:v>31403</c:v>
                </c:pt>
                <c:pt idx="10">
                  <c:v>25333</c:v>
                </c:pt>
                <c:pt idx="11">
                  <c:v>28071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75-4B05-9B61-5AAD7334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13888"/>
        <c:axId val="107416576"/>
      </c:scatterChart>
      <c:valAx>
        <c:axId val="107413888"/>
        <c:scaling>
          <c:orientation val="minMax"/>
          <c:max val="10000"/>
          <c:min val="5000"/>
        </c:scaling>
        <c:delete val="0"/>
        <c:axPos val="b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Product 1 ($1000s)</a:t>
                </a:r>
              </a:p>
            </c:rich>
          </c:tx>
          <c:overlay val="0"/>
        </c:title>
        <c:numFmt formatCode="#,##0" sourceLinked="0"/>
        <c:majorTickMark val="out"/>
        <c:minorTickMark val="none"/>
        <c:tickLblPos val="nextTo"/>
        <c:crossAx val="107416576"/>
        <c:crosses val="autoZero"/>
        <c:crossBetween val="midCat"/>
        <c:majorUnit val="1000"/>
        <c:dispUnits>
          <c:builtInUnit val="thousands"/>
        </c:dispUnits>
      </c:valAx>
      <c:valAx>
        <c:axId val="107416576"/>
        <c:scaling>
          <c:orientation val="minMax"/>
          <c:max val="35000"/>
          <c:min val="150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Product 2 ($1000s)</a:t>
                </a:r>
              </a:p>
            </c:rich>
          </c:tx>
          <c:overlay val="0"/>
        </c:title>
        <c:numFmt formatCode="#,##0.0" sourceLinked="0"/>
        <c:majorTickMark val="out"/>
        <c:minorTickMark val="none"/>
        <c:tickLblPos val="nextTo"/>
        <c:crossAx val="107413888"/>
        <c:crosses val="autoZero"/>
        <c:crossBetween val="midCat"/>
        <c:majorUnit val="2500"/>
        <c:dispUnits>
          <c:builtInUnit val="thousands"/>
        </c:dispUnits>
      </c:valAx>
      <c:spPr>
        <a:solidFill>
          <a:schemeClr val="bg1">
            <a:lumMod val="85000"/>
          </a:schemeClr>
        </a:solidFill>
      </c:spPr>
    </c:plotArea>
    <c:plotVisOnly val="1"/>
    <c:dispBlanksAs val="gap"/>
    <c:showDLblsOverMax val="0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gif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gif"/><Relationship Id="rId2" Type="http://schemas.openxmlformats.org/officeDocument/2006/relationships/image" Target="../media/image6.gif"/><Relationship Id="rId1" Type="http://schemas.openxmlformats.org/officeDocument/2006/relationships/image" Target="../media/image5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gif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gif"/><Relationship Id="rId1" Type="http://schemas.openxmlformats.org/officeDocument/2006/relationships/image" Target="../media/image9.gif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gif"/><Relationship Id="rId2" Type="http://schemas.openxmlformats.org/officeDocument/2006/relationships/image" Target="../media/image12.gif"/><Relationship Id="rId1" Type="http://schemas.openxmlformats.org/officeDocument/2006/relationships/image" Target="../media/image1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gif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gif"/><Relationship Id="rId2" Type="http://schemas.openxmlformats.org/officeDocument/2006/relationships/image" Target="../media/image16.gif"/><Relationship Id="rId1" Type="http://schemas.openxmlformats.org/officeDocument/2006/relationships/image" Target="../media/image15.gif"/><Relationship Id="rId4" Type="http://schemas.openxmlformats.org/officeDocument/2006/relationships/image" Target="../media/image14.gif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gif"/><Relationship Id="rId1" Type="http://schemas.openxmlformats.org/officeDocument/2006/relationships/image" Target="../media/image18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gif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gif"/><Relationship Id="rId2" Type="http://schemas.openxmlformats.org/officeDocument/2006/relationships/image" Target="../media/image25.gif"/><Relationship Id="rId1" Type="http://schemas.openxmlformats.org/officeDocument/2006/relationships/image" Target="../media/image24.gi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gif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gif"/><Relationship Id="rId2" Type="http://schemas.openxmlformats.org/officeDocument/2006/relationships/image" Target="../media/image28.gif"/><Relationship Id="rId1" Type="http://schemas.openxmlformats.org/officeDocument/2006/relationships/image" Target="../media/image27.gif"/><Relationship Id="rId6" Type="http://schemas.openxmlformats.org/officeDocument/2006/relationships/image" Target="../media/image32.gif"/><Relationship Id="rId5" Type="http://schemas.openxmlformats.org/officeDocument/2006/relationships/image" Target="../media/image31.gif"/><Relationship Id="rId4" Type="http://schemas.openxmlformats.org/officeDocument/2006/relationships/image" Target="../media/image30.gif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gif"/><Relationship Id="rId2" Type="http://schemas.openxmlformats.org/officeDocument/2006/relationships/image" Target="../media/image33.gif"/><Relationship Id="rId1" Type="http://schemas.openxmlformats.org/officeDocument/2006/relationships/image" Target="../media/image4.gi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5.gif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gif"/><Relationship Id="rId2" Type="http://schemas.openxmlformats.org/officeDocument/2006/relationships/image" Target="../media/image37.gif"/><Relationship Id="rId1" Type="http://schemas.openxmlformats.org/officeDocument/2006/relationships/image" Target="../media/image36.gi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6.gif"/><Relationship Id="rId1" Type="http://schemas.openxmlformats.org/officeDocument/2006/relationships/chart" Target="../charts/chart3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9.gif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1.gif"/><Relationship Id="rId1" Type="http://schemas.openxmlformats.org/officeDocument/2006/relationships/image" Target="../media/image40.gi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gif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4.gif"/><Relationship Id="rId1" Type="http://schemas.openxmlformats.org/officeDocument/2006/relationships/image" Target="../media/image43.gif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45.gif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6.gif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7.gif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8.gif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0.gif"/><Relationship Id="rId1" Type="http://schemas.openxmlformats.org/officeDocument/2006/relationships/image" Target="../media/image49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17</xdr:col>
      <xdr:colOff>352425</xdr:colOff>
      <xdr:row>25</xdr:row>
      <xdr:rowOff>133350</xdr:rowOff>
    </xdr:to>
    <xdr:pic>
      <xdr:nvPicPr>
        <xdr:cNvPr id="15361" name="Picture 1" descr="C:\Documents and Settings\Chris Albright\Desktop\OfficeButton.gif">
          <a:extLst>
            <a:ext uri="{FF2B5EF4-FFF2-40B4-BE49-F238E27FC236}">
              <a16:creationId xmlns:a16="http://schemas.microsoft.com/office/drawing/2014/main" id="{00000000-0008-0000-0400-000001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381000"/>
          <a:ext cx="4010025" cy="45148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7</xdr:col>
      <xdr:colOff>514350</xdr:colOff>
      <xdr:row>24</xdr:row>
      <xdr:rowOff>57150</xdr:rowOff>
    </xdr:to>
    <xdr:pic>
      <xdr:nvPicPr>
        <xdr:cNvPr id="16386" name="Picture 2" descr="C:\Documents and Settings\Chris Albright\Desktop\QAT.GIF">
          <a:extLst>
            <a:ext uri="{FF2B5EF4-FFF2-40B4-BE49-F238E27FC236}">
              <a16:creationId xmlns:a16="http://schemas.microsoft.com/office/drawing/2014/main" id="{00000000-0008-0000-0500-00000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4381500"/>
          <a:ext cx="4171950" cy="24765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</xdr:colOff>
      <xdr:row>2</xdr:row>
      <xdr:rowOff>1</xdr:rowOff>
    </xdr:from>
    <xdr:to>
      <xdr:col>18</xdr:col>
      <xdr:colOff>596957</xdr:colOff>
      <xdr:row>23</xdr:row>
      <xdr:rowOff>95251</xdr:rowOff>
    </xdr:to>
    <xdr:pic>
      <xdr:nvPicPr>
        <xdr:cNvPr id="17409" name="Picture 1" descr="C:\Documents and Settings\Chris Albright\Desktop\ExcelOptions.gif">
          <a:extLst>
            <a:ext uri="{FF2B5EF4-FFF2-40B4-BE49-F238E27FC236}">
              <a16:creationId xmlns:a16="http://schemas.microsoft.com/office/drawing/2014/main" id="{00000000-0008-0000-0600-000001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1" y="381001"/>
          <a:ext cx="4864156" cy="409575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</xdr:row>
      <xdr:rowOff>9525</xdr:rowOff>
    </xdr:from>
    <xdr:to>
      <xdr:col>19</xdr:col>
      <xdr:colOff>600075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9525</xdr:colOff>
      <xdr:row>14</xdr:row>
      <xdr:rowOff>1</xdr:rowOff>
    </xdr:from>
    <xdr:to>
      <xdr:col>16</xdr:col>
      <xdr:colOff>542925</xdr:colOff>
      <xdr:row>28</xdr:row>
      <xdr:rowOff>7997</xdr:rowOff>
    </xdr:to>
    <xdr:pic>
      <xdr:nvPicPr>
        <xdr:cNvPr id="4" name="Picture 3" descr="Print.gif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15125" y="2667001"/>
          <a:ext cx="3581400" cy="267499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13</xdr:col>
      <xdr:colOff>571499</xdr:colOff>
      <xdr:row>21</xdr:row>
      <xdr:rowOff>15300</xdr:rowOff>
    </xdr:to>
    <xdr:pic>
      <xdr:nvPicPr>
        <xdr:cNvPr id="18434" name="Picture 2" descr="C:\Documents and Settings\Chris Albright\Desktop\InsertComment.gif">
          <a:extLst>
            <a:ext uri="{FF2B5EF4-FFF2-40B4-BE49-F238E27FC236}">
              <a16:creationId xmlns:a16="http://schemas.microsoft.com/office/drawing/2014/main" id="{00000000-0008-0000-0A00-000002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1714500"/>
          <a:ext cx="1790699" cy="23013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38100</xdr:colOff>
      <xdr:row>9</xdr:row>
      <xdr:rowOff>0</xdr:rowOff>
    </xdr:from>
    <xdr:to>
      <xdr:col>16</xdr:col>
      <xdr:colOff>390525</xdr:colOff>
      <xdr:row>21</xdr:row>
      <xdr:rowOff>11476</xdr:rowOff>
    </xdr:to>
    <xdr:pic>
      <xdr:nvPicPr>
        <xdr:cNvPr id="18435" name="Picture 3" descr="C:\Documents and Settings\Chris Albright\Desktop\DeleteComment.gif">
          <a:extLst>
            <a:ext uri="{FF2B5EF4-FFF2-40B4-BE49-F238E27FC236}">
              <a16:creationId xmlns:a16="http://schemas.microsoft.com/office/drawing/2014/main" id="{00000000-0008-0000-0A00-000003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572500" y="1714500"/>
          <a:ext cx="1571625" cy="229747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9525</xdr:colOff>
      <xdr:row>30</xdr:row>
      <xdr:rowOff>0</xdr:rowOff>
    </xdr:from>
    <xdr:to>
      <xdr:col>21</xdr:col>
      <xdr:colOff>180975</xdr:colOff>
      <xdr:row>33</xdr:row>
      <xdr:rowOff>168137</xdr:rowOff>
    </xdr:to>
    <xdr:pic>
      <xdr:nvPicPr>
        <xdr:cNvPr id="18436" name="Picture 4" descr="C:\Documents and Settings\Chris Albright\Desktop\TextBox.gif">
          <a:extLst>
            <a:ext uri="{FF2B5EF4-FFF2-40B4-BE49-F238E27FC236}">
              <a16:creationId xmlns:a16="http://schemas.microsoft.com/office/drawing/2014/main" id="{00000000-0008-0000-0A00-0000044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15125" y="5715000"/>
          <a:ext cx="6267450" cy="739637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16</xdr:row>
      <xdr:rowOff>0</xdr:rowOff>
    </xdr:from>
    <xdr:to>
      <xdr:col>12</xdr:col>
      <xdr:colOff>9525</xdr:colOff>
      <xdr:row>17</xdr:row>
      <xdr:rowOff>9525</xdr:rowOff>
    </xdr:to>
    <xdr:pic>
      <xdr:nvPicPr>
        <xdr:cNvPr id="19457" name="Picture 1" descr="C:\Documents and Settings\Chris Albright\Desktop\Undo.gif">
          <a:extLst>
            <a:ext uri="{FF2B5EF4-FFF2-40B4-BE49-F238E27FC236}">
              <a16:creationId xmlns:a16="http://schemas.microsoft.com/office/drawing/2014/main" id="{00000000-0008-0000-0C00-0000014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3048000"/>
          <a:ext cx="619125" cy="2000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447675</xdr:colOff>
      <xdr:row>16</xdr:row>
      <xdr:rowOff>9525</xdr:rowOff>
    </xdr:from>
    <xdr:to>
      <xdr:col>10</xdr:col>
      <xdr:colOff>39346</xdr:colOff>
      <xdr:row>27</xdr:row>
      <xdr:rowOff>180975</xdr:rowOff>
    </xdr:to>
    <xdr:pic>
      <xdr:nvPicPr>
        <xdr:cNvPr id="20481" name="Picture 1" descr="C:\Documents and Settings\Chris Albright\Desktop\ScreenSplitter1.gif">
          <a:extLst>
            <a:ext uri="{FF2B5EF4-FFF2-40B4-BE49-F238E27FC236}">
              <a16:creationId xmlns:a16="http://schemas.microsoft.com/office/drawing/2014/main" id="{00000000-0008-0000-0E00-000001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34075" y="3057525"/>
          <a:ext cx="201271" cy="22669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609599</xdr:colOff>
      <xdr:row>28</xdr:row>
      <xdr:rowOff>0</xdr:rowOff>
    </xdr:from>
    <xdr:to>
      <xdr:col>10</xdr:col>
      <xdr:colOff>28574</xdr:colOff>
      <xdr:row>29</xdr:row>
      <xdr:rowOff>24836</xdr:rowOff>
    </xdr:to>
    <xdr:pic>
      <xdr:nvPicPr>
        <xdr:cNvPr id="20482" name="Picture 2" descr="C:\Documents and Settings\Chris Albright\Desktop\ScreenSplitter2.gif">
          <a:extLst>
            <a:ext uri="{FF2B5EF4-FFF2-40B4-BE49-F238E27FC236}">
              <a16:creationId xmlns:a16="http://schemas.microsoft.com/office/drawing/2014/main" id="{00000000-0008-0000-0E00-0000025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334000"/>
          <a:ext cx="5514975" cy="215336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42</xdr:row>
      <xdr:rowOff>171450</xdr:rowOff>
    </xdr:from>
    <xdr:to>
      <xdr:col>12</xdr:col>
      <xdr:colOff>409575</xdr:colOff>
      <xdr:row>44</xdr:row>
      <xdr:rowOff>28575</xdr:rowOff>
    </xdr:to>
    <xdr:pic>
      <xdr:nvPicPr>
        <xdr:cNvPr id="21505" name="Picture 1" descr="C:\Documents and Settings\Chris Albright\Desktop\FormatPainter.gif">
          <a:extLst>
            <a:ext uri="{FF2B5EF4-FFF2-40B4-BE49-F238E27FC236}">
              <a16:creationId xmlns:a16="http://schemas.microsoft.com/office/drawing/2014/main" id="{00000000-0008-0000-1200-0000015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8172450"/>
          <a:ext cx="1019175" cy="2381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12</xdr:row>
      <xdr:rowOff>177967</xdr:rowOff>
    </xdr:from>
    <xdr:to>
      <xdr:col>13</xdr:col>
      <xdr:colOff>85725</xdr:colOff>
      <xdr:row>25</xdr:row>
      <xdr:rowOff>19426</xdr:rowOff>
    </xdr:to>
    <xdr:pic>
      <xdr:nvPicPr>
        <xdr:cNvPr id="21506" name="Picture 2" descr="C:\Documents and Settings\Chris Albright\Desktop\Paste.gif">
          <a:extLst>
            <a:ext uri="{FF2B5EF4-FFF2-40B4-BE49-F238E27FC236}">
              <a16:creationId xmlns:a16="http://schemas.microsoft.com/office/drawing/2014/main" id="{00000000-0008-0000-1200-0000025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05600" y="2463967"/>
          <a:ext cx="1304925" cy="2317959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9525</xdr:colOff>
      <xdr:row>29</xdr:row>
      <xdr:rowOff>180975</xdr:rowOff>
    </xdr:from>
    <xdr:to>
      <xdr:col>14</xdr:col>
      <xdr:colOff>495300</xdr:colOff>
      <xdr:row>41</xdr:row>
      <xdr:rowOff>4947</xdr:rowOff>
    </xdr:to>
    <xdr:pic>
      <xdr:nvPicPr>
        <xdr:cNvPr id="21507" name="Picture 3" descr="C:\Documents and Settings\Chris Albright\Desktop\PasteSpecial.gif">
          <a:extLst>
            <a:ext uri="{FF2B5EF4-FFF2-40B4-BE49-F238E27FC236}">
              <a16:creationId xmlns:a16="http://schemas.microsoft.com/office/drawing/2014/main" id="{00000000-0008-0000-1200-0000035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15125" y="5705475"/>
          <a:ext cx="2314575" cy="2109972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42</xdr:row>
      <xdr:rowOff>0</xdr:rowOff>
    </xdr:from>
    <xdr:to>
      <xdr:col>14</xdr:col>
      <xdr:colOff>381000</xdr:colOff>
      <xdr:row>57</xdr:row>
      <xdr:rowOff>167164</xdr:rowOff>
    </xdr:to>
    <xdr:pic>
      <xdr:nvPicPr>
        <xdr:cNvPr id="22529" name="Picture 1" descr="C:\Documents and Settings\Chris Albright\Desktop\HideUnhide.gif">
          <a:extLst>
            <a:ext uri="{FF2B5EF4-FFF2-40B4-BE49-F238E27FC236}">
              <a16:creationId xmlns:a16="http://schemas.microsoft.com/office/drawing/2014/main" id="{00000000-0008-0000-1400-0000015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8001000"/>
          <a:ext cx="2209800" cy="3024664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21</xdr:row>
      <xdr:rowOff>0</xdr:rowOff>
    </xdr:from>
    <xdr:to>
      <xdr:col>13</xdr:col>
      <xdr:colOff>390525</xdr:colOff>
      <xdr:row>21</xdr:row>
      <xdr:rowOff>161925</xdr:rowOff>
    </xdr:to>
    <xdr:pic>
      <xdr:nvPicPr>
        <xdr:cNvPr id="23553" name="Picture 1" descr="C:\Documents and Settings\Chris Albright\Desktop\AddWorksheet.gif">
          <a:extLst>
            <a:ext uri="{FF2B5EF4-FFF2-40B4-BE49-F238E27FC236}">
              <a16:creationId xmlns:a16="http://schemas.microsoft.com/office/drawing/2014/main" id="{00000000-0008-0000-1500-000001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4000500"/>
          <a:ext cx="1609725" cy="16192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75</xdr:row>
      <xdr:rowOff>9525</xdr:rowOff>
    </xdr:from>
    <xdr:to>
      <xdr:col>13</xdr:col>
      <xdr:colOff>142875</xdr:colOff>
      <xdr:row>86</xdr:row>
      <xdr:rowOff>85725</xdr:rowOff>
    </xdr:to>
    <xdr:pic>
      <xdr:nvPicPr>
        <xdr:cNvPr id="23554" name="Picture 2" descr="C:\Documents and Settings\Chris Albright\Desktop\MoveOrCopy.gif">
          <a:extLst>
            <a:ext uri="{FF2B5EF4-FFF2-40B4-BE49-F238E27FC236}">
              <a16:creationId xmlns:a16="http://schemas.microsoft.com/office/drawing/2014/main" id="{00000000-0008-0000-1500-000002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05600" y="14297025"/>
          <a:ext cx="1362075" cy="21717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17</xdr:col>
      <xdr:colOff>476250</xdr:colOff>
      <xdr:row>86</xdr:row>
      <xdr:rowOff>130066</xdr:rowOff>
    </xdr:to>
    <xdr:pic>
      <xdr:nvPicPr>
        <xdr:cNvPr id="23555" name="Picture 3" descr="C:\Documents and Settings\Chris Albright\Desktop\MoveOrCopyBox.gif">
          <a:extLst>
            <a:ext uri="{FF2B5EF4-FFF2-40B4-BE49-F238E27FC236}">
              <a16:creationId xmlns:a16="http://schemas.microsoft.com/office/drawing/2014/main" id="{00000000-0008-0000-1500-000003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34400" y="14287500"/>
          <a:ext cx="2305050" cy="2225566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89</xdr:row>
      <xdr:rowOff>0</xdr:rowOff>
    </xdr:from>
    <xdr:to>
      <xdr:col>14</xdr:col>
      <xdr:colOff>85725</xdr:colOff>
      <xdr:row>102</xdr:row>
      <xdr:rowOff>144006</xdr:rowOff>
    </xdr:to>
    <xdr:pic>
      <xdr:nvPicPr>
        <xdr:cNvPr id="23556" name="Picture 4" descr="C:\Documents and Settings\Chris Albright\Desktop\HideUnhide.gif">
          <a:extLst>
            <a:ext uri="{FF2B5EF4-FFF2-40B4-BE49-F238E27FC236}">
              <a16:creationId xmlns:a16="http://schemas.microsoft.com/office/drawing/2014/main" id="{00000000-0008-0000-1500-0000045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05600" y="16954500"/>
          <a:ext cx="1914525" cy="2620506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27</xdr:row>
      <xdr:rowOff>0</xdr:rowOff>
    </xdr:from>
    <xdr:to>
      <xdr:col>17</xdr:col>
      <xdr:colOff>9525</xdr:colOff>
      <xdr:row>36</xdr:row>
      <xdr:rowOff>105965</xdr:rowOff>
    </xdr:to>
    <xdr:pic>
      <xdr:nvPicPr>
        <xdr:cNvPr id="24577" name="Picture 1" descr="C:\Documents and Settings\Chris Albright\Desktop\CustomSort.gif">
          <a:extLst>
            <a:ext uri="{FF2B5EF4-FFF2-40B4-BE49-F238E27FC236}">
              <a16:creationId xmlns:a16="http://schemas.microsoft.com/office/drawing/2014/main" id="{00000000-0008-0000-1600-000001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5143500"/>
          <a:ext cx="3971925" cy="1820465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56</xdr:row>
      <xdr:rowOff>0</xdr:rowOff>
    </xdr:from>
    <xdr:to>
      <xdr:col>20</xdr:col>
      <xdr:colOff>22559</xdr:colOff>
      <xdr:row>68</xdr:row>
      <xdr:rowOff>95250</xdr:rowOff>
    </xdr:to>
    <xdr:pic>
      <xdr:nvPicPr>
        <xdr:cNvPr id="24578" name="Picture 2" descr="C:\Documents and Settings\Chris Albright\Desktop\CustomLists.gif">
          <a:extLst>
            <a:ext uri="{FF2B5EF4-FFF2-40B4-BE49-F238E27FC236}">
              <a16:creationId xmlns:a16="http://schemas.microsoft.com/office/drawing/2014/main" id="{00000000-0008-0000-1600-0000026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9448800" y="10668000"/>
          <a:ext cx="3070559" cy="23812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19</xdr:row>
      <xdr:rowOff>1</xdr:rowOff>
    </xdr:from>
    <xdr:to>
      <xdr:col>5</xdr:col>
      <xdr:colOff>28575</xdr:colOff>
      <xdr:row>29</xdr:row>
      <xdr:rowOff>187361</xdr:rowOff>
    </xdr:to>
    <xdr:pic>
      <xdr:nvPicPr>
        <xdr:cNvPr id="3" name="Picture 2" descr="FillSeries.gif">
          <a:extLst>
            <a:ext uri="{FF2B5EF4-FFF2-40B4-BE49-F238E27FC236}">
              <a16:creationId xmlns:a16="http://schemas.microsoft.com/office/drawing/2014/main" id="{00000000-0008-0000-1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3619501"/>
          <a:ext cx="2466975" cy="209236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9</xdr:row>
      <xdr:rowOff>19050</xdr:rowOff>
    </xdr:from>
    <xdr:to>
      <xdr:col>19</xdr:col>
      <xdr:colOff>22514</xdr:colOff>
      <xdr:row>23</xdr:row>
      <xdr:rowOff>66675</xdr:rowOff>
    </xdr:to>
    <xdr:pic>
      <xdr:nvPicPr>
        <xdr:cNvPr id="25601" name="Picture 1" descr="C:\Documents and Settings\Chris Albright\Desktop\GoToSpecial.gif">
          <a:extLst>
            <a:ext uri="{FF2B5EF4-FFF2-40B4-BE49-F238E27FC236}">
              <a16:creationId xmlns:a16="http://schemas.microsoft.com/office/drawing/2014/main" id="{00000000-0008-0000-1800-0000016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53525" y="1733550"/>
          <a:ext cx="2451389" cy="271462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9525</xdr:colOff>
      <xdr:row>16</xdr:row>
      <xdr:rowOff>1</xdr:rowOff>
    </xdr:from>
    <xdr:to>
      <xdr:col>15</xdr:col>
      <xdr:colOff>561975</xdr:colOff>
      <xdr:row>32</xdr:row>
      <xdr:rowOff>47671</xdr:rowOff>
    </xdr:to>
    <xdr:pic>
      <xdr:nvPicPr>
        <xdr:cNvPr id="26625" name="Picture 1" descr="C:\Documents and Settings\Chris Albright\Desktop\R1C1.GIF">
          <a:extLst>
            <a:ext uri="{FF2B5EF4-FFF2-40B4-BE49-F238E27FC236}">
              <a16:creationId xmlns:a16="http://schemas.microsoft.com/office/drawing/2014/main" id="{00000000-0008-0000-1A00-0000016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15125" y="3048001"/>
          <a:ext cx="2990850" cy="3095670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21</xdr:row>
      <xdr:rowOff>0</xdr:rowOff>
    </xdr:from>
    <xdr:to>
      <xdr:col>12</xdr:col>
      <xdr:colOff>304800</xdr:colOff>
      <xdr:row>25</xdr:row>
      <xdr:rowOff>66675</xdr:rowOff>
    </xdr:to>
    <xdr:pic>
      <xdr:nvPicPr>
        <xdr:cNvPr id="27649" name="Picture 1" descr="C:\Documents and Settings\Chris Albright\Desktop\FormulaAuditing.gif">
          <a:extLst>
            <a:ext uri="{FF2B5EF4-FFF2-40B4-BE49-F238E27FC236}">
              <a16:creationId xmlns:a16="http://schemas.microsoft.com/office/drawing/2014/main" id="{00000000-0008-0000-1B00-0000016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4000500"/>
          <a:ext cx="2867025" cy="8286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15</xdr:row>
      <xdr:rowOff>0</xdr:rowOff>
    </xdr:from>
    <xdr:to>
      <xdr:col>13</xdr:col>
      <xdr:colOff>209550</xdr:colOff>
      <xdr:row>21</xdr:row>
      <xdr:rowOff>171450</xdr:rowOff>
    </xdr:to>
    <xdr:pic>
      <xdr:nvPicPr>
        <xdr:cNvPr id="28675" name="Picture 3" descr="C:\Documents and Settings\Chris Albright\Desktop\AutoSum3.gif">
          <a:extLst>
            <a:ext uri="{FF2B5EF4-FFF2-40B4-BE49-F238E27FC236}">
              <a16:creationId xmlns:a16="http://schemas.microsoft.com/office/drawing/2014/main" id="{00000000-0008-0000-1C00-0000037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2876550"/>
          <a:ext cx="1428750" cy="13144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13</xdr:col>
      <xdr:colOff>447675</xdr:colOff>
      <xdr:row>13</xdr:row>
      <xdr:rowOff>57150</xdr:rowOff>
    </xdr:to>
    <xdr:pic>
      <xdr:nvPicPr>
        <xdr:cNvPr id="28676" name="Picture 4" descr="C:\Documents and Settings\Chris Albright\Desktop\AutoSum1.gif">
          <a:extLst>
            <a:ext uri="{FF2B5EF4-FFF2-40B4-BE49-F238E27FC236}">
              <a16:creationId xmlns:a16="http://schemas.microsoft.com/office/drawing/2014/main" id="{00000000-0008-0000-1C00-0000047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05600" y="1733550"/>
          <a:ext cx="1666875" cy="81915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17</xdr:col>
      <xdr:colOff>228600</xdr:colOff>
      <xdr:row>13</xdr:row>
      <xdr:rowOff>47625</xdr:rowOff>
    </xdr:to>
    <xdr:pic>
      <xdr:nvPicPr>
        <xdr:cNvPr id="28677" name="Picture 5" descr="C:\Documents and Settings\Chris Albright\Desktop\AutoSum2.gif">
          <a:extLst>
            <a:ext uri="{FF2B5EF4-FFF2-40B4-BE49-F238E27FC236}">
              <a16:creationId xmlns:a16="http://schemas.microsoft.com/office/drawing/2014/main" id="{00000000-0008-0000-1C00-0000057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8534400" y="1733550"/>
          <a:ext cx="2057400" cy="80962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13</xdr:col>
      <xdr:colOff>228600</xdr:colOff>
      <xdr:row>22</xdr:row>
      <xdr:rowOff>95250</xdr:rowOff>
    </xdr:to>
    <xdr:pic>
      <xdr:nvPicPr>
        <xdr:cNvPr id="29697" name="Picture 1" descr="C:\Documents and Settings\Chris Albright\Desktop\Paste.gif">
          <a:extLst>
            <a:ext uri="{FF2B5EF4-FFF2-40B4-BE49-F238E27FC236}">
              <a16:creationId xmlns:a16="http://schemas.microsoft.com/office/drawing/2014/main" id="{00000000-0008-0000-1D00-0000017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1714500"/>
          <a:ext cx="1447800" cy="257175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10</xdr:row>
      <xdr:rowOff>0</xdr:rowOff>
    </xdr:from>
    <xdr:to>
      <xdr:col>14</xdr:col>
      <xdr:colOff>495300</xdr:colOff>
      <xdr:row>11</xdr:row>
      <xdr:rowOff>66675</xdr:rowOff>
    </xdr:to>
    <xdr:pic>
      <xdr:nvPicPr>
        <xdr:cNvPr id="30721" name="Picture 1" descr="C:\Documents and Settings\Chris Albright\Desktop\NameBox.gif">
          <a:extLst>
            <a:ext uri="{FF2B5EF4-FFF2-40B4-BE49-F238E27FC236}">
              <a16:creationId xmlns:a16="http://schemas.microsoft.com/office/drawing/2014/main" id="{00000000-0008-0000-1E00-0000017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1905000"/>
          <a:ext cx="2324100" cy="2571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14</xdr:col>
      <xdr:colOff>47625</xdr:colOff>
      <xdr:row>17</xdr:row>
      <xdr:rowOff>66675</xdr:rowOff>
    </xdr:to>
    <xdr:pic>
      <xdr:nvPicPr>
        <xdr:cNvPr id="30722" name="Picture 2" descr="C:\Documents and Settings\Chris Albright\Desktop\DefinedNames.gif">
          <a:extLst>
            <a:ext uri="{FF2B5EF4-FFF2-40B4-BE49-F238E27FC236}">
              <a16:creationId xmlns:a16="http://schemas.microsoft.com/office/drawing/2014/main" id="{00000000-0008-0000-1E00-0000027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05600" y="2476500"/>
          <a:ext cx="1876425" cy="828675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9525</xdr:colOff>
      <xdr:row>19</xdr:row>
      <xdr:rowOff>1</xdr:rowOff>
    </xdr:from>
    <xdr:to>
      <xdr:col>16</xdr:col>
      <xdr:colOff>495300</xdr:colOff>
      <xdr:row>31</xdr:row>
      <xdr:rowOff>14601</xdr:rowOff>
    </xdr:to>
    <xdr:pic>
      <xdr:nvPicPr>
        <xdr:cNvPr id="30724" name="Picture 4" descr="C:\Documents and Settings\Chris Albright\Desktop\NameManager.gif">
          <a:extLst>
            <a:ext uri="{FF2B5EF4-FFF2-40B4-BE49-F238E27FC236}">
              <a16:creationId xmlns:a16="http://schemas.microsoft.com/office/drawing/2014/main" id="{00000000-0008-0000-1E00-0000047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715125" y="3619501"/>
          <a:ext cx="3533775" cy="23006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14</xdr:col>
      <xdr:colOff>38100</xdr:colOff>
      <xdr:row>54</xdr:row>
      <xdr:rowOff>57150</xdr:rowOff>
    </xdr:to>
    <xdr:pic>
      <xdr:nvPicPr>
        <xdr:cNvPr id="30726" name="Picture 6" descr="C:\Documents and Settings\Chris Albright\Desktop\ApplyNames.gif">
          <a:extLst>
            <a:ext uri="{FF2B5EF4-FFF2-40B4-BE49-F238E27FC236}">
              <a16:creationId xmlns:a16="http://schemas.microsoft.com/office/drawing/2014/main" id="{00000000-0008-0000-1E00-0000067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705600" y="9525000"/>
          <a:ext cx="1866900" cy="8191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61</xdr:row>
      <xdr:rowOff>0</xdr:rowOff>
    </xdr:from>
    <xdr:to>
      <xdr:col>14</xdr:col>
      <xdr:colOff>38100</xdr:colOff>
      <xdr:row>67</xdr:row>
      <xdr:rowOff>38100</xdr:rowOff>
    </xdr:to>
    <xdr:pic>
      <xdr:nvPicPr>
        <xdr:cNvPr id="30727" name="Picture 7" descr="C:\Documents and Settings\Chris Albright\Desktop\PasteNames.gif">
          <a:extLst>
            <a:ext uri="{FF2B5EF4-FFF2-40B4-BE49-F238E27FC236}">
              <a16:creationId xmlns:a16="http://schemas.microsoft.com/office/drawing/2014/main" id="{00000000-0008-0000-1E00-0000077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6705600" y="11620500"/>
          <a:ext cx="1866900" cy="118110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1</xdr:colOff>
      <xdr:row>32</xdr:row>
      <xdr:rowOff>0</xdr:rowOff>
    </xdr:from>
    <xdr:to>
      <xdr:col>14</xdr:col>
      <xdr:colOff>306995</xdr:colOff>
      <xdr:row>40</xdr:row>
      <xdr:rowOff>66675</xdr:rowOff>
    </xdr:to>
    <xdr:pic>
      <xdr:nvPicPr>
        <xdr:cNvPr id="30728" name="Picture 8" descr="C:\Documents and Settings\Chris Albright\Desktop\CreateFromSelection.gif">
          <a:extLst>
            <a:ext uri="{FF2B5EF4-FFF2-40B4-BE49-F238E27FC236}">
              <a16:creationId xmlns:a16="http://schemas.microsoft.com/office/drawing/2014/main" id="{00000000-0008-0000-1E00-0000087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705601" y="6096000"/>
          <a:ext cx="2135794" cy="1590675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18</xdr:col>
      <xdr:colOff>361950</xdr:colOff>
      <xdr:row>20</xdr:row>
      <xdr:rowOff>28575</xdr:rowOff>
    </xdr:to>
    <xdr:pic>
      <xdr:nvPicPr>
        <xdr:cNvPr id="16385" name="Picture 1" descr="C:\Documents and Settings\Chris Albright\Desktop\Print.gif">
          <a:extLst>
            <a:ext uri="{FF2B5EF4-FFF2-40B4-BE49-F238E27FC236}">
              <a16:creationId xmlns:a16="http://schemas.microsoft.com/office/drawing/2014/main" id="{00000000-0008-0000-1F00-000001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381000"/>
          <a:ext cx="4629150" cy="34575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9525</xdr:colOff>
      <xdr:row>28</xdr:row>
      <xdr:rowOff>9525</xdr:rowOff>
    </xdr:from>
    <xdr:to>
      <xdr:col>7</xdr:col>
      <xdr:colOff>409575</xdr:colOff>
      <xdr:row>50</xdr:row>
      <xdr:rowOff>133350</xdr:rowOff>
    </xdr:to>
    <xdr:pic>
      <xdr:nvPicPr>
        <xdr:cNvPr id="16386" name="Picture 2" descr="C:\Documents and Settings\Chris Albright\Desktop\Print1.gif">
          <a:extLst>
            <a:ext uri="{FF2B5EF4-FFF2-40B4-BE49-F238E27FC236}">
              <a16:creationId xmlns:a16="http://schemas.microsoft.com/office/drawing/2014/main" id="{00000000-0008-0000-1F00-000002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19125" y="5343525"/>
          <a:ext cx="4057650" cy="4314825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9525</xdr:colOff>
      <xdr:row>28</xdr:row>
      <xdr:rowOff>9525</xdr:rowOff>
    </xdr:from>
    <xdr:to>
      <xdr:col>14</xdr:col>
      <xdr:colOff>409575</xdr:colOff>
      <xdr:row>50</xdr:row>
      <xdr:rowOff>133350</xdr:rowOff>
    </xdr:to>
    <xdr:pic>
      <xdr:nvPicPr>
        <xdr:cNvPr id="16387" name="Picture 3" descr="C:\Documents and Settings\Chris Albright\Desktop\Print2.gif">
          <a:extLst>
            <a:ext uri="{FF2B5EF4-FFF2-40B4-BE49-F238E27FC236}">
              <a16:creationId xmlns:a16="http://schemas.microsoft.com/office/drawing/2014/main" id="{00000000-0008-0000-1F00-0000034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886325" y="5343525"/>
          <a:ext cx="4057650" cy="4314825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9</xdr:row>
      <xdr:rowOff>0</xdr:rowOff>
    </xdr:from>
    <xdr:to>
      <xdr:col>14</xdr:col>
      <xdr:colOff>561975</xdr:colOff>
      <xdr:row>27</xdr:row>
      <xdr:rowOff>85725</xdr:rowOff>
    </xdr:to>
    <xdr:pic>
      <xdr:nvPicPr>
        <xdr:cNvPr id="31747" name="Picture 3" descr="C:\Documents and Settings\Chris Albright\Desktop\InsertFunction.gif">
          <a:extLst>
            <a:ext uri="{FF2B5EF4-FFF2-40B4-BE49-F238E27FC236}">
              <a16:creationId xmlns:a16="http://schemas.microsoft.com/office/drawing/2014/main" id="{00000000-0008-0000-2100-0000037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1733550"/>
          <a:ext cx="4029075" cy="3514725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1</xdr:rowOff>
    </xdr:from>
    <xdr:to>
      <xdr:col>14</xdr:col>
      <xdr:colOff>9525</xdr:colOff>
      <xdr:row>30</xdr:row>
      <xdr:rowOff>50699</xdr:rowOff>
    </xdr:to>
    <xdr:pic>
      <xdr:nvPicPr>
        <xdr:cNvPr id="32769" name="Picture 1" descr="C:\Documents and Settings\Chris Albright\Desktop\ChartRibbon1.gif">
          <a:extLst>
            <a:ext uri="{FF2B5EF4-FFF2-40B4-BE49-F238E27FC236}">
              <a16:creationId xmlns:a16="http://schemas.microsoft.com/office/drawing/2014/main" id="{00000000-0008-0000-2800-0000018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4762501"/>
          <a:ext cx="8067675" cy="100319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14</xdr:col>
      <xdr:colOff>0</xdr:colOff>
      <xdr:row>36</xdr:row>
      <xdr:rowOff>37221</xdr:rowOff>
    </xdr:to>
    <xdr:pic>
      <xdr:nvPicPr>
        <xdr:cNvPr id="32770" name="Picture 2" descr="C:\Documents and Settings\Chris Albright\Desktop\ChartRibbon2.gif">
          <a:extLst>
            <a:ext uri="{FF2B5EF4-FFF2-40B4-BE49-F238E27FC236}">
              <a16:creationId xmlns:a16="http://schemas.microsoft.com/office/drawing/2014/main" id="{00000000-0008-0000-2800-0000028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5905500"/>
          <a:ext cx="8058150" cy="989721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14</xdr:col>
      <xdr:colOff>24020</xdr:colOff>
      <xdr:row>42</xdr:row>
      <xdr:rowOff>19050</xdr:rowOff>
    </xdr:to>
    <xdr:pic>
      <xdr:nvPicPr>
        <xdr:cNvPr id="32771" name="Picture 3" descr="C:\Documents and Settings\Chris Albright\Desktop\ChartRibbon3.gif">
          <a:extLst>
            <a:ext uri="{FF2B5EF4-FFF2-40B4-BE49-F238E27FC236}">
              <a16:creationId xmlns:a16="http://schemas.microsoft.com/office/drawing/2014/main" id="{00000000-0008-0000-2800-0000038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09600" y="7048500"/>
          <a:ext cx="8082170" cy="971550"/>
        </a:xfrm>
        <a:prstGeom prst="rect">
          <a:avLst/>
        </a:prstGeom>
        <a:noFill/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78</xdr:row>
      <xdr:rowOff>9525</xdr:rowOff>
    </xdr:from>
    <xdr:to>
      <xdr:col>24</xdr:col>
      <xdr:colOff>561975</xdr:colOff>
      <xdr:row>90</xdr:row>
      <xdr:rowOff>123825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29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2</xdr:row>
      <xdr:rowOff>9525</xdr:rowOff>
    </xdr:from>
    <xdr:to>
      <xdr:col>21</xdr:col>
      <xdr:colOff>314325</xdr:colOff>
      <xdr:row>16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A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18</xdr:row>
      <xdr:rowOff>0</xdr:rowOff>
    </xdr:from>
    <xdr:to>
      <xdr:col>14</xdr:col>
      <xdr:colOff>9525</xdr:colOff>
      <xdr:row>23</xdr:row>
      <xdr:rowOff>50698</xdr:rowOff>
    </xdr:to>
    <xdr:pic>
      <xdr:nvPicPr>
        <xdr:cNvPr id="6" name="Picture 1" descr="C:\Documents and Settings\Chris Albright\Desktop\ChartRibbon1.gif">
          <a:extLst>
            <a:ext uri="{FF2B5EF4-FFF2-40B4-BE49-F238E27FC236}">
              <a16:creationId xmlns:a16="http://schemas.microsoft.com/office/drawing/2014/main" id="{00000000-0008-0000-2A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600" y="3429000"/>
          <a:ext cx="8067675" cy="1003198"/>
        </a:xfrm>
        <a:prstGeom prst="rect">
          <a:avLst/>
        </a:prstGeom>
        <a:noFill/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314325</xdr:colOff>
      <xdr:row>2</xdr:row>
      <xdr:rowOff>0</xdr:rowOff>
    </xdr:from>
    <xdr:to>
      <xdr:col>22</xdr:col>
      <xdr:colOff>9525</xdr:colOff>
      <xdr:row>16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2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17</xdr:row>
      <xdr:rowOff>95250</xdr:rowOff>
    </xdr:from>
    <xdr:to>
      <xdr:col>22</xdr:col>
      <xdr:colOff>0</xdr:colOff>
      <xdr:row>31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2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23</xdr:row>
      <xdr:rowOff>161925</xdr:rowOff>
    </xdr:from>
    <xdr:to>
      <xdr:col>10</xdr:col>
      <xdr:colOff>0</xdr:colOff>
      <xdr:row>38</xdr:row>
      <xdr:rowOff>97344</xdr:rowOff>
    </xdr:to>
    <xdr:pic>
      <xdr:nvPicPr>
        <xdr:cNvPr id="15361" name="Picture 1" descr="C:\Documents and Settings\Chris Albright\Desktop\Hyperlink.gif">
          <a:extLst>
            <a:ext uri="{FF2B5EF4-FFF2-40B4-BE49-F238E27FC236}">
              <a16:creationId xmlns:a16="http://schemas.microsoft.com/office/drawing/2014/main" id="{00000000-0008-0000-2C00-000001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28650" y="4543425"/>
          <a:ext cx="5467350" cy="2792919"/>
        </a:xfrm>
        <a:prstGeom prst="rect">
          <a:avLst/>
        </a:prstGeom>
        <a:noFill/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21</xdr:row>
      <xdr:rowOff>0</xdr:rowOff>
    </xdr:from>
    <xdr:to>
      <xdr:col>14</xdr:col>
      <xdr:colOff>266700</xdr:colOff>
      <xdr:row>27</xdr:row>
      <xdr:rowOff>141061</xdr:rowOff>
    </xdr:to>
    <xdr:pic>
      <xdr:nvPicPr>
        <xdr:cNvPr id="5" name="Picture 4" descr="GoalSeek.gif">
          <a:extLst>
            <a:ext uri="{FF2B5EF4-FFF2-40B4-BE49-F238E27FC236}">
              <a16:creationId xmlns:a16="http://schemas.microsoft.com/office/drawing/2014/main" id="{00000000-0008-0000-2D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4000500"/>
          <a:ext cx="2171700" cy="1284061"/>
        </a:xfrm>
        <a:prstGeom prst="rect">
          <a:avLst/>
        </a:prstGeom>
      </xdr:spPr>
    </xdr:pic>
    <xdr:clientData/>
  </xdr:twoCellAnchor>
  <xdr:twoCellAnchor editAs="oneCell">
    <xdr:from>
      <xdr:col>11</xdr:col>
      <xdr:colOff>9526</xdr:colOff>
      <xdr:row>13</xdr:row>
      <xdr:rowOff>0</xdr:rowOff>
    </xdr:from>
    <xdr:to>
      <xdr:col>14</xdr:col>
      <xdr:colOff>9526</xdr:colOff>
      <xdr:row>19</xdr:row>
      <xdr:rowOff>187766</xdr:rowOff>
    </xdr:to>
    <xdr:pic>
      <xdr:nvPicPr>
        <xdr:cNvPr id="15361" name="Picture 1" descr="C:\Documents and Settings\Chris Albright\Desktop\GoalSeek.gif">
          <a:extLst>
            <a:ext uri="{FF2B5EF4-FFF2-40B4-BE49-F238E27FC236}">
              <a16:creationId xmlns:a16="http://schemas.microsoft.com/office/drawing/2014/main" id="{00000000-0008-0000-2D00-0000013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15126" y="2476500"/>
          <a:ext cx="1905000" cy="1330766"/>
        </a:xfrm>
        <a:prstGeom prst="rect">
          <a:avLst/>
        </a:prstGeom>
        <a:noFill/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609599</xdr:colOff>
      <xdr:row>16</xdr:row>
      <xdr:rowOff>1</xdr:rowOff>
    </xdr:from>
    <xdr:to>
      <xdr:col>19</xdr:col>
      <xdr:colOff>21146</xdr:colOff>
      <xdr:row>24</xdr:row>
      <xdr:rowOff>9525</xdr:rowOff>
    </xdr:to>
    <xdr:pic>
      <xdr:nvPicPr>
        <xdr:cNvPr id="34817" name="Picture 1" descr="C:\Documents and Settings\Chris Albright\Desktop\RecalcOptions.gif">
          <a:extLst>
            <a:ext uri="{FF2B5EF4-FFF2-40B4-BE49-F238E27FC236}">
              <a16:creationId xmlns:a16="http://schemas.microsoft.com/office/drawing/2014/main" id="{00000000-0008-0000-2E00-0000018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599" y="3048001"/>
          <a:ext cx="4897947" cy="1533524"/>
        </a:xfrm>
        <a:prstGeom prst="rect">
          <a:avLst/>
        </a:prstGeom>
        <a:noFill/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12</xdr:row>
      <xdr:rowOff>0</xdr:rowOff>
    </xdr:from>
    <xdr:to>
      <xdr:col>15</xdr:col>
      <xdr:colOff>495300</xdr:colOff>
      <xdr:row>19</xdr:row>
      <xdr:rowOff>19050</xdr:rowOff>
    </xdr:to>
    <xdr:pic>
      <xdr:nvPicPr>
        <xdr:cNvPr id="35841" name="Picture 1" descr="C:\Documents and Settings\Chris Albright\Desktop\WhatIf.gif">
          <a:extLst>
            <a:ext uri="{FF2B5EF4-FFF2-40B4-BE49-F238E27FC236}">
              <a16:creationId xmlns:a16="http://schemas.microsoft.com/office/drawing/2014/main" id="{00000000-0008-0000-2F00-0000018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2286000"/>
          <a:ext cx="3895725" cy="1352550"/>
        </a:xfrm>
        <a:prstGeom prst="rect">
          <a:avLst/>
        </a:prstGeom>
        <a:noFill/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13</xdr:col>
      <xdr:colOff>38100</xdr:colOff>
      <xdr:row>28</xdr:row>
      <xdr:rowOff>28575</xdr:rowOff>
    </xdr:to>
    <xdr:pic>
      <xdr:nvPicPr>
        <xdr:cNvPr id="35842" name="Picture 2" descr="C:\Documents and Settings\Chris Albright\Desktop\DataTable1.gif">
          <a:extLst>
            <a:ext uri="{FF2B5EF4-FFF2-40B4-BE49-F238E27FC236}">
              <a16:creationId xmlns:a16="http://schemas.microsoft.com/office/drawing/2014/main" id="{00000000-0008-0000-2F00-0000028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05600" y="4191000"/>
          <a:ext cx="2028825" cy="1171575"/>
        </a:xfrm>
        <a:prstGeom prst="rect">
          <a:avLst/>
        </a:prstGeom>
        <a:noFill/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11</xdr:row>
      <xdr:rowOff>0</xdr:rowOff>
    </xdr:from>
    <xdr:to>
      <xdr:col>13</xdr:col>
      <xdr:colOff>38100</xdr:colOff>
      <xdr:row>17</xdr:row>
      <xdr:rowOff>28575</xdr:rowOff>
    </xdr:to>
    <xdr:pic>
      <xdr:nvPicPr>
        <xdr:cNvPr id="36865" name="Picture 1" descr="C:\Documents and Settings\Chris Albright\Desktop\DataTable2.gif">
          <a:extLst>
            <a:ext uri="{FF2B5EF4-FFF2-40B4-BE49-F238E27FC236}">
              <a16:creationId xmlns:a16="http://schemas.microsoft.com/office/drawing/2014/main" id="{00000000-0008-0000-3000-0000019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2095500"/>
          <a:ext cx="2028825" cy="1171575"/>
        </a:xfrm>
        <a:prstGeom prst="rect">
          <a:avLst/>
        </a:prstGeom>
        <a:noFill/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16</xdr:col>
      <xdr:colOff>190500</xdr:colOff>
      <xdr:row>17</xdr:row>
      <xdr:rowOff>180975</xdr:rowOff>
    </xdr:to>
    <xdr:pic>
      <xdr:nvPicPr>
        <xdr:cNvPr id="37890" name="Picture 2" descr="C:\Documents and Settings\Chris Albright\Desktop\DataValidation.gif">
          <a:extLst>
            <a:ext uri="{FF2B5EF4-FFF2-40B4-BE49-F238E27FC236}">
              <a16:creationId xmlns:a16="http://schemas.microsoft.com/office/drawing/2014/main" id="{00000000-0008-0000-3400-0000029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381000"/>
          <a:ext cx="3790950" cy="3038475"/>
        </a:xfrm>
        <a:prstGeom prst="rect">
          <a:avLst/>
        </a:prstGeom>
        <a:noFill/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14</xdr:col>
      <xdr:colOff>523875</xdr:colOff>
      <xdr:row>17</xdr:row>
      <xdr:rowOff>76200</xdr:rowOff>
    </xdr:to>
    <xdr:pic>
      <xdr:nvPicPr>
        <xdr:cNvPr id="17411" name="Picture 3" descr="C:\Documents and Settings\Chris Albright\Desktop\Protect.gif">
          <a:extLst>
            <a:ext uri="{FF2B5EF4-FFF2-40B4-BE49-F238E27FC236}">
              <a16:creationId xmlns:a16="http://schemas.microsoft.com/office/drawing/2014/main" id="{00000000-0008-0000-3500-0000034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381000"/>
          <a:ext cx="2486025" cy="2933700"/>
        </a:xfrm>
        <a:prstGeom prst="rect">
          <a:avLst/>
        </a:prstGeom>
        <a:noFill/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31</xdr:row>
      <xdr:rowOff>0</xdr:rowOff>
    </xdr:from>
    <xdr:to>
      <xdr:col>15</xdr:col>
      <xdr:colOff>228600</xdr:colOff>
      <xdr:row>45</xdr:row>
      <xdr:rowOff>13992</xdr:rowOff>
    </xdr:to>
    <xdr:pic>
      <xdr:nvPicPr>
        <xdr:cNvPr id="38913" name="Picture 1" descr="C:\Documents and Settings\Chris Albright\Desktop\Add-Ins.gif">
          <a:extLst>
            <a:ext uri="{FF2B5EF4-FFF2-40B4-BE49-F238E27FC236}">
              <a16:creationId xmlns:a16="http://schemas.microsoft.com/office/drawing/2014/main" id="{00000000-0008-0000-4B00-0000019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05600" y="5905500"/>
          <a:ext cx="3257550" cy="2680992"/>
        </a:xfrm>
        <a:prstGeom prst="rect">
          <a:avLst/>
        </a:prstGeom>
        <a:noFill/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33</xdr:row>
      <xdr:rowOff>0</xdr:rowOff>
    </xdr:from>
    <xdr:to>
      <xdr:col>15</xdr:col>
      <xdr:colOff>19050</xdr:colOff>
      <xdr:row>43</xdr:row>
      <xdr:rowOff>128752</xdr:rowOff>
    </xdr:to>
    <xdr:pic>
      <xdr:nvPicPr>
        <xdr:cNvPr id="4" name="Picture 3" descr="RecordMacro.gif">
          <a:extLst>
            <a:ext uri="{FF2B5EF4-FFF2-40B4-BE49-F238E27FC236}">
              <a16:creationId xmlns:a16="http://schemas.microsoft.com/office/drawing/2014/main" id="{00000000-0008-0000-5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05600" y="6286500"/>
          <a:ext cx="2457450" cy="2033752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19</xdr:col>
      <xdr:colOff>9525</xdr:colOff>
      <xdr:row>16</xdr:row>
      <xdr:rowOff>12411</xdr:rowOff>
    </xdr:to>
    <xdr:pic>
      <xdr:nvPicPr>
        <xdr:cNvPr id="39937" name="Picture 1" descr="C:\Documents and Settings\Chris Albright\Desktop\DeveloperRibbon.gif">
          <a:extLst>
            <a:ext uri="{FF2B5EF4-FFF2-40B4-BE49-F238E27FC236}">
              <a16:creationId xmlns:a16="http://schemas.microsoft.com/office/drawing/2014/main" id="{00000000-0008-0000-5100-0000019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705600" y="2286000"/>
          <a:ext cx="4886325" cy="77441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a:spPr>
      <a:bodyPr vertOverflow="clip" vert="horz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35"/>
  <sheetViews>
    <sheetView showGridLines="0" workbookViewId="0" xr3:uid="{AEA406A1-0E4B-5B11-9CD5-51D6E497D94C}">
      <selection activeCell="F13" sqref="F13"/>
    </sheetView>
  </sheetViews>
  <sheetFormatPr defaultRowHeight="15"/>
  <cols>
    <col min="1" max="1" width="8.5703125" customWidth="1"/>
    <col min="2" max="2" width="3.85546875" customWidth="1"/>
    <col min="3" max="3" width="3.7109375" customWidth="1"/>
    <col min="4" max="4" width="53.28515625" customWidth="1"/>
    <col min="5" max="5" width="3.7109375" customWidth="1"/>
    <col min="6" max="6" width="56.140625" customWidth="1"/>
    <col min="7" max="7" width="3.7109375" customWidth="1"/>
    <col min="8" max="8" width="17" customWidth="1"/>
    <col min="9" max="9" width="12.7109375" customWidth="1"/>
  </cols>
  <sheetData>
    <row r="1" spans="2:11">
      <c r="E1" s="99" t="s">
        <v>0</v>
      </c>
      <c r="F1" s="100"/>
      <c r="G1" s="100"/>
      <c r="H1" s="101"/>
      <c r="I1" s="97"/>
    </row>
    <row r="2" spans="2:11" ht="45" customHeight="1"/>
    <row r="3" spans="2:11" ht="15" customHeight="1">
      <c r="B3" s="104"/>
      <c r="C3" s="105"/>
      <c r="D3" s="105"/>
      <c r="E3" s="105"/>
      <c r="F3" s="105"/>
      <c r="G3" s="105"/>
      <c r="H3" s="105"/>
      <c r="I3" s="105"/>
      <c r="J3" s="105"/>
      <c r="K3" s="106"/>
    </row>
    <row r="4" spans="2:11">
      <c r="B4" s="107"/>
      <c r="C4" s="102" t="s">
        <v>1</v>
      </c>
      <c r="D4" s="103"/>
      <c r="E4" s="102" t="s">
        <v>2</v>
      </c>
      <c r="F4" s="103"/>
      <c r="G4" s="102" t="s">
        <v>3</v>
      </c>
      <c r="H4" s="103"/>
      <c r="I4" s="103"/>
      <c r="J4" s="103"/>
      <c r="K4" s="108"/>
    </row>
    <row r="5" spans="2:11">
      <c r="B5" s="107"/>
      <c r="C5" s="102" t="s">
        <v>4</v>
      </c>
      <c r="D5" s="103"/>
      <c r="E5" s="103"/>
      <c r="F5" s="102" t="s">
        <v>5</v>
      </c>
      <c r="G5" s="102"/>
      <c r="H5" s="102" t="s">
        <v>6</v>
      </c>
      <c r="I5" s="103"/>
      <c r="J5" s="103"/>
      <c r="K5" s="108"/>
    </row>
    <row r="6" spans="2:11">
      <c r="B6" s="107"/>
      <c r="C6" s="103"/>
      <c r="D6" s="102" t="s">
        <v>7</v>
      </c>
      <c r="E6" s="103"/>
      <c r="F6" s="102" t="s">
        <v>8</v>
      </c>
      <c r="G6" s="103"/>
      <c r="H6" s="102" t="s">
        <v>9</v>
      </c>
      <c r="I6" s="103"/>
      <c r="J6" s="103"/>
      <c r="K6" s="108"/>
    </row>
    <row r="7" spans="2:11">
      <c r="B7" s="107"/>
      <c r="C7" s="103"/>
      <c r="D7" s="102" t="s">
        <v>10</v>
      </c>
      <c r="E7" s="103"/>
      <c r="F7" s="102" t="s">
        <v>11</v>
      </c>
      <c r="G7" s="103"/>
      <c r="H7" s="102" t="s">
        <v>12</v>
      </c>
      <c r="I7" s="103"/>
      <c r="J7" s="103"/>
      <c r="K7" s="108"/>
    </row>
    <row r="8" spans="2:11">
      <c r="B8" s="107"/>
      <c r="C8" s="103"/>
      <c r="D8" s="102" t="s">
        <v>13</v>
      </c>
      <c r="E8" s="103"/>
      <c r="F8" s="102" t="s">
        <v>14</v>
      </c>
      <c r="G8" s="103"/>
      <c r="H8" s="102" t="s">
        <v>15</v>
      </c>
      <c r="I8" s="103"/>
      <c r="J8" s="103"/>
      <c r="K8" s="108"/>
    </row>
    <row r="9" spans="2:11">
      <c r="B9" s="107"/>
      <c r="C9" s="103"/>
      <c r="D9" s="102" t="s">
        <v>16</v>
      </c>
      <c r="E9" s="103"/>
      <c r="F9" s="102" t="s">
        <v>17</v>
      </c>
      <c r="G9" s="103"/>
      <c r="H9" s="102" t="s">
        <v>18</v>
      </c>
      <c r="I9" s="103"/>
      <c r="J9" s="103"/>
      <c r="K9" s="108"/>
    </row>
    <row r="10" spans="2:11">
      <c r="B10" s="107"/>
      <c r="C10" s="103"/>
      <c r="D10" s="102" t="s">
        <v>19</v>
      </c>
      <c r="E10" s="103"/>
      <c r="F10" s="102" t="s">
        <v>20</v>
      </c>
      <c r="G10" s="102" t="s">
        <v>21</v>
      </c>
      <c r="H10" s="103"/>
      <c r="I10" s="103"/>
      <c r="J10" s="103"/>
      <c r="K10" s="108"/>
    </row>
    <row r="11" spans="2:11">
      <c r="B11" s="107"/>
      <c r="C11" s="103"/>
      <c r="D11" s="102" t="s">
        <v>22</v>
      </c>
      <c r="E11" s="103"/>
      <c r="F11" s="102" t="s">
        <v>23</v>
      </c>
      <c r="G11" s="103"/>
      <c r="H11" s="102" t="s">
        <v>24</v>
      </c>
      <c r="I11" s="103"/>
      <c r="J11" s="103"/>
      <c r="K11" s="108"/>
    </row>
    <row r="12" spans="2:11">
      <c r="B12" s="107"/>
      <c r="C12" s="102" t="s">
        <v>25</v>
      </c>
      <c r="D12" s="103"/>
      <c r="E12" s="102" t="s">
        <v>26</v>
      </c>
      <c r="F12" s="102"/>
      <c r="G12" s="103"/>
      <c r="H12" s="102" t="s">
        <v>27</v>
      </c>
      <c r="I12" s="103"/>
      <c r="J12" s="103"/>
      <c r="K12" s="108"/>
    </row>
    <row r="13" spans="2:11">
      <c r="B13" s="107"/>
      <c r="C13" s="103"/>
      <c r="D13" s="102" t="s">
        <v>28</v>
      </c>
      <c r="E13" s="103"/>
      <c r="F13" s="102" t="s">
        <v>29</v>
      </c>
      <c r="G13" s="103"/>
      <c r="H13" s="102" t="s">
        <v>30</v>
      </c>
      <c r="I13" s="103"/>
      <c r="J13" s="103"/>
      <c r="K13" s="108"/>
    </row>
    <row r="14" spans="2:11">
      <c r="B14" s="107"/>
      <c r="C14" s="103"/>
      <c r="D14" s="102" t="s">
        <v>31</v>
      </c>
      <c r="E14" s="103"/>
      <c r="F14" s="102" t="s">
        <v>32</v>
      </c>
      <c r="G14" s="103"/>
      <c r="H14" s="102" t="s">
        <v>33</v>
      </c>
      <c r="I14" s="103"/>
      <c r="J14" s="103"/>
      <c r="K14" s="108"/>
    </row>
    <row r="15" spans="2:11">
      <c r="B15" s="107"/>
      <c r="C15" s="103"/>
      <c r="D15" s="102" t="s">
        <v>34</v>
      </c>
      <c r="E15" s="103"/>
      <c r="F15" s="102" t="s">
        <v>35</v>
      </c>
      <c r="G15" s="102" t="s">
        <v>36</v>
      </c>
      <c r="H15" s="103"/>
      <c r="I15" s="103"/>
      <c r="J15" s="103"/>
      <c r="K15" s="108"/>
    </row>
    <row r="16" spans="2:11">
      <c r="B16" s="107"/>
      <c r="C16" s="103"/>
      <c r="D16" s="102" t="s">
        <v>37</v>
      </c>
      <c r="E16" s="102" t="s">
        <v>38</v>
      </c>
      <c r="F16" s="103"/>
      <c r="G16" s="103"/>
      <c r="H16" s="102" t="s">
        <v>39</v>
      </c>
      <c r="I16" s="103"/>
      <c r="J16" s="103"/>
      <c r="K16" s="108"/>
    </row>
    <row r="17" spans="2:11">
      <c r="B17" s="107"/>
      <c r="C17" s="103"/>
      <c r="D17" s="102" t="s">
        <v>40</v>
      </c>
      <c r="E17" s="102" t="s">
        <v>41</v>
      </c>
      <c r="F17" s="103"/>
      <c r="G17" s="103"/>
      <c r="H17" s="102" t="s">
        <v>42</v>
      </c>
      <c r="I17" s="103"/>
      <c r="J17" s="103"/>
      <c r="K17" s="108"/>
    </row>
    <row r="18" spans="2:11">
      <c r="B18" s="107"/>
      <c r="C18" s="103"/>
      <c r="D18" s="102" t="s">
        <v>43</v>
      </c>
      <c r="E18" s="102" t="s">
        <v>44</v>
      </c>
      <c r="F18" s="103"/>
      <c r="G18" s="103"/>
      <c r="H18" s="102" t="s">
        <v>45</v>
      </c>
      <c r="I18" s="103"/>
      <c r="J18" s="103"/>
      <c r="K18" s="108"/>
    </row>
    <row r="19" spans="2:11">
      <c r="B19" s="107"/>
      <c r="C19" s="103"/>
      <c r="D19" s="102" t="s">
        <v>46</v>
      </c>
      <c r="E19" s="103"/>
      <c r="F19" s="102" t="s">
        <v>47</v>
      </c>
      <c r="G19" s="102" t="s">
        <v>48</v>
      </c>
      <c r="H19" s="103"/>
      <c r="I19" s="103"/>
      <c r="J19" s="103"/>
      <c r="K19" s="108"/>
    </row>
    <row r="20" spans="2:11">
      <c r="B20" s="107"/>
      <c r="C20" s="103"/>
      <c r="D20" s="102" t="s">
        <v>49</v>
      </c>
      <c r="E20" s="103"/>
      <c r="F20" s="102" t="s">
        <v>50</v>
      </c>
      <c r="G20" s="103"/>
      <c r="H20" s="102" t="s">
        <v>51</v>
      </c>
      <c r="I20" s="103"/>
      <c r="J20" s="103"/>
      <c r="K20" s="108"/>
    </row>
    <row r="21" spans="2:11">
      <c r="B21" s="107"/>
      <c r="C21" s="103"/>
      <c r="D21" s="102" t="s">
        <v>52</v>
      </c>
      <c r="E21" s="102" t="s">
        <v>53</v>
      </c>
      <c r="F21" s="103"/>
      <c r="G21" s="103"/>
      <c r="H21" s="102" t="s">
        <v>54</v>
      </c>
      <c r="I21" s="103"/>
      <c r="J21" s="103"/>
      <c r="K21" s="108"/>
    </row>
    <row r="22" spans="2:11">
      <c r="B22" s="107"/>
      <c r="C22" s="103"/>
      <c r="D22" s="102" t="s">
        <v>55</v>
      </c>
      <c r="E22" s="102" t="s">
        <v>56</v>
      </c>
      <c r="F22" s="103"/>
      <c r="G22" s="103"/>
      <c r="H22" s="102" t="s">
        <v>57</v>
      </c>
      <c r="I22" s="103"/>
      <c r="J22" s="103"/>
      <c r="K22" s="108"/>
    </row>
    <row r="23" spans="2:11">
      <c r="B23" s="107"/>
      <c r="C23" s="103"/>
      <c r="D23" s="102" t="s">
        <v>58</v>
      </c>
      <c r="E23" s="102" t="s">
        <v>59</v>
      </c>
      <c r="F23" s="103"/>
      <c r="G23" s="102" t="s">
        <v>60</v>
      </c>
      <c r="H23" s="103"/>
      <c r="I23" s="103"/>
      <c r="J23" s="103"/>
      <c r="K23" s="108"/>
    </row>
    <row r="24" spans="2:11">
      <c r="B24" s="107"/>
      <c r="C24" s="103"/>
      <c r="D24" s="102" t="s">
        <v>61</v>
      </c>
      <c r="E24" s="102" t="s">
        <v>62</v>
      </c>
      <c r="F24" s="103"/>
      <c r="G24" s="103"/>
      <c r="H24" s="103"/>
      <c r="I24" s="103"/>
      <c r="J24" s="103"/>
      <c r="K24" s="108"/>
    </row>
    <row r="25" spans="2:11">
      <c r="B25" s="107"/>
      <c r="C25" s="103"/>
      <c r="D25" s="102" t="s">
        <v>63</v>
      </c>
      <c r="E25" s="102" t="s">
        <v>64</v>
      </c>
      <c r="F25" s="103"/>
      <c r="G25" s="103"/>
      <c r="H25" s="103"/>
      <c r="I25" s="103"/>
      <c r="J25" s="103"/>
      <c r="K25" s="108"/>
    </row>
    <row r="26" spans="2:11">
      <c r="B26" s="107"/>
      <c r="C26" s="103"/>
      <c r="D26" s="102" t="s">
        <v>65</v>
      </c>
      <c r="E26" s="102" t="s">
        <v>66</v>
      </c>
      <c r="F26" s="103"/>
      <c r="G26" s="103"/>
      <c r="H26" s="103"/>
      <c r="I26" s="103"/>
      <c r="J26" s="103"/>
      <c r="K26" s="108"/>
    </row>
    <row r="27" spans="2:11">
      <c r="B27" s="107"/>
      <c r="C27" s="103"/>
      <c r="D27" s="102" t="s">
        <v>67</v>
      </c>
      <c r="E27" s="103"/>
      <c r="F27" s="102" t="s">
        <v>68</v>
      </c>
      <c r="G27" s="103"/>
      <c r="H27" s="103"/>
      <c r="I27" s="103"/>
      <c r="J27" s="103"/>
      <c r="K27" s="108"/>
    </row>
    <row r="28" spans="2:11">
      <c r="B28" s="107"/>
      <c r="C28" s="103"/>
      <c r="D28" s="102" t="s">
        <v>69</v>
      </c>
      <c r="E28" s="103"/>
      <c r="F28" s="102" t="s">
        <v>70</v>
      </c>
      <c r="G28" s="103"/>
      <c r="H28" s="103"/>
      <c r="I28" s="103"/>
      <c r="J28" s="103"/>
      <c r="K28" s="108"/>
    </row>
    <row r="29" spans="2:11">
      <c r="B29" s="107"/>
      <c r="C29" s="103"/>
      <c r="D29" s="102" t="s">
        <v>71</v>
      </c>
      <c r="E29" s="103"/>
      <c r="F29" s="102" t="s">
        <v>72</v>
      </c>
      <c r="G29" s="103"/>
      <c r="H29" s="103"/>
      <c r="I29" s="103"/>
      <c r="J29" s="103"/>
      <c r="K29" s="108"/>
    </row>
    <row r="30" spans="2:11">
      <c r="B30" s="107"/>
      <c r="C30" s="103"/>
      <c r="D30" s="102" t="s">
        <v>73</v>
      </c>
      <c r="E30" s="102" t="s">
        <v>74</v>
      </c>
      <c r="F30" s="103"/>
      <c r="G30" s="103"/>
      <c r="H30" s="103"/>
      <c r="I30" s="103"/>
      <c r="J30" s="103"/>
      <c r="K30" s="108"/>
    </row>
    <row r="31" spans="2:11">
      <c r="B31" s="107"/>
      <c r="C31" s="103"/>
      <c r="D31" s="102" t="s">
        <v>75</v>
      </c>
      <c r="E31" s="103"/>
      <c r="F31" s="102" t="s">
        <v>76</v>
      </c>
      <c r="G31" s="103"/>
      <c r="H31" s="103"/>
      <c r="I31" s="103"/>
      <c r="J31" s="103"/>
      <c r="K31" s="108"/>
    </row>
    <row r="32" spans="2:11">
      <c r="B32" s="107"/>
      <c r="C32" s="103"/>
      <c r="D32" s="102" t="s">
        <v>77</v>
      </c>
      <c r="E32" s="102"/>
      <c r="F32" s="102" t="s">
        <v>78</v>
      </c>
      <c r="G32" s="103"/>
      <c r="H32" s="103"/>
      <c r="I32" s="103"/>
      <c r="J32" s="103"/>
      <c r="K32" s="108"/>
    </row>
    <row r="33" spans="2:11">
      <c r="B33" s="107"/>
      <c r="C33" s="103"/>
      <c r="D33" s="102" t="s">
        <v>79</v>
      </c>
      <c r="E33" s="103"/>
      <c r="F33" s="102" t="s">
        <v>80</v>
      </c>
      <c r="G33" s="103"/>
      <c r="H33" s="103"/>
      <c r="I33" s="103"/>
      <c r="J33" s="103"/>
      <c r="K33" s="108"/>
    </row>
    <row r="34" spans="2:11">
      <c r="B34" s="107"/>
      <c r="C34" s="103"/>
      <c r="D34" s="102" t="s">
        <v>81</v>
      </c>
      <c r="E34" s="103"/>
      <c r="F34" s="103"/>
      <c r="G34" s="103"/>
      <c r="H34" s="103"/>
      <c r="I34" s="103"/>
      <c r="J34" s="103"/>
      <c r="K34" s="108"/>
    </row>
    <row r="35" spans="2:11">
      <c r="B35" s="109"/>
      <c r="C35" s="110"/>
      <c r="D35" s="110"/>
      <c r="E35" s="110"/>
      <c r="F35" s="110"/>
      <c r="G35" s="110"/>
      <c r="H35" s="110"/>
      <c r="I35" s="110"/>
      <c r="J35" s="110"/>
      <c r="K35" s="111"/>
    </row>
  </sheetData>
  <hyperlinks>
    <hyperlink ref="C4" location="Introduction!A1" display="Introduction" xr:uid="{00000000-0004-0000-0000-000000000000}"/>
    <hyperlink ref="C5" location="'Changes in Excel 2007'!A1" display="Changes in Excel 2007" xr:uid="{00000000-0004-0000-0000-000001000000}"/>
    <hyperlink ref="C12" location="'Basic spreadsheet tasks'!A1" display="Basic Spreadsheet Tasks" xr:uid="{00000000-0004-0000-0000-000002000000}"/>
    <hyperlink ref="D14" location="'Going home'!AM100" display="Moving to the top of the sheet" xr:uid="{00000000-0004-0000-0000-000003000000}"/>
    <hyperlink ref="D16" location="'End-arrow keys'!A1" display="Using End-arrow key combinations" xr:uid="{00000000-0004-0000-0000-000004000000}"/>
    <hyperlink ref="D17" location="'Screen-splitters'!A1" display="Splitting the screen" xr:uid="{00000000-0004-0000-0000-000005000000}"/>
    <hyperlink ref="D18" location="'Select a range'!A1" display="Selecting a range" xr:uid="{00000000-0004-0000-0000-000006000000}"/>
    <hyperlink ref="D19" location="'Select multiple ranges'!A1" display="Selecting multiple ranges" xr:uid="{00000000-0004-0000-0000-000007000000}"/>
    <hyperlink ref="D20" location="'Copy Paste'!A1" display="Copying and pasting" xr:uid="{00000000-0004-0000-0000-000008000000}"/>
    <hyperlink ref="D21" location="'Paste Special'!A1" display="Copying and pasting special values" xr:uid="{00000000-0004-0000-0000-000009000000}"/>
    <hyperlink ref="D22" location="'Cut Paste'!A1" display="Cutting and pasting" xr:uid="{00000000-0004-0000-0000-00000A000000}"/>
    <hyperlink ref="D27" location="'Go To'!A1" display="Go To options" xr:uid="{00000000-0004-0000-0000-00000B000000}"/>
    <hyperlink ref="D28" location="'Relative Absolute'!A1" display="Absolute and relative addresses" xr:uid="{00000000-0004-0000-0000-00000C000000}"/>
    <hyperlink ref="D29" location="'R1C1 Notation'!A1" display="Showing formulas in R1C1 notation" xr:uid="{00000000-0004-0000-0000-00000D000000}"/>
    <hyperlink ref="D23" location="'Rows, Columns'!A1" display="Inserting, deleting, hiding, unhiding rows or columns" xr:uid="{00000000-0004-0000-0000-00000E000000}"/>
    <hyperlink ref="D26" location="'Fill Series'!A1" display="Filling a series" xr:uid="{00000000-0004-0000-0000-00000F000000}"/>
    <hyperlink ref="D31" location="'Summation Button'!A1" display="Summation button" xr:uid="{00000000-0004-0000-0000-000010000000}"/>
    <hyperlink ref="D33" location="'Range Names'!A1" display="Range names" xr:uid="{00000000-0004-0000-0000-000011000000}"/>
    <hyperlink ref="E4" location="'Basic Functions'!A1" display="Basic Excel functions" xr:uid="{00000000-0004-0000-0000-000012000000}"/>
    <hyperlink ref="F6" location="'Sum, Average'!A1" display="SUM and AVERAGE functions" xr:uid="{00000000-0004-0000-0000-000013000000}"/>
    <hyperlink ref="F7" location="'Count, Counta, Countblank'!A1" display="COUNT, COUNTA, and COUNTBLANK functions" xr:uid="{00000000-0004-0000-0000-000014000000}"/>
    <hyperlink ref="F8" location="'Min, Max'!A1" display="MAX and MIN functions" xr:uid="{00000000-0004-0000-0000-000015000000}"/>
    <hyperlink ref="F29" location="Sumproduct!A1" display="SUMPRODUCT function" xr:uid="{00000000-0004-0000-0000-000016000000}"/>
    <hyperlink ref="F9" location="If!A1" display="IF function" xr:uid="{00000000-0004-0000-0000-000017000000}"/>
    <hyperlink ref="F10" location="Lookup!A1" display="VLOOKUP and HLOOKUP functions" xr:uid="{00000000-0004-0000-0000-000018000000}"/>
    <hyperlink ref="F5" location="'fx button'!A1" display="Paste function (fx) button" xr:uid="{00000000-0004-0000-0000-000019000000}"/>
    <hyperlink ref="E18" location="'Data tables'!A1" display="Data tables" xr:uid="{00000000-0004-0000-0000-00001A000000}"/>
    <hyperlink ref="F19" location="'One-way data table'!A1" display="One-way data tables" xr:uid="{00000000-0004-0000-0000-00001B000000}"/>
    <hyperlink ref="F20" location="'Two-way data table'!A1" display="Two-way data tables" xr:uid="{00000000-0004-0000-0000-00001C000000}"/>
    <hyperlink ref="E30" location="Text!A1" display="Working with text" xr:uid="{00000000-0004-0000-0000-00001D000000}"/>
    <hyperlink ref="F32" location="Concatenating!A1" display="Concatenating text" xr:uid="{00000000-0004-0000-0000-00001E000000}"/>
    <hyperlink ref="F33" location="Parsing!A1" display="Parsing text with FIND, LEN, RIGHT, LEFT, and MID functions" xr:uid="{00000000-0004-0000-0000-00001F000000}"/>
    <hyperlink ref="G4" location="Dates!A1" display="Working with dates" xr:uid="{00000000-0004-0000-0000-000020000000}"/>
    <hyperlink ref="H6" location="'Now, Today'!A1" display="NOW and TODAY functions" xr:uid="{00000000-0004-0000-0000-000021000000}"/>
    <hyperlink ref="H7" location="'Year, Month, Day, Weekday'!A1" display="YEAR, MONTH, DAY, and WEEKDAY functions" xr:uid="{00000000-0004-0000-0000-000022000000}"/>
    <hyperlink ref="H8" location="Datedif!A1" display="DATEDIF function" xr:uid="{00000000-0004-0000-0000-000023000000}"/>
    <hyperlink ref="H9" location="'Date, Datevalue'!A1" display="DATE and DATEVALUE functions" xr:uid="{00000000-0004-0000-0000-000024000000}"/>
    <hyperlink ref="G10" location="Statistical!A1" display="Statistical functions" xr:uid="{00000000-0004-0000-0000-000025000000}"/>
    <hyperlink ref="H11" location="'Median, Percentile, Quartile'!A1" display="MEDIAN, PERCENTILE, and QUARTILE functions" xr:uid="{00000000-0004-0000-0000-000026000000}"/>
    <hyperlink ref="H12" location="'Stdev, Var'!A1" display="STDEV and VAR functions" xr:uid="{00000000-0004-0000-0000-000027000000}"/>
    <hyperlink ref="H14" location="'Rank, Large, Small'!A1" display="RANK, LARGE, and SMALL functions" xr:uid="{00000000-0004-0000-0000-000028000000}"/>
    <hyperlink ref="G15" location="Financial!A1" display="Financial functions" xr:uid="{00000000-0004-0000-0000-000029000000}"/>
    <hyperlink ref="H16" location="PMT!A1" display="PMT function" xr:uid="{00000000-0004-0000-0000-00002A000000}"/>
    <hyperlink ref="H17" location="'NPV, XNPV'!A1" display="NPV and XNPV functions" xr:uid="{00000000-0004-0000-0000-00002B000000}"/>
    <hyperlink ref="H18" location="IRR!A1" display="IRR function" xr:uid="{00000000-0004-0000-0000-00002C000000}"/>
    <hyperlink ref="G19" location="'Lookup, Reference'!A1" display="Lookup and reference functions" xr:uid="{00000000-0004-0000-0000-00002D000000}"/>
    <hyperlink ref="H20" location="Index!A1" display="INDEX function" xr:uid="{00000000-0004-0000-0000-00002E000000}"/>
    <hyperlink ref="H21" location="Match!A1" display="MATCH function" xr:uid="{00000000-0004-0000-0000-00002F000000}"/>
    <hyperlink ref="H22" location="Offset!A1" display="OFFSET function" xr:uid="{00000000-0004-0000-0000-000030000000}"/>
    <hyperlink ref="D15" location="Undo!A1" display="Undoing actions" xr:uid="{00000000-0004-0000-0000-000031000000}"/>
    <hyperlink ref="D32" location="Transpose!A1" display="Transposing a range" xr:uid="{00000000-0004-0000-0000-000032000000}"/>
    <hyperlink ref="H5" location="Y2K!A1" display="Y2K problem" xr:uid="{00000000-0004-0000-0000-000033000000}"/>
    <hyperlink ref="H13" location="Correlation!A1" display="CORREL and COVAR functions" xr:uid="{00000000-0004-0000-0000-000034000000}"/>
    <hyperlink ref="E12" location="Charts!A1" display="Charts" xr:uid="{00000000-0004-0000-0000-000035000000}"/>
    <hyperlink ref="F13" location="'Create chart'!A1" display="Creating a chart" xr:uid="{00000000-0004-0000-0000-000036000000}"/>
    <hyperlink ref="F15" location="'Modify chart'!A1" display="Modifying a chart" xr:uid="{00000000-0004-0000-0000-000037000000}"/>
    <hyperlink ref="F27" location="'Countif, Sumif, Averageif'!A1" display="COUNTIF, SUMIF, and AVERAGEIF functions" xr:uid="{00000000-0004-0000-0000-000038000000}"/>
    <hyperlink ref="F28" location="'Countifs, Sumifs, Averageifs'!A1" display="COUNTIFS, SUMIFS, and AVERAGEIFS functions" xr:uid="{00000000-0004-0000-0000-000039000000}"/>
    <hyperlink ref="D30" location="'Auditing formulas'!A1" display="Auditing formulas" xr:uid="{00000000-0004-0000-0000-00003A000000}"/>
    <hyperlink ref="D24" location="Worksheets!A1" display="Manipulating worksheets" xr:uid="{00000000-0004-0000-0000-00003B000000}"/>
    <hyperlink ref="E26" location="'Counting, Summing Functions'!A1" display="Other common counting, summing functions" xr:uid="{00000000-0004-0000-0000-00003C000000}"/>
    <hyperlink ref="F14" location="'Locating chart'!A1" display="Locating a chart" xr:uid="{00000000-0004-0000-0000-00003D000000}"/>
    <hyperlink ref="D6" location="'Tabs, Ribbons'!A1" display="Tabs and ribbons" xr:uid="{00000000-0004-0000-0000-00003E000000}"/>
    <hyperlink ref="D8" location="QAT!A1" display="Quick Access Toolbar (QAT)" xr:uid="{00000000-0004-0000-0000-00003F000000}"/>
    <hyperlink ref="D9" location="'Excel Options'!A1" display="Excel Options" xr:uid="{00000000-0004-0000-0000-000040000000}"/>
    <hyperlink ref="D10" location="'File extensions'!A1" display="File extensions" xr:uid="{00000000-0004-0000-0000-000041000000}"/>
    <hyperlink ref="D7" location="'Office button'!A1" display="Office button" xr:uid="{00000000-0004-0000-0000-000042000000}"/>
    <hyperlink ref="F11" location="'Math functions'!A1" display="Common math functions" xr:uid="{00000000-0004-0000-0000-000043000000}"/>
    <hyperlink ref="E24" location="'Data validation'!A1" display="Data validation" xr:uid="{00000000-0004-0000-0000-000044000000}"/>
    <hyperlink ref="F31" location="'Trim, Value'!A1" display="TRIM and VALUE functions" xr:uid="{00000000-0004-0000-0000-000045000000}"/>
    <hyperlink ref="D13" location="'Cell comments, text boxes'!A1" display="Cell comments and text boxes for documenting" xr:uid="{00000000-0004-0000-0000-000046000000}"/>
    <hyperlink ref="D25" location="Sorting!A1" display="Sorting" xr:uid="{00000000-0004-0000-0000-000047000000}"/>
    <hyperlink ref="E23" location="'Conditional formatting'!A1" display="Conditional formatting" xr:uid="{00000000-0004-0000-0000-000048000000}"/>
    <hyperlink ref="E21" location="Tables!A1" display="Tables" xr:uid="{00000000-0004-0000-0000-000049000000}"/>
    <hyperlink ref="E22" location="'Pivot tables'!A1" display="Pivot tables" xr:uid="{00000000-0004-0000-0000-00004A000000}"/>
    <hyperlink ref="G23" location="'Recording macro'!A1" display="Recording a macro" xr:uid="{00000000-0004-0000-0000-00004B000000}"/>
    <hyperlink ref="E17" location="'Goal Seek'!A1" display="Goal Seek" xr:uid="{00000000-0004-0000-0000-00004C000000}"/>
    <hyperlink ref="E16" location="Hyperlinks!A1" display="Hyperlinks" xr:uid="{00000000-0004-0000-0000-00004D000000}"/>
    <hyperlink ref="D34" location="Printing!A1" display="Printing" xr:uid="{00000000-0004-0000-0000-00004E000000}"/>
    <hyperlink ref="E25" location="Protecting!A1" display="Protecting and unprotecting" xr:uid="{00000000-0004-0000-0000-00004F000000}"/>
    <hyperlink ref="D11" location="'Right-clicking'!A1" display="Right-clicking" xr:uid="{00000000-0004-0000-0000-00005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29"/>
  <sheetViews>
    <sheetView workbookViewId="0" xr3:uid="{958C4451-9541-5A59-BF78-D2F731DF1C81}">
      <selection activeCell="A2" sqref="A2"/>
    </sheetView>
  </sheetViews>
  <sheetFormatPr defaultRowHeight="15"/>
  <sheetData>
    <row r="1" spans="1:14">
      <c r="A1" s="1" t="s">
        <v>82</v>
      </c>
      <c r="F1" s="98" t="s">
        <v>0</v>
      </c>
      <c r="G1" s="98"/>
      <c r="H1" s="98"/>
      <c r="I1" s="98"/>
      <c r="J1" s="98"/>
      <c r="K1" s="98"/>
      <c r="L1" s="98"/>
      <c r="M1" s="98"/>
      <c r="N1" s="98"/>
    </row>
    <row r="29" spans="3:3">
      <c r="C29" s="87"/>
    </row>
  </sheetData>
  <hyperlinks>
    <hyperlink ref="A1" location="'Table of contents'!A1" display="Return to table of contents" xr:uid="{00000000-0004-0000-0100-00000000000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N29"/>
  <sheetViews>
    <sheetView workbookViewId="0" xr3:uid="{842E5F09-E766-5B8D-85AF-A39847EA96FD}">
      <selection activeCell="A2" sqref="A2"/>
    </sheetView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9"/>
  <sheetViews>
    <sheetView workbookViewId="0" xr3:uid="{51F8DEE0-4D01-5F28-A812-FC0BD7CAC4A5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N29"/>
  <sheetViews>
    <sheetView workbookViewId="0" xr3:uid="{F9CF3CF3-643B-5BE6-8B46-32C596A47465}">
      <selection activeCell="A2" sqref="A2"/>
    </sheetView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0400-000000000000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29"/>
  <sheetViews>
    <sheetView workbookViewId="0" xr3:uid="{78B4E459-6924-5F8B-B7BA-2DD04133E49E}">
      <selection activeCell="A2" sqref="A2"/>
    </sheetView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0500-00000000000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29"/>
  <sheetViews>
    <sheetView workbookViewId="0" xr3:uid="{9B253EF2-77E0-53E3-AE26-4D66ECD923F3}">
      <selection activeCell="R28" sqref="R28"/>
    </sheetView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0600-000000000000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N29"/>
  <sheetViews>
    <sheetView workbookViewId="0" xr3:uid="{85D5C41F-068E-5C55-9968-509E7C2A5619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16" spans="1:14">
      <c r="G16" t="s">
        <v>83</v>
      </c>
    </row>
    <row r="29" spans="3:3">
      <c r="C29" s="87"/>
    </row>
  </sheetData>
  <hyperlinks>
    <hyperlink ref="A1" location="'Table of contents'!A1" display="Return to table of contents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78"/>
  <dimension ref="A1:N29"/>
  <sheetViews>
    <sheetView workbookViewId="0" xr3:uid="{44B22561-5205-5C8A-B808-2C70100D228F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s="9" t="s">
        <v>84</v>
      </c>
      <c r="M3" s="9" t="s">
        <v>85</v>
      </c>
    </row>
    <row r="4" spans="1:14">
      <c r="L4" s="68">
        <v>39814</v>
      </c>
      <c r="M4">
        <v>3108</v>
      </c>
    </row>
    <row r="5" spans="1:14">
      <c r="L5" s="68">
        <v>39845</v>
      </c>
      <c r="M5">
        <v>3993</v>
      </c>
    </row>
    <row r="6" spans="1:14">
      <c r="L6" s="68">
        <v>39873</v>
      </c>
      <c r="M6">
        <v>1644</v>
      </c>
    </row>
    <row r="7" spans="1:14">
      <c r="L7" s="68">
        <v>39904</v>
      </c>
      <c r="M7">
        <v>3078</v>
      </c>
    </row>
    <row r="8" spans="1:14">
      <c r="L8" s="68">
        <v>39934</v>
      </c>
      <c r="M8">
        <v>1830</v>
      </c>
    </row>
    <row r="9" spans="1:14">
      <c r="L9" s="68">
        <v>39965</v>
      </c>
      <c r="M9">
        <v>3279</v>
      </c>
    </row>
    <row r="10" spans="1:14">
      <c r="L10" s="68">
        <v>39995</v>
      </c>
      <c r="M10">
        <v>3413</v>
      </c>
    </row>
    <row r="11" spans="1:14">
      <c r="L11" s="68">
        <v>40026</v>
      </c>
      <c r="M11">
        <v>1197</v>
      </c>
    </row>
    <row r="16" spans="1:14">
      <c r="G16" t="s">
        <v>83</v>
      </c>
    </row>
    <row r="29" spans="3:3">
      <c r="C29" s="87"/>
    </row>
  </sheetData>
  <hyperlinks>
    <hyperlink ref="A1" location="'Table of contents'!A1" display="Return to table of contents" xr:uid="{00000000-0004-0000-0800-000000000000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N29"/>
  <sheetViews>
    <sheetView workbookViewId="0" xr3:uid="{7BE570AB-09E9-518F-B8F7-3F91B7162CA9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2"/>
  <dimension ref="A1:R30"/>
  <sheetViews>
    <sheetView workbookViewId="0" xr3:uid="{65FA3815-DCC1-5481-872F-D2879ED395ED}">
      <selection activeCell="A2" sqref="A2"/>
    </sheetView>
  </sheetViews>
  <sheetFormatPr defaultRowHeight="15"/>
  <sheetData>
    <row r="1" spans="1:1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8">
      <c r="M3" s="8"/>
    </row>
    <row r="4" spans="1:18">
      <c r="L4" s="25"/>
      <c r="M4" s="88"/>
      <c r="N4" s="25"/>
      <c r="O4" s="25"/>
    </row>
    <row r="5" spans="1:18">
      <c r="L5" s="25"/>
      <c r="M5" s="88"/>
      <c r="N5" s="25"/>
      <c r="O5" s="25"/>
    </row>
    <row r="6" spans="1:18">
      <c r="L6" s="25"/>
      <c r="M6" s="25"/>
      <c r="N6" s="25"/>
      <c r="O6" s="25"/>
    </row>
    <row r="7" spans="1:18">
      <c r="L7" s="25"/>
      <c r="M7" s="25"/>
      <c r="N7" s="25"/>
      <c r="O7" s="25"/>
    </row>
    <row r="8" spans="1:18">
      <c r="L8" s="25"/>
      <c r="M8" s="25"/>
      <c r="N8" s="25"/>
      <c r="O8" s="25"/>
    </row>
    <row r="9" spans="1:18">
      <c r="L9" s="25"/>
      <c r="M9" s="25"/>
      <c r="N9" s="25"/>
      <c r="O9" s="25"/>
    </row>
    <row r="10" spans="1:18">
      <c r="M10" s="25"/>
      <c r="N10" s="25"/>
      <c r="O10" s="25"/>
      <c r="R10" s="89" t="s">
        <v>85</v>
      </c>
    </row>
    <row r="11" spans="1:18">
      <c r="M11" s="25"/>
      <c r="N11" s="25"/>
      <c r="O11" s="25"/>
      <c r="R11" s="25">
        <v>15.3</v>
      </c>
    </row>
    <row r="12" spans="1:18">
      <c r="M12" s="25"/>
      <c r="N12" s="25"/>
      <c r="O12" s="25"/>
      <c r="R12" s="25">
        <v>14.7</v>
      </c>
    </row>
    <row r="13" spans="1:18">
      <c r="M13" s="25"/>
      <c r="N13" s="25"/>
      <c r="O13" s="25"/>
      <c r="R13" s="25">
        <v>9.6</v>
      </c>
    </row>
    <row r="14" spans="1:18">
      <c r="M14" s="25"/>
      <c r="N14" s="25"/>
      <c r="O14" s="25"/>
      <c r="R14" s="70">
        <v>12.1</v>
      </c>
    </row>
    <row r="15" spans="1:18">
      <c r="M15" s="25"/>
      <c r="N15" s="25"/>
      <c r="O15" s="25"/>
      <c r="R15" s="70">
        <v>14.2</v>
      </c>
    </row>
    <row r="16" spans="1:18">
      <c r="L16" s="25"/>
      <c r="M16" s="25"/>
      <c r="N16" s="25"/>
      <c r="O16" s="25"/>
    </row>
    <row r="17" spans="3:15">
      <c r="L17" s="25"/>
      <c r="M17" s="25"/>
      <c r="N17" s="25"/>
      <c r="O17" s="25"/>
    </row>
    <row r="18" spans="3:15">
      <c r="L18" s="25"/>
      <c r="M18" s="25"/>
      <c r="N18" s="25"/>
      <c r="O18" s="25"/>
    </row>
    <row r="19" spans="3:15">
      <c r="L19" s="25"/>
      <c r="M19" s="25"/>
      <c r="N19" s="25"/>
      <c r="O19" s="25"/>
    </row>
    <row r="20" spans="3:15">
      <c r="L20" s="25"/>
      <c r="M20" s="25"/>
      <c r="N20" s="25"/>
      <c r="O20" s="25"/>
    </row>
    <row r="21" spans="3:15">
      <c r="L21" s="25"/>
      <c r="M21" s="25"/>
      <c r="N21" s="25"/>
      <c r="O21" s="25"/>
    </row>
    <row r="22" spans="3:15">
      <c r="L22" s="25"/>
      <c r="M22" s="25"/>
      <c r="N22" s="25"/>
      <c r="O22" s="25"/>
    </row>
    <row r="23" spans="3:15">
      <c r="L23" s="25"/>
      <c r="M23" s="25"/>
      <c r="N23" s="25"/>
      <c r="O23" s="25"/>
    </row>
    <row r="24" spans="3:15">
      <c r="L24" s="25"/>
      <c r="M24" s="25"/>
      <c r="N24" s="25"/>
      <c r="O24" s="25"/>
    </row>
    <row r="25" spans="3:15">
      <c r="L25" s="25"/>
      <c r="M25" s="25"/>
      <c r="N25" s="25"/>
      <c r="O25" s="25"/>
    </row>
    <row r="26" spans="3:15">
      <c r="L26" s="25"/>
      <c r="M26" s="25"/>
      <c r="N26" s="25"/>
      <c r="O26" s="25"/>
    </row>
    <row r="27" spans="3:15">
      <c r="L27" s="25"/>
      <c r="M27" s="25"/>
      <c r="N27" s="25"/>
      <c r="O27" s="25"/>
    </row>
    <row r="28" spans="3:15">
      <c r="L28" s="25"/>
      <c r="M28" s="25"/>
      <c r="N28" s="25"/>
      <c r="O28" s="25"/>
    </row>
    <row r="29" spans="3:15">
      <c r="C29" s="87"/>
      <c r="L29" s="25"/>
      <c r="M29" s="25"/>
      <c r="N29" s="25"/>
      <c r="O29" s="25"/>
    </row>
    <row r="30" spans="3:15">
      <c r="L30" s="25"/>
      <c r="M30" s="25"/>
      <c r="N30" s="25"/>
      <c r="O30" s="25"/>
    </row>
  </sheetData>
  <hyperlinks>
    <hyperlink ref="A1" location="'Table of contents'!A1" display="Return to table of contents" xr:uid="{00000000-0004-0000-0A00-000000000000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AE90"/>
  <sheetViews>
    <sheetView topLeftCell="U63" workbookViewId="0" xr3:uid="{FF0BDA26-1AD6-5648-BD9A-E01AA4DDCA7C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  <row r="90" spans="31:31">
      <c r="AE90" t="s">
        <v>86</v>
      </c>
    </row>
  </sheetData>
  <hyperlinks>
    <hyperlink ref="A1" location="'Table of contents'!A1" display="Return to table of contents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O30"/>
  <sheetViews>
    <sheetView workbookViewId="0" xr3:uid="{C67EF94B-0B3B-5838-830C-E3A509766221}">
      <selection activeCell="A2" sqref="A2"/>
    </sheetView>
  </sheetViews>
  <sheetFormatPr defaultRowHeight="15"/>
  <sheetData>
    <row r="1" spans="1:1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5">
      <c r="L3">
        <f t="shared" ref="L3:M15" ca="1" si="0">RANDBETWEEN(1,50)</f>
        <v>50</v>
      </c>
      <c r="M3">
        <f t="shared" ca="1" si="0"/>
        <v>14</v>
      </c>
    </row>
    <row r="4" spans="1:15">
      <c r="L4" s="25">
        <f t="shared" ca="1" si="0"/>
        <v>4</v>
      </c>
      <c r="M4" s="25">
        <f t="shared" ca="1" si="0"/>
        <v>1</v>
      </c>
      <c r="N4" s="25"/>
      <c r="O4" s="25"/>
    </row>
    <row r="5" spans="1:15">
      <c r="L5" s="25">
        <f t="shared" ca="1" si="0"/>
        <v>50</v>
      </c>
      <c r="M5" s="25">
        <f t="shared" ca="1" si="0"/>
        <v>14</v>
      </c>
      <c r="N5" s="25"/>
      <c r="O5" s="25"/>
    </row>
    <row r="6" spans="1:15">
      <c r="L6" s="25">
        <f t="shared" ca="1" si="0"/>
        <v>9</v>
      </c>
      <c r="M6" s="25">
        <f t="shared" ca="1" si="0"/>
        <v>44</v>
      </c>
      <c r="N6" s="25"/>
      <c r="O6" s="25"/>
    </row>
    <row r="7" spans="1:15">
      <c r="L7" s="25">
        <f t="shared" ca="1" si="0"/>
        <v>14</v>
      </c>
      <c r="M7" s="25">
        <f t="shared" ca="1" si="0"/>
        <v>17</v>
      </c>
      <c r="N7" s="25"/>
      <c r="O7" s="25"/>
    </row>
    <row r="8" spans="1:15">
      <c r="L8" s="25">
        <f t="shared" ca="1" si="0"/>
        <v>3</v>
      </c>
      <c r="M8" s="25">
        <f t="shared" ca="1" si="0"/>
        <v>48</v>
      </c>
      <c r="N8" s="25"/>
      <c r="O8" s="25"/>
    </row>
    <row r="9" spans="1:15">
      <c r="L9" s="25">
        <f t="shared" ca="1" si="0"/>
        <v>34</v>
      </c>
      <c r="M9" s="25">
        <f t="shared" ca="1" si="0"/>
        <v>10</v>
      </c>
      <c r="N9" s="25"/>
      <c r="O9" s="25"/>
    </row>
    <row r="10" spans="1:15">
      <c r="L10" s="25">
        <f t="shared" ca="1" si="0"/>
        <v>43</v>
      </c>
      <c r="M10" s="25">
        <f t="shared" ca="1" si="0"/>
        <v>24</v>
      </c>
      <c r="N10" s="25"/>
      <c r="O10" s="25"/>
    </row>
    <row r="11" spans="1:15">
      <c r="L11" s="25">
        <f t="shared" ca="1" si="0"/>
        <v>14</v>
      </c>
      <c r="M11" s="25">
        <f t="shared" ca="1" si="0"/>
        <v>46</v>
      </c>
      <c r="N11" s="25"/>
      <c r="O11" s="25"/>
    </row>
    <row r="12" spans="1:15">
      <c r="L12" s="25">
        <f t="shared" ca="1" si="0"/>
        <v>1</v>
      </c>
      <c r="M12" s="25">
        <f t="shared" ca="1" si="0"/>
        <v>6</v>
      </c>
      <c r="N12" s="25"/>
      <c r="O12" s="25"/>
    </row>
    <row r="13" spans="1:15">
      <c r="L13" s="25">
        <f t="shared" ca="1" si="0"/>
        <v>31</v>
      </c>
      <c r="M13" s="25">
        <f t="shared" ca="1" si="0"/>
        <v>38</v>
      </c>
      <c r="N13" s="25"/>
      <c r="O13" s="25"/>
    </row>
    <row r="14" spans="1:15">
      <c r="L14" s="25">
        <f t="shared" ca="1" si="0"/>
        <v>8</v>
      </c>
      <c r="M14" s="25">
        <f t="shared" ca="1" si="0"/>
        <v>50</v>
      </c>
      <c r="N14" s="25"/>
      <c r="O14" s="25"/>
    </row>
    <row r="15" spans="1:15">
      <c r="L15" s="25">
        <f t="shared" ca="1" si="0"/>
        <v>33</v>
      </c>
      <c r="M15" s="25">
        <f t="shared" ca="1" si="0"/>
        <v>19</v>
      </c>
      <c r="N15" s="25"/>
      <c r="O15" s="25"/>
    </row>
    <row r="16" spans="1:15">
      <c r="L16" s="25"/>
      <c r="M16" s="25"/>
      <c r="N16" s="25"/>
      <c r="O16" s="25"/>
    </row>
    <row r="17" spans="3:15">
      <c r="L17" s="25"/>
      <c r="M17" s="25"/>
      <c r="N17" s="25"/>
      <c r="O17" s="25"/>
    </row>
    <row r="18" spans="3:15">
      <c r="L18" s="25"/>
      <c r="M18" s="25"/>
      <c r="N18" s="25"/>
      <c r="O18" s="25"/>
    </row>
    <row r="19" spans="3:15">
      <c r="L19" s="25"/>
      <c r="M19" s="25"/>
      <c r="N19" s="25"/>
      <c r="O19" s="25"/>
    </row>
    <row r="20" spans="3:15">
      <c r="L20" s="25"/>
      <c r="M20" s="25"/>
      <c r="N20" s="25"/>
      <c r="O20" s="25"/>
    </row>
    <row r="21" spans="3:15">
      <c r="L21" s="25"/>
      <c r="M21" s="25"/>
      <c r="N21" s="25"/>
      <c r="O21" s="25"/>
    </row>
    <row r="22" spans="3:15">
      <c r="L22" s="25"/>
      <c r="M22" s="25"/>
      <c r="N22" s="25"/>
      <c r="O22" s="25"/>
    </row>
    <row r="23" spans="3:15">
      <c r="L23" s="25"/>
      <c r="M23" s="25"/>
      <c r="N23" s="25"/>
      <c r="O23" s="25"/>
    </row>
    <row r="24" spans="3:15">
      <c r="L24" s="25"/>
      <c r="M24" s="25"/>
      <c r="N24" s="25"/>
      <c r="O24" s="25"/>
    </row>
    <row r="25" spans="3:15">
      <c r="L25" s="25"/>
      <c r="M25" s="25"/>
      <c r="N25" s="25"/>
      <c r="O25" s="25"/>
    </row>
    <row r="26" spans="3:15">
      <c r="L26" s="25"/>
      <c r="M26" s="25"/>
      <c r="N26" s="25"/>
      <c r="O26" s="25"/>
    </row>
    <row r="27" spans="3:15">
      <c r="L27" s="25"/>
      <c r="M27" s="25"/>
      <c r="N27" s="25"/>
      <c r="O27" s="25"/>
    </row>
    <row r="28" spans="3:15">
      <c r="L28" s="25"/>
      <c r="M28" s="25"/>
      <c r="N28" s="25"/>
      <c r="O28" s="25"/>
    </row>
    <row r="29" spans="3:15">
      <c r="C29" s="87"/>
      <c r="L29" s="25"/>
      <c r="M29" s="25"/>
      <c r="N29" s="25"/>
      <c r="O29" s="25"/>
    </row>
    <row r="30" spans="3:15">
      <c r="L30" s="25"/>
      <c r="M30" s="25"/>
      <c r="N30" s="25"/>
      <c r="O30" s="25"/>
    </row>
  </sheetData>
  <hyperlinks>
    <hyperlink ref="A1" location="'Table of contents'!A1" display="Return to table of contents" xr:uid="{00000000-0004-0000-0C00-00000000000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O30"/>
  <sheetViews>
    <sheetView workbookViewId="0" xr3:uid="{274F5AE0-5452-572F-8038-C13FFDA59D49}"/>
  </sheetViews>
  <sheetFormatPr defaultRowHeight="15"/>
  <sheetData>
    <row r="1" spans="1:1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5" ht="15.75" thickBot="1"/>
    <row r="4" spans="1:15" ht="15.75" thickBot="1">
      <c r="L4" s="2">
        <v>8</v>
      </c>
      <c r="M4">
        <v>1</v>
      </c>
      <c r="N4">
        <v>1</v>
      </c>
      <c r="O4" s="2">
        <v>1</v>
      </c>
    </row>
    <row r="5" spans="1:15">
      <c r="L5">
        <v>5</v>
      </c>
      <c r="M5">
        <v>5</v>
      </c>
      <c r="N5">
        <v>7</v>
      </c>
      <c r="O5">
        <v>6</v>
      </c>
    </row>
    <row r="6" spans="1:15">
      <c r="L6">
        <v>10</v>
      </c>
      <c r="M6">
        <v>5</v>
      </c>
      <c r="N6">
        <v>3</v>
      </c>
      <c r="O6">
        <v>10</v>
      </c>
    </row>
    <row r="7" spans="1:15">
      <c r="L7">
        <v>10</v>
      </c>
      <c r="M7">
        <v>10</v>
      </c>
      <c r="N7">
        <v>5</v>
      </c>
      <c r="O7">
        <v>9</v>
      </c>
    </row>
    <row r="8" spans="1:15">
      <c r="L8">
        <v>5</v>
      </c>
      <c r="M8">
        <v>4</v>
      </c>
      <c r="N8">
        <v>3</v>
      </c>
      <c r="O8">
        <v>4</v>
      </c>
    </row>
    <row r="9" spans="1:15" ht="15.75" thickBot="1">
      <c r="L9">
        <v>7</v>
      </c>
      <c r="M9">
        <v>4</v>
      </c>
      <c r="N9">
        <v>5</v>
      </c>
      <c r="O9">
        <v>1</v>
      </c>
    </row>
    <row r="10" spans="1:15" ht="15.75" thickBot="1">
      <c r="L10" s="2">
        <v>2</v>
      </c>
      <c r="M10">
        <v>8</v>
      </c>
      <c r="N10">
        <v>9</v>
      </c>
      <c r="O10" s="2">
        <v>10</v>
      </c>
    </row>
    <row r="14" spans="1:15" ht="15.75" thickBot="1"/>
    <row r="15" spans="1:15" ht="15.75" thickBot="1">
      <c r="L15" s="2">
        <v>8</v>
      </c>
      <c r="M15">
        <v>1</v>
      </c>
      <c r="N15">
        <v>1</v>
      </c>
      <c r="O15" s="2">
        <v>1</v>
      </c>
    </row>
    <row r="16" spans="1:15">
      <c r="L16">
        <v>5</v>
      </c>
      <c r="M16">
        <v>5</v>
      </c>
      <c r="N16">
        <v>7</v>
      </c>
      <c r="O16">
        <v>6</v>
      </c>
    </row>
    <row r="17" spans="3:15">
      <c r="L17">
        <v>10</v>
      </c>
      <c r="M17">
        <v>5</v>
      </c>
      <c r="N17">
        <v>3</v>
      </c>
      <c r="O17">
        <v>10</v>
      </c>
    </row>
    <row r="18" spans="3:15">
      <c r="L18">
        <v>10</v>
      </c>
      <c r="M18">
        <v>10</v>
      </c>
      <c r="N18">
        <v>5</v>
      </c>
      <c r="O18">
        <v>9</v>
      </c>
    </row>
    <row r="19" spans="3:15">
      <c r="L19">
        <v>5</v>
      </c>
      <c r="M19">
        <v>4</v>
      </c>
      <c r="N19">
        <v>3</v>
      </c>
      <c r="O19">
        <v>4</v>
      </c>
    </row>
    <row r="20" spans="3:15" ht="15.75" thickBot="1">
      <c r="L20">
        <v>7</v>
      </c>
      <c r="M20">
        <v>4</v>
      </c>
      <c r="N20">
        <v>5</v>
      </c>
      <c r="O20">
        <v>1</v>
      </c>
    </row>
    <row r="21" spans="3:15" ht="15.75" thickBot="1">
      <c r="L21" s="2">
        <v>2</v>
      </c>
      <c r="M21">
        <v>8</v>
      </c>
      <c r="N21">
        <v>9</v>
      </c>
      <c r="O21" s="2">
        <v>10</v>
      </c>
    </row>
    <row r="23" spans="3:15" ht="15.75" thickBot="1"/>
    <row r="24" spans="3:15" ht="15.75" thickBot="1">
      <c r="L24" s="2">
        <v>8</v>
      </c>
      <c r="M24">
        <v>1</v>
      </c>
      <c r="O24" s="2">
        <v>1</v>
      </c>
    </row>
    <row r="25" spans="3:15">
      <c r="L25">
        <v>5</v>
      </c>
      <c r="M25">
        <v>5</v>
      </c>
      <c r="N25">
        <v>7</v>
      </c>
    </row>
    <row r="26" spans="3:15">
      <c r="L26">
        <v>10</v>
      </c>
      <c r="M26">
        <v>5</v>
      </c>
      <c r="N26">
        <v>3</v>
      </c>
      <c r="O26">
        <v>10</v>
      </c>
    </row>
    <row r="27" spans="3:15">
      <c r="L27">
        <v>10</v>
      </c>
      <c r="M27">
        <v>10</v>
      </c>
      <c r="O27">
        <v>9</v>
      </c>
    </row>
    <row r="28" spans="3:15">
      <c r="M28">
        <v>4</v>
      </c>
      <c r="N28">
        <v>3</v>
      </c>
      <c r="O28">
        <v>4</v>
      </c>
    </row>
    <row r="29" spans="3:15" ht="15.75" thickBot="1">
      <c r="C29" s="87"/>
      <c r="L29">
        <v>7</v>
      </c>
      <c r="M29">
        <v>4</v>
      </c>
      <c r="N29">
        <v>5</v>
      </c>
      <c r="O29">
        <v>1</v>
      </c>
    </row>
    <row r="30" spans="3:15" ht="15.75" thickBot="1">
      <c r="L30" s="2">
        <v>2</v>
      </c>
      <c r="N30">
        <v>9</v>
      </c>
      <c r="O30" s="2">
        <v>10</v>
      </c>
    </row>
  </sheetData>
  <hyperlinks>
    <hyperlink ref="A1" location="'Table of contents'!A1" display="Return to table of contents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AE265"/>
  <sheetViews>
    <sheetView workbookViewId="0" xr3:uid="{33642244-9AC9-5136-AF77-195C889548CE}"/>
  </sheetViews>
  <sheetFormatPr defaultRowHeight="15"/>
  <sheetData>
    <row r="1" spans="1:31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31">
      <c r="L3">
        <v>61</v>
      </c>
      <c r="M3">
        <v>91</v>
      </c>
      <c r="N3">
        <v>84</v>
      </c>
      <c r="O3">
        <v>8</v>
      </c>
      <c r="P3">
        <v>3</v>
      </c>
      <c r="Q3">
        <v>62</v>
      </c>
      <c r="R3">
        <v>11</v>
      </c>
      <c r="S3">
        <v>33</v>
      </c>
      <c r="T3">
        <v>83</v>
      </c>
      <c r="U3">
        <v>70</v>
      </c>
      <c r="V3">
        <v>84</v>
      </c>
      <c r="W3">
        <v>94</v>
      </c>
      <c r="X3">
        <v>30</v>
      </c>
      <c r="Y3">
        <v>49</v>
      </c>
      <c r="Z3">
        <v>86</v>
      </c>
      <c r="AA3">
        <v>7</v>
      </c>
      <c r="AB3">
        <v>18</v>
      </c>
      <c r="AC3">
        <v>39</v>
      </c>
      <c r="AD3">
        <v>54</v>
      </c>
      <c r="AE3">
        <v>4</v>
      </c>
    </row>
    <row r="4" spans="1:31">
      <c r="L4">
        <v>95</v>
      </c>
      <c r="M4">
        <v>8</v>
      </c>
      <c r="N4">
        <v>14</v>
      </c>
      <c r="O4">
        <v>68</v>
      </c>
      <c r="P4">
        <v>33</v>
      </c>
      <c r="Q4">
        <v>23</v>
      </c>
      <c r="R4">
        <v>13</v>
      </c>
      <c r="S4">
        <v>12</v>
      </c>
      <c r="T4">
        <v>3</v>
      </c>
      <c r="U4">
        <v>100</v>
      </c>
      <c r="V4">
        <v>42</v>
      </c>
      <c r="W4">
        <v>23</v>
      </c>
      <c r="X4">
        <v>85</v>
      </c>
      <c r="Y4">
        <v>57</v>
      </c>
      <c r="Z4">
        <v>84</v>
      </c>
      <c r="AA4">
        <v>89</v>
      </c>
      <c r="AB4">
        <v>53</v>
      </c>
      <c r="AC4">
        <v>25</v>
      </c>
      <c r="AD4">
        <v>57</v>
      </c>
      <c r="AE4">
        <v>97</v>
      </c>
    </row>
    <row r="5" spans="1:31">
      <c r="L5">
        <v>33</v>
      </c>
      <c r="M5">
        <v>93</v>
      </c>
      <c r="N5">
        <v>80</v>
      </c>
      <c r="O5">
        <v>5</v>
      </c>
      <c r="P5">
        <v>60</v>
      </c>
      <c r="Q5">
        <v>30</v>
      </c>
      <c r="R5">
        <v>13</v>
      </c>
      <c r="S5">
        <v>34</v>
      </c>
      <c r="T5">
        <v>23</v>
      </c>
      <c r="U5">
        <v>57</v>
      </c>
      <c r="V5">
        <v>56</v>
      </c>
      <c r="W5">
        <v>82</v>
      </c>
      <c r="X5">
        <v>3</v>
      </c>
      <c r="Y5">
        <v>62</v>
      </c>
      <c r="Z5">
        <v>89</v>
      </c>
      <c r="AA5">
        <v>17</v>
      </c>
      <c r="AB5">
        <v>6</v>
      </c>
      <c r="AC5">
        <v>28</v>
      </c>
      <c r="AD5">
        <v>99</v>
      </c>
      <c r="AE5">
        <v>26</v>
      </c>
    </row>
    <row r="6" spans="1:31">
      <c r="L6">
        <v>49</v>
      </c>
      <c r="M6">
        <v>47</v>
      </c>
      <c r="N6">
        <v>37</v>
      </c>
      <c r="O6">
        <v>41</v>
      </c>
      <c r="P6">
        <v>56</v>
      </c>
      <c r="Q6">
        <v>38</v>
      </c>
      <c r="R6">
        <v>46</v>
      </c>
      <c r="S6">
        <v>50</v>
      </c>
      <c r="T6">
        <v>100</v>
      </c>
      <c r="U6">
        <v>40</v>
      </c>
      <c r="V6">
        <v>59</v>
      </c>
      <c r="W6">
        <v>34</v>
      </c>
      <c r="X6">
        <v>22</v>
      </c>
      <c r="Y6">
        <v>37</v>
      </c>
      <c r="Z6">
        <v>39</v>
      </c>
      <c r="AA6">
        <v>24</v>
      </c>
      <c r="AB6">
        <v>64</v>
      </c>
      <c r="AC6">
        <v>31</v>
      </c>
      <c r="AD6">
        <v>5</v>
      </c>
      <c r="AE6">
        <v>86</v>
      </c>
    </row>
    <row r="7" spans="1:31">
      <c r="L7">
        <v>10</v>
      </c>
      <c r="M7">
        <v>65</v>
      </c>
      <c r="N7">
        <v>46</v>
      </c>
      <c r="O7">
        <v>42</v>
      </c>
      <c r="P7">
        <v>52</v>
      </c>
      <c r="Q7">
        <v>90</v>
      </c>
      <c r="R7">
        <v>37</v>
      </c>
      <c r="S7">
        <v>31</v>
      </c>
      <c r="T7">
        <v>56</v>
      </c>
      <c r="U7">
        <v>29</v>
      </c>
      <c r="V7">
        <v>78</v>
      </c>
      <c r="W7">
        <v>88</v>
      </c>
      <c r="X7">
        <v>67</v>
      </c>
      <c r="Y7">
        <v>62</v>
      </c>
      <c r="Z7">
        <v>23</v>
      </c>
      <c r="AA7">
        <v>32</v>
      </c>
      <c r="AB7">
        <v>72</v>
      </c>
      <c r="AC7">
        <v>65</v>
      </c>
      <c r="AD7">
        <v>32</v>
      </c>
      <c r="AE7">
        <v>98</v>
      </c>
    </row>
    <row r="8" spans="1:31">
      <c r="L8">
        <v>14</v>
      </c>
      <c r="M8">
        <v>69</v>
      </c>
      <c r="N8">
        <v>15</v>
      </c>
      <c r="O8">
        <v>73</v>
      </c>
      <c r="P8">
        <v>11</v>
      </c>
      <c r="Q8">
        <v>75</v>
      </c>
      <c r="R8">
        <v>77</v>
      </c>
      <c r="S8">
        <v>36</v>
      </c>
      <c r="T8">
        <v>66</v>
      </c>
      <c r="U8">
        <v>32</v>
      </c>
      <c r="V8">
        <v>97</v>
      </c>
      <c r="W8">
        <v>51</v>
      </c>
      <c r="X8">
        <v>41</v>
      </c>
      <c r="Y8">
        <v>90</v>
      </c>
      <c r="Z8">
        <v>79</v>
      </c>
      <c r="AA8">
        <v>49</v>
      </c>
      <c r="AB8">
        <v>16</v>
      </c>
      <c r="AC8">
        <v>49</v>
      </c>
      <c r="AD8">
        <v>75</v>
      </c>
      <c r="AE8">
        <v>78</v>
      </c>
    </row>
    <row r="9" spans="1:31">
      <c r="L9">
        <v>21</v>
      </c>
      <c r="M9">
        <v>80</v>
      </c>
      <c r="N9">
        <v>46</v>
      </c>
      <c r="O9">
        <v>93</v>
      </c>
      <c r="P9">
        <v>35</v>
      </c>
      <c r="Q9">
        <v>95</v>
      </c>
      <c r="R9">
        <v>35</v>
      </c>
      <c r="S9">
        <v>95</v>
      </c>
      <c r="T9">
        <v>27</v>
      </c>
      <c r="U9">
        <v>25</v>
      </c>
      <c r="V9">
        <v>39</v>
      </c>
      <c r="W9">
        <v>33</v>
      </c>
      <c r="X9">
        <v>93</v>
      </c>
      <c r="Y9">
        <v>81</v>
      </c>
      <c r="Z9">
        <v>44</v>
      </c>
      <c r="AA9">
        <v>4</v>
      </c>
      <c r="AB9">
        <v>88</v>
      </c>
      <c r="AC9">
        <v>50</v>
      </c>
      <c r="AD9">
        <v>19</v>
      </c>
      <c r="AE9">
        <v>1</v>
      </c>
    </row>
    <row r="10" spans="1:31">
      <c r="L10">
        <v>8</v>
      </c>
      <c r="M10">
        <v>74</v>
      </c>
      <c r="N10">
        <v>24</v>
      </c>
      <c r="O10">
        <v>77</v>
      </c>
      <c r="P10">
        <v>9</v>
      </c>
      <c r="Q10">
        <v>92</v>
      </c>
      <c r="R10">
        <v>46</v>
      </c>
      <c r="S10">
        <v>28</v>
      </c>
      <c r="T10">
        <v>100</v>
      </c>
      <c r="U10">
        <v>22</v>
      </c>
      <c r="V10">
        <v>31</v>
      </c>
      <c r="W10">
        <v>97</v>
      </c>
      <c r="X10">
        <v>78</v>
      </c>
      <c r="Y10">
        <v>79</v>
      </c>
      <c r="Z10">
        <v>17</v>
      </c>
      <c r="AA10">
        <v>62</v>
      </c>
      <c r="AB10">
        <v>1</v>
      </c>
      <c r="AC10">
        <v>69</v>
      </c>
      <c r="AD10">
        <v>26</v>
      </c>
      <c r="AE10">
        <v>74</v>
      </c>
    </row>
    <row r="11" spans="1:31">
      <c r="L11">
        <v>94</v>
      </c>
      <c r="M11">
        <v>33</v>
      </c>
      <c r="N11">
        <v>56</v>
      </c>
      <c r="O11">
        <v>88</v>
      </c>
      <c r="P11">
        <v>51</v>
      </c>
      <c r="Q11">
        <v>73</v>
      </c>
      <c r="R11">
        <v>22</v>
      </c>
      <c r="S11">
        <v>39</v>
      </c>
      <c r="T11">
        <v>93</v>
      </c>
      <c r="U11">
        <v>77</v>
      </c>
      <c r="V11">
        <v>39</v>
      </c>
      <c r="W11">
        <v>51</v>
      </c>
      <c r="X11">
        <v>75</v>
      </c>
      <c r="Y11">
        <v>63</v>
      </c>
      <c r="Z11">
        <v>6</v>
      </c>
      <c r="AA11">
        <v>63</v>
      </c>
      <c r="AB11">
        <v>31</v>
      </c>
      <c r="AC11">
        <v>7</v>
      </c>
      <c r="AD11">
        <v>55</v>
      </c>
      <c r="AE11">
        <v>24</v>
      </c>
    </row>
    <row r="12" spans="1:31">
      <c r="L12">
        <v>84</v>
      </c>
      <c r="M12">
        <v>17</v>
      </c>
      <c r="N12">
        <v>60</v>
      </c>
      <c r="O12">
        <v>87</v>
      </c>
      <c r="P12">
        <v>32</v>
      </c>
      <c r="Q12">
        <v>46</v>
      </c>
      <c r="R12">
        <v>100</v>
      </c>
      <c r="S12">
        <v>61</v>
      </c>
      <c r="T12">
        <v>83</v>
      </c>
      <c r="U12">
        <v>71</v>
      </c>
      <c r="V12">
        <v>93</v>
      </c>
      <c r="W12">
        <v>74</v>
      </c>
      <c r="X12">
        <v>34</v>
      </c>
      <c r="Y12">
        <v>52</v>
      </c>
      <c r="Z12">
        <v>4</v>
      </c>
      <c r="AA12">
        <v>26</v>
      </c>
      <c r="AB12">
        <v>55</v>
      </c>
      <c r="AC12">
        <v>60</v>
      </c>
      <c r="AD12">
        <v>27</v>
      </c>
      <c r="AE12">
        <v>51</v>
      </c>
    </row>
    <row r="13" spans="1:31">
      <c r="L13">
        <v>62</v>
      </c>
      <c r="M13">
        <v>79</v>
      </c>
      <c r="N13">
        <v>43</v>
      </c>
      <c r="O13">
        <v>80</v>
      </c>
      <c r="P13">
        <v>11</v>
      </c>
      <c r="Q13">
        <v>9</v>
      </c>
      <c r="R13">
        <v>24</v>
      </c>
      <c r="S13">
        <v>52</v>
      </c>
      <c r="T13">
        <v>22</v>
      </c>
      <c r="U13">
        <v>58</v>
      </c>
      <c r="V13">
        <v>80</v>
      </c>
      <c r="W13">
        <v>41</v>
      </c>
      <c r="X13">
        <v>93</v>
      </c>
      <c r="Y13">
        <v>77</v>
      </c>
      <c r="Z13">
        <v>33</v>
      </c>
      <c r="AA13">
        <v>8</v>
      </c>
      <c r="AB13">
        <v>38</v>
      </c>
      <c r="AC13">
        <v>89</v>
      </c>
      <c r="AD13">
        <v>95</v>
      </c>
      <c r="AE13">
        <v>20</v>
      </c>
    </row>
    <row r="14" spans="1:31">
      <c r="L14">
        <v>16</v>
      </c>
      <c r="M14">
        <v>29</v>
      </c>
      <c r="N14">
        <v>76</v>
      </c>
      <c r="O14">
        <v>6</v>
      </c>
      <c r="P14">
        <v>90</v>
      </c>
      <c r="Q14">
        <v>32</v>
      </c>
      <c r="R14">
        <v>40</v>
      </c>
      <c r="S14">
        <v>62</v>
      </c>
      <c r="T14">
        <v>94</v>
      </c>
      <c r="U14">
        <v>34</v>
      </c>
      <c r="V14">
        <v>34</v>
      </c>
      <c r="W14">
        <v>91</v>
      </c>
      <c r="X14">
        <v>57</v>
      </c>
      <c r="Y14">
        <v>9</v>
      </c>
      <c r="Z14">
        <v>49</v>
      </c>
      <c r="AA14">
        <v>93</v>
      </c>
      <c r="AB14">
        <v>62</v>
      </c>
      <c r="AC14">
        <v>45</v>
      </c>
      <c r="AD14">
        <v>7</v>
      </c>
      <c r="AE14">
        <v>62</v>
      </c>
    </row>
    <row r="15" spans="1:31">
      <c r="L15">
        <v>93</v>
      </c>
      <c r="M15">
        <v>54</v>
      </c>
      <c r="N15">
        <v>2</v>
      </c>
      <c r="O15">
        <v>11</v>
      </c>
      <c r="P15">
        <v>82</v>
      </c>
      <c r="Q15">
        <v>33</v>
      </c>
      <c r="R15">
        <v>18</v>
      </c>
      <c r="S15">
        <v>31</v>
      </c>
      <c r="T15">
        <v>42</v>
      </c>
      <c r="U15">
        <v>58</v>
      </c>
      <c r="V15">
        <v>13</v>
      </c>
      <c r="W15">
        <v>20</v>
      </c>
      <c r="X15">
        <v>20</v>
      </c>
      <c r="Y15">
        <v>58</v>
      </c>
      <c r="Z15">
        <v>23</v>
      </c>
      <c r="AA15">
        <v>16</v>
      </c>
      <c r="AB15">
        <v>69</v>
      </c>
      <c r="AC15">
        <v>51</v>
      </c>
      <c r="AD15">
        <v>15</v>
      </c>
      <c r="AE15">
        <v>70</v>
      </c>
    </row>
    <row r="16" spans="1:31">
      <c r="L16">
        <v>6</v>
      </c>
      <c r="M16">
        <v>39</v>
      </c>
      <c r="N16">
        <v>52</v>
      </c>
      <c r="O16">
        <v>66</v>
      </c>
      <c r="P16">
        <v>33</v>
      </c>
      <c r="Q16">
        <v>2</v>
      </c>
      <c r="R16">
        <v>23</v>
      </c>
      <c r="S16">
        <v>49</v>
      </c>
      <c r="T16">
        <v>87</v>
      </c>
      <c r="U16">
        <v>46</v>
      </c>
      <c r="V16">
        <v>75</v>
      </c>
      <c r="W16">
        <v>58</v>
      </c>
      <c r="X16">
        <v>95</v>
      </c>
      <c r="Y16">
        <v>64</v>
      </c>
      <c r="Z16">
        <v>9</v>
      </c>
      <c r="AA16">
        <v>8</v>
      </c>
      <c r="AB16">
        <v>100</v>
      </c>
      <c r="AC16">
        <v>60</v>
      </c>
      <c r="AD16">
        <v>65</v>
      </c>
      <c r="AE16">
        <v>68</v>
      </c>
    </row>
    <row r="17" spans="3:31">
      <c r="L17">
        <v>28</v>
      </c>
      <c r="M17">
        <v>91</v>
      </c>
      <c r="N17">
        <v>57</v>
      </c>
      <c r="O17">
        <v>78</v>
      </c>
      <c r="P17">
        <v>29</v>
      </c>
      <c r="Q17">
        <v>82</v>
      </c>
      <c r="R17">
        <v>24</v>
      </c>
      <c r="S17">
        <v>88</v>
      </c>
      <c r="T17">
        <v>45</v>
      </c>
      <c r="U17">
        <v>3</v>
      </c>
      <c r="V17">
        <v>30</v>
      </c>
      <c r="W17">
        <v>36</v>
      </c>
      <c r="X17">
        <v>90</v>
      </c>
      <c r="Y17">
        <v>61</v>
      </c>
      <c r="Z17">
        <v>40</v>
      </c>
      <c r="AA17">
        <v>12</v>
      </c>
      <c r="AB17">
        <v>19</v>
      </c>
      <c r="AC17">
        <v>89</v>
      </c>
      <c r="AD17">
        <v>39</v>
      </c>
      <c r="AE17">
        <v>34</v>
      </c>
    </row>
    <row r="18" spans="3:31">
      <c r="L18">
        <v>66</v>
      </c>
      <c r="M18">
        <v>28</v>
      </c>
      <c r="N18">
        <v>57</v>
      </c>
      <c r="O18">
        <v>51</v>
      </c>
      <c r="P18">
        <v>87</v>
      </c>
      <c r="Q18">
        <v>44</v>
      </c>
      <c r="R18">
        <v>99</v>
      </c>
      <c r="S18">
        <v>18</v>
      </c>
      <c r="T18">
        <v>32</v>
      </c>
      <c r="U18">
        <v>34</v>
      </c>
      <c r="V18">
        <v>71</v>
      </c>
      <c r="W18">
        <v>54</v>
      </c>
      <c r="X18">
        <v>65</v>
      </c>
      <c r="Y18">
        <v>39</v>
      </c>
      <c r="Z18">
        <v>72</v>
      </c>
      <c r="AA18">
        <v>94</v>
      </c>
      <c r="AB18">
        <v>59</v>
      </c>
      <c r="AC18">
        <v>47</v>
      </c>
      <c r="AD18">
        <v>24</v>
      </c>
      <c r="AE18">
        <v>86</v>
      </c>
    </row>
    <row r="19" spans="3:31">
      <c r="L19">
        <v>56</v>
      </c>
      <c r="M19">
        <v>100</v>
      </c>
      <c r="N19">
        <v>36</v>
      </c>
      <c r="O19">
        <v>48</v>
      </c>
      <c r="P19">
        <v>46</v>
      </c>
      <c r="Q19">
        <v>60</v>
      </c>
      <c r="R19">
        <v>71</v>
      </c>
      <c r="S19">
        <v>33</v>
      </c>
      <c r="T19">
        <v>30</v>
      </c>
      <c r="U19">
        <v>26</v>
      </c>
      <c r="V19">
        <v>38</v>
      </c>
      <c r="W19">
        <v>78</v>
      </c>
      <c r="X19">
        <v>44</v>
      </c>
      <c r="Y19">
        <v>4</v>
      </c>
      <c r="Z19">
        <v>59</v>
      </c>
      <c r="AA19">
        <v>90</v>
      </c>
      <c r="AB19">
        <v>43</v>
      </c>
      <c r="AC19">
        <v>100</v>
      </c>
      <c r="AD19">
        <v>9</v>
      </c>
      <c r="AE19">
        <v>70</v>
      </c>
    </row>
    <row r="20" spans="3:31">
      <c r="L20">
        <v>3</v>
      </c>
      <c r="M20">
        <v>34</v>
      </c>
      <c r="N20">
        <v>87</v>
      </c>
      <c r="O20">
        <v>45</v>
      </c>
      <c r="P20">
        <v>45</v>
      </c>
      <c r="Q20">
        <v>76</v>
      </c>
      <c r="R20">
        <v>85</v>
      </c>
      <c r="S20">
        <v>86</v>
      </c>
      <c r="T20">
        <v>28</v>
      </c>
      <c r="U20">
        <v>100</v>
      </c>
      <c r="V20">
        <v>70</v>
      </c>
      <c r="W20">
        <v>72</v>
      </c>
      <c r="X20">
        <v>45</v>
      </c>
      <c r="Y20">
        <v>7</v>
      </c>
      <c r="Z20">
        <v>49</v>
      </c>
      <c r="AA20">
        <v>10</v>
      </c>
      <c r="AB20">
        <v>21</v>
      </c>
      <c r="AC20">
        <v>27</v>
      </c>
      <c r="AD20">
        <v>54</v>
      </c>
      <c r="AE20">
        <v>43</v>
      </c>
    </row>
    <row r="21" spans="3:31">
      <c r="L21">
        <v>33</v>
      </c>
      <c r="M21">
        <v>13</v>
      </c>
      <c r="N21">
        <v>50</v>
      </c>
      <c r="O21">
        <v>83</v>
      </c>
      <c r="P21">
        <v>53</v>
      </c>
      <c r="Q21">
        <v>20</v>
      </c>
      <c r="R21">
        <v>83</v>
      </c>
      <c r="S21">
        <v>13</v>
      </c>
      <c r="T21">
        <v>7</v>
      </c>
      <c r="U21">
        <v>27</v>
      </c>
      <c r="V21">
        <v>92</v>
      </c>
      <c r="W21">
        <v>43</v>
      </c>
      <c r="X21">
        <v>19</v>
      </c>
      <c r="Y21">
        <v>59</v>
      </c>
      <c r="Z21">
        <v>8</v>
      </c>
      <c r="AA21">
        <v>91</v>
      </c>
      <c r="AB21">
        <v>55</v>
      </c>
      <c r="AC21">
        <v>42</v>
      </c>
      <c r="AD21">
        <v>23</v>
      </c>
      <c r="AE21">
        <v>11</v>
      </c>
    </row>
    <row r="22" spans="3:31">
      <c r="L22">
        <v>34</v>
      </c>
      <c r="M22">
        <v>55</v>
      </c>
      <c r="N22">
        <v>3</v>
      </c>
      <c r="O22">
        <v>9</v>
      </c>
      <c r="P22">
        <v>67</v>
      </c>
      <c r="Q22">
        <v>99</v>
      </c>
      <c r="R22">
        <v>25</v>
      </c>
      <c r="S22">
        <v>33</v>
      </c>
      <c r="T22">
        <v>93</v>
      </c>
      <c r="U22">
        <v>18</v>
      </c>
      <c r="V22">
        <v>92</v>
      </c>
      <c r="W22">
        <v>16</v>
      </c>
      <c r="X22">
        <v>9</v>
      </c>
      <c r="Y22">
        <v>95</v>
      </c>
      <c r="Z22">
        <v>61</v>
      </c>
      <c r="AA22">
        <v>27</v>
      </c>
      <c r="AB22">
        <v>11</v>
      </c>
      <c r="AC22">
        <v>5</v>
      </c>
      <c r="AD22">
        <v>36</v>
      </c>
      <c r="AE22">
        <v>4</v>
      </c>
    </row>
    <row r="23" spans="3:31">
      <c r="L23">
        <v>80</v>
      </c>
      <c r="M23">
        <v>45</v>
      </c>
      <c r="N23">
        <v>89</v>
      </c>
      <c r="O23">
        <v>83</v>
      </c>
      <c r="P23">
        <v>23</v>
      </c>
      <c r="Q23">
        <v>31</v>
      </c>
      <c r="R23">
        <v>12</v>
      </c>
      <c r="S23">
        <v>14</v>
      </c>
      <c r="T23">
        <v>27</v>
      </c>
      <c r="U23">
        <v>75</v>
      </c>
      <c r="V23">
        <v>89</v>
      </c>
      <c r="W23">
        <v>99</v>
      </c>
      <c r="X23">
        <v>9</v>
      </c>
      <c r="Y23">
        <v>46</v>
      </c>
      <c r="Z23">
        <v>3</v>
      </c>
      <c r="AA23">
        <v>51</v>
      </c>
      <c r="AB23">
        <v>38</v>
      </c>
      <c r="AC23">
        <v>24</v>
      </c>
      <c r="AD23">
        <v>33</v>
      </c>
      <c r="AE23">
        <v>63</v>
      </c>
    </row>
    <row r="24" spans="3:31">
      <c r="L24">
        <v>53</v>
      </c>
      <c r="M24">
        <v>96</v>
      </c>
      <c r="N24">
        <v>54</v>
      </c>
      <c r="O24">
        <v>41</v>
      </c>
      <c r="P24">
        <v>100</v>
      </c>
      <c r="Q24">
        <v>1</v>
      </c>
      <c r="R24">
        <v>28</v>
      </c>
      <c r="S24">
        <v>21</v>
      </c>
      <c r="T24">
        <v>29</v>
      </c>
      <c r="U24">
        <v>68</v>
      </c>
      <c r="V24">
        <v>76</v>
      </c>
      <c r="W24">
        <v>44</v>
      </c>
      <c r="X24">
        <v>97</v>
      </c>
      <c r="Y24">
        <v>68</v>
      </c>
      <c r="Z24">
        <v>7</v>
      </c>
      <c r="AA24">
        <v>19</v>
      </c>
      <c r="AB24">
        <v>6</v>
      </c>
      <c r="AC24">
        <v>5</v>
      </c>
      <c r="AD24">
        <v>58</v>
      </c>
      <c r="AE24">
        <v>66</v>
      </c>
    </row>
    <row r="25" spans="3:31">
      <c r="L25">
        <v>77</v>
      </c>
      <c r="M25">
        <v>57</v>
      </c>
      <c r="N25">
        <v>38</v>
      </c>
      <c r="O25">
        <v>52</v>
      </c>
      <c r="P25">
        <v>44</v>
      </c>
      <c r="Q25">
        <v>94</v>
      </c>
      <c r="R25">
        <v>46</v>
      </c>
      <c r="S25">
        <v>72</v>
      </c>
      <c r="T25">
        <v>50</v>
      </c>
      <c r="U25">
        <v>83</v>
      </c>
      <c r="V25">
        <v>56</v>
      </c>
      <c r="W25">
        <v>12</v>
      </c>
      <c r="X25">
        <v>29</v>
      </c>
      <c r="Y25">
        <v>60</v>
      </c>
      <c r="Z25">
        <v>65</v>
      </c>
      <c r="AA25">
        <v>93</v>
      </c>
      <c r="AB25">
        <v>60</v>
      </c>
      <c r="AC25">
        <v>21</v>
      </c>
      <c r="AD25">
        <v>8</v>
      </c>
      <c r="AE25">
        <v>47</v>
      </c>
    </row>
    <row r="26" spans="3:31">
      <c r="L26">
        <v>64</v>
      </c>
      <c r="M26">
        <v>86</v>
      </c>
      <c r="N26">
        <v>26</v>
      </c>
      <c r="O26">
        <v>30</v>
      </c>
      <c r="P26">
        <v>35</v>
      </c>
      <c r="Q26">
        <v>69</v>
      </c>
      <c r="R26">
        <v>52</v>
      </c>
      <c r="S26">
        <v>28</v>
      </c>
      <c r="T26">
        <v>48</v>
      </c>
      <c r="U26">
        <v>27</v>
      </c>
      <c r="V26">
        <v>67</v>
      </c>
      <c r="W26">
        <v>62</v>
      </c>
      <c r="X26">
        <v>52</v>
      </c>
      <c r="Y26">
        <v>39</v>
      </c>
      <c r="Z26">
        <v>46</v>
      </c>
      <c r="AA26">
        <v>20</v>
      </c>
      <c r="AB26">
        <v>82</v>
      </c>
      <c r="AC26">
        <v>66</v>
      </c>
      <c r="AD26">
        <v>58</v>
      </c>
      <c r="AE26">
        <v>1</v>
      </c>
    </row>
    <row r="27" spans="3:31">
      <c r="L27">
        <v>39</v>
      </c>
      <c r="M27">
        <v>28</v>
      </c>
      <c r="N27">
        <v>43</v>
      </c>
      <c r="O27">
        <v>41</v>
      </c>
      <c r="P27">
        <v>27</v>
      </c>
      <c r="Q27">
        <v>86</v>
      </c>
      <c r="R27">
        <v>76</v>
      </c>
      <c r="S27">
        <v>44</v>
      </c>
      <c r="T27">
        <v>12</v>
      </c>
      <c r="U27">
        <v>47</v>
      </c>
      <c r="V27">
        <v>79</v>
      </c>
      <c r="W27">
        <v>46</v>
      </c>
      <c r="X27">
        <v>32</v>
      </c>
      <c r="Y27">
        <v>58</v>
      </c>
      <c r="Z27">
        <v>36</v>
      </c>
      <c r="AA27">
        <v>71</v>
      </c>
      <c r="AB27">
        <v>83</v>
      </c>
      <c r="AC27">
        <v>52</v>
      </c>
      <c r="AD27">
        <v>40</v>
      </c>
      <c r="AE27">
        <v>39</v>
      </c>
    </row>
    <row r="28" spans="3:31">
      <c r="L28">
        <v>75</v>
      </c>
      <c r="M28">
        <v>97</v>
      </c>
      <c r="N28">
        <v>99</v>
      </c>
      <c r="O28">
        <v>71</v>
      </c>
      <c r="P28">
        <v>66</v>
      </c>
      <c r="Q28">
        <v>63</v>
      </c>
      <c r="R28">
        <v>42</v>
      </c>
      <c r="S28">
        <v>63</v>
      </c>
      <c r="T28">
        <v>15</v>
      </c>
      <c r="U28">
        <v>91</v>
      </c>
      <c r="V28">
        <v>40</v>
      </c>
      <c r="W28">
        <v>1</v>
      </c>
      <c r="X28">
        <v>68</v>
      </c>
      <c r="Y28">
        <v>95</v>
      </c>
      <c r="Z28">
        <v>2</v>
      </c>
      <c r="AA28">
        <v>61</v>
      </c>
      <c r="AB28">
        <v>97</v>
      </c>
      <c r="AC28">
        <v>54</v>
      </c>
      <c r="AD28">
        <v>39</v>
      </c>
      <c r="AE28">
        <v>61</v>
      </c>
    </row>
    <row r="29" spans="3:31">
      <c r="C29" s="87"/>
      <c r="L29">
        <v>58</v>
      </c>
      <c r="M29">
        <v>14</v>
      </c>
      <c r="N29">
        <v>66</v>
      </c>
      <c r="O29">
        <v>95</v>
      </c>
      <c r="P29">
        <v>35</v>
      </c>
      <c r="Q29">
        <v>18</v>
      </c>
      <c r="R29">
        <v>41</v>
      </c>
      <c r="S29">
        <v>32</v>
      </c>
      <c r="T29">
        <v>29</v>
      </c>
      <c r="U29">
        <v>35</v>
      </c>
      <c r="V29">
        <v>46</v>
      </c>
      <c r="W29">
        <v>96</v>
      </c>
      <c r="X29">
        <v>80</v>
      </c>
      <c r="Y29">
        <v>77</v>
      </c>
      <c r="Z29">
        <v>31</v>
      </c>
      <c r="AA29">
        <v>34</v>
      </c>
      <c r="AB29">
        <v>12</v>
      </c>
      <c r="AC29">
        <v>49</v>
      </c>
      <c r="AD29">
        <v>70</v>
      </c>
      <c r="AE29">
        <v>96</v>
      </c>
    </row>
    <row r="30" spans="3:31">
      <c r="L30">
        <v>56</v>
      </c>
      <c r="M30">
        <v>58</v>
      </c>
      <c r="N30">
        <v>57</v>
      </c>
      <c r="O30">
        <v>81</v>
      </c>
      <c r="P30">
        <v>48</v>
      </c>
      <c r="Q30">
        <v>63</v>
      </c>
      <c r="R30">
        <v>27</v>
      </c>
      <c r="S30">
        <v>54</v>
      </c>
      <c r="T30">
        <v>97</v>
      </c>
      <c r="U30">
        <v>81</v>
      </c>
      <c r="V30">
        <v>34</v>
      </c>
      <c r="W30">
        <v>12</v>
      </c>
      <c r="X30">
        <v>85</v>
      </c>
      <c r="Y30">
        <v>9</v>
      </c>
      <c r="Z30">
        <v>66</v>
      </c>
      <c r="AA30">
        <v>69</v>
      </c>
      <c r="AB30">
        <v>72</v>
      </c>
      <c r="AC30">
        <v>40</v>
      </c>
      <c r="AD30">
        <v>83</v>
      </c>
      <c r="AE30">
        <v>90</v>
      </c>
    </row>
    <row r="31" spans="3:31">
      <c r="L31">
        <v>5</v>
      </c>
      <c r="M31">
        <v>99</v>
      </c>
      <c r="N31">
        <v>11</v>
      </c>
      <c r="O31">
        <v>59</v>
      </c>
      <c r="P31">
        <v>7</v>
      </c>
      <c r="Q31">
        <v>8</v>
      </c>
      <c r="R31">
        <v>84</v>
      </c>
      <c r="S31">
        <v>56</v>
      </c>
      <c r="T31">
        <v>76</v>
      </c>
      <c r="U31">
        <v>54</v>
      </c>
      <c r="V31">
        <v>23</v>
      </c>
      <c r="W31">
        <v>33</v>
      </c>
      <c r="X31">
        <v>77</v>
      </c>
      <c r="Y31">
        <v>7</v>
      </c>
      <c r="Z31">
        <v>2</v>
      </c>
      <c r="AA31">
        <v>2</v>
      </c>
      <c r="AB31">
        <v>19</v>
      </c>
      <c r="AC31">
        <v>80</v>
      </c>
      <c r="AD31">
        <v>23</v>
      </c>
      <c r="AE31">
        <v>27</v>
      </c>
    </row>
    <row r="32" spans="3:31">
      <c r="L32">
        <v>80</v>
      </c>
      <c r="M32">
        <v>67</v>
      </c>
      <c r="N32">
        <v>47</v>
      </c>
      <c r="O32">
        <v>99</v>
      </c>
      <c r="P32">
        <v>77</v>
      </c>
      <c r="Q32">
        <v>50</v>
      </c>
      <c r="R32">
        <v>42</v>
      </c>
      <c r="S32">
        <v>90</v>
      </c>
      <c r="T32">
        <v>92</v>
      </c>
      <c r="U32">
        <v>86</v>
      </c>
      <c r="V32">
        <v>59</v>
      </c>
      <c r="W32">
        <v>59</v>
      </c>
      <c r="X32">
        <v>94</v>
      </c>
      <c r="Y32">
        <v>24</v>
      </c>
      <c r="Z32">
        <v>17</v>
      </c>
      <c r="AA32">
        <v>90</v>
      </c>
      <c r="AB32">
        <v>11</v>
      </c>
      <c r="AC32">
        <v>46</v>
      </c>
      <c r="AD32">
        <v>62</v>
      </c>
      <c r="AE32">
        <v>32</v>
      </c>
    </row>
    <row r="33" spans="12:31">
      <c r="L33">
        <v>6</v>
      </c>
      <c r="M33">
        <v>22</v>
      </c>
      <c r="N33">
        <v>30</v>
      </c>
      <c r="O33">
        <v>3</v>
      </c>
      <c r="P33">
        <v>40</v>
      </c>
      <c r="Q33">
        <v>19</v>
      </c>
      <c r="R33">
        <v>67</v>
      </c>
      <c r="S33">
        <v>32</v>
      </c>
      <c r="T33">
        <v>57</v>
      </c>
      <c r="U33">
        <v>49</v>
      </c>
      <c r="V33">
        <v>8</v>
      </c>
      <c r="W33">
        <v>63</v>
      </c>
      <c r="X33">
        <v>64</v>
      </c>
      <c r="Y33">
        <v>10</v>
      </c>
      <c r="Z33">
        <v>34</v>
      </c>
      <c r="AA33">
        <v>41</v>
      </c>
      <c r="AB33">
        <v>80</v>
      </c>
      <c r="AC33">
        <v>87</v>
      </c>
      <c r="AD33">
        <v>45</v>
      </c>
      <c r="AE33">
        <v>58</v>
      </c>
    </row>
    <row r="34" spans="12:31">
      <c r="L34">
        <v>52</v>
      </c>
      <c r="M34">
        <v>100</v>
      </c>
      <c r="N34">
        <v>67</v>
      </c>
      <c r="O34">
        <v>91</v>
      </c>
      <c r="P34">
        <v>27</v>
      </c>
      <c r="Q34">
        <v>59</v>
      </c>
      <c r="R34">
        <v>11</v>
      </c>
      <c r="S34">
        <v>72</v>
      </c>
      <c r="T34">
        <v>12</v>
      </c>
      <c r="U34">
        <v>79</v>
      </c>
      <c r="V34">
        <v>9</v>
      </c>
      <c r="W34">
        <v>27</v>
      </c>
      <c r="X34">
        <v>31</v>
      </c>
      <c r="Y34">
        <v>20</v>
      </c>
      <c r="Z34">
        <v>25</v>
      </c>
      <c r="AA34">
        <v>54</v>
      </c>
      <c r="AB34">
        <v>5</v>
      </c>
      <c r="AC34">
        <v>13</v>
      </c>
      <c r="AD34">
        <v>91</v>
      </c>
      <c r="AE34">
        <v>100</v>
      </c>
    </row>
    <row r="35" spans="12:31">
      <c r="L35">
        <v>83</v>
      </c>
      <c r="M35">
        <v>32</v>
      </c>
      <c r="N35">
        <v>19</v>
      </c>
      <c r="O35">
        <v>90</v>
      </c>
      <c r="P35">
        <v>44</v>
      </c>
      <c r="Q35">
        <v>22</v>
      </c>
      <c r="R35">
        <v>100</v>
      </c>
      <c r="S35">
        <v>11</v>
      </c>
      <c r="T35">
        <v>18</v>
      </c>
      <c r="U35">
        <v>68</v>
      </c>
      <c r="V35">
        <v>91</v>
      </c>
      <c r="W35">
        <v>99</v>
      </c>
      <c r="X35">
        <v>41</v>
      </c>
      <c r="Y35">
        <v>92</v>
      </c>
      <c r="Z35">
        <v>91</v>
      </c>
      <c r="AA35">
        <v>19</v>
      </c>
      <c r="AB35">
        <v>30</v>
      </c>
      <c r="AC35">
        <v>18</v>
      </c>
      <c r="AD35">
        <v>86</v>
      </c>
      <c r="AE35">
        <v>8</v>
      </c>
    </row>
    <row r="36" spans="12:31">
      <c r="L36">
        <v>8</v>
      </c>
      <c r="M36">
        <v>51</v>
      </c>
      <c r="N36">
        <v>93</v>
      </c>
      <c r="O36">
        <v>30</v>
      </c>
      <c r="P36">
        <v>28</v>
      </c>
      <c r="Q36">
        <v>55</v>
      </c>
      <c r="R36">
        <v>97</v>
      </c>
      <c r="S36">
        <v>60</v>
      </c>
      <c r="T36">
        <v>46</v>
      </c>
      <c r="U36">
        <v>59</v>
      </c>
      <c r="V36">
        <v>77</v>
      </c>
      <c r="W36">
        <v>45</v>
      </c>
      <c r="X36">
        <v>7</v>
      </c>
      <c r="Y36">
        <v>12</v>
      </c>
      <c r="Z36">
        <v>6</v>
      </c>
      <c r="AA36">
        <v>57</v>
      </c>
      <c r="AB36">
        <v>47</v>
      </c>
      <c r="AC36">
        <v>28</v>
      </c>
      <c r="AD36">
        <v>83</v>
      </c>
      <c r="AE36">
        <v>98</v>
      </c>
    </row>
    <row r="37" spans="12:31">
      <c r="L37">
        <v>55</v>
      </c>
      <c r="M37">
        <v>21</v>
      </c>
      <c r="N37">
        <v>30</v>
      </c>
      <c r="O37">
        <v>49</v>
      </c>
      <c r="P37">
        <v>5</v>
      </c>
      <c r="Q37">
        <v>26</v>
      </c>
      <c r="R37">
        <v>1</v>
      </c>
      <c r="S37">
        <v>16</v>
      </c>
      <c r="T37">
        <v>86</v>
      </c>
      <c r="U37">
        <v>85</v>
      </c>
      <c r="V37">
        <v>86</v>
      </c>
      <c r="W37">
        <v>100</v>
      </c>
      <c r="X37">
        <v>90</v>
      </c>
      <c r="Y37">
        <v>83</v>
      </c>
      <c r="Z37">
        <v>1</v>
      </c>
      <c r="AA37">
        <v>63</v>
      </c>
      <c r="AB37">
        <v>61</v>
      </c>
      <c r="AC37">
        <v>64</v>
      </c>
      <c r="AD37">
        <v>84</v>
      </c>
      <c r="AE37">
        <v>67</v>
      </c>
    </row>
    <row r="38" spans="12:31">
      <c r="L38">
        <v>51</v>
      </c>
      <c r="M38">
        <v>88</v>
      </c>
      <c r="N38">
        <v>93</v>
      </c>
      <c r="O38">
        <v>61</v>
      </c>
      <c r="P38">
        <v>96</v>
      </c>
      <c r="Q38">
        <v>88</v>
      </c>
      <c r="R38">
        <v>59</v>
      </c>
      <c r="S38">
        <v>68</v>
      </c>
      <c r="T38">
        <v>44</v>
      </c>
      <c r="U38">
        <v>95</v>
      </c>
      <c r="V38">
        <v>13</v>
      </c>
      <c r="W38">
        <v>18</v>
      </c>
      <c r="X38">
        <v>81</v>
      </c>
      <c r="Y38">
        <v>23</v>
      </c>
      <c r="Z38">
        <v>31</v>
      </c>
      <c r="AA38">
        <v>28</v>
      </c>
      <c r="AB38">
        <v>35</v>
      </c>
      <c r="AC38">
        <v>80</v>
      </c>
      <c r="AD38">
        <v>70</v>
      </c>
      <c r="AE38">
        <v>59</v>
      </c>
    </row>
    <row r="39" spans="12:31">
      <c r="L39">
        <v>39</v>
      </c>
      <c r="M39">
        <v>97</v>
      </c>
      <c r="N39">
        <v>37</v>
      </c>
      <c r="O39">
        <v>14</v>
      </c>
      <c r="P39">
        <v>25</v>
      </c>
      <c r="Q39">
        <v>17</v>
      </c>
      <c r="R39">
        <v>44</v>
      </c>
      <c r="S39">
        <v>69</v>
      </c>
      <c r="T39">
        <v>92</v>
      </c>
      <c r="U39">
        <v>16</v>
      </c>
      <c r="V39">
        <v>86</v>
      </c>
      <c r="W39">
        <v>68</v>
      </c>
      <c r="X39">
        <v>83</v>
      </c>
      <c r="Y39">
        <v>22</v>
      </c>
      <c r="Z39">
        <v>89</v>
      </c>
      <c r="AA39">
        <v>64</v>
      </c>
      <c r="AB39">
        <v>80</v>
      </c>
      <c r="AC39">
        <v>60</v>
      </c>
      <c r="AD39">
        <v>12</v>
      </c>
      <c r="AE39">
        <v>26</v>
      </c>
    </row>
    <row r="40" spans="12:31">
      <c r="L40">
        <v>50</v>
      </c>
      <c r="M40">
        <v>80</v>
      </c>
      <c r="N40">
        <v>41</v>
      </c>
      <c r="O40">
        <v>96</v>
      </c>
      <c r="P40">
        <v>76</v>
      </c>
      <c r="Q40">
        <v>49</v>
      </c>
      <c r="R40">
        <v>43</v>
      </c>
      <c r="S40">
        <v>27</v>
      </c>
      <c r="T40">
        <v>73</v>
      </c>
      <c r="U40">
        <v>88</v>
      </c>
      <c r="V40">
        <v>11</v>
      </c>
      <c r="W40">
        <v>79</v>
      </c>
      <c r="X40">
        <v>6</v>
      </c>
      <c r="Y40">
        <v>16</v>
      </c>
      <c r="Z40">
        <v>40</v>
      </c>
      <c r="AA40">
        <v>73</v>
      </c>
      <c r="AB40">
        <v>91</v>
      </c>
      <c r="AC40">
        <v>36</v>
      </c>
      <c r="AD40">
        <v>4</v>
      </c>
      <c r="AE40">
        <v>86</v>
      </c>
    </row>
    <row r="41" spans="12:31">
      <c r="L41">
        <v>42</v>
      </c>
      <c r="M41">
        <v>73</v>
      </c>
      <c r="N41">
        <v>4</v>
      </c>
      <c r="O41">
        <v>25</v>
      </c>
      <c r="P41">
        <v>21</v>
      </c>
      <c r="Q41">
        <v>30</v>
      </c>
      <c r="R41">
        <v>74</v>
      </c>
      <c r="S41">
        <v>44</v>
      </c>
      <c r="T41">
        <v>68</v>
      </c>
      <c r="U41">
        <v>36</v>
      </c>
      <c r="V41">
        <v>69</v>
      </c>
      <c r="W41">
        <v>98</v>
      </c>
      <c r="X41">
        <v>35</v>
      </c>
      <c r="Y41">
        <v>16</v>
      </c>
      <c r="Z41">
        <v>18</v>
      </c>
      <c r="AA41">
        <v>54</v>
      </c>
      <c r="AB41">
        <v>88</v>
      </c>
      <c r="AC41">
        <v>24</v>
      </c>
      <c r="AD41">
        <v>57</v>
      </c>
      <c r="AE41">
        <v>41</v>
      </c>
    </row>
    <row r="42" spans="12:31">
      <c r="L42">
        <v>48</v>
      </c>
      <c r="M42">
        <v>60</v>
      </c>
      <c r="N42">
        <v>26</v>
      </c>
      <c r="O42">
        <v>34</v>
      </c>
      <c r="P42">
        <v>87</v>
      </c>
      <c r="Q42">
        <v>79</v>
      </c>
      <c r="R42">
        <v>62</v>
      </c>
      <c r="S42">
        <v>96</v>
      </c>
      <c r="T42">
        <v>39</v>
      </c>
      <c r="U42">
        <v>45</v>
      </c>
      <c r="V42">
        <v>13</v>
      </c>
      <c r="W42">
        <v>91</v>
      </c>
      <c r="X42">
        <v>85</v>
      </c>
      <c r="Y42">
        <v>3</v>
      </c>
      <c r="Z42">
        <v>47</v>
      </c>
      <c r="AA42">
        <v>50</v>
      </c>
      <c r="AB42">
        <v>2</v>
      </c>
      <c r="AC42">
        <v>16</v>
      </c>
      <c r="AD42">
        <v>61</v>
      </c>
      <c r="AE42">
        <v>94</v>
      </c>
    </row>
    <row r="43" spans="12:31">
      <c r="L43">
        <v>54</v>
      </c>
      <c r="M43">
        <v>12</v>
      </c>
      <c r="N43">
        <v>31</v>
      </c>
      <c r="O43">
        <v>66</v>
      </c>
      <c r="P43">
        <v>87</v>
      </c>
      <c r="Q43">
        <v>68</v>
      </c>
      <c r="R43">
        <v>48</v>
      </c>
      <c r="S43">
        <v>34</v>
      </c>
      <c r="T43">
        <v>46</v>
      </c>
      <c r="U43">
        <v>29</v>
      </c>
      <c r="V43">
        <v>50</v>
      </c>
      <c r="W43">
        <v>88</v>
      </c>
      <c r="X43">
        <v>14</v>
      </c>
      <c r="Y43">
        <v>43</v>
      </c>
      <c r="Z43">
        <v>47</v>
      </c>
      <c r="AA43">
        <v>47</v>
      </c>
      <c r="AB43">
        <v>90</v>
      </c>
      <c r="AC43">
        <v>15</v>
      </c>
      <c r="AD43">
        <v>46</v>
      </c>
      <c r="AE43">
        <v>73</v>
      </c>
    </row>
    <row r="44" spans="12:31">
      <c r="L44">
        <v>15</v>
      </c>
      <c r="M44">
        <v>63</v>
      </c>
      <c r="N44">
        <v>54</v>
      </c>
      <c r="O44">
        <v>42</v>
      </c>
      <c r="P44">
        <v>15</v>
      </c>
      <c r="Q44">
        <v>32</v>
      </c>
      <c r="R44">
        <v>73</v>
      </c>
      <c r="S44">
        <v>11</v>
      </c>
      <c r="T44">
        <v>91</v>
      </c>
      <c r="U44">
        <v>96</v>
      </c>
      <c r="V44">
        <v>14</v>
      </c>
      <c r="W44">
        <v>29</v>
      </c>
      <c r="X44">
        <v>64</v>
      </c>
      <c r="Y44">
        <v>78</v>
      </c>
      <c r="Z44">
        <v>57</v>
      </c>
      <c r="AA44">
        <v>91</v>
      </c>
      <c r="AB44">
        <v>27</v>
      </c>
      <c r="AC44">
        <v>89</v>
      </c>
      <c r="AD44">
        <v>65</v>
      </c>
      <c r="AE44">
        <v>24</v>
      </c>
    </row>
    <row r="45" spans="12:31">
      <c r="L45">
        <v>28</v>
      </c>
      <c r="M45">
        <v>41</v>
      </c>
      <c r="N45">
        <v>18</v>
      </c>
      <c r="O45">
        <v>72</v>
      </c>
      <c r="P45">
        <v>18</v>
      </c>
      <c r="Q45">
        <v>36</v>
      </c>
      <c r="R45">
        <v>54</v>
      </c>
      <c r="S45">
        <v>96</v>
      </c>
      <c r="T45">
        <v>3</v>
      </c>
      <c r="U45">
        <v>50</v>
      </c>
      <c r="V45">
        <v>58</v>
      </c>
      <c r="W45">
        <v>89</v>
      </c>
      <c r="X45">
        <v>69</v>
      </c>
      <c r="Y45">
        <v>40</v>
      </c>
      <c r="Z45">
        <v>42</v>
      </c>
      <c r="AA45">
        <v>5</v>
      </c>
      <c r="AB45">
        <v>10</v>
      </c>
      <c r="AC45">
        <v>90</v>
      </c>
      <c r="AD45">
        <v>97</v>
      </c>
      <c r="AE45">
        <v>7</v>
      </c>
    </row>
    <row r="46" spans="12:31">
      <c r="L46">
        <v>28</v>
      </c>
      <c r="M46">
        <v>15</v>
      </c>
      <c r="N46">
        <v>100</v>
      </c>
      <c r="O46">
        <v>28</v>
      </c>
      <c r="P46">
        <v>4</v>
      </c>
      <c r="Q46">
        <v>9</v>
      </c>
      <c r="R46">
        <v>94</v>
      </c>
      <c r="S46">
        <v>43</v>
      </c>
      <c r="T46">
        <v>56</v>
      </c>
      <c r="U46">
        <v>98</v>
      </c>
      <c r="V46">
        <v>80</v>
      </c>
      <c r="W46">
        <v>86</v>
      </c>
      <c r="X46">
        <v>71</v>
      </c>
      <c r="Y46">
        <v>40</v>
      </c>
      <c r="Z46">
        <v>15</v>
      </c>
      <c r="AA46">
        <v>90</v>
      </c>
      <c r="AB46">
        <v>70</v>
      </c>
      <c r="AC46">
        <v>18</v>
      </c>
      <c r="AD46">
        <v>61</v>
      </c>
      <c r="AE46">
        <v>100</v>
      </c>
    </row>
    <row r="47" spans="12:31">
      <c r="L47">
        <v>99</v>
      </c>
      <c r="M47">
        <v>3</v>
      </c>
      <c r="N47">
        <v>52</v>
      </c>
      <c r="O47">
        <v>27</v>
      </c>
      <c r="P47">
        <v>39</v>
      </c>
      <c r="Q47">
        <v>60</v>
      </c>
      <c r="R47">
        <v>4</v>
      </c>
      <c r="S47">
        <v>18</v>
      </c>
      <c r="T47">
        <v>63</v>
      </c>
      <c r="U47">
        <v>56</v>
      </c>
      <c r="V47">
        <v>22</v>
      </c>
      <c r="W47">
        <v>66</v>
      </c>
      <c r="X47">
        <v>36</v>
      </c>
      <c r="Y47">
        <v>51</v>
      </c>
      <c r="Z47">
        <v>18</v>
      </c>
      <c r="AA47">
        <v>29</v>
      </c>
      <c r="AB47">
        <v>14</v>
      </c>
      <c r="AC47">
        <v>33</v>
      </c>
      <c r="AD47">
        <v>53</v>
      </c>
      <c r="AE47">
        <v>55</v>
      </c>
    </row>
    <row r="48" spans="12:31">
      <c r="L48">
        <v>24</v>
      </c>
      <c r="M48">
        <v>32</v>
      </c>
      <c r="N48">
        <v>55</v>
      </c>
      <c r="O48">
        <v>62</v>
      </c>
      <c r="P48">
        <v>100</v>
      </c>
      <c r="Q48">
        <v>30</v>
      </c>
      <c r="R48">
        <v>82</v>
      </c>
      <c r="S48">
        <v>17</v>
      </c>
      <c r="T48">
        <v>79</v>
      </c>
      <c r="U48">
        <v>11</v>
      </c>
      <c r="V48">
        <v>41</v>
      </c>
      <c r="W48">
        <v>86</v>
      </c>
      <c r="X48">
        <v>87</v>
      </c>
      <c r="Y48">
        <v>71</v>
      </c>
      <c r="Z48">
        <v>67</v>
      </c>
      <c r="AA48">
        <v>93</v>
      </c>
      <c r="AB48">
        <v>38</v>
      </c>
      <c r="AC48">
        <v>54</v>
      </c>
      <c r="AD48">
        <v>44</v>
      </c>
      <c r="AE48">
        <v>71</v>
      </c>
    </row>
    <row r="49" spans="12:31">
      <c r="L49">
        <v>19</v>
      </c>
      <c r="M49">
        <v>28</v>
      </c>
      <c r="N49">
        <v>46</v>
      </c>
      <c r="O49">
        <v>73</v>
      </c>
      <c r="P49">
        <v>83</v>
      </c>
      <c r="Q49">
        <v>78</v>
      </c>
      <c r="R49">
        <v>96</v>
      </c>
      <c r="S49">
        <v>39</v>
      </c>
      <c r="T49">
        <v>32</v>
      </c>
      <c r="U49">
        <v>42</v>
      </c>
      <c r="V49">
        <v>45</v>
      </c>
      <c r="W49">
        <v>66</v>
      </c>
      <c r="X49">
        <v>2</v>
      </c>
      <c r="Y49">
        <v>7</v>
      </c>
      <c r="Z49">
        <v>87</v>
      </c>
      <c r="AA49">
        <v>67</v>
      </c>
      <c r="AB49">
        <v>4</v>
      </c>
      <c r="AC49">
        <v>45</v>
      </c>
      <c r="AD49">
        <v>69</v>
      </c>
      <c r="AE49">
        <v>90</v>
      </c>
    </row>
    <row r="50" spans="12:31">
      <c r="L50">
        <v>21</v>
      </c>
      <c r="M50">
        <v>31</v>
      </c>
      <c r="N50">
        <v>14</v>
      </c>
      <c r="O50">
        <v>78</v>
      </c>
      <c r="P50">
        <v>87</v>
      </c>
      <c r="Q50">
        <v>14</v>
      </c>
      <c r="R50">
        <v>49</v>
      </c>
      <c r="S50">
        <v>85</v>
      </c>
      <c r="T50">
        <v>75</v>
      </c>
      <c r="U50">
        <v>84</v>
      </c>
      <c r="V50">
        <v>43</v>
      </c>
      <c r="W50">
        <v>63</v>
      </c>
      <c r="X50">
        <v>48</v>
      </c>
      <c r="Y50">
        <v>88</v>
      </c>
      <c r="Z50">
        <v>61</v>
      </c>
      <c r="AA50">
        <v>71</v>
      </c>
      <c r="AB50">
        <v>20</v>
      </c>
      <c r="AC50">
        <v>71</v>
      </c>
      <c r="AD50">
        <v>58</v>
      </c>
      <c r="AE50">
        <v>32</v>
      </c>
    </row>
    <row r="51" spans="12:31">
      <c r="L51">
        <v>30</v>
      </c>
      <c r="M51">
        <v>76</v>
      </c>
      <c r="N51">
        <v>53</v>
      </c>
      <c r="O51">
        <v>91</v>
      </c>
      <c r="P51">
        <v>46</v>
      </c>
      <c r="Q51">
        <v>94</v>
      </c>
      <c r="R51">
        <v>2</v>
      </c>
      <c r="S51">
        <v>64</v>
      </c>
      <c r="T51">
        <v>34</v>
      </c>
      <c r="U51">
        <v>41</v>
      </c>
      <c r="V51">
        <v>41</v>
      </c>
      <c r="W51">
        <v>26</v>
      </c>
      <c r="X51">
        <v>17</v>
      </c>
      <c r="Y51">
        <v>44</v>
      </c>
      <c r="Z51">
        <v>46</v>
      </c>
      <c r="AA51">
        <v>100</v>
      </c>
      <c r="AB51">
        <v>63</v>
      </c>
      <c r="AC51">
        <v>29</v>
      </c>
      <c r="AD51">
        <v>24</v>
      </c>
      <c r="AE51">
        <v>7</v>
      </c>
    </row>
    <row r="52" spans="12:31">
      <c r="L52">
        <v>93</v>
      </c>
      <c r="M52">
        <v>98</v>
      </c>
      <c r="N52">
        <v>84</v>
      </c>
      <c r="O52">
        <v>86</v>
      </c>
      <c r="P52">
        <v>97</v>
      </c>
      <c r="Q52">
        <v>9</v>
      </c>
      <c r="R52">
        <v>98</v>
      </c>
      <c r="S52">
        <v>94</v>
      </c>
      <c r="T52">
        <v>44</v>
      </c>
      <c r="U52">
        <v>61</v>
      </c>
      <c r="V52">
        <v>47</v>
      </c>
      <c r="W52">
        <v>37</v>
      </c>
      <c r="X52">
        <v>24</v>
      </c>
      <c r="Y52">
        <v>28</v>
      </c>
      <c r="Z52">
        <v>75</v>
      </c>
      <c r="AA52">
        <v>84</v>
      </c>
      <c r="AB52">
        <v>24</v>
      </c>
      <c r="AC52">
        <v>96</v>
      </c>
      <c r="AD52">
        <v>11</v>
      </c>
      <c r="AE52">
        <v>4</v>
      </c>
    </row>
    <row r="53" spans="12:31">
      <c r="L53">
        <v>32</v>
      </c>
      <c r="M53">
        <v>54</v>
      </c>
      <c r="N53">
        <v>80</v>
      </c>
      <c r="O53">
        <v>51</v>
      </c>
      <c r="P53">
        <v>59</v>
      </c>
      <c r="Q53">
        <v>62</v>
      </c>
      <c r="R53">
        <v>6</v>
      </c>
      <c r="S53">
        <v>8</v>
      </c>
      <c r="T53">
        <v>29</v>
      </c>
      <c r="U53">
        <v>4</v>
      </c>
      <c r="V53">
        <v>30</v>
      </c>
      <c r="W53">
        <v>63</v>
      </c>
      <c r="X53">
        <v>63</v>
      </c>
      <c r="Y53">
        <v>77</v>
      </c>
      <c r="Z53">
        <v>3</v>
      </c>
      <c r="AA53">
        <v>11</v>
      </c>
      <c r="AB53">
        <v>68</v>
      </c>
      <c r="AC53">
        <v>60</v>
      </c>
      <c r="AD53">
        <v>60</v>
      </c>
      <c r="AE53">
        <v>52</v>
      </c>
    </row>
    <row r="54" spans="12:31">
      <c r="L54">
        <v>35</v>
      </c>
      <c r="M54">
        <v>32</v>
      </c>
      <c r="N54">
        <v>25</v>
      </c>
      <c r="O54">
        <v>34</v>
      </c>
      <c r="P54">
        <v>37</v>
      </c>
      <c r="Q54">
        <v>83</v>
      </c>
      <c r="R54">
        <v>51</v>
      </c>
      <c r="S54">
        <v>54</v>
      </c>
      <c r="T54">
        <v>45</v>
      </c>
      <c r="U54">
        <v>52</v>
      </c>
      <c r="V54">
        <v>57</v>
      </c>
      <c r="W54">
        <v>4</v>
      </c>
      <c r="X54">
        <v>41</v>
      </c>
      <c r="Y54">
        <v>22</v>
      </c>
      <c r="Z54">
        <v>37</v>
      </c>
      <c r="AA54">
        <v>31</v>
      </c>
      <c r="AB54">
        <v>48</v>
      </c>
      <c r="AC54">
        <v>24</v>
      </c>
      <c r="AD54">
        <v>53</v>
      </c>
      <c r="AE54">
        <v>36</v>
      </c>
    </row>
    <row r="55" spans="12:31">
      <c r="L55">
        <v>82</v>
      </c>
      <c r="M55">
        <v>86</v>
      </c>
      <c r="N55">
        <v>46</v>
      </c>
      <c r="O55">
        <v>28</v>
      </c>
      <c r="P55">
        <v>54</v>
      </c>
      <c r="Q55">
        <v>56</v>
      </c>
      <c r="R55">
        <v>26</v>
      </c>
      <c r="S55">
        <v>57</v>
      </c>
      <c r="T55">
        <v>3</v>
      </c>
      <c r="U55">
        <v>67</v>
      </c>
      <c r="V55">
        <v>91</v>
      </c>
      <c r="W55">
        <v>83</v>
      </c>
      <c r="X55">
        <v>73</v>
      </c>
      <c r="Y55">
        <v>74</v>
      </c>
      <c r="Z55">
        <v>6</v>
      </c>
      <c r="AA55">
        <v>54</v>
      </c>
      <c r="AB55">
        <v>46</v>
      </c>
      <c r="AC55">
        <v>32</v>
      </c>
      <c r="AD55">
        <v>19</v>
      </c>
      <c r="AE55">
        <v>80</v>
      </c>
    </row>
    <row r="56" spans="12:31">
      <c r="L56">
        <v>23</v>
      </c>
      <c r="M56">
        <v>94</v>
      </c>
      <c r="N56">
        <v>71</v>
      </c>
      <c r="O56">
        <v>95</v>
      </c>
      <c r="P56">
        <v>56</v>
      </c>
      <c r="Q56">
        <v>37</v>
      </c>
      <c r="R56">
        <v>97</v>
      </c>
      <c r="S56">
        <v>84</v>
      </c>
      <c r="T56">
        <v>7</v>
      </c>
      <c r="U56">
        <v>68</v>
      </c>
      <c r="V56">
        <v>8</v>
      </c>
      <c r="W56">
        <v>51</v>
      </c>
      <c r="X56">
        <v>24</v>
      </c>
      <c r="Y56">
        <v>19</v>
      </c>
      <c r="Z56">
        <v>55</v>
      </c>
      <c r="AA56">
        <v>32</v>
      </c>
      <c r="AB56">
        <v>8</v>
      </c>
      <c r="AC56">
        <v>2</v>
      </c>
      <c r="AD56">
        <v>67</v>
      </c>
      <c r="AE56">
        <v>19</v>
      </c>
    </row>
    <row r="57" spans="12:31">
      <c r="L57">
        <v>59</v>
      </c>
      <c r="M57">
        <v>62</v>
      </c>
      <c r="N57">
        <v>88</v>
      </c>
      <c r="O57">
        <v>21</v>
      </c>
      <c r="P57">
        <v>2</v>
      </c>
      <c r="Q57">
        <v>57</v>
      </c>
      <c r="R57">
        <v>19</v>
      </c>
      <c r="S57">
        <v>66</v>
      </c>
      <c r="T57">
        <v>65</v>
      </c>
      <c r="U57">
        <v>32</v>
      </c>
      <c r="V57">
        <v>89</v>
      </c>
      <c r="W57">
        <v>11</v>
      </c>
      <c r="X57">
        <v>58</v>
      </c>
      <c r="Y57">
        <v>49</v>
      </c>
      <c r="Z57">
        <v>47</v>
      </c>
      <c r="AA57">
        <v>38</v>
      </c>
      <c r="AB57">
        <v>28</v>
      </c>
      <c r="AC57">
        <v>49</v>
      </c>
      <c r="AD57">
        <v>39</v>
      </c>
      <c r="AE57">
        <v>31</v>
      </c>
    </row>
    <row r="58" spans="12:31">
      <c r="L58">
        <v>17</v>
      </c>
      <c r="M58">
        <v>19</v>
      </c>
      <c r="N58">
        <v>95</v>
      </c>
      <c r="O58">
        <v>63</v>
      </c>
      <c r="P58">
        <v>4</v>
      </c>
      <c r="Q58">
        <v>99</v>
      </c>
      <c r="R58">
        <v>93</v>
      </c>
      <c r="S58">
        <v>50</v>
      </c>
      <c r="T58">
        <v>100</v>
      </c>
      <c r="U58">
        <v>2</v>
      </c>
      <c r="V58">
        <v>28</v>
      </c>
      <c r="W58">
        <v>34</v>
      </c>
      <c r="X58">
        <v>92</v>
      </c>
      <c r="Y58">
        <v>64</v>
      </c>
      <c r="Z58">
        <v>34</v>
      </c>
      <c r="AA58">
        <v>58</v>
      </c>
      <c r="AB58">
        <v>32</v>
      </c>
      <c r="AC58">
        <v>14</v>
      </c>
      <c r="AD58">
        <v>27</v>
      </c>
      <c r="AE58">
        <v>14</v>
      </c>
    </row>
    <row r="59" spans="12:31">
      <c r="L59">
        <v>4</v>
      </c>
      <c r="M59">
        <v>62</v>
      </c>
      <c r="N59">
        <v>36</v>
      </c>
      <c r="O59">
        <v>55</v>
      </c>
      <c r="P59">
        <v>37</v>
      </c>
      <c r="Q59">
        <v>49</v>
      </c>
      <c r="R59">
        <v>11</v>
      </c>
      <c r="S59">
        <v>62</v>
      </c>
      <c r="T59">
        <v>7</v>
      </c>
      <c r="U59">
        <v>70</v>
      </c>
      <c r="V59">
        <v>31</v>
      </c>
      <c r="W59">
        <v>11</v>
      </c>
      <c r="X59">
        <v>67</v>
      </c>
      <c r="Y59">
        <v>64</v>
      </c>
      <c r="Z59">
        <v>54</v>
      </c>
      <c r="AA59">
        <v>37</v>
      </c>
      <c r="AB59">
        <v>90</v>
      </c>
      <c r="AC59">
        <v>40</v>
      </c>
      <c r="AD59">
        <v>81</v>
      </c>
      <c r="AE59">
        <v>97</v>
      </c>
    </row>
    <row r="60" spans="12:31">
      <c r="L60">
        <v>67</v>
      </c>
      <c r="M60">
        <v>58</v>
      </c>
      <c r="N60">
        <v>54</v>
      </c>
      <c r="O60">
        <v>91</v>
      </c>
      <c r="P60">
        <v>39</v>
      </c>
      <c r="Q60">
        <v>76</v>
      </c>
      <c r="R60">
        <v>25</v>
      </c>
      <c r="S60">
        <v>22</v>
      </c>
      <c r="T60">
        <v>55</v>
      </c>
      <c r="U60">
        <v>23</v>
      </c>
      <c r="V60">
        <v>23</v>
      </c>
      <c r="W60">
        <v>66</v>
      </c>
      <c r="X60">
        <v>74</v>
      </c>
      <c r="Y60">
        <v>49</v>
      </c>
      <c r="Z60">
        <v>57</v>
      </c>
      <c r="AA60">
        <v>66</v>
      </c>
      <c r="AB60">
        <v>3</v>
      </c>
      <c r="AC60">
        <v>23</v>
      </c>
      <c r="AD60">
        <v>17</v>
      </c>
      <c r="AE60">
        <v>76</v>
      </c>
    </row>
    <row r="61" spans="12:31">
      <c r="L61">
        <v>17</v>
      </c>
      <c r="M61">
        <v>41</v>
      </c>
      <c r="N61">
        <v>21</v>
      </c>
      <c r="O61">
        <v>18</v>
      </c>
      <c r="P61">
        <v>24</v>
      </c>
      <c r="Q61">
        <v>6</v>
      </c>
      <c r="R61">
        <v>65</v>
      </c>
      <c r="S61">
        <v>10</v>
      </c>
      <c r="T61">
        <v>83</v>
      </c>
      <c r="U61">
        <v>45</v>
      </c>
      <c r="V61">
        <v>42</v>
      </c>
      <c r="W61">
        <v>84</v>
      </c>
      <c r="X61">
        <v>57</v>
      </c>
      <c r="Y61">
        <v>73</v>
      </c>
      <c r="Z61">
        <v>25</v>
      </c>
      <c r="AA61">
        <v>58</v>
      </c>
      <c r="AB61">
        <v>52</v>
      </c>
      <c r="AC61">
        <v>26</v>
      </c>
      <c r="AD61">
        <v>91</v>
      </c>
      <c r="AE61">
        <v>48</v>
      </c>
    </row>
    <row r="62" spans="12:31">
      <c r="L62">
        <v>71</v>
      </c>
      <c r="M62">
        <v>8</v>
      </c>
      <c r="N62">
        <v>45</v>
      </c>
      <c r="O62">
        <v>90</v>
      </c>
      <c r="P62">
        <v>1</v>
      </c>
      <c r="Q62">
        <v>34</v>
      </c>
      <c r="R62">
        <v>11</v>
      </c>
      <c r="S62">
        <v>60</v>
      </c>
      <c r="T62">
        <v>21</v>
      </c>
      <c r="U62">
        <v>93</v>
      </c>
      <c r="V62">
        <v>63</v>
      </c>
      <c r="W62">
        <v>88</v>
      </c>
      <c r="X62">
        <v>93</v>
      </c>
      <c r="Y62">
        <v>15</v>
      </c>
      <c r="Z62">
        <v>18</v>
      </c>
      <c r="AA62">
        <v>40</v>
      </c>
      <c r="AB62">
        <v>35</v>
      </c>
      <c r="AC62">
        <v>16</v>
      </c>
      <c r="AD62">
        <v>98</v>
      </c>
      <c r="AE62">
        <v>26</v>
      </c>
    </row>
    <row r="63" spans="12:31">
      <c r="L63">
        <v>48</v>
      </c>
      <c r="M63">
        <v>41</v>
      </c>
      <c r="N63">
        <v>36</v>
      </c>
      <c r="O63">
        <v>7</v>
      </c>
      <c r="P63">
        <v>69</v>
      </c>
      <c r="Q63">
        <v>54</v>
      </c>
      <c r="R63">
        <v>5</v>
      </c>
      <c r="S63">
        <v>9</v>
      </c>
      <c r="T63">
        <v>46</v>
      </c>
      <c r="U63">
        <v>46</v>
      </c>
      <c r="V63">
        <v>60</v>
      </c>
      <c r="W63">
        <v>90</v>
      </c>
      <c r="X63">
        <v>18</v>
      </c>
      <c r="Y63">
        <v>3</v>
      </c>
      <c r="Z63">
        <v>10</v>
      </c>
      <c r="AA63">
        <v>84</v>
      </c>
      <c r="AB63">
        <v>79</v>
      </c>
      <c r="AC63">
        <v>47</v>
      </c>
      <c r="AD63">
        <v>67</v>
      </c>
      <c r="AE63">
        <v>41</v>
      </c>
    </row>
    <row r="64" spans="12:31">
      <c r="L64">
        <v>29</v>
      </c>
      <c r="M64">
        <v>97</v>
      </c>
      <c r="N64">
        <v>30</v>
      </c>
      <c r="O64">
        <v>76</v>
      </c>
      <c r="P64">
        <v>59</v>
      </c>
      <c r="Q64">
        <v>85</v>
      </c>
      <c r="R64">
        <v>39</v>
      </c>
      <c r="S64">
        <v>96</v>
      </c>
      <c r="T64">
        <v>30</v>
      </c>
      <c r="U64">
        <v>40</v>
      </c>
      <c r="V64">
        <v>26</v>
      </c>
      <c r="W64">
        <v>36</v>
      </c>
      <c r="X64">
        <v>82</v>
      </c>
      <c r="Y64">
        <v>50</v>
      </c>
      <c r="Z64">
        <v>80</v>
      </c>
      <c r="AA64">
        <v>68</v>
      </c>
      <c r="AB64">
        <v>96</v>
      </c>
      <c r="AC64">
        <v>82</v>
      </c>
      <c r="AD64">
        <v>17</v>
      </c>
      <c r="AE64">
        <v>97</v>
      </c>
    </row>
    <row r="65" spans="12:31">
      <c r="L65">
        <v>58</v>
      </c>
      <c r="M65">
        <v>15</v>
      </c>
      <c r="N65">
        <v>37</v>
      </c>
      <c r="O65">
        <v>56</v>
      </c>
      <c r="P65">
        <v>25</v>
      </c>
      <c r="Q65">
        <v>71</v>
      </c>
      <c r="R65">
        <v>3</v>
      </c>
      <c r="S65">
        <v>78</v>
      </c>
      <c r="T65">
        <v>83</v>
      </c>
      <c r="U65">
        <v>65</v>
      </c>
      <c r="V65">
        <v>98</v>
      </c>
      <c r="W65">
        <v>46</v>
      </c>
      <c r="X65">
        <v>78</v>
      </c>
      <c r="Y65">
        <v>59</v>
      </c>
      <c r="Z65">
        <v>25</v>
      </c>
      <c r="AA65">
        <v>9</v>
      </c>
      <c r="AB65">
        <v>28</v>
      </c>
      <c r="AC65">
        <v>74</v>
      </c>
      <c r="AD65">
        <v>1</v>
      </c>
      <c r="AE65">
        <v>62</v>
      </c>
    </row>
    <row r="66" spans="12:31">
      <c r="L66">
        <v>64</v>
      </c>
      <c r="M66">
        <v>66</v>
      </c>
      <c r="N66">
        <v>57</v>
      </c>
      <c r="O66">
        <v>26</v>
      </c>
      <c r="P66">
        <v>39</v>
      </c>
      <c r="Q66">
        <v>63</v>
      </c>
      <c r="R66">
        <v>17</v>
      </c>
      <c r="S66">
        <v>46</v>
      </c>
      <c r="T66">
        <v>76</v>
      </c>
      <c r="U66">
        <v>99</v>
      </c>
      <c r="V66">
        <v>14</v>
      </c>
      <c r="W66">
        <v>37</v>
      </c>
      <c r="X66">
        <v>30</v>
      </c>
      <c r="Y66">
        <v>96</v>
      </c>
      <c r="Z66">
        <v>5</v>
      </c>
      <c r="AA66">
        <v>76</v>
      </c>
      <c r="AB66">
        <v>49</v>
      </c>
      <c r="AC66">
        <v>65</v>
      </c>
      <c r="AD66">
        <v>52</v>
      </c>
      <c r="AE66">
        <v>50</v>
      </c>
    </row>
    <row r="67" spans="12:31">
      <c r="L67">
        <v>14</v>
      </c>
      <c r="M67">
        <v>48</v>
      </c>
      <c r="N67">
        <v>78</v>
      </c>
      <c r="O67">
        <v>6</v>
      </c>
      <c r="P67">
        <v>72</v>
      </c>
      <c r="Q67">
        <v>26</v>
      </c>
      <c r="R67">
        <v>1</v>
      </c>
      <c r="S67">
        <v>84</v>
      </c>
      <c r="T67">
        <v>26</v>
      </c>
      <c r="U67">
        <v>48</v>
      </c>
      <c r="V67">
        <v>29</v>
      </c>
      <c r="W67">
        <v>43</v>
      </c>
      <c r="X67">
        <v>21</v>
      </c>
      <c r="Y67">
        <v>16</v>
      </c>
      <c r="Z67">
        <v>65</v>
      </c>
      <c r="AA67">
        <v>24</v>
      </c>
      <c r="AB67">
        <v>16</v>
      </c>
      <c r="AC67">
        <v>82</v>
      </c>
      <c r="AD67">
        <v>99</v>
      </c>
      <c r="AE67">
        <v>56</v>
      </c>
    </row>
    <row r="68" spans="12:31">
      <c r="L68">
        <v>67</v>
      </c>
      <c r="M68">
        <v>56</v>
      </c>
      <c r="N68">
        <v>76</v>
      </c>
      <c r="O68">
        <v>7</v>
      </c>
      <c r="P68">
        <v>97</v>
      </c>
      <c r="Q68">
        <v>89</v>
      </c>
      <c r="R68">
        <v>44</v>
      </c>
      <c r="S68">
        <v>99</v>
      </c>
      <c r="T68">
        <v>19</v>
      </c>
      <c r="U68">
        <v>73</v>
      </c>
      <c r="V68">
        <v>67</v>
      </c>
      <c r="W68">
        <v>47</v>
      </c>
      <c r="X68">
        <v>34</v>
      </c>
      <c r="Y68">
        <v>84</v>
      </c>
      <c r="Z68">
        <v>85</v>
      </c>
      <c r="AA68">
        <v>42</v>
      </c>
      <c r="AB68">
        <v>95</v>
      </c>
      <c r="AC68">
        <v>78</v>
      </c>
      <c r="AD68">
        <v>91</v>
      </c>
      <c r="AE68">
        <v>97</v>
      </c>
    </row>
    <row r="69" spans="12:31">
      <c r="L69">
        <v>90</v>
      </c>
      <c r="M69">
        <v>97</v>
      </c>
      <c r="N69">
        <v>41</v>
      </c>
      <c r="O69">
        <v>63</v>
      </c>
      <c r="P69">
        <v>79</v>
      </c>
      <c r="Q69">
        <v>20</v>
      </c>
      <c r="R69">
        <v>90</v>
      </c>
      <c r="S69">
        <v>95</v>
      </c>
      <c r="T69">
        <v>87</v>
      </c>
      <c r="U69">
        <v>92</v>
      </c>
      <c r="V69">
        <v>71</v>
      </c>
      <c r="W69">
        <v>50</v>
      </c>
      <c r="X69">
        <v>68</v>
      </c>
      <c r="Y69">
        <v>16</v>
      </c>
      <c r="Z69">
        <v>50</v>
      </c>
      <c r="AA69">
        <v>17</v>
      </c>
      <c r="AB69">
        <v>53</v>
      </c>
      <c r="AC69">
        <v>37</v>
      </c>
      <c r="AD69">
        <v>33</v>
      </c>
      <c r="AE69">
        <v>94</v>
      </c>
    </row>
    <row r="70" spans="12:31">
      <c r="L70">
        <v>83</v>
      </c>
      <c r="M70">
        <v>17</v>
      </c>
      <c r="N70">
        <v>24</v>
      </c>
      <c r="O70">
        <v>75</v>
      </c>
      <c r="P70">
        <v>31</v>
      </c>
      <c r="Q70">
        <v>11</v>
      </c>
      <c r="R70">
        <v>98</v>
      </c>
      <c r="S70">
        <v>72</v>
      </c>
      <c r="T70">
        <v>91</v>
      </c>
      <c r="U70">
        <v>5</v>
      </c>
      <c r="V70">
        <v>65</v>
      </c>
      <c r="W70">
        <v>100</v>
      </c>
      <c r="X70">
        <v>75</v>
      </c>
      <c r="Y70">
        <v>83</v>
      </c>
      <c r="Z70">
        <v>59</v>
      </c>
      <c r="AA70">
        <v>92</v>
      </c>
      <c r="AB70">
        <v>40</v>
      </c>
      <c r="AC70">
        <v>73</v>
      </c>
      <c r="AD70">
        <v>19</v>
      </c>
      <c r="AE70">
        <v>70</v>
      </c>
    </row>
    <row r="71" spans="12:31">
      <c r="L71">
        <v>21</v>
      </c>
      <c r="M71">
        <v>32</v>
      </c>
      <c r="N71">
        <v>27</v>
      </c>
      <c r="O71">
        <v>46</v>
      </c>
      <c r="P71">
        <v>59</v>
      </c>
      <c r="Q71">
        <v>22</v>
      </c>
      <c r="R71">
        <v>82</v>
      </c>
      <c r="S71">
        <v>12</v>
      </c>
      <c r="T71">
        <v>65</v>
      </c>
      <c r="U71">
        <v>48</v>
      </c>
      <c r="V71">
        <v>24</v>
      </c>
      <c r="W71">
        <v>83</v>
      </c>
      <c r="X71">
        <v>93</v>
      </c>
      <c r="Y71">
        <v>88</v>
      </c>
      <c r="Z71">
        <v>84</v>
      </c>
      <c r="AA71">
        <v>64</v>
      </c>
      <c r="AB71">
        <v>85</v>
      </c>
      <c r="AC71">
        <v>41</v>
      </c>
      <c r="AD71">
        <v>63</v>
      </c>
      <c r="AE71">
        <v>49</v>
      </c>
    </row>
    <row r="72" spans="12:31">
      <c r="L72">
        <v>14</v>
      </c>
      <c r="M72">
        <v>27</v>
      </c>
      <c r="N72">
        <v>3</v>
      </c>
      <c r="O72">
        <v>62</v>
      </c>
      <c r="P72">
        <v>48</v>
      </c>
      <c r="Q72">
        <v>39</v>
      </c>
      <c r="R72">
        <v>43</v>
      </c>
      <c r="S72">
        <v>8</v>
      </c>
      <c r="T72">
        <v>81</v>
      </c>
      <c r="U72">
        <v>19</v>
      </c>
      <c r="V72">
        <v>36</v>
      </c>
      <c r="W72">
        <v>76</v>
      </c>
      <c r="X72">
        <v>57</v>
      </c>
      <c r="Y72">
        <v>69</v>
      </c>
      <c r="Z72">
        <v>70</v>
      </c>
      <c r="AA72">
        <v>52</v>
      </c>
      <c r="AB72">
        <v>39</v>
      </c>
      <c r="AC72">
        <v>10</v>
      </c>
      <c r="AD72">
        <v>16</v>
      </c>
      <c r="AE72">
        <v>39</v>
      </c>
    </row>
    <row r="73" spans="12:31">
      <c r="L73">
        <v>38</v>
      </c>
      <c r="M73">
        <v>87</v>
      </c>
      <c r="N73">
        <v>57</v>
      </c>
      <c r="O73">
        <v>5</v>
      </c>
      <c r="P73">
        <v>39</v>
      </c>
      <c r="Q73">
        <v>100</v>
      </c>
      <c r="R73">
        <v>56</v>
      </c>
      <c r="S73">
        <v>61</v>
      </c>
      <c r="T73">
        <v>5</v>
      </c>
      <c r="U73">
        <v>62</v>
      </c>
      <c r="V73">
        <v>84</v>
      </c>
      <c r="W73">
        <v>84</v>
      </c>
      <c r="X73">
        <v>11</v>
      </c>
      <c r="Y73">
        <v>3</v>
      </c>
      <c r="Z73">
        <v>80</v>
      </c>
      <c r="AA73">
        <v>49</v>
      </c>
      <c r="AB73">
        <v>5</v>
      </c>
      <c r="AC73">
        <v>24</v>
      </c>
      <c r="AD73">
        <v>37</v>
      </c>
      <c r="AE73">
        <v>67</v>
      </c>
    </row>
    <row r="74" spans="12:31">
      <c r="L74">
        <v>64</v>
      </c>
      <c r="M74">
        <v>15</v>
      </c>
      <c r="N74">
        <v>57</v>
      </c>
      <c r="O74">
        <v>23</v>
      </c>
      <c r="P74">
        <v>94</v>
      </c>
      <c r="Q74">
        <v>63</v>
      </c>
      <c r="R74">
        <v>96</v>
      </c>
      <c r="S74">
        <v>6</v>
      </c>
      <c r="T74">
        <v>54</v>
      </c>
      <c r="U74">
        <v>27</v>
      </c>
      <c r="V74">
        <v>1</v>
      </c>
      <c r="W74">
        <v>58</v>
      </c>
      <c r="X74">
        <v>23</v>
      </c>
      <c r="Y74">
        <v>46</v>
      </c>
      <c r="Z74">
        <v>28</v>
      </c>
      <c r="AA74">
        <v>58</v>
      </c>
      <c r="AB74">
        <v>84</v>
      </c>
      <c r="AC74">
        <v>17</v>
      </c>
      <c r="AD74">
        <v>80</v>
      </c>
      <c r="AE74">
        <v>4</v>
      </c>
    </row>
    <row r="75" spans="12:31">
      <c r="L75">
        <v>10</v>
      </c>
      <c r="M75">
        <v>24</v>
      </c>
      <c r="N75">
        <v>39</v>
      </c>
      <c r="O75">
        <v>52</v>
      </c>
      <c r="P75">
        <v>80</v>
      </c>
      <c r="Q75">
        <v>100</v>
      </c>
      <c r="R75">
        <v>28</v>
      </c>
      <c r="S75">
        <v>88</v>
      </c>
      <c r="T75">
        <v>21</v>
      </c>
      <c r="U75">
        <v>15</v>
      </c>
      <c r="V75">
        <v>62</v>
      </c>
      <c r="W75">
        <v>70</v>
      </c>
      <c r="X75">
        <v>91</v>
      </c>
      <c r="Y75">
        <v>48</v>
      </c>
      <c r="Z75">
        <v>36</v>
      </c>
      <c r="AA75">
        <v>56</v>
      </c>
      <c r="AB75">
        <v>15</v>
      </c>
      <c r="AC75">
        <v>88</v>
      </c>
      <c r="AD75">
        <v>39</v>
      </c>
      <c r="AE75">
        <v>93</v>
      </c>
    </row>
    <row r="76" spans="12:31">
      <c r="L76">
        <v>53</v>
      </c>
      <c r="M76">
        <v>10</v>
      </c>
      <c r="N76">
        <v>66</v>
      </c>
      <c r="O76">
        <v>31</v>
      </c>
      <c r="P76">
        <v>7</v>
      </c>
      <c r="Q76">
        <v>99</v>
      </c>
      <c r="R76">
        <v>48</v>
      </c>
      <c r="S76">
        <v>21</v>
      </c>
      <c r="T76">
        <v>85</v>
      </c>
      <c r="U76">
        <v>20</v>
      </c>
      <c r="V76">
        <v>63</v>
      </c>
      <c r="W76">
        <v>37</v>
      </c>
      <c r="X76">
        <v>20</v>
      </c>
      <c r="Y76">
        <v>86</v>
      </c>
      <c r="Z76">
        <v>24</v>
      </c>
      <c r="AA76">
        <v>81</v>
      </c>
      <c r="AB76">
        <v>78</v>
      </c>
      <c r="AC76">
        <v>89</v>
      </c>
      <c r="AD76">
        <v>69</v>
      </c>
      <c r="AE76">
        <v>6</v>
      </c>
    </row>
    <row r="77" spans="12:31">
      <c r="L77">
        <v>79</v>
      </c>
      <c r="M77">
        <v>70</v>
      </c>
      <c r="N77">
        <v>94</v>
      </c>
      <c r="O77">
        <v>39</v>
      </c>
      <c r="P77">
        <v>66</v>
      </c>
      <c r="Q77">
        <v>37</v>
      </c>
      <c r="R77">
        <v>7</v>
      </c>
      <c r="S77">
        <v>78</v>
      </c>
      <c r="T77">
        <v>57</v>
      </c>
      <c r="U77">
        <v>92</v>
      </c>
      <c r="V77">
        <v>31</v>
      </c>
      <c r="W77">
        <v>47</v>
      </c>
      <c r="X77">
        <v>61</v>
      </c>
      <c r="Y77">
        <v>93</v>
      </c>
      <c r="Z77">
        <v>13</v>
      </c>
      <c r="AA77">
        <v>91</v>
      </c>
      <c r="AB77">
        <v>62</v>
      </c>
      <c r="AC77">
        <v>70</v>
      </c>
      <c r="AD77">
        <v>41</v>
      </c>
      <c r="AE77">
        <v>3</v>
      </c>
    </row>
    <row r="78" spans="12:31">
      <c r="L78">
        <v>90</v>
      </c>
      <c r="M78">
        <v>19</v>
      </c>
      <c r="N78">
        <v>84</v>
      </c>
      <c r="O78">
        <v>3</v>
      </c>
      <c r="P78">
        <v>4</v>
      </c>
      <c r="Q78">
        <v>48</v>
      </c>
      <c r="R78">
        <v>34</v>
      </c>
      <c r="S78">
        <v>91</v>
      </c>
      <c r="T78">
        <v>41</v>
      </c>
      <c r="U78">
        <v>11</v>
      </c>
      <c r="V78">
        <v>41</v>
      </c>
      <c r="W78">
        <v>40</v>
      </c>
      <c r="X78">
        <v>59</v>
      </c>
      <c r="Y78">
        <v>2</v>
      </c>
      <c r="Z78">
        <v>100</v>
      </c>
      <c r="AA78">
        <v>33</v>
      </c>
      <c r="AB78">
        <v>74</v>
      </c>
      <c r="AC78">
        <v>81</v>
      </c>
      <c r="AD78">
        <v>81</v>
      </c>
      <c r="AE78">
        <v>44</v>
      </c>
    </row>
    <row r="79" spans="12:31">
      <c r="L79">
        <v>60</v>
      </c>
      <c r="M79">
        <v>59</v>
      </c>
      <c r="N79">
        <v>36</v>
      </c>
      <c r="O79">
        <v>83</v>
      </c>
      <c r="P79">
        <v>90</v>
      </c>
      <c r="Q79">
        <v>42</v>
      </c>
      <c r="R79">
        <v>45</v>
      </c>
      <c r="S79">
        <v>17</v>
      </c>
      <c r="T79">
        <v>64</v>
      </c>
      <c r="U79">
        <v>83</v>
      </c>
      <c r="V79">
        <v>9</v>
      </c>
      <c r="W79">
        <v>66</v>
      </c>
      <c r="X79">
        <v>92</v>
      </c>
      <c r="Y79">
        <v>37</v>
      </c>
      <c r="Z79">
        <v>83</v>
      </c>
      <c r="AA79">
        <v>58</v>
      </c>
      <c r="AB79">
        <v>31</v>
      </c>
      <c r="AC79">
        <v>4</v>
      </c>
      <c r="AD79">
        <v>66</v>
      </c>
      <c r="AE79">
        <v>40</v>
      </c>
    </row>
    <row r="80" spans="12:31">
      <c r="L80">
        <v>67</v>
      </c>
      <c r="M80">
        <v>9</v>
      </c>
      <c r="N80">
        <v>71</v>
      </c>
      <c r="O80">
        <v>3</v>
      </c>
      <c r="P80">
        <v>84</v>
      </c>
      <c r="Q80">
        <v>2</v>
      </c>
      <c r="R80">
        <v>95</v>
      </c>
      <c r="S80">
        <v>44</v>
      </c>
      <c r="T80">
        <v>67</v>
      </c>
      <c r="U80">
        <v>18</v>
      </c>
      <c r="V80">
        <v>14</v>
      </c>
      <c r="W80">
        <v>12</v>
      </c>
      <c r="X80">
        <v>31</v>
      </c>
      <c r="Y80">
        <v>77</v>
      </c>
      <c r="Z80">
        <v>11</v>
      </c>
      <c r="AA80">
        <v>53</v>
      </c>
      <c r="AB80">
        <v>7</v>
      </c>
      <c r="AC80">
        <v>56</v>
      </c>
      <c r="AD80">
        <v>47</v>
      </c>
      <c r="AE80">
        <v>7</v>
      </c>
    </row>
    <row r="81" spans="12:31">
      <c r="L81">
        <v>22</v>
      </c>
      <c r="M81">
        <v>53</v>
      </c>
      <c r="N81">
        <v>52</v>
      </c>
      <c r="O81">
        <v>45</v>
      </c>
      <c r="P81">
        <v>50</v>
      </c>
      <c r="Q81">
        <v>20</v>
      </c>
      <c r="R81">
        <v>39</v>
      </c>
      <c r="S81">
        <v>23</v>
      </c>
      <c r="T81">
        <v>68</v>
      </c>
      <c r="U81">
        <v>48</v>
      </c>
      <c r="V81">
        <v>12</v>
      </c>
      <c r="W81">
        <v>5</v>
      </c>
      <c r="X81">
        <v>79</v>
      </c>
      <c r="Y81">
        <v>51</v>
      </c>
      <c r="Z81">
        <v>73</v>
      </c>
      <c r="AA81">
        <v>41</v>
      </c>
      <c r="AB81">
        <v>45</v>
      </c>
      <c r="AC81">
        <v>37</v>
      </c>
      <c r="AD81">
        <v>15</v>
      </c>
      <c r="AE81">
        <v>44</v>
      </c>
    </row>
    <row r="82" spans="12:31">
      <c r="L82">
        <v>80</v>
      </c>
      <c r="M82">
        <v>17</v>
      </c>
      <c r="N82">
        <v>94</v>
      </c>
      <c r="O82">
        <v>59</v>
      </c>
      <c r="P82">
        <v>82</v>
      </c>
      <c r="Q82">
        <v>93</v>
      </c>
      <c r="R82">
        <v>50</v>
      </c>
      <c r="S82">
        <v>47</v>
      </c>
      <c r="T82">
        <v>67</v>
      </c>
      <c r="U82">
        <v>46</v>
      </c>
      <c r="V82">
        <v>19</v>
      </c>
      <c r="W82">
        <v>28</v>
      </c>
      <c r="X82">
        <v>23</v>
      </c>
      <c r="Y82">
        <v>33</v>
      </c>
      <c r="Z82">
        <v>4</v>
      </c>
      <c r="AA82">
        <v>62</v>
      </c>
      <c r="AB82">
        <v>29</v>
      </c>
      <c r="AC82">
        <v>27</v>
      </c>
      <c r="AD82">
        <v>44</v>
      </c>
      <c r="AE82">
        <v>15</v>
      </c>
    </row>
    <row r="83" spans="12:31">
      <c r="L83">
        <v>86</v>
      </c>
      <c r="M83">
        <v>16</v>
      </c>
      <c r="N83">
        <v>44</v>
      </c>
      <c r="O83">
        <v>67</v>
      </c>
      <c r="P83">
        <v>60</v>
      </c>
      <c r="Q83">
        <v>14</v>
      </c>
      <c r="R83">
        <v>38</v>
      </c>
      <c r="S83">
        <v>99</v>
      </c>
      <c r="T83">
        <v>57</v>
      </c>
      <c r="U83">
        <v>37</v>
      </c>
      <c r="V83">
        <v>53</v>
      </c>
      <c r="W83">
        <v>48</v>
      </c>
      <c r="X83">
        <v>92</v>
      </c>
      <c r="Y83">
        <v>63</v>
      </c>
      <c r="Z83">
        <v>14</v>
      </c>
      <c r="AA83">
        <v>15</v>
      </c>
      <c r="AB83">
        <v>52</v>
      </c>
      <c r="AC83">
        <v>50</v>
      </c>
      <c r="AD83">
        <v>92</v>
      </c>
      <c r="AE83">
        <v>43</v>
      </c>
    </row>
    <row r="84" spans="12:31">
      <c r="L84">
        <v>41</v>
      </c>
      <c r="M84">
        <v>46</v>
      </c>
      <c r="N84">
        <v>51</v>
      </c>
      <c r="O84">
        <v>42</v>
      </c>
      <c r="P84">
        <v>50</v>
      </c>
      <c r="Q84">
        <v>52</v>
      </c>
      <c r="R84">
        <v>38</v>
      </c>
      <c r="S84">
        <v>16</v>
      </c>
      <c r="T84">
        <v>49</v>
      </c>
      <c r="U84">
        <v>60</v>
      </c>
      <c r="V84">
        <v>66</v>
      </c>
      <c r="W84">
        <v>4</v>
      </c>
      <c r="X84">
        <v>10</v>
      </c>
      <c r="Y84">
        <v>61</v>
      </c>
      <c r="Z84">
        <v>75</v>
      </c>
      <c r="AA84">
        <v>62</v>
      </c>
      <c r="AB84">
        <v>89</v>
      </c>
      <c r="AC84">
        <v>19</v>
      </c>
      <c r="AD84">
        <v>47</v>
      </c>
      <c r="AE84">
        <v>48</v>
      </c>
    </row>
    <row r="85" spans="12:31">
      <c r="L85">
        <v>8</v>
      </c>
      <c r="M85">
        <v>66</v>
      </c>
      <c r="N85">
        <v>13</v>
      </c>
      <c r="O85">
        <v>63</v>
      </c>
      <c r="P85">
        <v>76</v>
      </c>
      <c r="Q85">
        <v>23</v>
      </c>
      <c r="R85">
        <v>58</v>
      </c>
      <c r="S85">
        <v>1</v>
      </c>
      <c r="T85">
        <v>70</v>
      </c>
      <c r="U85">
        <v>47</v>
      </c>
      <c r="V85">
        <v>15</v>
      </c>
      <c r="W85">
        <v>11</v>
      </c>
      <c r="X85">
        <v>25</v>
      </c>
      <c r="Y85">
        <v>50</v>
      </c>
      <c r="Z85">
        <v>14</v>
      </c>
      <c r="AA85">
        <v>88</v>
      </c>
      <c r="AB85">
        <v>49</v>
      </c>
      <c r="AC85">
        <v>16</v>
      </c>
      <c r="AD85">
        <v>14</v>
      </c>
      <c r="AE85">
        <v>94</v>
      </c>
    </row>
    <row r="86" spans="12:31">
      <c r="L86">
        <v>58</v>
      </c>
      <c r="M86">
        <v>52</v>
      </c>
      <c r="N86">
        <v>88</v>
      </c>
      <c r="O86">
        <v>11</v>
      </c>
      <c r="P86">
        <v>35</v>
      </c>
      <c r="Q86">
        <v>21</v>
      </c>
      <c r="R86">
        <v>57</v>
      </c>
      <c r="S86">
        <v>6</v>
      </c>
      <c r="T86">
        <v>14</v>
      </c>
      <c r="U86">
        <v>82</v>
      </c>
      <c r="V86">
        <v>3</v>
      </c>
      <c r="W86">
        <v>30</v>
      </c>
      <c r="X86">
        <v>59</v>
      </c>
      <c r="Y86">
        <v>11</v>
      </c>
      <c r="Z86">
        <v>72</v>
      </c>
      <c r="AA86">
        <v>82</v>
      </c>
      <c r="AB86">
        <v>26</v>
      </c>
      <c r="AC86">
        <v>50</v>
      </c>
      <c r="AD86">
        <v>63</v>
      </c>
      <c r="AE86">
        <v>41</v>
      </c>
    </row>
    <row r="87" spans="12:31">
      <c r="L87">
        <v>9</v>
      </c>
      <c r="M87">
        <v>10</v>
      </c>
      <c r="N87">
        <v>80</v>
      </c>
      <c r="O87">
        <v>57</v>
      </c>
      <c r="P87">
        <v>97</v>
      </c>
      <c r="Q87">
        <v>49</v>
      </c>
      <c r="R87">
        <v>89</v>
      </c>
      <c r="S87">
        <v>1</v>
      </c>
      <c r="T87">
        <v>5</v>
      </c>
      <c r="U87">
        <v>83</v>
      </c>
      <c r="V87">
        <v>24</v>
      </c>
      <c r="W87">
        <v>65</v>
      </c>
      <c r="X87">
        <v>32</v>
      </c>
      <c r="Y87">
        <v>94</v>
      </c>
      <c r="Z87">
        <v>90</v>
      </c>
      <c r="AA87">
        <v>63</v>
      </c>
      <c r="AB87">
        <v>6</v>
      </c>
      <c r="AC87">
        <v>76</v>
      </c>
      <c r="AD87">
        <v>15</v>
      </c>
      <c r="AE87">
        <v>56</v>
      </c>
    </row>
    <row r="88" spans="12:31">
      <c r="L88">
        <v>21</v>
      </c>
      <c r="M88">
        <v>23</v>
      </c>
      <c r="N88">
        <v>18</v>
      </c>
      <c r="O88">
        <v>11</v>
      </c>
      <c r="P88">
        <v>83</v>
      </c>
      <c r="Q88">
        <v>7</v>
      </c>
      <c r="R88">
        <v>50</v>
      </c>
      <c r="S88">
        <v>96</v>
      </c>
      <c r="T88">
        <v>3</v>
      </c>
      <c r="U88">
        <v>33</v>
      </c>
      <c r="V88">
        <v>46</v>
      </c>
      <c r="W88">
        <v>95</v>
      </c>
      <c r="X88">
        <v>22</v>
      </c>
      <c r="Y88">
        <v>99</v>
      </c>
      <c r="Z88">
        <v>54</v>
      </c>
      <c r="AA88">
        <v>46</v>
      </c>
      <c r="AB88">
        <v>36</v>
      </c>
      <c r="AC88">
        <v>63</v>
      </c>
      <c r="AD88">
        <v>38</v>
      </c>
      <c r="AE88">
        <v>7</v>
      </c>
    </row>
    <row r="89" spans="12:31">
      <c r="L89">
        <v>64</v>
      </c>
      <c r="M89">
        <v>79</v>
      </c>
      <c r="N89">
        <v>96</v>
      </c>
      <c r="O89">
        <v>60</v>
      </c>
      <c r="P89">
        <v>21</v>
      </c>
      <c r="Q89">
        <v>49</v>
      </c>
      <c r="R89">
        <v>80</v>
      </c>
      <c r="S89">
        <v>80</v>
      </c>
      <c r="T89">
        <v>80</v>
      </c>
      <c r="U89">
        <v>52</v>
      </c>
      <c r="V89">
        <v>4</v>
      </c>
      <c r="W89">
        <v>6</v>
      </c>
      <c r="X89">
        <v>2</v>
      </c>
      <c r="Y89">
        <v>96</v>
      </c>
      <c r="Z89">
        <v>16</v>
      </c>
      <c r="AA89">
        <v>42</v>
      </c>
      <c r="AB89">
        <v>51</v>
      </c>
      <c r="AC89">
        <v>15</v>
      </c>
      <c r="AD89">
        <v>38</v>
      </c>
      <c r="AE89">
        <v>59</v>
      </c>
    </row>
    <row r="90" spans="12:31">
      <c r="L90">
        <v>59</v>
      </c>
      <c r="M90">
        <v>93</v>
      </c>
      <c r="N90">
        <v>64</v>
      </c>
      <c r="O90">
        <v>38</v>
      </c>
      <c r="P90">
        <v>26</v>
      </c>
      <c r="Q90">
        <v>71</v>
      </c>
      <c r="R90">
        <v>1</v>
      </c>
      <c r="S90">
        <v>66</v>
      </c>
      <c r="T90">
        <v>39</v>
      </c>
      <c r="U90">
        <v>49</v>
      </c>
      <c r="V90">
        <v>58</v>
      </c>
      <c r="W90">
        <v>11</v>
      </c>
      <c r="X90">
        <v>42</v>
      </c>
      <c r="Y90">
        <v>23</v>
      </c>
      <c r="Z90">
        <v>50</v>
      </c>
      <c r="AA90">
        <v>40</v>
      </c>
      <c r="AB90">
        <v>57</v>
      </c>
      <c r="AC90">
        <v>84</v>
      </c>
      <c r="AD90">
        <v>62</v>
      </c>
      <c r="AE90">
        <v>14</v>
      </c>
    </row>
    <row r="91" spans="12:31">
      <c r="L91">
        <v>18</v>
      </c>
      <c r="M91">
        <v>54</v>
      </c>
      <c r="N91">
        <v>3</v>
      </c>
      <c r="O91">
        <v>25</v>
      </c>
      <c r="P91">
        <v>10</v>
      </c>
      <c r="Q91">
        <v>80</v>
      </c>
      <c r="R91">
        <v>46</v>
      </c>
      <c r="S91">
        <v>49</v>
      </c>
      <c r="T91">
        <v>26</v>
      </c>
      <c r="U91">
        <v>52</v>
      </c>
      <c r="V91">
        <v>92</v>
      </c>
      <c r="W91">
        <v>36</v>
      </c>
      <c r="X91">
        <v>2</v>
      </c>
      <c r="Y91">
        <v>14</v>
      </c>
      <c r="Z91">
        <v>22</v>
      </c>
      <c r="AA91">
        <v>82</v>
      </c>
      <c r="AB91">
        <v>9</v>
      </c>
      <c r="AC91">
        <v>61</v>
      </c>
      <c r="AD91">
        <v>72</v>
      </c>
      <c r="AE91">
        <v>77</v>
      </c>
    </row>
    <row r="92" spans="12:31">
      <c r="L92">
        <v>17</v>
      </c>
      <c r="M92">
        <v>49</v>
      </c>
      <c r="N92">
        <v>70</v>
      </c>
      <c r="O92">
        <v>22</v>
      </c>
      <c r="P92">
        <v>71</v>
      </c>
      <c r="Q92">
        <v>98</v>
      </c>
      <c r="R92">
        <v>81</v>
      </c>
      <c r="S92">
        <v>44</v>
      </c>
      <c r="T92">
        <v>23</v>
      </c>
      <c r="U92">
        <v>94</v>
      </c>
      <c r="V92">
        <v>46</v>
      </c>
      <c r="W92">
        <v>84</v>
      </c>
      <c r="X92">
        <v>7</v>
      </c>
      <c r="Y92">
        <v>72</v>
      </c>
      <c r="Z92">
        <v>88</v>
      </c>
      <c r="AA92">
        <v>46</v>
      </c>
      <c r="AB92">
        <v>64</v>
      </c>
      <c r="AC92">
        <v>51</v>
      </c>
      <c r="AD92">
        <v>68</v>
      </c>
      <c r="AE92">
        <v>71</v>
      </c>
    </row>
    <row r="93" spans="12:31">
      <c r="L93">
        <v>22</v>
      </c>
      <c r="M93">
        <v>24</v>
      </c>
      <c r="N93">
        <v>96</v>
      </c>
      <c r="O93">
        <v>90</v>
      </c>
      <c r="P93">
        <v>79</v>
      </c>
      <c r="Q93">
        <v>26</v>
      </c>
      <c r="R93">
        <v>13</v>
      </c>
      <c r="S93">
        <v>63</v>
      </c>
      <c r="T93">
        <v>60</v>
      </c>
      <c r="U93">
        <v>59</v>
      </c>
      <c r="V93">
        <v>38</v>
      </c>
      <c r="W93">
        <v>35</v>
      </c>
      <c r="X93">
        <v>22</v>
      </c>
      <c r="Y93">
        <v>25</v>
      </c>
      <c r="Z93">
        <v>50</v>
      </c>
      <c r="AA93">
        <v>83</v>
      </c>
      <c r="AB93">
        <v>60</v>
      </c>
      <c r="AC93">
        <v>85</v>
      </c>
      <c r="AD93">
        <v>94</v>
      </c>
      <c r="AE93">
        <v>24</v>
      </c>
    </row>
    <row r="94" spans="12:31">
      <c r="L94">
        <v>72</v>
      </c>
      <c r="M94">
        <v>62</v>
      </c>
      <c r="N94">
        <v>35</v>
      </c>
      <c r="O94">
        <v>54</v>
      </c>
      <c r="P94">
        <v>98</v>
      </c>
      <c r="Q94">
        <v>13</v>
      </c>
      <c r="R94">
        <v>94</v>
      </c>
      <c r="S94">
        <v>56</v>
      </c>
      <c r="T94">
        <v>28</v>
      </c>
      <c r="U94">
        <v>85</v>
      </c>
      <c r="V94">
        <v>44</v>
      </c>
      <c r="W94">
        <v>97</v>
      </c>
      <c r="X94">
        <v>88</v>
      </c>
      <c r="Y94">
        <v>39</v>
      </c>
      <c r="Z94">
        <v>57</v>
      </c>
      <c r="AA94">
        <v>66</v>
      </c>
      <c r="AB94">
        <v>70</v>
      </c>
      <c r="AC94">
        <v>97</v>
      </c>
      <c r="AD94">
        <v>30</v>
      </c>
      <c r="AE94">
        <v>77</v>
      </c>
    </row>
    <row r="95" spans="12:31">
      <c r="L95">
        <v>56</v>
      </c>
      <c r="M95">
        <v>81</v>
      </c>
      <c r="N95">
        <v>96</v>
      </c>
      <c r="O95">
        <v>90</v>
      </c>
      <c r="P95">
        <v>42</v>
      </c>
      <c r="Q95">
        <v>44</v>
      </c>
      <c r="R95">
        <v>88</v>
      </c>
      <c r="S95">
        <v>33</v>
      </c>
      <c r="T95">
        <v>37</v>
      </c>
      <c r="U95">
        <v>61</v>
      </c>
      <c r="V95">
        <v>67</v>
      </c>
      <c r="W95">
        <v>11</v>
      </c>
      <c r="X95">
        <v>88</v>
      </c>
      <c r="Y95">
        <v>12</v>
      </c>
      <c r="Z95">
        <v>51</v>
      </c>
      <c r="AA95">
        <v>21</v>
      </c>
      <c r="AB95">
        <v>40</v>
      </c>
      <c r="AC95">
        <v>12</v>
      </c>
      <c r="AD95">
        <v>10</v>
      </c>
      <c r="AE95">
        <v>37</v>
      </c>
    </row>
    <row r="96" spans="12:31">
      <c r="L96">
        <v>10</v>
      </c>
      <c r="M96">
        <v>95</v>
      </c>
      <c r="N96">
        <v>47</v>
      </c>
      <c r="O96">
        <v>39</v>
      </c>
      <c r="P96">
        <v>40</v>
      </c>
      <c r="Q96">
        <v>74</v>
      </c>
      <c r="R96">
        <v>48</v>
      </c>
      <c r="S96">
        <v>72</v>
      </c>
      <c r="T96">
        <v>44</v>
      </c>
      <c r="U96">
        <v>83</v>
      </c>
      <c r="V96">
        <v>30</v>
      </c>
      <c r="W96">
        <v>93</v>
      </c>
      <c r="X96">
        <v>97</v>
      </c>
      <c r="Y96">
        <v>12</v>
      </c>
      <c r="Z96">
        <v>78</v>
      </c>
      <c r="AA96">
        <v>55</v>
      </c>
      <c r="AB96">
        <v>78</v>
      </c>
      <c r="AC96">
        <v>89</v>
      </c>
      <c r="AD96">
        <v>6</v>
      </c>
      <c r="AE96">
        <v>20</v>
      </c>
    </row>
    <row r="97" spans="12:31">
      <c r="L97">
        <v>72</v>
      </c>
      <c r="M97">
        <v>77</v>
      </c>
      <c r="N97">
        <v>68</v>
      </c>
      <c r="O97">
        <v>43</v>
      </c>
      <c r="P97">
        <v>75</v>
      </c>
      <c r="Q97">
        <v>89</v>
      </c>
      <c r="R97">
        <v>23</v>
      </c>
      <c r="S97">
        <v>27</v>
      </c>
      <c r="T97">
        <v>53</v>
      </c>
      <c r="U97">
        <v>55</v>
      </c>
      <c r="V97">
        <v>59</v>
      </c>
      <c r="W97">
        <v>36</v>
      </c>
      <c r="X97">
        <v>73</v>
      </c>
      <c r="Y97">
        <v>89</v>
      </c>
      <c r="Z97">
        <v>67</v>
      </c>
      <c r="AA97">
        <v>83</v>
      </c>
      <c r="AB97">
        <v>56</v>
      </c>
      <c r="AC97">
        <v>62</v>
      </c>
      <c r="AD97">
        <v>87</v>
      </c>
      <c r="AE97">
        <v>85</v>
      </c>
    </row>
    <row r="98" spans="12:31">
      <c r="L98">
        <v>72</v>
      </c>
      <c r="M98">
        <v>46</v>
      </c>
      <c r="N98">
        <v>33</v>
      </c>
      <c r="O98">
        <v>91</v>
      </c>
      <c r="P98">
        <v>76</v>
      </c>
      <c r="Q98">
        <v>68</v>
      </c>
      <c r="R98">
        <v>54</v>
      </c>
      <c r="S98">
        <v>82</v>
      </c>
      <c r="T98">
        <v>74</v>
      </c>
      <c r="U98">
        <v>73</v>
      </c>
      <c r="V98">
        <v>26</v>
      </c>
      <c r="W98">
        <v>66</v>
      </c>
      <c r="X98">
        <v>95</v>
      </c>
      <c r="Y98">
        <v>46</v>
      </c>
      <c r="Z98">
        <v>21</v>
      </c>
      <c r="AA98">
        <v>56</v>
      </c>
      <c r="AB98">
        <v>46</v>
      </c>
      <c r="AC98">
        <v>19</v>
      </c>
      <c r="AD98">
        <v>80</v>
      </c>
      <c r="AE98">
        <v>14</v>
      </c>
    </row>
    <row r="99" spans="12:31">
      <c r="L99">
        <v>94</v>
      </c>
      <c r="M99">
        <v>62</v>
      </c>
      <c r="N99">
        <v>70</v>
      </c>
      <c r="O99">
        <v>62</v>
      </c>
      <c r="P99">
        <v>1</v>
      </c>
      <c r="Q99">
        <v>71</v>
      </c>
      <c r="R99">
        <v>46</v>
      </c>
      <c r="S99">
        <v>49</v>
      </c>
      <c r="T99">
        <v>90</v>
      </c>
      <c r="U99">
        <v>97</v>
      </c>
      <c r="V99">
        <v>12</v>
      </c>
      <c r="W99">
        <v>61</v>
      </c>
      <c r="X99">
        <v>50</v>
      </c>
      <c r="Y99">
        <v>100</v>
      </c>
      <c r="Z99">
        <v>58</v>
      </c>
      <c r="AA99">
        <v>92</v>
      </c>
      <c r="AB99">
        <v>31</v>
      </c>
      <c r="AC99">
        <v>3</v>
      </c>
      <c r="AD99">
        <v>37</v>
      </c>
      <c r="AE99">
        <v>63</v>
      </c>
    </row>
    <row r="100" spans="12:31">
      <c r="L100">
        <v>44</v>
      </c>
      <c r="M100">
        <v>16</v>
      </c>
      <c r="N100">
        <v>63</v>
      </c>
      <c r="O100">
        <v>96</v>
      </c>
      <c r="P100">
        <v>93</v>
      </c>
      <c r="Q100">
        <v>42</v>
      </c>
      <c r="R100">
        <v>98</v>
      </c>
      <c r="S100">
        <v>36</v>
      </c>
      <c r="T100">
        <v>32</v>
      </c>
      <c r="U100">
        <v>31</v>
      </c>
      <c r="V100">
        <v>92</v>
      </c>
      <c r="W100">
        <v>30</v>
      </c>
      <c r="X100">
        <v>61</v>
      </c>
      <c r="Y100">
        <v>73</v>
      </c>
      <c r="Z100">
        <v>2</v>
      </c>
      <c r="AA100">
        <v>83</v>
      </c>
      <c r="AB100">
        <v>83</v>
      </c>
      <c r="AC100">
        <v>55</v>
      </c>
      <c r="AD100">
        <v>41</v>
      </c>
      <c r="AE100">
        <v>20</v>
      </c>
    </row>
    <row r="101" spans="12:31">
      <c r="L101">
        <v>4</v>
      </c>
      <c r="M101">
        <v>78</v>
      </c>
      <c r="N101">
        <v>4</v>
      </c>
      <c r="O101">
        <v>57</v>
      </c>
      <c r="P101">
        <v>89</v>
      </c>
      <c r="Q101">
        <v>63</v>
      </c>
      <c r="R101">
        <v>14</v>
      </c>
      <c r="S101">
        <v>63</v>
      </c>
      <c r="T101">
        <v>11</v>
      </c>
      <c r="U101">
        <v>40</v>
      </c>
      <c r="V101">
        <v>87</v>
      </c>
      <c r="W101">
        <v>10</v>
      </c>
      <c r="X101">
        <v>30</v>
      </c>
      <c r="Y101">
        <v>39</v>
      </c>
      <c r="Z101">
        <v>51</v>
      </c>
      <c r="AA101">
        <v>55</v>
      </c>
      <c r="AB101">
        <v>34</v>
      </c>
      <c r="AC101">
        <v>74</v>
      </c>
      <c r="AD101">
        <v>72</v>
      </c>
      <c r="AE101">
        <v>58</v>
      </c>
    </row>
    <row r="102" spans="12:31">
      <c r="L102">
        <v>44</v>
      </c>
      <c r="M102">
        <v>53</v>
      </c>
      <c r="N102">
        <v>42</v>
      </c>
      <c r="O102">
        <v>63</v>
      </c>
      <c r="P102">
        <v>53</v>
      </c>
      <c r="Q102">
        <v>73</v>
      </c>
      <c r="R102">
        <v>15</v>
      </c>
      <c r="S102">
        <v>21</v>
      </c>
      <c r="T102">
        <v>38</v>
      </c>
      <c r="U102">
        <v>47</v>
      </c>
      <c r="V102">
        <v>62</v>
      </c>
      <c r="W102">
        <v>23</v>
      </c>
      <c r="X102">
        <v>62</v>
      </c>
      <c r="Y102">
        <v>19</v>
      </c>
      <c r="Z102">
        <v>5</v>
      </c>
      <c r="AA102">
        <v>96</v>
      </c>
      <c r="AB102">
        <v>95</v>
      </c>
      <c r="AC102">
        <v>80</v>
      </c>
      <c r="AD102">
        <v>4</v>
      </c>
      <c r="AE102">
        <v>56</v>
      </c>
    </row>
    <row r="103" spans="12:31">
      <c r="L103">
        <v>80</v>
      </c>
      <c r="M103">
        <v>8</v>
      </c>
      <c r="N103">
        <v>23</v>
      </c>
      <c r="O103">
        <v>12</v>
      </c>
      <c r="P103">
        <v>57</v>
      </c>
      <c r="Q103">
        <v>71</v>
      </c>
      <c r="R103">
        <v>55</v>
      </c>
      <c r="S103">
        <v>48</v>
      </c>
      <c r="T103">
        <v>77</v>
      </c>
      <c r="U103">
        <v>6</v>
      </c>
      <c r="V103">
        <v>80</v>
      </c>
      <c r="W103">
        <v>63</v>
      </c>
      <c r="X103">
        <v>34</v>
      </c>
      <c r="Y103">
        <v>38</v>
      </c>
      <c r="Z103">
        <v>75</v>
      </c>
      <c r="AA103">
        <v>73</v>
      </c>
      <c r="AB103">
        <v>65</v>
      </c>
      <c r="AC103">
        <v>62</v>
      </c>
      <c r="AD103">
        <v>50</v>
      </c>
      <c r="AE103">
        <v>41</v>
      </c>
    </row>
    <row r="104" spans="12:31">
      <c r="L104">
        <v>41</v>
      </c>
      <c r="M104">
        <v>77</v>
      </c>
      <c r="N104">
        <v>13</v>
      </c>
      <c r="O104">
        <v>57</v>
      </c>
      <c r="P104">
        <v>84</v>
      </c>
      <c r="Q104">
        <v>1</v>
      </c>
      <c r="R104">
        <v>92</v>
      </c>
      <c r="S104">
        <v>13</v>
      </c>
      <c r="T104">
        <v>19</v>
      </c>
      <c r="U104">
        <v>73</v>
      </c>
      <c r="V104">
        <v>93</v>
      </c>
      <c r="W104">
        <v>13</v>
      </c>
      <c r="X104">
        <v>72</v>
      </c>
      <c r="Y104">
        <v>10</v>
      </c>
      <c r="Z104">
        <v>45</v>
      </c>
      <c r="AA104">
        <v>43</v>
      </c>
      <c r="AB104">
        <v>66</v>
      </c>
      <c r="AC104">
        <v>64</v>
      </c>
      <c r="AD104">
        <v>68</v>
      </c>
      <c r="AE104">
        <v>9</v>
      </c>
    </row>
    <row r="105" spans="12:31">
      <c r="L105">
        <v>21</v>
      </c>
      <c r="M105">
        <v>28</v>
      </c>
      <c r="N105">
        <v>20</v>
      </c>
      <c r="O105">
        <v>14</v>
      </c>
      <c r="P105">
        <v>34</v>
      </c>
      <c r="Q105">
        <v>77</v>
      </c>
      <c r="R105">
        <v>12</v>
      </c>
      <c r="S105">
        <v>47</v>
      </c>
      <c r="T105">
        <v>30</v>
      </c>
      <c r="U105">
        <v>32</v>
      </c>
      <c r="V105">
        <v>43</v>
      </c>
      <c r="W105">
        <v>59</v>
      </c>
      <c r="X105">
        <v>89</v>
      </c>
      <c r="Y105">
        <v>24</v>
      </c>
      <c r="Z105">
        <v>56</v>
      </c>
      <c r="AA105">
        <v>64</v>
      </c>
      <c r="AB105">
        <v>44</v>
      </c>
      <c r="AC105">
        <v>26</v>
      </c>
      <c r="AD105">
        <v>47</v>
      </c>
      <c r="AE105">
        <v>31</v>
      </c>
    </row>
    <row r="106" spans="12:31">
      <c r="L106">
        <v>35</v>
      </c>
      <c r="M106">
        <v>79</v>
      </c>
      <c r="N106">
        <v>17</v>
      </c>
      <c r="O106">
        <v>53</v>
      </c>
      <c r="P106">
        <v>48</v>
      </c>
      <c r="Q106">
        <v>31</v>
      </c>
      <c r="R106">
        <v>52</v>
      </c>
      <c r="S106">
        <v>29</v>
      </c>
      <c r="T106">
        <v>16</v>
      </c>
      <c r="U106">
        <v>42</v>
      </c>
      <c r="V106">
        <v>32</v>
      </c>
      <c r="W106">
        <v>29</v>
      </c>
      <c r="X106">
        <v>99</v>
      </c>
      <c r="Y106">
        <v>56</v>
      </c>
      <c r="Z106">
        <v>63</v>
      </c>
      <c r="AA106">
        <v>14</v>
      </c>
      <c r="AB106">
        <v>30</v>
      </c>
      <c r="AC106">
        <v>28</v>
      </c>
      <c r="AD106">
        <v>94</v>
      </c>
      <c r="AE106">
        <v>59</v>
      </c>
    </row>
    <row r="107" spans="12:31">
      <c r="L107">
        <v>44</v>
      </c>
      <c r="M107">
        <v>19</v>
      </c>
      <c r="N107">
        <v>27</v>
      </c>
      <c r="O107">
        <v>44</v>
      </c>
      <c r="P107">
        <v>81</v>
      </c>
      <c r="Q107">
        <v>54</v>
      </c>
      <c r="R107">
        <v>47</v>
      </c>
      <c r="S107">
        <v>8</v>
      </c>
      <c r="T107">
        <v>24</v>
      </c>
      <c r="U107">
        <v>67</v>
      </c>
      <c r="V107">
        <v>7</v>
      </c>
      <c r="W107">
        <v>84</v>
      </c>
      <c r="X107">
        <v>28</v>
      </c>
      <c r="Y107">
        <v>77</v>
      </c>
      <c r="Z107">
        <v>28</v>
      </c>
      <c r="AA107">
        <v>76</v>
      </c>
      <c r="AB107">
        <v>27</v>
      </c>
      <c r="AC107">
        <v>96</v>
      </c>
      <c r="AD107">
        <v>84</v>
      </c>
      <c r="AE107">
        <v>6</v>
      </c>
    </row>
    <row r="108" spans="12:31">
      <c r="L108">
        <v>38</v>
      </c>
      <c r="M108">
        <v>82</v>
      </c>
      <c r="N108">
        <v>78</v>
      </c>
      <c r="O108">
        <v>93</v>
      </c>
      <c r="P108">
        <v>9</v>
      </c>
      <c r="Q108">
        <v>49</v>
      </c>
      <c r="R108">
        <v>1</v>
      </c>
      <c r="S108">
        <v>20</v>
      </c>
      <c r="T108">
        <v>76</v>
      </c>
      <c r="U108">
        <v>63</v>
      </c>
      <c r="V108">
        <v>63</v>
      </c>
      <c r="W108">
        <v>77</v>
      </c>
      <c r="X108">
        <v>16</v>
      </c>
      <c r="Y108">
        <v>95</v>
      </c>
      <c r="Z108">
        <v>82</v>
      </c>
      <c r="AA108">
        <v>15</v>
      </c>
      <c r="AB108">
        <v>8</v>
      </c>
      <c r="AC108">
        <v>4</v>
      </c>
      <c r="AD108">
        <v>41</v>
      </c>
      <c r="AE108">
        <v>50</v>
      </c>
    </row>
    <row r="109" spans="12:31">
      <c r="L109">
        <v>45</v>
      </c>
      <c r="M109">
        <v>91</v>
      </c>
      <c r="N109">
        <v>77</v>
      </c>
      <c r="O109">
        <v>37</v>
      </c>
      <c r="P109">
        <v>45</v>
      </c>
      <c r="Q109">
        <v>46</v>
      </c>
      <c r="R109">
        <v>5</v>
      </c>
      <c r="S109">
        <v>71</v>
      </c>
      <c r="T109">
        <v>47</v>
      </c>
      <c r="U109">
        <v>15</v>
      </c>
      <c r="V109">
        <v>18</v>
      </c>
      <c r="W109">
        <v>46</v>
      </c>
      <c r="X109">
        <v>36</v>
      </c>
      <c r="Y109">
        <v>8</v>
      </c>
      <c r="Z109">
        <v>63</v>
      </c>
      <c r="AA109">
        <v>8</v>
      </c>
      <c r="AB109">
        <v>15</v>
      </c>
      <c r="AC109">
        <v>28</v>
      </c>
      <c r="AD109">
        <v>32</v>
      </c>
      <c r="AE109">
        <v>30</v>
      </c>
    </row>
    <row r="110" spans="12:31">
      <c r="L110">
        <v>47</v>
      </c>
      <c r="M110">
        <v>24</v>
      </c>
      <c r="N110">
        <v>39</v>
      </c>
      <c r="O110">
        <v>50</v>
      </c>
      <c r="P110">
        <v>25</v>
      </c>
      <c r="Q110">
        <v>65</v>
      </c>
      <c r="R110">
        <v>52</v>
      </c>
      <c r="S110">
        <v>71</v>
      </c>
      <c r="T110">
        <v>14</v>
      </c>
      <c r="U110">
        <v>24</v>
      </c>
      <c r="V110">
        <v>94</v>
      </c>
      <c r="W110">
        <v>59</v>
      </c>
      <c r="X110">
        <v>63</v>
      </c>
      <c r="Y110">
        <v>65</v>
      </c>
      <c r="Z110">
        <v>31</v>
      </c>
      <c r="AA110">
        <v>93</v>
      </c>
      <c r="AB110">
        <v>16</v>
      </c>
      <c r="AC110">
        <v>71</v>
      </c>
      <c r="AD110">
        <v>88</v>
      </c>
      <c r="AE110">
        <v>3</v>
      </c>
    </row>
    <row r="111" spans="12:31">
      <c r="L111">
        <v>64</v>
      </c>
      <c r="M111">
        <v>36</v>
      </c>
      <c r="N111">
        <v>57</v>
      </c>
      <c r="O111">
        <v>8</v>
      </c>
      <c r="P111">
        <v>7</v>
      </c>
      <c r="Q111">
        <v>85</v>
      </c>
      <c r="R111">
        <v>97</v>
      </c>
      <c r="S111">
        <v>6</v>
      </c>
      <c r="T111">
        <v>16</v>
      </c>
      <c r="U111">
        <v>11</v>
      </c>
      <c r="V111">
        <v>84</v>
      </c>
      <c r="W111">
        <v>28</v>
      </c>
      <c r="X111">
        <v>95</v>
      </c>
      <c r="Y111">
        <v>38</v>
      </c>
      <c r="Z111">
        <v>72</v>
      </c>
      <c r="AA111">
        <v>50</v>
      </c>
      <c r="AB111">
        <v>5</v>
      </c>
      <c r="AC111">
        <v>84</v>
      </c>
      <c r="AD111">
        <v>15</v>
      </c>
      <c r="AE111">
        <v>2</v>
      </c>
    </row>
    <row r="112" spans="12:31">
      <c r="L112">
        <v>79</v>
      </c>
      <c r="M112">
        <v>62</v>
      </c>
      <c r="N112">
        <v>44</v>
      </c>
      <c r="O112">
        <v>21</v>
      </c>
      <c r="P112">
        <v>75</v>
      </c>
      <c r="Q112">
        <v>43</v>
      </c>
      <c r="R112">
        <v>58</v>
      </c>
      <c r="S112">
        <v>44</v>
      </c>
      <c r="T112">
        <v>84</v>
      </c>
      <c r="U112">
        <v>64</v>
      </c>
      <c r="V112">
        <v>99</v>
      </c>
      <c r="W112">
        <v>80</v>
      </c>
      <c r="X112">
        <v>70</v>
      </c>
      <c r="Y112">
        <v>84</v>
      </c>
      <c r="Z112">
        <v>97</v>
      </c>
      <c r="AA112">
        <v>90</v>
      </c>
      <c r="AB112">
        <v>3</v>
      </c>
      <c r="AC112">
        <v>93</v>
      </c>
      <c r="AD112">
        <v>96</v>
      </c>
      <c r="AE112">
        <v>47</v>
      </c>
    </row>
    <row r="113" spans="12:31">
      <c r="L113">
        <v>25</v>
      </c>
      <c r="M113">
        <v>11</v>
      </c>
      <c r="N113">
        <v>56</v>
      </c>
      <c r="O113">
        <v>79</v>
      </c>
      <c r="P113">
        <v>80</v>
      </c>
      <c r="Q113">
        <v>68</v>
      </c>
      <c r="R113">
        <v>68</v>
      </c>
      <c r="S113">
        <v>25</v>
      </c>
      <c r="T113">
        <v>21</v>
      </c>
      <c r="U113">
        <v>63</v>
      </c>
      <c r="V113">
        <v>85</v>
      </c>
      <c r="W113">
        <v>79</v>
      </c>
      <c r="X113">
        <v>37</v>
      </c>
      <c r="Y113">
        <v>69</v>
      </c>
      <c r="Z113">
        <v>82</v>
      </c>
      <c r="AA113">
        <v>95</v>
      </c>
      <c r="AB113">
        <v>100</v>
      </c>
      <c r="AC113">
        <v>71</v>
      </c>
      <c r="AD113">
        <v>26</v>
      </c>
      <c r="AE113">
        <v>58</v>
      </c>
    </row>
    <row r="114" spans="12:31">
      <c r="L114">
        <v>47</v>
      </c>
      <c r="M114">
        <v>1</v>
      </c>
      <c r="N114">
        <v>96</v>
      </c>
      <c r="O114">
        <v>34</v>
      </c>
      <c r="P114">
        <v>33</v>
      </c>
      <c r="Q114">
        <v>30</v>
      </c>
      <c r="R114">
        <v>92</v>
      </c>
      <c r="S114">
        <v>70</v>
      </c>
      <c r="T114">
        <v>17</v>
      </c>
      <c r="U114">
        <v>3</v>
      </c>
      <c r="V114">
        <v>22</v>
      </c>
      <c r="W114">
        <v>59</v>
      </c>
      <c r="X114">
        <v>5</v>
      </c>
      <c r="Y114">
        <v>36</v>
      </c>
      <c r="Z114">
        <v>3</v>
      </c>
      <c r="AA114">
        <v>39</v>
      </c>
      <c r="AB114">
        <v>52</v>
      </c>
      <c r="AC114">
        <v>1</v>
      </c>
      <c r="AD114">
        <v>45</v>
      </c>
      <c r="AE114">
        <v>7</v>
      </c>
    </row>
    <row r="115" spans="12:31">
      <c r="L115">
        <v>2</v>
      </c>
      <c r="M115">
        <v>65</v>
      </c>
      <c r="N115">
        <v>45</v>
      </c>
      <c r="O115">
        <v>17</v>
      </c>
      <c r="P115">
        <v>6</v>
      </c>
      <c r="Q115">
        <v>16</v>
      </c>
      <c r="R115">
        <v>19</v>
      </c>
      <c r="S115">
        <v>61</v>
      </c>
      <c r="T115">
        <v>9</v>
      </c>
      <c r="U115">
        <v>23</v>
      </c>
      <c r="V115">
        <v>37</v>
      </c>
      <c r="W115">
        <v>48</v>
      </c>
      <c r="X115">
        <v>20</v>
      </c>
      <c r="Y115">
        <v>20</v>
      </c>
      <c r="Z115">
        <v>40</v>
      </c>
      <c r="AA115">
        <v>75</v>
      </c>
      <c r="AB115">
        <v>65</v>
      </c>
      <c r="AC115">
        <v>42</v>
      </c>
      <c r="AD115">
        <v>17</v>
      </c>
      <c r="AE115">
        <v>70</v>
      </c>
    </row>
    <row r="116" spans="12:31">
      <c r="L116">
        <v>73</v>
      </c>
      <c r="M116">
        <v>21</v>
      </c>
      <c r="N116">
        <v>96</v>
      </c>
      <c r="O116">
        <v>87</v>
      </c>
      <c r="P116">
        <v>87</v>
      </c>
      <c r="Q116">
        <v>33</v>
      </c>
      <c r="R116">
        <v>95</v>
      </c>
      <c r="S116">
        <v>99</v>
      </c>
      <c r="T116">
        <v>19</v>
      </c>
      <c r="U116">
        <v>92</v>
      </c>
      <c r="V116">
        <v>88</v>
      </c>
      <c r="W116">
        <v>4</v>
      </c>
      <c r="X116">
        <v>57</v>
      </c>
      <c r="Y116">
        <v>79</v>
      </c>
      <c r="Z116">
        <v>9</v>
      </c>
      <c r="AA116">
        <v>84</v>
      </c>
      <c r="AB116">
        <v>2</v>
      </c>
      <c r="AC116">
        <v>41</v>
      </c>
      <c r="AD116">
        <v>9</v>
      </c>
      <c r="AE116">
        <v>13</v>
      </c>
    </row>
    <row r="117" spans="12:31">
      <c r="L117">
        <v>97</v>
      </c>
      <c r="M117">
        <v>29</v>
      </c>
      <c r="N117">
        <v>26</v>
      </c>
      <c r="O117">
        <v>8</v>
      </c>
      <c r="P117">
        <v>25</v>
      </c>
      <c r="Q117">
        <v>35</v>
      </c>
      <c r="R117">
        <v>27</v>
      </c>
      <c r="S117">
        <v>30</v>
      </c>
      <c r="T117">
        <v>69</v>
      </c>
      <c r="U117">
        <v>28</v>
      </c>
      <c r="V117">
        <v>63</v>
      </c>
      <c r="W117">
        <v>84</v>
      </c>
      <c r="X117">
        <v>25</v>
      </c>
      <c r="Y117">
        <v>27</v>
      </c>
      <c r="Z117">
        <v>3</v>
      </c>
      <c r="AA117">
        <v>4</v>
      </c>
      <c r="AB117">
        <v>44</v>
      </c>
      <c r="AC117">
        <v>79</v>
      </c>
      <c r="AD117">
        <v>55</v>
      </c>
      <c r="AE117">
        <v>61</v>
      </c>
    </row>
    <row r="118" spans="12:31">
      <c r="L118">
        <v>62</v>
      </c>
      <c r="M118">
        <v>31</v>
      </c>
      <c r="N118">
        <v>48</v>
      </c>
      <c r="O118">
        <v>1</v>
      </c>
      <c r="P118">
        <v>100</v>
      </c>
      <c r="Q118">
        <v>11</v>
      </c>
      <c r="R118">
        <v>71</v>
      </c>
      <c r="S118">
        <v>77</v>
      </c>
      <c r="T118">
        <v>87</v>
      </c>
      <c r="U118">
        <v>38</v>
      </c>
      <c r="V118">
        <v>88</v>
      </c>
      <c r="W118">
        <v>82</v>
      </c>
      <c r="X118">
        <v>92</v>
      </c>
      <c r="Y118">
        <v>100</v>
      </c>
      <c r="Z118">
        <v>100</v>
      </c>
      <c r="AA118">
        <v>32</v>
      </c>
      <c r="AB118">
        <v>59</v>
      </c>
      <c r="AC118">
        <v>7</v>
      </c>
      <c r="AD118">
        <v>1</v>
      </c>
      <c r="AE118">
        <v>72</v>
      </c>
    </row>
    <row r="119" spans="12:31">
      <c r="L119">
        <v>22</v>
      </c>
      <c r="M119">
        <v>42</v>
      </c>
      <c r="N119">
        <v>23</v>
      </c>
      <c r="O119">
        <v>87</v>
      </c>
      <c r="P119">
        <v>55</v>
      </c>
      <c r="Q119">
        <v>73</v>
      </c>
      <c r="R119">
        <v>89</v>
      </c>
      <c r="S119">
        <v>22</v>
      </c>
      <c r="T119">
        <v>73</v>
      </c>
      <c r="U119">
        <v>27</v>
      </c>
      <c r="V119">
        <v>67</v>
      </c>
      <c r="W119">
        <v>74</v>
      </c>
      <c r="X119">
        <v>73</v>
      </c>
      <c r="Y119">
        <v>32</v>
      </c>
      <c r="Z119">
        <v>35</v>
      </c>
      <c r="AA119">
        <v>100</v>
      </c>
      <c r="AB119">
        <v>22</v>
      </c>
      <c r="AC119">
        <v>60</v>
      </c>
      <c r="AD119">
        <v>37</v>
      </c>
      <c r="AE119">
        <v>62</v>
      </c>
    </row>
    <row r="120" spans="12:31">
      <c r="L120">
        <v>48</v>
      </c>
      <c r="M120">
        <v>12</v>
      </c>
      <c r="N120">
        <v>99</v>
      </c>
      <c r="O120">
        <v>78</v>
      </c>
      <c r="P120">
        <v>21</v>
      </c>
      <c r="Q120">
        <v>25</v>
      </c>
      <c r="R120">
        <v>58</v>
      </c>
      <c r="S120">
        <v>88</v>
      </c>
      <c r="T120">
        <v>4</v>
      </c>
      <c r="U120">
        <v>39</v>
      </c>
      <c r="V120">
        <v>15</v>
      </c>
      <c r="W120">
        <v>5</v>
      </c>
      <c r="X120">
        <v>10</v>
      </c>
      <c r="Y120">
        <v>51</v>
      </c>
      <c r="Z120">
        <v>64</v>
      </c>
      <c r="AA120">
        <v>23</v>
      </c>
      <c r="AB120">
        <v>93</v>
      </c>
      <c r="AC120">
        <v>67</v>
      </c>
      <c r="AD120">
        <v>3</v>
      </c>
      <c r="AE120">
        <v>84</v>
      </c>
    </row>
    <row r="121" spans="12:31">
      <c r="L121">
        <v>63</v>
      </c>
      <c r="M121">
        <v>62</v>
      </c>
      <c r="N121">
        <v>60</v>
      </c>
      <c r="O121">
        <v>7</v>
      </c>
      <c r="P121">
        <v>95</v>
      </c>
      <c r="Q121">
        <v>7</v>
      </c>
      <c r="R121">
        <v>9</v>
      </c>
      <c r="S121">
        <v>20</v>
      </c>
      <c r="T121">
        <v>37</v>
      </c>
      <c r="U121">
        <v>63</v>
      </c>
      <c r="V121">
        <v>33</v>
      </c>
      <c r="W121">
        <v>60</v>
      </c>
      <c r="X121">
        <v>25</v>
      </c>
      <c r="Y121">
        <v>59</v>
      </c>
      <c r="Z121">
        <v>91</v>
      </c>
      <c r="AA121">
        <v>15</v>
      </c>
      <c r="AB121">
        <v>76</v>
      </c>
      <c r="AC121">
        <v>44</v>
      </c>
      <c r="AD121">
        <v>28</v>
      </c>
      <c r="AE121">
        <v>70</v>
      </c>
    </row>
    <row r="122" spans="12:31">
      <c r="L122">
        <v>59</v>
      </c>
      <c r="M122">
        <v>83</v>
      </c>
      <c r="N122">
        <v>41</v>
      </c>
      <c r="O122">
        <v>52</v>
      </c>
      <c r="P122">
        <v>33</v>
      </c>
      <c r="Q122">
        <v>77</v>
      </c>
      <c r="R122">
        <v>59</v>
      </c>
      <c r="S122">
        <v>28</v>
      </c>
      <c r="T122">
        <v>78</v>
      </c>
      <c r="U122">
        <v>49</v>
      </c>
      <c r="V122">
        <v>16</v>
      </c>
      <c r="W122">
        <v>17</v>
      </c>
      <c r="X122">
        <v>13</v>
      </c>
      <c r="Y122">
        <v>92</v>
      </c>
      <c r="Z122">
        <v>8</v>
      </c>
      <c r="AA122">
        <v>77</v>
      </c>
      <c r="AB122">
        <v>38</v>
      </c>
      <c r="AC122">
        <v>83</v>
      </c>
      <c r="AD122">
        <v>41</v>
      </c>
      <c r="AE122">
        <v>91</v>
      </c>
    </row>
    <row r="123" spans="12:31">
      <c r="L123">
        <v>23</v>
      </c>
      <c r="M123">
        <v>53</v>
      </c>
      <c r="N123">
        <v>55</v>
      </c>
      <c r="O123">
        <v>94</v>
      </c>
      <c r="P123">
        <v>79</v>
      </c>
      <c r="Q123">
        <v>73</v>
      </c>
      <c r="R123">
        <v>53</v>
      </c>
      <c r="S123">
        <v>45</v>
      </c>
      <c r="T123">
        <v>93</v>
      </c>
      <c r="U123">
        <v>69</v>
      </c>
      <c r="V123">
        <v>6</v>
      </c>
      <c r="W123">
        <v>55</v>
      </c>
      <c r="X123">
        <v>98</v>
      </c>
      <c r="Y123">
        <v>4</v>
      </c>
      <c r="Z123">
        <v>99</v>
      </c>
      <c r="AA123">
        <v>58</v>
      </c>
      <c r="AB123">
        <v>5</v>
      </c>
      <c r="AC123">
        <v>92</v>
      </c>
      <c r="AD123">
        <v>23</v>
      </c>
      <c r="AE123">
        <v>45</v>
      </c>
    </row>
    <row r="124" spans="12:31">
      <c r="L124">
        <v>73</v>
      </c>
      <c r="M124">
        <v>85</v>
      </c>
      <c r="N124">
        <v>62</v>
      </c>
      <c r="O124">
        <v>26</v>
      </c>
      <c r="P124">
        <v>65</v>
      </c>
      <c r="Q124">
        <v>82</v>
      </c>
      <c r="R124">
        <v>48</v>
      </c>
      <c r="S124">
        <v>55</v>
      </c>
      <c r="T124">
        <v>5</v>
      </c>
      <c r="U124">
        <v>82</v>
      </c>
      <c r="V124">
        <v>50</v>
      </c>
      <c r="W124">
        <v>68</v>
      </c>
      <c r="X124">
        <v>83</v>
      </c>
      <c r="Y124">
        <v>6</v>
      </c>
      <c r="Z124">
        <v>32</v>
      </c>
      <c r="AA124">
        <v>7</v>
      </c>
      <c r="AB124">
        <v>84</v>
      </c>
      <c r="AC124">
        <v>77</v>
      </c>
      <c r="AD124">
        <v>76</v>
      </c>
      <c r="AE124">
        <v>56</v>
      </c>
    </row>
    <row r="125" spans="12:31">
      <c r="L125">
        <v>87</v>
      </c>
      <c r="M125">
        <v>76</v>
      </c>
      <c r="N125">
        <v>44</v>
      </c>
      <c r="O125">
        <v>15</v>
      </c>
      <c r="P125">
        <v>5</v>
      </c>
      <c r="Q125">
        <v>76</v>
      </c>
      <c r="R125">
        <v>8</v>
      </c>
      <c r="S125">
        <v>73</v>
      </c>
      <c r="T125">
        <v>54</v>
      </c>
      <c r="U125">
        <v>18</v>
      </c>
      <c r="V125">
        <v>3</v>
      </c>
      <c r="W125">
        <v>40</v>
      </c>
      <c r="X125">
        <v>51</v>
      </c>
      <c r="Y125">
        <v>87</v>
      </c>
      <c r="Z125">
        <v>91</v>
      </c>
      <c r="AA125">
        <v>87</v>
      </c>
      <c r="AB125">
        <v>50</v>
      </c>
      <c r="AC125">
        <v>92</v>
      </c>
      <c r="AD125">
        <v>62</v>
      </c>
      <c r="AE125">
        <v>81</v>
      </c>
    </row>
    <row r="126" spans="12:31">
      <c r="L126">
        <v>25</v>
      </c>
      <c r="M126">
        <v>36</v>
      </c>
      <c r="N126">
        <v>61</v>
      </c>
      <c r="O126">
        <v>5</v>
      </c>
      <c r="P126">
        <v>95</v>
      </c>
      <c r="Q126">
        <v>95</v>
      </c>
      <c r="R126">
        <v>55</v>
      </c>
      <c r="S126">
        <v>44</v>
      </c>
      <c r="T126">
        <v>81</v>
      </c>
      <c r="U126">
        <v>51</v>
      </c>
      <c r="V126">
        <v>39</v>
      </c>
      <c r="W126">
        <v>13</v>
      </c>
      <c r="X126">
        <v>30</v>
      </c>
      <c r="Y126">
        <v>54</v>
      </c>
      <c r="Z126">
        <v>49</v>
      </c>
      <c r="AA126">
        <v>1</v>
      </c>
      <c r="AB126">
        <v>31</v>
      </c>
      <c r="AC126">
        <v>100</v>
      </c>
      <c r="AD126">
        <v>16</v>
      </c>
      <c r="AE126">
        <v>40</v>
      </c>
    </row>
    <row r="127" spans="12:31">
      <c r="L127">
        <v>87</v>
      </c>
      <c r="M127">
        <v>49</v>
      </c>
      <c r="N127">
        <v>6</v>
      </c>
      <c r="O127">
        <v>24</v>
      </c>
      <c r="P127">
        <v>96</v>
      </c>
      <c r="Q127">
        <v>32</v>
      </c>
      <c r="R127">
        <v>90</v>
      </c>
      <c r="S127">
        <v>43</v>
      </c>
      <c r="T127">
        <v>43</v>
      </c>
      <c r="U127">
        <v>36</v>
      </c>
      <c r="V127">
        <v>37</v>
      </c>
      <c r="W127">
        <v>56</v>
      </c>
      <c r="X127">
        <v>47</v>
      </c>
      <c r="Y127">
        <v>79</v>
      </c>
      <c r="Z127">
        <v>51</v>
      </c>
      <c r="AA127">
        <v>14</v>
      </c>
      <c r="AB127">
        <v>2</v>
      </c>
      <c r="AC127">
        <v>55</v>
      </c>
      <c r="AD127">
        <v>93</v>
      </c>
      <c r="AE127">
        <v>38</v>
      </c>
    </row>
    <row r="128" spans="12:31">
      <c r="L128">
        <v>1</v>
      </c>
      <c r="M128">
        <v>65</v>
      </c>
      <c r="N128">
        <v>3</v>
      </c>
      <c r="O128">
        <v>98</v>
      </c>
      <c r="P128">
        <v>88</v>
      </c>
      <c r="Q128">
        <v>93</v>
      </c>
      <c r="R128">
        <v>52</v>
      </c>
      <c r="S128">
        <v>26</v>
      </c>
      <c r="T128">
        <v>76</v>
      </c>
      <c r="U128">
        <v>97</v>
      </c>
      <c r="V128">
        <v>51</v>
      </c>
      <c r="W128">
        <v>42</v>
      </c>
      <c r="X128">
        <v>54</v>
      </c>
      <c r="Y128">
        <v>3</v>
      </c>
      <c r="Z128">
        <v>84</v>
      </c>
      <c r="AA128">
        <v>69</v>
      </c>
      <c r="AB128">
        <v>53</v>
      </c>
      <c r="AC128">
        <v>19</v>
      </c>
      <c r="AD128">
        <v>95</v>
      </c>
      <c r="AE128">
        <v>95</v>
      </c>
    </row>
    <row r="129" spans="12:31">
      <c r="L129">
        <v>25</v>
      </c>
      <c r="M129">
        <v>7</v>
      </c>
      <c r="N129">
        <v>5</v>
      </c>
      <c r="O129">
        <v>62</v>
      </c>
      <c r="P129">
        <v>60</v>
      </c>
      <c r="Q129">
        <v>41</v>
      </c>
      <c r="R129">
        <v>36</v>
      </c>
      <c r="S129">
        <v>43</v>
      </c>
      <c r="T129">
        <v>94</v>
      </c>
      <c r="U129">
        <v>66</v>
      </c>
      <c r="V129">
        <v>60</v>
      </c>
      <c r="W129">
        <v>24</v>
      </c>
      <c r="X129">
        <v>100</v>
      </c>
      <c r="Y129">
        <v>23</v>
      </c>
      <c r="Z129">
        <v>72</v>
      </c>
      <c r="AA129">
        <v>92</v>
      </c>
      <c r="AB129">
        <v>42</v>
      </c>
      <c r="AC129">
        <v>63</v>
      </c>
      <c r="AD129">
        <v>99</v>
      </c>
      <c r="AE129">
        <v>96</v>
      </c>
    </row>
    <row r="130" spans="12:31">
      <c r="L130">
        <v>3</v>
      </c>
      <c r="M130">
        <v>15</v>
      </c>
      <c r="N130">
        <v>36</v>
      </c>
      <c r="O130">
        <v>21</v>
      </c>
      <c r="P130">
        <v>81</v>
      </c>
      <c r="Q130">
        <v>37</v>
      </c>
      <c r="R130">
        <v>48</v>
      </c>
      <c r="S130">
        <v>67</v>
      </c>
      <c r="T130">
        <v>87</v>
      </c>
      <c r="U130">
        <v>79</v>
      </c>
      <c r="V130">
        <v>56</v>
      </c>
      <c r="W130">
        <v>50</v>
      </c>
      <c r="X130">
        <v>52</v>
      </c>
      <c r="Y130">
        <v>6</v>
      </c>
      <c r="Z130">
        <v>49</v>
      </c>
      <c r="AA130">
        <v>61</v>
      </c>
      <c r="AB130">
        <v>93</v>
      </c>
      <c r="AC130">
        <v>86</v>
      </c>
      <c r="AD130">
        <v>70</v>
      </c>
      <c r="AE130">
        <v>67</v>
      </c>
    </row>
    <row r="131" spans="12:31">
      <c r="L131">
        <v>21</v>
      </c>
      <c r="M131">
        <v>88</v>
      </c>
      <c r="N131">
        <v>92</v>
      </c>
      <c r="O131">
        <v>53</v>
      </c>
      <c r="P131">
        <v>26</v>
      </c>
      <c r="Q131">
        <v>82</v>
      </c>
      <c r="R131">
        <v>74</v>
      </c>
      <c r="S131">
        <v>30</v>
      </c>
      <c r="T131">
        <v>71</v>
      </c>
      <c r="U131">
        <v>37</v>
      </c>
      <c r="V131">
        <v>57</v>
      </c>
      <c r="W131">
        <v>38</v>
      </c>
      <c r="X131">
        <v>79</v>
      </c>
      <c r="Y131">
        <v>52</v>
      </c>
      <c r="Z131">
        <v>81</v>
      </c>
      <c r="AA131">
        <v>29</v>
      </c>
      <c r="AB131">
        <v>93</v>
      </c>
      <c r="AC131">
        <v>50</v>
      </c>
      <c r="AD131">
        <v>46</v>
      </c>
      <c r="AE131">
        <v>53</v>
      </c>
    </row>
    <row r="132" spans="12:31">
      <c r="L132">
        <v>46</v>
      </c>
      <c r="M132">
        <v>8</v>
      </c>
      <c r="N132">
        <v>27</v>
      </c>
      <c r="O132">
        <v>24</v>
      </c>
      <c r="P132">
        <v>80</v>
      </c>
      <c r="Q132">
        <v>66</v>
      </c>
      <c r="R132">
        <v>74</v>
      </c>
      <c r="S132">
        <v>33</v>
      </c>
      <c r="T132">
        <v>76</v>
      </c>
      <c r="U132">
        <v>70</v>
      </c>
      <c r="V132">
        <v>91</v>
      </c>
      <c r="W132">
        <v>60</v>
      </c>
      <c r="X132">
        <v>83</v>
      </c>
      <c r="Y132">
        <v>26</v>
      </c>
      <c r="Z132">
        <v>92</v>
      </c>
      <c r="AA132">
        <v>63</v>
      </c>
      <c r="AB132">
        <v>37</v>
      </c>
      <c r="AC132">
        <v>72</v>
      </c>
      <c r="AD132">
        <v>38</v>
      </c>
      <c r="AE132">
        <v>66</v>
      </c>
    </row>
    <row r="133" spans="12:31">
      <c r="L133">
        <v>41</v>
      </c>
      <c r="M133">
        <v>32</v>
      </c>
      <c r="N133">
        <v>70</v>
      </c>
      <c r="O133">
        <v>57</v>
      </c>
      <c r="P133">
        <v>7</v>
      </c>
      <c r="Q133">
        <v>68</v>
      </c>
      <c r="R133">
        <v>37</v>
      </c>
      <c r="S133">
        <v>55</v>
      </c>
      <c r="T133">
        <v>84</v>
      </c>
      <c r="U133">
        <v>29</v>
      </c>
      <c r="V133">
        <v>57</v>
      </c>
      <c r="W133">
        <v>5</v>
      </c>
      <c r="X133">
        <v>82</v>
      </c>
      <c r="Y133">
        <v>48</v>
      </c>
      <c r="Z133">
        <v>26</v>
      </c>
      <c r="AA133">
        <v>40</v>
      </c>
      <c r="AB133">
        <v>20</v>
      </c>
      <c r="AC133">
        <v>7</v>
      </c>
      <c r="AD133">
        <v>84</v>
      </c>
      <c r="AE133">
        <v>34</v>
      </c>
    </row>
    <row r="134" spans="12:31">
      <c r="L134">
        <v>74</v>
      </c>
      <c r="M134">
        <v>5</v>
      </c>
      <c r="N134">
        <v>50</v>
      </c>
      <c r="O134">
        <v>73</v>
      </c>
      <c r="P134">
        <v>14</v>
      </c>
      <c r="Q134">
        <v>35</v>
      </c>
      <c r="R134">
        <v>70</v>
      </c>
      <c r="S134">
        <v>87</v>
      </c>
      <c r="T134">
        <v>65</v>
      </c>
      <c r="U134">
        <v>56</v>
      </c>
      <c r="V134">
        <v>85</v>
      </c>
      <c r="W134">
        <v>51</v>
      </c>
      <c r="X134">
        <v>54</v>
      </c>
      <c r="Y134">
        <v>75</v>
      </c>
      <c r="Z134">
        <v>88</v>
      </c>
      <c r="AA134">
        <v>27</v>
      </c>
      <c r="AB134">
        <v>35</v>
      </c>
      <c r="AC134">
        <v>13</v>
      </c>
      <c r="AD134">
        <v>20</v>
      </c>
      <c r="AE134">
        <v>28</v>
      </c>
    </row>
    <row r="135" spans="12:31">
      <c r="L135">
        <v>8</v>
      </c>
      <c r="M135">
        <v>52</v>
      </c>
      <c r="N135">
        <v>77</v>
      </c>
      <c r="O135">
        <v>79</v>
      </c>
      <c r="P135">
        <v>18</v>
      </c>
      <c r="Q135">
        <v>82</v>
      </c>
      <c r="R135">
        <v>17</v>
      </c>
      <c r="S135">
        <v>29</v>
      </c>
      <c r="T135">
        <v>56</v>
      </c>
      <c r="U135">
        <v>56</v>
      </c>
      <c r="V135">
        <v>56</v>
      </c>
      <c r="W135">
        <v>43</v>
      </c>
      <c r="X135">
        <v>30</v>
      </c>
      <c r="Y135">
        <v>82</v>
      </c>
      <c r="Z135">
        <v>39</v>
      </c>
      <c r="AA135">
        <v>9</v>
      </c>
      <c r="AB135">
        <v>11</v>
      </c>
      <c r="AC135">
        <v>36</v>
      </c>
      <c r="AD135">
        <v>50</v>
      </c>
      <c r="AE135">
        <v>33</v>
      </c>
    </row>
    <row r="136" spans="12:31">
      <c r="L136">
        <v>64</v>
      </c>
      <c r="M136">
        <v>28</v>
      </c>
      <c r="N136">
        <v>1</v>
      </c>
      <c r="O136">
        <v>99</v>
      </c>
      <c r="P136">
        <v>41</v>
      </c>
      <c r="Q136">
        <v>63</v>
      </c>
      <c r="R136">
        <v>89</v>
      </c>
      <c r="S136">
        <v>69</v>
      </c>
      <c r="T136">
        <v>97</v>
      </c>
      <c r="U136">
        <v>26</v>
      </c>
      <c r="V136">
        <v>50</v>
      </c>
      <c r="W136">
        <v>30</v>
      </c>
      <c r="X136">
        <v>9</v>
      </c>
      <c r="Y136">
        <v>44</v>
      </c>
      <c r="Z136">
        <v>38</v>
      </c>
      <c r="AA136">
        <v>9</v>
      </c>
      <c r="AB136">
        <v>19</v>
      </c>
      <c r="AC136">
        <v>25</v>
      </c>
      <c r="AD136">
        <v>64</v>
      </c>
      <c r="AE136">
        <v>74</v>
      </c>
    </row>
    <row r="137" spans="12:31">
      <c r="L137">
        <v>60</v>
      </c>
      <c r="M137">
        <v>75</v>
      </c>
      <c r="N137">
        <v>59</v>
      </c>
      <c r="O137">
        <v>23</v>
      </c>
      <c r="P137">
        <v>50</v>
      </c>
      <c r="Q137">
        <v>98</v>
      </c>
      <c r="R137">
        <v>8</v>
      </c>
      <c r="S137">
        <v>91</v>
      </c>
      <c r="T137">
        <v>84</v>
      </c>
      <c r="U137">
        <v>25</v>
      </c>
      <c r="V137">
        <v>59</v>
      </c>
      <c r="W137">
        <v>21</v>
      </c>
      <c r="X137">
        <v>50</v>
      </c>
      <c r="Y137">
        <v>94</v>
      </c>
      <c r="Z137">
        <v>4</v>
      </c>
      <c r="AA137">
        <v>32</v>
      </c>
      <c r="AB137">
        <v>36</v>
      </c>
      <c r="AC137">
        <v>13</v>
      </c>
      <c r="AD137">
        <v>71</v>
      </c>
      <c r="AE137">
        <v>60</v>
      </c>
    </row>
    <row r="138" spans="12:31">
      <c r="L138">
        <v>24</v>
      </c>
      <c r="M138">
        <v>32</v>
      </c>
      <c r="N138">
        <v>42</v>
      </c>
      <c r="O138">
        <v>22</v>
      </c>
      <c r="P138">
        <v>45</v>
      </c>
      <c r="Q138">
        <v>40</v>
      </c>
      <c r="R138">
        <v>78</v>
      </c>
      <c r="S138">
        <v>92</v>
      </c>
      <c r="T138">
        <v>9</v>
      </c>
      <c r="U138">
        <v>76</v>
      </c>
      <c r="V138">
        <v>58</v>
      </c>
      <c r="W138">
        <v>32</v>
      </c>
      <c r="X138">
        <v>44</v>
      </c>
      <c r="Y138">
        <v>50</v>
      </c>
      <c r="Z138">
        <v>57</v>
      </c>
      <c r="AA138">
        <v>98</v>
      </c>
      <c r="AB138">
        <v>55</v>
      </c>
      <c r="AC138">
        <v>18</v>
      </c>
      <c r="AD138">
        <v>18</v>
      </c>
      <c r="AE138">
        <v>88</v>
      </c>
    </row>
    <row r="139" spans="12:31">
      <c r="L139">
        <v>66</v>
      </c>
      <c r="M139">
        <v>100</v>
      </c>
      <c r="N139">
        <v>97</v>
      </c>
      <c r="O139">
        <v>47</v>
      </c>
      <c r="P139">
        <v>89</v>
      </c>
      <c r="Q139">
        <v>46</v>
      </c>
      <c r="R139">
        <v>89</v>
      </c>
      <c r="S139">
        <v>73</v>
      </c>
      <c r="T139">
        <v>33</v>
      </c>
      <c r="U139">
        <v>29</v>
      </c>
      <c r="V139">
        <v>43</v>
      </c>
      <c r="W139">
        <v>46</v>
      </c>
      <c r="X139">
        <v>41</v>
      </c>
      <c r="Y139">
        <v>83</v>
      </c>
      <c r="Z139">
        <v>59</v>
      </c>
      <c r="AA139">
        <v>75</v>
      </c>
      <c r="AB139">
        <v>66</v>
      </c>
      <c r="AC139">
        <v>65</v>
      </c>
      <c r="AD139">
        <v>88</v>
      </c>
      <c r="AE139">
        <v>32</v>
      </c>
    </row>
    <row r="140" spans="12:31">
      <c r="L140">
        <v>5</v>
      </c>
      <c r="M140">
        <v>21</v>
      </c>
      <c r="N140">
        <v>61</v>
      </c>
      <c r="O140">
        <v>56</v>
      </c>
      <c r="P140">
        <v>43</v>
      </c>
      <c r="Q140">
        <v>59</v>
      </c>
      <c r="R140">
        <v>39</v>
      </c>
      <c r="S140">
        <v>19</v>
      </c>
      <c r="T140">
        <v>41</v>
      </c>
      <c r="U140">
        <v>82</v>
      </c>
      <c r="V140">
        <v>2</v>
      </c>
      <c r="W140">
        <v>73</v>
      </c>
      <c r="X140">
        <v>84</v>
      </c>
      <c r="Y140">
        <v>3</v>
      </c>
      <c r="Z140">
        <v>11</v>
      </c>
      <c r="AA140">
        <v>36</v>
      </c>
      <c r="AB140">
        <v>69</v>
      </c>
      <c r="AC140">
        <v>53</v>
      </c>
      <c r="AD140">
        <v>10</v>
      </c>
      <c r="AE140">
        <v>33</v>
      </c>
    </row>
    <row r="141" spans="12:31">
      <c r="L141">
        <v>51</v>
      </c>
      <c r="M141">
        <v>11</v>
      </c>
      <c r="N141">
        <v>13</v>
      </c>
      <c r="O141">
        <v>49</v>
      </c>
      <c r="P141">
        <v>60</v>
      </c>
      <c r="Q141">
        <v>16</v>
      </c>
      <c r="R141">
        <v>15</v>
      </c>
      <c r="S141">
        <v>94</v>
      </c>
      <c r="T141">
        <v>67</v>
      </c>
      <c r="U141">
        <v>91</v>
      </c>
      <c r="V141">
        <v>32</v>
      </c>
      <c r="W141">
        <v>65</v>
      </c>
      <c r="X141">
        <v>21</v>
      </c>
      <c r="Y141">
        <v>89</v>
      </c>
      <c r="Z141">
        <v>53</v>
      </c>
      <c r="AA141">
        <v>90</v>
      </c>
      <c r="AB141">
        <v>23</v>
      </c>
      <c r="AC141">
        <v>79</v>
      </c>
      <c r="AD141">
        <v>75</v>
      </c>
      <c r="AE141">
        <v>37</v>
      </c>
    </row>
    <row r="142" spans="12:31">
      <c r="L142">
        <v>80</v>
      </c>
      <c r="M142">
        <v>38</v>
      </c>
      <c r="N142">
        <v>15</v>
      </c>
      <c r="O142">
        <v>55</v>
      </c>
      <c r="P142">
        <v>84</v>
      </c>
      <c r="Q142">
        <v>4</v>
      </c>
      <c r="R142">
        <v>68</v>
      </c>
      <c r="S142">
        <v>40</v>
      </c>
      <c r="T142">
        <v>85</v>
      </c>
      <c r="U142">
        <v>2</v>
      </c>
      <c r="V142">
        <v>68</v>
      </c>
      <c r="W142">
        <v>46</v>
      </c>
      <c r="X142">
        <v>3</v>
      </c>
      <c r="Y142">
        <v>49</v>
      </c>
      <c r="Z142">
        <v>96</v>
      </c>
      <c r="AA142">
        <v>43</v>
      </c>
      <c r="AB142">
        <v>66</v>
      </c>
      <c r="AC142">
        <v>16</v>
      </c>
      <c r="AD142">
        <v>68</v>
      </c>
      <c r="AE142">
        <v>85</v>
      </c>
    </row>
    <row r="143" spans="12:31">
      <c r="L143">
        <v>69</v>
      </c>
      <c r="M143">
        <v>59</v>
      </c>
      <c r="N143">
        <v>95</v>
      </c>
      <c r="O143">
        <v>21</v>
      </c>
      <c r="P143">
        <v>59</v>
      </c>
      <c r="Q143">
        <v>78</v>
      </c>
      <c r="R143">
        <v>9</v>
      </c>
      <c r="S143">
        <v>59</v>
      </c>
      <c r="T143">
        <v>36</v>
      </c>
      <c r="U143">
        <v>68</v>
      </c>
      <c r="V143">
        <v>21</v>
      </c>
      <c r="W143">
        <v>98</v>
      </c>
      <c r="X143">
        <v>28</v>
      </c>
      <c r="Y143">
        <v>28</v>
      </c>
      <c r="Z143">
        <v>43</v>
      </c>
      <c r="AA143">
        <v>75</v>
      </c>
      <c r="AB143">
        <v>15</v>
      </c>
      <c r="AC143">
        <v>15</v>
      </c>
      <c r="AD143">
        <v>46</v>
      </c>
      <c r="AE143">
        <v>97</v>
      </c>
    </row>
    <row r="144" spans="12:31">
      <c r="L144">
        <v>44</v>
      </c>
      <c r="M144">
        <v>43</v>
      </c>
      <c r="N144">
        <v>36</v>
      </c>
      <c r="O144">
        <v>99</v>
      </c>
      <c r="P144">
        <v>84</v>
      </c>
      <c r="Q144">
        <v>57</v>
      </c>
      <c r="R144">
        <v>72</v>
      </c>
      <c r="S144">
        <v>11</v>
      </c>
      <c r="T144">
        <v>93</v>
      </c>
      <c r="U144">
        <v>84</v>
      </c>
      <c r="V144">
        <v>75</v>
      </c>
      <c r="W144">
        <v>56</v>
      </c>
      <c r="X144">
        <v>15</v>
      </c>
      <c r="Y144">
        <v>80</v>
      </c>
      <c r="Z144">
        <v>83</v>
      </c>
      <c r="AA144">
        <v>32</v>
      </c>
      <c r="AB144">
        <v>36</v>
      </c>
      <c r="AC144">
        <v>100</v>
      </c>
      <c r="AD144">
        <v>78</v>
      </c>
      <c r="AE144">
        <v>96</v>
      </c>
    </row>
    <row r="145" spans="12:31">
      <c r="L145">
        <v>36</v>
      </c>
      <c r="M145">
        <v>96</v>
      </c>
      <c r="N145">
        <v>63</v>
      </c>
      <c r="O145">
        <v>2</v>
      </c>
      <c r="P145">
        <v>69</v>
      </c>
      <c r="Q145">
        <v>5</v>
      </c>
      <c r="R145">
        <v>56</v>
      </c>
      <c r="S145">
        <v>70</v>
      </c>
      <c r="T145">
        <v>66</v>
      </c>
      <c r="U145">
        <v>65</v>
      </c>
      <c r="V145">
        <v>75</v>
      </c>
      <c r="W145">
        <v>10</v>
      </c>
      <c r="X145">
        <v>97</v>
      </c>
      <c r="Y145">
        <v>100</v>
      </c>
      <c r="Z145">
        <v>60</v>
      </c>
      <c r="AA145">
        <v>1</v>
      </c>
      <c r="AB145">
        <v>52</v>
      </c>
      <c r="AC145">
        <v>42</v>
      </c>
      <c r="AD145">
        <v>8</v>
      </c>
      <c r="AE145">
        <v>90</v>
      </c>
    </row>
    <row r="146" spans="12:31">
      <c r="L146">
        <v>90</v>
      </c>
      <c r="M146">
        <v>35</v>
      </c>
      <c r="N146">
        <v>33</v>
      </c>
      <c r="O146">
        <v>45</v>
      </c>
      <c r="P146">
        <v>100</v>
      </c>
      <c r="Q146">
        <v>95</v>
      </c>
      <c r="R146">
        <v>30</v>
      </c>
      <c r="S146">
        <v>23</v>
      </c>
      <c r="T146">
        <v>92</v>
      </c>
      <c r="U146">
        <v>15</v>
      </c>
      <c r="V146">
        <v>64</v>
      </c>
      <c r="W146">
        <v>41</v>
      </c>
      <c r="X146">
        <v>25</v>
      </c>
      <c r="Y146">
        <v>55</v>
      </c>
      <c r="Z146">
        <v>7</v>
      </c>
      <c r="AA146">
        <v>30</v>
      </c>
      <c r="AB146">
        <v>61</v>
      </c>
      <c r="AC146">
        <v>71</v>
      </c>
      <c r="AD146">
        <v>5</v>
      </c>
      <c r="AE146">
        <v>68</v>
      </c>
    </row>
    <row r="147" spans="12:31">
      <c r="L147">
        <v>29</v>
      </c>
      <c r="M147">
        <v>11</v>
      </c>
      <c r="N147">
        <v>97</v>
      </c>
      <c r="O147">
        <v>85</v>
      </c>
      <c r="P147">
        <v>100</v>
      </c>
      <c r="Q147">
        <v>17</v>
      </c>
      <c r="R147">
        <v>81</v>
      </c>
      <c r="S147">
        <v>87</v>
      </c>
      <c r="T147">
        <v>5</v>
      </c>
      <c r="U147">
        <v>71</v>
      </c>
      <c r="V147">
        <v>57</v>
      </c>
      <c r="W147">
        <v>87</v>
      </c>
      <c r="X147">
        <v>40</v>
      </c>
      <c r="Y147">
        <v>30</v>
      </c>
      <c r="Z147">
        <v>39</v>
      </c>
      <c r="AA147">
        <v>55</v>
      </c>
      <c r="AB147">
        <v>79</v>
      </c>
      <c r="AC147">
        <v>98</v>
      </c>
      <c r="AD147">
        <v>85</v>
      </c>
      <c r="AE147">
        <v>23</v>
      </c>
    </row>
    <row r="148" spans="12:31">
      <c r="L148">
        <v>87</v>
      </c>
      <c r="M148">
        <v>99</v>
      </c>
      <c r="N148">
        <v>83</v>
      </c>
      <c r="O148">
        <v>90</v>
      </c>
      <c r="P148">
        <v>96</v>
      </c>
      <c r="Q148">
        <v>54</v>
      </c>
      <c r="R148">
        <v>33</v>
      </c>
      <c r="S148">
        <v>56</v>
      </c>
      <c r="T148">
        <v>59</v>
      </c>
      <c r="U148">
        <v>32</v>
      </c>
      <c r="V148">
        <v>34</v>
      </c>
      <c r="W148">
        <v>56</v>
      </c>
      <c r="X148">
        <v>17</v>
      </c>
      <c r="Y148">
        <v>12</v>
      </c>
      <c r="Z148">
        <v>94</v>
      </c>
      <c r="AA148">
        <v>57</v>
      </c>
      <c r="AB148">
        <v>99</v>
      </c>
      <c r="AC148">
        <v>20</v>
      </c>
      <c r="AD148">
        <v>35</v>
      </c>
      <c r="AE148">
        <v>92</v>
      </c>
    </row>
    <row r="149" spans="12:31">
      <c r="L149">
        <v>80</v>
      </c>
      <c r="M149">
        <v>41</v>
      </c>
      <c r="N149">
        <v>1</v>
      </c>
      <c r="O149">
        <v>99</v>
      </c>
      <c r="P149">
        <v>56</v>
      </c>
      <c r="Q149">
        <v>87</v>
      </c>
      <c r="R149">
        <v>85</v>
      </c>
      <c r="S149">
        <v>74</v>
      </c>
      <c r="T149">
        <v>85</v>
      </c>
      <c r="U149">
        <v>29</v>
      </c>
      <c r="V149">
        <v>6</v>
      </c>
      <c r="W149">
        <v>73</v>
      </c>
      <c r="X149">
        <v>40</v>
      </c>
      <c r="Y149">
        <v>42</v>
      </c>
      <c r="Z149">
        <v>65</v>
      </c>
      <c r="AA149">
        <v>73</v>
      </c>
      <c r="AB149">
        <v>22</v>
      </c>
      <c r="AC149">
        <v>7</v>
      </c>
      <c r="AD149">
        <v>7</v>
      </c>
      <c r="AE149">
        <v>99</v>
      </c>
    </row>
    <row r="150" spans="12:31">
      <c r="L150">
        <v>67</v>
      </c>
      <c r="M150">
        <v>86</v>
      </c>
      <c r="N150">
        <v>89</v>
      </c>
      <c r="O150">
        <v>90</v>
      </c>
      <c r="P150">
        <v>17</v>
      </c>
      <c r="Q150">
        <v>97</v>
      </c>
      <c r="R150">
        <v>64</v>
      </c>
      <c r="S150">
        <v>6</v>
      </c>
      <c r="T150">
        <v>43</v>
      </c>
      <c r="U150">
        <v>23</v>
      </c>
      <c r="V150">
        <v>3</v>
      </c>
      <c r="W150">
        <v>74</v>
      </c>
      <c r="X150">
        <v>60</v>
      </c>
      <c r="Y150">
        <v>9</v>
      </c>
      <c r="Z150">
        <v>26</v>
      </c>
      <c r="AA150">
        <v>83</v>
      </c>
      <c r="AB150">
        <v>36</v>
      </c>
      <c r="AC150">
        <v>58</v>
      </c>
      <c r="AD150">
        <v>66</v>
      </c>
      <c r="AE150">
        <v>35</v>
      </c>
    </row>
    <row r="151" spans="12:31">
      <c r="L151">
        <v>78</v>
      </c>
      <c r="M151">
        <v>98</v>
      </c>
      <c r="N151">
        <v>73</v>
      </c>
      <c r="O151">
        <v>2</v>
      </c>
      <c r="P151">
        <v>43</v>
      </c>
      <c r="Q151">
        <v>55</v>
      </c>
      <c r="R151">
        <v>81</v>
      </c>
      <c r="S151">
        <v>46</v>
      </c>
      <c r="T151">
        <v>6</v>
      </c>
      <c r="U151">
        <v>58</v>
      </c>
      <c r="V151">
        <v>18</v>
      </c>
      <c r="W151">
        <v>96</v>
      </c>
      <c r="X151">
        <v>91</v>
      </c>
      <c r="Y151">
        <v>86</v>
      </c>
      <c r="Z151">
        <v>93</v>
      </c>
      <c r="AA151">
        <v>2</v>
      </c>
      <c r="AB151">
        <v>100</v>
      </c>
      <c r="AC151">
        <v>15</v>
      </c>
      <c r="AD151">
        <v>54</v>
      </c>
      <c r="AE151">
        <v>54</v>
      </c>
    </row>
    <row r="152" spans="12:31">
      <c r="L152">
        <v>59</v>
      </c>
      <c r="M152">
        <v>7</v>
      </c>
      <c r="N152">
        <v>61</v>
      </c>
      <c r="O152">
        <v>27</v>
      </c>
      <c r="P152">
        <v>45</v>
      </c>
      <c r="Q152">
        <v>25</v>
      </c>
      <c r="R152">
        <v>32</v>
      </c>
      <c r="S152">
        <v>47</v>
      </c>
      <c r="T152">
        <v>66</v>
      </c>
      <c r="U152">
        <v>95</v>
      </c>
      <c r="V152">
        <v>22</v>
      </c>
      <c r="W152">
        <v>31</v>
      </c>
      <c r="X152">
        <v>61</v>
      </c>
      <c r="Y152">
        <v>93</v>
      </c>
      <c r="Z152">
        <v>26</v>
      </c>
      <c r="AA152">
        <v>3</v>
      </c>
      <c r="AB152">
        <v>67</v>
      </c>
      <c r="AC152">
        <v>9</v>
      </c>
      <c r="AD152">
        <v>3</v>
      </c>
      <c r="AE152">
        <v>38</v>
      </c>
    </row>
    <row r="153" spans="12:31">
      <c r="L153">
        <v>50</v>
      </c>
      <c r="M153">
        <v>65</v>
      </c>
      <c r="N153">
        <v>6</v>
      </c>
      <c r="O153">
        <v>73</v>
      </c>
      <c r="P153">
        <v>62</v>
      </c>
      <c r="Q153">
        <v>5</v>
      </c>
      <c r="R153">
        <v>96</v>
      </c>
      <c r="S153">
        <v>69</v>
      </c>
      <c r="T153">
        <v>65</v>
      </c>
      <c r="U153">
        <v>21</v>
      </c>
      <c r="V153">
        <v>72</v>
      </c>
      <c r="W153">
        <v>10</v>
      </c>
      <c r="X153">
        <v>27</v>
      </c>
      <c r="Y153">
        <v>58</v>
      </c>
      <c r="Z153">
        <v>29</v>
      </c>
      <c r="AA153">
        <v>28</v>
      </c>
      <c r="AB153">
        <v>35</v>
      </c>
      <c r="AC153">
        <v>27</v>
      </c>
      <c r="AD153">
        <v>68</v>
      </c>
      <c r="AE153">
        <v>2</v>
      </c>
    </row>
    <row r="154" spans="12:31">
      <c r="L154">
        <v>91</v>
      </c>
      <c r="M154">
        <v>58</v>
      </c>
      <c r="N154">
        <v>44</v>
      </c>
      <c r="O154">
        <v>11</v>
      </c>
      <c r="P154">
        <v>100</v>
      </c>
      <c r="Q154">
        <v>82</v>
      </c>
      <c r="R154">
        <v>50</v>
      </c>
      <c r="S154">
        <v>28</v>
      </c>
      <c r="T154">
        <v>26</v>
      </c>
      <c r="U154">
        <v>93</v>
      </c>
      <c r="V154">
        <v>81</v>
      </c>
      <c r="W154">
        <v>15</v>
      </c>
      <c r="X154">
        <v>33</v>
      </c>
      <c r="Y154">
        <v>49</v>
      </c>
      <c r="Z154">
        <v>62</v>
      </c>
      <c r="AA154">
        <v>75</v>
      </c>
      <c r="AB154">
        <v>50</v>
      </c>
      <c r="AC154">
        <v>5</v>
      </c>
      <c r="AD154">
        <v>45</v>
      </c>
      <c r="AE154">
        <v>20</v>
      </c>
    </row>
    <row r="155" spans="12:31">
      <c r="L155">
        <v>36</v>
      </c>
      <c r="M155">
        <v>92</v>
      </c>
      <c r="N155">
        <v>28</v>
      </c>
      <c r="O155">
        <v>37</v>
      </c>
      <c r="P155">
        <v>38</v>
      </c>
      <c r="Q155">
        <v>4</v>
      </c>
      <c r="R155">
        <v>30</v>
      </c>
      <c r="S155">
        <v>99</v>
      </c>
      <c r="T155">
        <v>17</v>
      </c>
      <c r="U155">
        <v>88</v>
      </c>
      <c r="V155">
        <v>37</v>
      </c>
      <c r="W155">
        <v>90</v>
      </c>
      <c r="X155">
        <v>1</v>
      </c>
      <c r="Y155">
        <v>77</v>
      </c>
      <c r="Z155">
        <v>59</v>
      </c>
      <c r="AA155">
        <v>61</v>
      </c>
      <c r="AB155">
        <v>73</v>
      </c>
      <c r="AC155">
        <v>66</v>
      </c>
      <c r="AD155">
        <v>32</v>
      </c>
      <c r="AE155">
        <v>39</v>
      </c>
    </row>
    <row r="156" spans="12:31">
      <c r="L156">
        <v>93</v>
      </c>
      <c r="M156">
        <v>31</v>
      </c>
      <c r="N156">
        <v>27</v>
      </c>
      <c r="O156">
        <v>55</v>
      </c>
      <c r="P156">
        <v>85</v>
      </c>
      <c r="Q156">
        <v>54</v>
      </c>
      <c r="R156">
        <v>65</v>
      </c>
      <c r="S156">
        <v>94</v>
      </c>
      <c r="T156">
        <v>90</v>
      </c>
      <c r="U156">
        <v>56</v>
      </c>
      <c r="V156">
        <v>4</v>
      </c>
      <c r="W156">
        <v>3</v>
      </c>
      <c r="X156">
        <v>84</v>
      </c>
      <c r="Y156">
        <v>8</v>
      </c>
      <c r="Z156">
        <v>56</v>
      </c>
      <c r="AA156">
        <v>20</v>
      </c>
      <c r="AB156">
        <v>9</v>
      </c>
      <c r="AC156">
        <v>91</v>
      </c>
      <c r="AD156">
        <v>72</v>
      </c>
      <c r="AE156">
        <v>19</v>
      </c>
    </row>
    <row r="157" spans="12:31">
      <c r="L157">
        <v>31</v>
      </c>
      <c r="M157">
        <v>42</v>
      </c>
      <c r="N157">
        <v>27</v>
      </c>
      <c r="O157">
        <v>37</v>
      </c>
      <c r="P157">
        <v>83</v>
      </c>
      <c r="Q157">
        <v>42</v>
      </c>
      <c r="R157">
        <v>5</v>
      </c>
      <c r="S157">
        <v>43</v>
      </c>
      <c r="T157">
        <v>24</v>
      </c>
      <c r="U157">
        <v>68</v>
      </c>
      <c r="V157">
        <v>57</v>
      </c>
      <c r="W157">
        <v>97</v>
      </c>
      <c r="X157">
        <v>67</v>
      </c>
      <c r="Y157">
        <v>13</v>
      </c>
      <c r="Z157">
        <v>41</v>
      </c>
      <c r="AA157">
        <v>20</v>
      </c>
      <c r="AB157">
        <v>38</v>
      </c>
      <c r="AC157">
        <v>39</v>
      </c>
      <c r="AD157">
        <v>11</v>
      </c>
      <c r="AE157">
        <v>46</v>
      </c>
    </row>
    <row r="158" spans="12:31">
      <c r="L158">
        <v>32</v>
      </c>
      <c r="M158">
        <v>76</v>
      </c>
      <c r="N158">
        <v>74</v>
      </c>
      <c r="O158">
        <v>40</v>
      </c>
      <c r="P158">
        <v>8</v>
      </c>
      <c r="Q158">
        <v>61</v>
      </c>
      <c r="R158">
        <v>46</v>
      </c>
      <c r="S158">
        <v>73</v>
      </c>
      <c r="T158">
        <v>31</v>
      </c>
      <c r="U158">
        <v>92</v>
      </c>
      <c r="V158">
        <v>79</v>
      </c>
      <c r="W158">
        <v>87</v>
      </c>
      <c r="X158">
        <v>18</v>
      </c>
      <c r="Y158">
        <v>8</v>
      </c>
      <c r="Z158">
        <v>70</v>
      </c>
      <c r="AA158">
        <v>43</v>
      </c>
      <c r="AB158">
        <v>40</v>
      </c>
      <c r="AC158">
        <v>74</v>
      </c>
      <c r="AD158">
        <v>98</v>
      </c>
      <c r="AE158">
        <v>73</v>
      </c>
    </row>
    <row r="159" spans="12:31">
      <c r="L159">
        <v>36</v>
      </c>
      <c r="M159">
        <v>13</v>
      </c>
      <c r="N159">
        <v>30</v>
      </c>
      <c r="O159">
        <v>44</v>
      </c>
      <c r="P159">
        <v>71</v>
      </c>
      <c r="Q159">
        <v>60</v>
      </c>
      <c r="R159">
        <v>83</v>
      </c>
      <c r="S159">
        <v>68</v>
      </c>
      <c r="T159">
        <v>76</v>
      </c>
      <c r="U159">
        <v>20</v>
      </c>
      <c r="V159">
        <v>8</v>
      </c>
      <c r="W159">
        <v>48</v>
      </c>
      <c r="X159">
        <v>25</v>
      </c>
      <c r="Y159">
        <v>58</v>
      </c>
      <c r="Z159">
        <v>33</v>
      </c>
      <c r="AA159">
        <v>53</v>
      </c>
      <c r="AB159">
        <v>72</v>
      </c>
      <c r="AC159">
        <v>18</v>
      </c>
      <c r="AD159">
        <v>12</v>
      </c>
      <c r="AE159">
        <v>41</v>
      </c>
    </row>
    <row r="160" spans="12:31">
      <c r="L160">
        <v>10</v>
      </c>
      <c r="M160">
        <v>72</v>
      </c>
      <c r="N160">
        <v>34</v>
      </c>
      <c r="O160">
        <v>68</v>
      </c>
      <c r="P160">
        <v>46</v>
      </c>
      <c r="Q160">
        <v>1</v>
      </c>
      <c r="R160">
        <v>35</v>
      </c>
      <c r="S160">
        <v>84</v>
      </c>
      <c r="T160">
        <v>32</v>
      </c>
      <c r="U160">
        <v>34</v>
      </c>
      <c r="V160">
        <v>98</v>
      </c>
      <c r="W160">
        <v>27</v>
      </c>
      <c r="X160">
        <v>52</v>
      </c>
      <c r="Y160">
        <v>51</v>
      </c>
      <c r="Z160">
        <v>8</v>
      </c>
      <c r="AA160">
        <v>16</v>
      </c>
      <c r="AB160">
        <v>61</v>
      </c>
      <c r="AC160">
        <v>6</v>
      </c>
      <c r="AD160">
        <v>68</v>
      </c>
      <c r="AE160">
        <v>43</v>
      </c>
    </row>
    <row r="161" spans="12:31">
      <c r="L161">
        <v>51</v>
      </c>
      <c r="M161">
        <v>41</v>
      </c>
      <c r="N161">
        <v>64</v>
      </c>
      <c r="O161">
        <v>66</v>
      </c>
      <c r="P161">
        <v>64</v>
      </c>
      <c r="Q161">
        <v>25</v>
      </c>
      <c r="R161">
        <v>66</v>
      </c>
      <c r="S161">
        <v>21</v>
      </c>
      <c r="T161">
        <v>38</v>
      </c>
      <c r="U161">
        <v>45</v>
      </c>
      <c r="V161">
        <v>31</v>
      </c>
      <c r="W161">
        <v>34</v>
      </c>
      <c r="X161">
        <v>17</v>
      </c>
      <c r="Y161">
        <v>4</v>
      </c>
      <c r="Z161">
        <v>83</v>
      </c>
      <c r="AA161">
        <v>1</v>
      </c>
      <c r="AB161">
        <v>60</v>
      </c>
      <c r="AC161">
        <v>22</v>
      </c>
      <c r="AD161">
        <v>74</v>
      </c>
      <c r="AE161">
        <v>33</v>
      </c>
    </row>
    <row r="162" spans="12:31">
      <c r="L162">
        <v>54</v>
      </c>
      <c r="M162">
        <v>51</v>
      </c>
      <c r="N162">
        <v>44</v>
      </c>
      <c r="O162">
        <v>70</v>
      </c>
      <c r="P162">
        <v>39</v>
      </c>
      <c r="Q162">
        <v>66</v>
      </c>
      <c r="R162">
        <v>38</v>
      </c>
      <c r="S162">
        <v>21</v>
      </c>
      <c r="T162">
        <v>74</v>
      </c>
      <c r="U162">
        <v>64</v>
      </c>
      <c r="V162">
        <v>99</v>
      </c>
      <c r="W162">
        <v>18</v>
      </c>
      <c r="X162">
        <v>98</v>
      </c>
      <c r="Y162">
        <v>18</v>
      </c>
      <c r="Z162">
        <v>51</v>
      </c>
      <c r="AA162">
        <v>87</v>
      </c>
      <c r="AB162">
        <v>36</v>
      </c>
      <c r="AC162">
        <v>70</v>
      </c>
      <c r="AD162">
        <v>19</v>
      </c>
      <c r="AE162">
        <v>46</v>
      </c>
    </row>
    <row r="163" spans="12:31">
      <c r="L163">
        <v>18</v>
      </c>
      <c r="M163">
        <v>22</v>
      </c>
      <c r="N163">
        <v>68</v>
      </c>
      <c r="O163">
        <v>19</v>
      </c>
      <c r="P163">
        <v>62</v>
      </c>
      <c r="Q163">
        <v>49</v>
      </c>
      <c r="R163">
        <v>31</v>
      </c>
      <c r="S163">
        <v>98</v>
      </c>
      <c r="T163">
        <v>76</v>
      </c>
      <c r="U163">
        <v>84</v>
      </c>
      <c r="V163">
        <v>89</v>
      </c>
      <c r="W163">
        <v>100</v>
      </c>
      <c r="X163">
        <v>96</v>
      </c>
      <c r="Y163">
        <v>9</v>
      </c>
      <c r="Z163">
        <v>25</v>
      </c>
      <c r="AA163">
        <v>81</v>
      </c>
      <c r="AB163">
        <v>17</v>
      </c>
      <c r="AC163">
        <v>67</v>
      </c>
      <c r="AD163">
        <v>34</v>
      </c>
      <c r="AE163">
        <v>71</v>
      </c>
    </row>
    <row r="164" spans="12:31">
      <c r="L164">
        <v>20</v>
      </c>
      <c r="M164">
        <v>36</v>
      </c>
      <c r="N164">
        <v>76</v>
      </c>
      <c r="O164">
        <v>29</v>
      </c>
      <c r="P164">
        <v>14</v>
      </c>
      <c r="Q164">
        <v>36</v>
      </c>
      <c r="R164">
        <v>22</v>
      </c>
      <c r="S164">
        <v>14</v>
      </c>
      <c r="T164">
        <v>68</v>
      </c>
      <c r="U164">
        <v>87</v>
      </c>
      <c r="V164">
        <v>89</v>
      </c>
      <c r="W164">
        <v>5</v>
      </c>
      <c r="X164">
        <v>42</v>
      </c>
      <c r="Y164">
        <v>37</v>
      </c>
      <c r="Z164">
        <v>65</v>
      </c>
      <c r="AA164">
        <v>87</v>
      </c>
      <c r="AB164">
        <v>48</v>
      </c>
      <c r="AC164">
        <v>98</v>
      </c>
      <c r="AD164">
        <v>10</v>
      </c>
      <c r="AE164">
        <v>82</v>
      </c>
    </row>
    <row r="165" spans="12:31">
      <c r="L165">
        <v>84</v>
      </c>
      <c r="M165">
        <v>81</v>
      </c>
      <c r="N165">
        <v>83</v>
      </c>
      <c r="O165">
        <v>45</v>
      </c>
      <c r="P165">
        <v>67</v>
      </c>
      <c r="Q165">
        <v>76</v>
      </c>
      <c r="R165">
        <v>65</v>
      </c>
      <c r="S165">
        <v>53</v>
      </c>
      <c r="T165">
        <v>76</v>
      </c>
      <c r="U165">
        <v>100</v>
      </c>
      <c r="V165">
        <v>39</v>
      </c>
      <c r="W165">
        <v>47</v>
      </c>
      <c r="X165">
        <v>28</v>
      </c>
      <c r="Y165">
        <v>59</v>
      </c>
      <c r="Z165">
        <v>9</v>
      </c>
      <c r="AA165">
        <v>22</v>
      </c>
      <c r="AB165">
        <v>39</v>
      </c>
      <c r="AC165">
        <v>98</v>
      </c>
      <c r="AD165">
        <v>65</v>
      </c>
      <c r="AE165">
        <v>19</v>
      </c>
    </row>
    <row r="166" spans="12:31">
      <c r="L166">
        <v>2</v>
      </c>
      <c r="M166">
        <v>32</v>
      </c>
      <c r="N166">
        <v>35</v>
      </c>
      <c r="O166">
        <v>35</v>
      </c>
      <c r="P166">
        <v>77</v>
      </c>
      <c r="Q166">
        <v>100</v>
      </c>
      <c r="R166">
        <v>51</v>
      </c>
      <c r="S166">
        <v>81</v>
      </c>
      <c r="T166">
        <v>67</v>
      </c>
      <c r="U166">
        <v>46</v>
      </c>
      <c r="V166">
        <v>93</v>
      </c>
      <c r="W166">
        <v>8</v>
      </c>
      <c r="X166">
        <v>83</v>
      </c>
      <c r="Y166">
        <v>32</v>
      </c>
      <c r="Z166">
        <v>57</v>
      </c>
      <c r="AA166">
        <v>16</v>
      </c>
      <c r="AB166">
        <v>16</v>
      </c>
      <c r="AC166">
        <v>71</v>
      </c>
      <c r="AD166">
        <v>27</v>
      </c>
      <c r="AE166">
        <v>37</v>
      </c>
    </row>
    <row r="167" spans="12:31">
      <c r="L167">
        <v>80</v>
      </c>
      <c r="M167">
        <v>80</v>
      </c>
      <c r="N167">
        <v>49</v>
      </c>
      <c r="O167">
        <v>44</v>
      </c>
      <c r="P167">
        <v>55</v>
      </c>
      <c r="Q167">
        <v>44</v>
      </c>
      <c r="R167">
        <v>25</v>
      </c>
      <c r="S167">
        <v>53</v>
      </c>
      <c r="T167">
        <v>58</v>
      </c>
      <c r="U167">
        <v>86</v>
      </c>
      <c r="V167">
        <v>24</v>
      </c>
      <c r="W167">
        <v>87</v>
      </c>
      <c r="X167">
        <v>48</v>
      </c>
      <c r="Y167">
        <v>65</v>
      </c>
      <c r="Z167">
        <v>79</v>
      </c>
      <c r="AA167">
        <v>38</v>
      </c>
      <c r="AB167">
        <v>7</v>
      </c>
      <c r="AC167">
        <v>90</v>
      </c>
      <c r="AD167">
        <v>6</v>
      </c>
      <c r="AE167">
        <v>23</v>
      </c>
    </row>
    <row r="168" spans="12:31">
      <c r="L168">
        <v>6</v>
      </c>
      <c r="M168">
        <v>73</v>
      </c>
      <c r="N168">
        <v>48</v>
      </c>
      <c r="O168">
        <v>54</v>
      </c>
      <c r="P168">
        <v>20</v>
      </c>
      <c r="Q168">
        <v>12</v>
      </c>
      <c r="R168">
        <v>73</v>
      </c>
      <c r="S168">
        <v>27</v>
      </c>
      <c r="T168">
        <v>82</v>
      </c>
      <c r="U168">
        <v>47</v>
      </c>
      <c r="V168">
        <v>50</v>
      </c>
      <c r="W168">
        <v>73</v>
      </c>
      <c r="X168">
        <v>76</v>
      </c>
      <c r="Y168">
        <v>6</v>
      </c>
      <c r="Z168">
        <v>98</v>
      </c>
      <c r="AA168">
        <v>65</v>
      </c>
      <c r="AB168">
        <v>19</v>
      </c>
      <c r="AC168">
        <v>51</v>
      </c>
      <c r="AD168">
        <v>78</v>
      </c>
      <c r="AE168">
        <v>92</v>
      </c>
    </row>
    <row r="169" spans="12:31">
      <c r="L169">
        <v>55</v>
      </c>
      <c r="M169">
        <v>88</v>
      </c>
      <c r="N169">
        <v>39</v>
      </c>
      <c r="O169">
        <v>92</v>
      </c>
      <c r="P169">
        <v>91</v>
      </c>
      <c r="Q169">
        <v>88</v>
      </c>
      <c r="R169">
        <v>70</v>
      </c>
      <c r="S169">
        <v>97</v>
      </c>
      <c r="T169">
        <v>86</v>
      </c>
      <c r="U169">
        <v>53</v>
      </c>
      <c r="V169">
        <v>95</v>
      </c>
      <c r="W169">
        <v>13</v>
      </c>
      <c r="X169">
        <v>61</v>
      </c>
      <c r="Y169">
        <v>27</v>
      </c>
      <c r="Z169">
        <v>56</v>
      </c>
      <c r="AA169">
        <v>89</v>
      </c>
      <c r="AB169">
        <v>25</v>
      </c>
      <c r="AC169">
        <v>88</v>
      </c>
      <c r="AD169">
        <v>73</v>
      </c>
      <c r="AE169">
        <v>49</v>
      </c>
    </row>
    <row r="170" spans="12:31">
      <c r="L170">
        <v>6</v>
      </c>
      <c r="M170">
        <v>14</v>
      </c>
      <c r="N170">
        <v>68</v>
      </c>
      <c r="O170">
        <v>28</v>
      </c>
      <c r="P170">
        <v>42</v>
      </c>
      <c r="Q170">
        <v>87</v>
      </c>
      <c r="R170">
        <v>68</v>
      </c>
      <c r="S170">
        <v>86</v>
      </c>
      <c r="T170">
        <v>16</v>
      </c>
      <c r="U170">
        <v>68</v>
      </c>
      <c r="V170">
        <v>5</v>
      </c>
      <c r="W170">
        <v>12</v>
      </c>
      <c r="X170">
        <v>97</v>
      </c>
      <c r="Y170">
        <v>43</v>
      </c>
      <c r="Z170">
        <v>44</v>
      </c>
      <c r="AA170">
        <v>78</v>
      </c>
      <c r="AB170">
        <v>72</v>
      </c>
      <c r="AC170">
        <v>71</v>
      </c>
      <c r="AD170">
        <v>82</v>
      </c>
      <c r="AE170">
        <v>28</v>
      </c>
    </row>
    <row r="171" spans="12:31">
      <c r="L171">
        <v>6</v>
      </c>
      <c r="M171">
        <v>85</v>
      </c>
      <c r="N171">
        <v>2</v>
      </c>
      <c r="O171">
        <v>88</v>
      </c>
      <c r="P171">
        <v>9</v>
      </c>
      <c r="Q171">
        <v>46</v>
      </c>
      <c r="R171">
        <v>3</v>
      </c>
      <c r="S171">
        <v>68</v>
      </c>
      <c r="T171">
        <v>30</v>
      </c>
      <c r="U171">
        <v>79</v>
      </c>
      <c r="V171">
        <v>3</v>
      </c>
      <c r="W171">
        <v>77</v>
      </c>
      <c r="X171">
        <v>14</v>
      </c>
      <c r="Y171">
        <v>12</v>
      </c>
      <c r="Z171">
        <v>10</v>
      </c>
      <c r="AA171">
        <v>13</v>
      </c>
      <c r="AB171">
        <v>29</v>
      </c>
      <c r="AC171">
        <v>6</v>
      </c>
      <c r="AD171">
        <v>30</v>
      </c>
      <c r="AE171">
        <v>35</v>
      </c>
    </row>
    <row r="172" spans="12:31">
      <c r="L172">
        <v>48</v>
      </c>
      <c r="M172">
        <v>82</v>
      </c>
      <c r="N172">
        <v>90</v>
      </c>
      <c r="O172">
        <v>87</v>
      </c>
      <c r="P172">
        <v>29</v>
      </c>
      <c r="Q172">
        <v>56</v>
      </c>
      <c r="R172">
        <v>68</v>
      </c>
      <c r="S172">
        <v>54</v>
      </c>
      <c r="T172">
        <v>49</v>
      </c>
      <c r="U172">
        <v>100</v>
      </c>
      <c r="V172">
        <v>34</v>
      </c>
      <c r="W172">
        <v>93</v>
      </c>
      <c r="X172">
        <v>31</v>
      </c>
      <c r="Y172">
        <v>39</v>
      </c>
      <c r="Z172">
        <v>85</v>
      </c>
      <c r="AA172">
        <v>87</v>
      </c>
      <c r="AB172">
        <v>70</v>
      </c>
      <c r="AC172">
        <v>67</v>
      </c>
      <c r="AD172">
        <v>32</v>
      </c>
      <c r="AE172">
        <v>69</v>
      </c>
    </row>
    <row r="173" spans="12:31">
      <c r="L173">
        <v>49</v>
      </c>
      <c r="M173">
        <v>16</v>
      </c>
      <c r="N173">
        <v>70</v>
      </c>
      <c r="O173">
        <v>33</v>
      </c>
      <c r="P173">
        <v>38</v>
      </c>
      <c r="Q173">
        <v>89</v>
      </c>
      <c r="R173">
        <v>89</v>
      </c>
      <c r="S173">
        <v>38</v>
      </c>
      <c r="T173">
        <v>22</v>
      </c>
      <c r="U173">
        <v>56</v>
      </c>
      <c r="V173">
        <v>2</v>
      </c>
      <c r="W173">
        <v>22</v>
      </c>
      <c r="X173">
        <v>71</v>
      </c>
      <c r="Y173">
        <v>10</v>
      </c>
      <c r="Z173">
        <v>74</v>
      </c>
      <c r="AA173">
        <v>95</v>
      </c>
      <c r="AB173">
        <v>96</v>
      </c>
      <c r="AC173">
        <v>34</v>
      </c>
      <c r="AD173">
        <v>99</v>
      </c>
      <c r="AE173">
        <v>53</v>
      </c>
    </row>
    <row r="174" spans="12:31">
      <c r="L174">
        <v>89</v>
      </c>
      <c r="M174">
        <v>65</v>
      </c>
      <c r="N174">
        <v>76</v>
      </c>
      <c r="O174">
        <v>38</v>
      </c>
      <c r="P174">
        <v>66</v>
      </c>
      <c r="Q174">
        <v>65</v>
      </c>
      <c r="R174">
        <v>90</v>
      </c>
      <c r="S174">
        <v>52</v>
      </c>
      <c r="T174">
        <v>67</v>
      </c>
      <c r="U174">
        <v>74</v>
      </c>
      <c r="V174">
        <v>77</v>
      </c>
      <c r="W174">
        <v>95</v>
      </c>
      <c r="X174">
        <v>88</v>
      </c>
      <c r="Y174">
        <v>25</v>
      </c>
      <c r="Z174">
        <v>10</v>
      </c>
      <c r="AA174">
        <v>67</v>
      </c>
      <c r="AB174">
        <v>89</v>
      </c>
      <c r="AC174">
        <v>69</v>
      </c>
      <c r="AD174">
        <v>42</v>
      </c>
      <c r="AE174">
        <v>2</v>
      </c>
    </row>
    <row r="175" spans="12:31">
      <c r="L175">
        <v>82</v>
      </c>
      <c r="M175">
        <v>96</v>
      </c>
      <c r="N175">
        <v>81</v>
      </c>
      <c r="O175">
        <v>70</v>
      </c>
      <c r="P175">
        <v>57</v>
      </c>
      <c r="Q175">
        <v>16</v>
      </c>
      <c r="R175">
        <v>56</v>
      </c>
      <c r="S175">
        <v>37</v>
      </c>
      <c r="T175">
        <v>50</v>
      </c>
      <c r="U175">
        <v>6</v>
      </c>
      <c r="V175">
        <v>73</v>
      </c>
      <c r="W175">
        <v>11</v>
      </c>
      <c r="X175">
        <v>82</v>
      </c>
      <c r="Y175">
        <v>8</v>
      </c>
      <c r="Z175">
        <v>78</v>
      </c>
      <c r="AA175">
        <v>66</v>
      </c>
      <c r="AB175">
        <v>30</v>
      </c>
      <c r="AC175">
        <v>97</v>
      </c>
      <c r="AD175">
        <v>83</v>
      </c>
      <c r="AE175">
        <v>68</v>
      </c>
    </row>
    <row r="176" spans="12:31">
      <c r="L176">
        <v>29</v>
      </c>
      <c r="M176">
        <v>39</v>
      </c>
      <c r="N176">
        <v>13</v>
      </c>
      <c r="O176">
        <v>40</v>
      </c>
      <c r="P176">
        <v>71</v>
      </c>
      <c r="Q176">
        <v>72</v>
      </c>
      <c r="R176">
        <v>68</v>
      </c>
      <c r="S176">
        <v>55</v>
      </c>
      <c r="T176">
        <v>21</v>
      </c>
      <c r="U176">
        <v>65</v>
      </c>
      <c r="V176">
        <v>45</v>
      </c>
      <c r="W176">
        <v>30</v>
      </c>
      <c r="X176">
        <v>73</v>
      </c>
      <c r="Y176">
        <v>36</v>
      </c>
      <c r="Z176">
        <v>83</v>
      </c>
      <c r="AA176">
        <v>50</v>
      </c>
      <c r="AB176">
        <v>28</v>
      </c>
      <c r="AC176">
        <v>39</v>
      </c>
      <c r="AD176">
        <v>57</v>
      </c>
      <c r="AE176">
        <v>91</v>
      </c>
    </row>
    <row r="177" spans="12:31">
      <c r="L177">
        <v>11</v>
      </c>
      <c r="M177">
        <v>49</v>
      </c>
      <c r="N177">
        <v>96</v>
      </c>
      <c r="O177">
        <v>18</v>
      </c>
      <c r="P177">
        <v>36</v>
      </c>
      <c r="Q177">
        <v>30</v>
      </c>
      <c r="R177">
        <v>71</v>
      </c>
      <c r="S177">
        <v>10</v>
      </c>
      <c r="T177">
        <v>51</v>
      </c>
      <c r="U177">
        <v>32</v>
      </c>
      <c r="V177">
        <v>27</v>
      </c>
      <c r="W177">
        <v>8</v>
      </c>
      <c r="X177">
        <v>26</v>
      </c>
      <c r="Y177">
        <v>2</v>
      </c>
      <c r="Z177">
        <v>45</v>
      </c>
      <c r="AA177">
        <v>59</v>
      </c>
      <c r="AB177">
        <v>81</v>
      </c>
      <c r="AC177">
        <v>53</v>
      </c>
      <c r="AD177">
        <v>1</v>
      </c>
      <c r="AE177">
        <v>75</v>
      </c>
    </row>
    <row r="178" spans="12:31">
      <c r="L178">
        <v>43</v>
      </c>
      <c r="M178">
        <v>21</v>
      </c>
      <c r="N178">
        <v>73</v>
      </c>
      <c r="O178">
        <v>40</v>
      </c>
      <c r="P178">
        <v>37</v>
      </c>
      <c r="Q178">
        <v>28</v>
      </c>
      <c r="R178">
        <v>24</v>
      </c>
      <c r="S178">
        <v>4</v>
      </c>
      <c r="T178">
        <v>14</v>
      </c>
      <c r="U178">
        <v>56</v>
      </c>
      <c r="V178">
        <v>65</v>
      </c>
      <c r="W178">
        <v>78</v>
      </c>
      <c r="X178">
        <v>7</v>
      </c>
      <c r="Y178">
        <v>74</v>
      </c>
      <c r="Z178">
        <v>71</v>
      </c>
      <c r="AA178">
        <v>47</v>
      </c>
      <c r="AB178">
        <v>1</v>
      </c>
      <c r="AC178">
        <v>30</v>
      </c>
      <c r="AD178">
        <v>27</v>
      </c>
      <c r="AE178">
        <v>76</v>
      </c>
    </row>
    <row r="179" spans="12:31">
      <c r="L179">
        <v>17</v>
      </c>
      <c r="M179">
        <v>77</v>
      </c>
      <c r="N179">
        <v>29</v>
      </c>
      <c r="O179">
        <v>50</v>
      </c>
      <c r="P179">
        <v>77</v>
      </c>
      <c r="Q179">
        <v>10</v>
      </c>
      <c r="R179">
        <v>53</v>
      </c>
      <c r="S179">
        <v>30</v>
      </c>
      <c r="T179">
        <v>55</v>
      </c>
      <c r="U179">
        <v>77</v>
      </c>
      <c r="V179">
        <v>79</v>
      </c>
      <c r="W179">
        <v>48</v>
      </c>
      <c r="X179">
        <v>25</v>
      </c>
      <c r="Y179">
        <v>70</v>
      </c>
      <c r="Z179">
        <v>87</v>
      </c>
      <c r="AA179">
        <v>64</v>
      </c>
      <c r="AB179">
        <v>15</v>
      </c>
      <c r="AC179">
        <v>15</v>
      </c>
      <c r="AD179">
        <v>72</v>
      </c>
      <c r="AE179">
        <v>32</v>
      </c>
    </row>
    <row r="180" spans="12:31">
      <c r="L180">
        <v>100</v>
      </c>
      <c r="M180">
        <v>87</v>
      </c>
      <c r="N180">
        <v>58</v>
      </c>
      <c r="O180">
        <v>88</v>
      </c>
      <c r="P180">
        <v>19</v>
      </c>
      <c r="Q180">
        <v>44</v>
      </c>
      <c r="R180">
        <v>54</v>
      </c>
      <c r="S180">
        <v>82</v>
      </c>
      <c r="T180">
        <v>62</v>
      </c>
      <c r="U180">
        <v>18</v>
      </c>
      <c r="V180">
        <v>84</v>
      </c>
      <c r="W180">
        <v>10</v>
      </c>
      <c r="X180">
        <v>61</v>
      </c>
      <c r="Y180">
        <v>51</v>
      </c>
      <c r="Z180">
        <v>76</v>
      </c>
      <c r="AA180">
        <v>97</v>
      </c>
      <c r="AB180">
        <v>63</v>
      </c>
      <c r="AC180">
        <v>47</v>
      </c>
      <c r="AD180">
        <v>53</v>
      </c>
      <c r="AE180">
        <v>29</v>
      </c>
    </row>
    <row r="181" spans="12:31">
      <c r="L181">
        <v>65</v>
      </c>
      <c r="M181">
        <v>56</v>
      </c>
      <c r="N181">
        <v>63</v>
      </c>
      <c r="O181">
        <v>89</v>
      </c>
      <c r="P181">
        <v>78</v>
      </c>
      <c r="Q181">
        <v>60</v>
      </c>
      <c r="R181">
        <v>49</v>
      </c>
      <c r="S181">
        <v>39</v>
      </c>
      <c r="T181">
        <v>34</v>
      </c>
      <c r="U181">
        <v>92</v>
      </c>
      <c r="V181">
        <v>15</v>
      </c>
      <c r="W181">
        <v>100</v>
      </c>
      <c r="X181">
        <v>19</v>
      </c>
      <c r="Y181">
        <v>90</v>
      </c>
      <c r="Z181">
        <v>16</v>
      </c>
      <c r="AA181">
        <v>86</v>
      </c>
      <c r="AB181">
        <v>11</v>
      </c>
      <c r="AC181">
        <v>76</v>
      </c>
      <c r="AD181">
        <v>81</v>
      </c>
      <c r="AE181">
        <v>39</v>
      </c>
    </row>
    <row r="182" spans="12:31">
      <c r="L182">
        <v>26</v>
      </c>
      <c r="M182">
        <v>50</v>
      </c>
      <c r="N182">
        <v>7</v>
      </c>
      <c r="O182">
        <v>90</v>
      </c>
      <c r="P182">
        <v>32</v>
      </c>
      <c r="Q182">
        <v>25</v>
      </c>
      <c r="R182">
        <v>80</v>
      </c>
      <c r="S182">
        <v>80</v>
      </c>
      <c r="T182">
        <v>9</v>
      </c>
      <c r="U182">
        <v>77</v>
      </c>
      <c r="V182">
        <v>47</v>
      </c>
      <c r="W182">
        <v>84</v>
      </c>
      <c r="X182">
        <v>5</v>
      </c>
      <c r="Y182">
        <v>91</v>
      </c>
      <c r="Z182">
        <v>13</v>
      </c>
      <c r="AA182">
        <v>8</v>
      </c>
      <c r="AB182">
        <v>39</v>
      </c>
      <c r="AC182">
        <v>81</v>
      </c>
      <c r="AD182">
        <v>4</v>
      </c>
      <c r="AE182">
        <v>61</v>
      </c>
    </row>
    <row r="183" spans="12:31">
      <c r="L183">
        <v>85</v>
      </c>
      <c r="M183">
        <v>4</v>
      </c>
      <c r="N183">
        <v>11</v>
      </c>
      <c r="O183">
        <v>95</v>
      </c>
      <c r="P183">
        <v>8</v>
      </c>
      <c r="Q183">
        <v>72</v>
      </c>
      <c r="R183">
        <v>16</v>
      </c>
      <c r="S183">
        <v>30</v>
      </c>
      <c r="T183">
        <v>36</v>
      </c>
      <c r="U183">
        <v>6</v>
      </c>
      <c r="V183">
        <v>38</v>
      </c>
      <c r="W183">
        <v>31</v>
      </c>
      <c r="X183">
        <v>51</v>
      </c>
      <c r="Y183">
        <v>87</v>
      </c>
      <c r="Z183">
        <v>63</v>
      </c>
      <c r="AA183">
        <v>27</v>
      </c>
      <c r="AB183">
        <v>45</v>
      </c>
      <c r="AC183">
        <v>49</v>
      </c>
      <c r="AD183">
        <v>50</v>
      </c>
      <c r="AE183">
        <v>65</v>
      </c>
    </row>
    <row r="184" spans="12:31">
      <c r="L184">
        <v>27</v>
      </c>
      <c r="M184">
        <v>34</v>
      </c>
      <c r="N184">
        <v>52</v>
      </c>
      <c r="O184">
        <v>95</v>
      </c>
      <c r="P184">
        <v>58</v>
      </c>
      <c r="Q184">
        <v>72</v>
      </c>
      <c r="R184">
        <v>88</v>
      </c>
      <c r="S184">
        <v>48</v>
      </c>
      <c r="T184">
        <v>92</v>
      </c>
      <c r="U184">
        <v>13</v>
      </c>
      <c r="V184">
        <v>86</v>
      </c>
      <c r="W184">
        <v>93</v>
      </c>
      <c r="X184">
        <v>91</v>
      </c>
      <c r="Y184">
        <v>28</v>
      </c>
      <c r="Z184">
        <v>46</v>
      </c>
      <c r="AA184">
        <v>23</v>
      </c>
      <c r="AB184">
        <v>88</v>
      </c>
      <c r="AC184">
        <v>85</v>
      </c>
      <c r="AD184">
        <v>35</v>
      </c>
      <c r="AE184">
        <v>40</v>
      </c>
    </row>
    <row r="185" spans="12:31">
      <c r="L185">
        <v>74</v>
      </c>
      <c r="M185">
        <v>50</v>
      </c>
      <c r="N185">
        <v>36</v>
      </c>
      <c r="O185">
        <v>79</v>
      </c>
      <c r="P185">
        <v>4</v>
      </c>
      <c r="Q185">
        <v>91</v>
      </c>
      <c r="R185">
        <v>62</v>
      </c>
      <c r="S185">
        <v>30</v>
      </c>
      <c r="T185">
        <v>79</v>
      </c>
      <c r="U185">
        <v>44</v>
      </c>
      <c r="V185">
        <v>2</v>
      </c>
      <c r="W185">
        <v>18</v>
      </c>
      <c r="X185">
        <v>39</v>
      </c>
      <c r="Y185">
        <v>47</v>
      </c>
      <c r="Z185">
        <v>58</v>
      </c>
      <c r="AA185">
        <v>8</v>
      </c>
      <c r="AB185">
        <v>15</v>
      </c>
      <c r="AC185">
        <v>90</v>
      </c>
      <c r="AD185">
        <v>15</v>
      </c>
      <c r="AE185">
        <v>32</v>
      </c>
    </row>
    <row r="186" spans="12:31">
      <c r="L186">
        <v>90</v>
      </c>
      <c r="M186">
        <v>4</v>
      </c>
      <c r="N186">
        <v>53</v>
      </c>
      <c r="O186">
        <v>74</v>
      </c>
      <c r="P186">
        <v>9</v>
      </c>
      <c r="Q186">
        <v>37</v>
      </c>
      <c r="R186">
        <v>100</v>
      </c>
      <c r="S186">
        <v>77</v>
      </c>
      <c r="T186">
        <v>22</v>
      </c>
      <c r="U186">
        <v>19</v>
      </c>
      <c r="V186">
        <v>16</v>
      </c>
      <c r="W186">
        <v>51</v>
      </c>
      <c r="X186">
        <v>66</v>
      </c>
      <c r="Y186">
        <v>27</v>
      </c>
      <c r="Z186">
        <v>68</v>
      </c>
      <c r="AA186">
        <v>38</v>
      </c>
      <c r="AB186">
        <v>35</v>
      </c>
      <c r="AC186">
        <v>85</v>
      </c>
      <c r="AD186">
        <v>43</v>
      </c>
      <c r="AE186">
        <v>24</v>
      </c>
    </row>
    <row r="187" spans="12:31">
      <c r="L187">
        <v>81</v>
      </c>
      <c r="M187">
        <v>67</v>
      </c>
      <c r="N187">
        <v>18</v>
      </c>
      <c r="O187">
        <v>3</v>
      </c>
      <c r="P187">
        <v>36</v>
      </c>
      <c r="Q187">
        <v>41</v>
      </c>
      <c r="R187">
        <v>24</v>
      </c>
      <c r="S187">
        <v>51</v>
      </c>
      <c r="T187">
        <v>89</v>
      </c>
      <c r="U187">
        <v>8</v>
      </c>
      <c r="V187">
        <v>90</v>
      </c>
      <c r="W187">
        <v>100</v>
      </c>
      <c r="X187">
        <v>27</v>
      </c>
      <c r="Y187">
        <v>59</v>
      </c>
      <c r="Z187">
        <v>4</v>
      </c>
      <c r="AA187">
        <v>52</v>
      </c>
      <c r="AB187">
        <v>3</v>
      </c>
      <c r="AC187">
        <v>43</v>
      </c>
      <c r="AD187">
        <v>57</v>
      </c>
      <c r="AE187">
        <v>17</v>
      </c>
    </row>
    <row r="188" spans="12:31">
      <c r="L188">
        <v>87</v>
      </c>
      <c r="M188">
        <v>10</v>
      </c>
      <c r="N188">
        <v>62</v>
      </c>
      <c r="O188">
        <v>20</v>
      </c>
      <c r="P188">
        <v>81</v>
      </c>
      <c r="Q188">
        <v>35</v>
      </c>
      <c r="R188">
        <v>2</v>
      </c>
      <c r="S188">
        <v>71</v>
      </c>
      <c r="T188">
        <v>26</v>
      </c>
      <c r="U188">
        <v>27</v>
      </c>
      <c r="V188">
        <v>50</v>
      </c>
      <c r="W188">
        <v>100</v>
      </c>
      <c r="X188">
        <v>5</v>
      </c>
      <c r="Y188">
        <v>12</v>
      </c>
      <c r="Z188">
        <v>62</v>
      </c>
      <c r="AA188">
        <v>10</v>
      </c>
      <c r="AB188">
        <v>44</v>
      </c>
      <c r="AC188">
        <v>48</v>
      </c>
      <c r="AD188">
        <v>71</v>
      </c>
      <c r="AE188">
        <v>75</v>
      </c>
    </row>
    <row r="189" spans="12:31">
      <c r="L189">
        <v>85</v>
      </c>
      <c r="M189">
        <v>30</v>
      </c>
      <c r="N189">
        <v>97</v>
      </c>
      <c r="O189">
        <v>86</v>
      </c>
      <c r="P189">
        <v>13</v>
      </c>
      <c r="Q189">
        <v>26</v>
      </c>
      <c r="R189">
        <v>91</v>
      </c>
      <c r="S189">
        <v>11</v>
      </c>
      <c r="T189">
        <v>80</v>
      </c>
      <c r="U189">
        <v>60</v>
      </c>
      <c r="V189">
        <v>98</v>
      </c>
      <c r="W189">
        <v>27</v>
      </c>
      <c r="X189">
        <v>76</v>
      </c>
      <c r="Y189">
        <v>20</v>
      </c>
      <c r="Z189">
        <v>63</v>
      </c>
      <c r="AA189">
        <v>11</v>
      </c>
      <c r="AB189">
        <v>98</v>
      </c>
      <c r="AC189">
        <v>3</v>
      </c>
      <c r="AD189">
        <v>100</v>
      </c>
      <c r="AE189">
        <v>16</v>
      </c>
    </row>
    <row r="190" spans="12:31">
      <c r="L190">
        <v>63</v>
      </c>
      <c r="M190">
        <v>71</v>
      </c>
      <c r="N190">
        <v>10</v>
      </c>
      <c r="O190">
        <v>68</v>
      </c>
      <c r="P190">
        <v>99</v>
      </c>
      <c r="Q190">
        <v>9</v>
      </c>
      <c r="R190">
        <v>92</v>
      </c>
      <c r="S190">
        <v>4</v>
      </c>
      <c r="T190">
        <v>75</v>
      </c>
      <c r="U190">
        <v>99</v>
      </c>
      <c r="V190">
        <v>24</v>
      </c>
      <c r="W190">
        <v>10</v>
      </c>
      <c r="X190">
        <v>49</v>
      </c>
      <c r="Y190">
        <v>30</v>
      </c>
      <c r="Z190">
        <v>29</v>
      </c>
      <c r="AA190">
        <v>55</v>
      </c>
      <c r="AB190">
        <v>16</v>
      </c>
      <c r="AC190">
        <v>28</v>
      </c>
      <c r="AD190">
        <v>9</v>
      </c>
      <c r="AE190">
        <v>72</v>
      </c>
    </row>
    <row r="191" spans="12:31">
      <c r="L191">
        <v>8</v>
      </c>
      <c r="M191">
        <v>18</v>
      </c>
      <c r="N191">
        <v>40</v>
      </c>
      <c r="O191">
        <v>81</v>
      </c>
      <c r="P191">
        <v>20</v>
      </c>
      <c r="Q191">
        <v>19</v>
      </c>
      <c r="R191">
        <v>21</v>
      </c>
      <c r="S191">
        <v>59</v>
      </c>
      <c r="T191">
        <v>12</v>
      </c>
      <c r="U191">
        <v>4</v>
      </c>
      <c r="V191">
        <v>72</v>
      </c>
      <c r="W191">
        <v>22</v>
      </c>
      <c r="X191">
        <v>93</v>
      </c>
      <c r="Y191">
        <v>40</v>
      </c>
      <c r="Z191">
        <v>35</v>
      </c>
      <c r="AA191">
        <v>2</v>
      </c>
      <c r="AB191">
        <v>82</v>
      </c>
      <c r="AC191">
        <v>85</v>
      </c>
      <c r="AD191">
        <v>97</v>
      </c>
      <c r="AE191">
        <v>87</v>
      </c>
    </row>
    <row r="192" spans="12:31">
      <c r="L192">
        <v>14</v>
      </c>
      <c r="M192">
        <v>23</v>
      </c>
      <c r="N192">
        <v>86</v>
      </c>
      <c r="O192">
        <v>50</v>
      </c>
      <c r="P192">
        <v>65</v>
      </c>
      <c r="Q192">
        <v>69</v>
      </c>
      <c r="R192">
        <v>52</v>
      </c>
      <c r="S192">
        <v>75</v>
      </c>
      <c r="T192">
        <v>28</v>
      </c>
      <c r="U192">
        <v>71</v>
      </c>
      <c r="V192">
        <v>32</v>
      </c>
      <c r="W192">
        <v>60</v>
      </c>
      <c r="X192">
        <v>39</v>
      </c>
      <c r="Y192">
        <v>88</v>
      </c>
      <c r="Z192">
        <v>93</v>
      </c>
      <c r="AA192">
        <v>51</v>
      </c>
      <c r="AB192">
        <v>32</v>
      </c>
      <c r="AC192">
        <v>82</v>
      </c>
      <c r="AD192">
        <v>69</v>
      </c>
      <c r="AE192">
        <v>51</v>
      </c>
    </row>
    <row r="193" spans="12:31">
      <c r="L193">
        <v>70</v>
      </c>
      <c r="M193">
        <v>68</v>
      </c>
      <c r="N193">
        <v>65</v>
      </c>
      <c r="O193">
        <v>22</v>
      </c>
      <c r="P193">
        <v>38</v>
      </c>
      <c r="Q193">
        <v>67</v>
      </c>
      <c r="R193">
        <v>79</v>
      </c>
      <c r="S193">
        <v>97</v>
      </c>
      <c r="T193">
        <v>13</v>
      </c>
      <c r="U193">
        <v>88</v>
      </c>
      <c r="V193">
        <v>93</v>
      </c>
      <c r="W193">
        <v>51</v>
      </c>
      <c r="X193">
        <v>51</v>
      </c>
      <c r="Y193">
        <v>17</v>
      </c>
      <c r="Z193">
        <v>89</v>
      </c>
      <c r="AA193">
        <v>70</v>
      </c>
      <c r="AB193">
        <v>63</v>
      </c>
      <c r="AC193">
        <v>68</v>
      </c>
      <c r="AD193">
        <v>73</v>
      </c>
      <c r="AE193">
        <v>42</v>
      </c>
    </row>
    <row r="194" spans="12:31">
      <c r="L194">
        <v>35</v>
      </c>
      <c r="M194">
        <v>20</v>
      </c>
      <c r="N194">
        <v>39</v>
      </c>
      <c r="O194">
        <v>36</v>
      </c>
      <c r="P194">
        <v>60</v>
      </c>
      <c r="Q194">
        <v>83</v>
      </c>
      <c r="R194">
        <v>62</v>
      </c>
      <c r="S194">
        <v>69</v>
      </c>
      <c r="T194">
        <v>11</v>
      </c>
      <c r="U194">
        <v>42</v>
      </c>
      <c r="V194">
        <v>51</v>
      </c>
      <c r="W194">
        <v>34</v>
      </c>
      <c r="X194">
        <v>36</v>
      </c>
      <c r="Y194">
        <v>50</v>
      </c>
      <c r="Z194">
        <v>48</v>
      </c>
      <c r="AA194">
        <v>7</v>
      </c>
      <c r="AB194">
        <v>7</v>
      </c>
      <c r="AC194">
        <v>34</v>
      </c>
      <c r="AD194">
        <v>32</v>
      </c>
      <c r="AE194">
        <v>16</v>
      </c>
    </row>
    <row r="195" spans="12:31">
      <c r="L195">
        <v>24</v>
      </c>
      <c r="M195">
        <v>42</v>
      </c>
      <c r="N195">
        <v>69</v>
      </c>
      <c r="O195">
        <v>77</v>
      </c>
      <c r="P195">
        <v>10</v>
      </c>
      <c r="Q195">
        <v>87</v>
      </c>
      <c r="R195">
        <v>33</v>
      </c>
      <c r="S195">
        <v>4</v>
      </c>
      <c r="T195">
        <v>55</v>
      </c>
      <c r="U195">
        <v>91</v>
      </c>
      <c r="V195">
        <v>52</v>
      </c>
      <c r="W195">
        <v>15</v>
      </c>
      <c r="X195">
        <v>62</v>
      </c>
      <c r="Y195">
        <v>12</v>
      </c>
      <c r="Z195">
        <v>7</v>
      </c>
      <c r="AA195">
        <v>66</v>
      </c>
      <c r="AB195">
        <v>38</v>
      </c>
      <c r="AC195">
        <v>41</v>
      </c>
      <c r="AD195">
        <v>87</v>
      </c>
      <c r="AE195">
        <v>41</v>
      </c>
    </row>
    <row r="196" spans="12:31">
      <c r="L196">
        <v>66</v>
      </c>
      <c r="M196">
        <v>34</v>
      </c>
      <c r="N196">
        <v>71</v>
      </c>
      <c r="O196">
        <v>48</v>
      </c>
      <c r="P196">
        <v>48</v>
      </c>
      <c r="Q196">
        <v>54</v>
      </c>
      <c r="R196">
        <v>45</v>
      </c>
      <c r="S196">
        <v>82</v>
      </c>
      <c r="T196">
        <v>35</v>
      </c>
      <c r="U196">
        <v>14</v>
      </c>
      <c r="V196">
        <v>54</v>
      </c>
      <c r="W196">
        <v>11</v>
      </c>
      <c r="X196">
        <v>40</v>
      </c>
      <c r="Y196">
        <v>58</v>
      </c>
      <c r="Z196">
        <v>23</v>
      </c>
      <c r="AA196">
        <v>97</v>
      </c>
      <c r="AB196">
        <v>30</v>
      </c>
      <c r="AC196">
        <v>5</v>
      </c>
      <c r="AD196">
        <v>84</v>
      </c>
      <c r="AE196">
        <v>59</v>
      </c>
    </row>
    <row r="197" spans="12:31">
      <c r="L197">
        <v>75</v>
      </c>
      <c r="M197">
        <v>35</v>
      </c>
      <c r="N197">
        <v>7</v>
      </c>
      <c r="O197">
        <v>53</v>
      </c>
      <c r="P197">
        <v>28</v>
      </c>
      <c r="Q197">
        <v>9</v>
      </c>
      <c r="R197">
        <v>82</v>
      </c>
      <c r="S197">
        <v>61</v>
      </c>
      <c r="T197">
        <v>82</v>
      </c>
      <c r="U197">
        <v>66</v>
      </c>
      <c r="V197">
        <v>43</v>
      </c>
      <c r="W197">
        <v>90</v>
      </c>
      <c r="X197">
        <v>67</v>
      </c>
      <c r="Y197">
        <v>21</v>
      </c>
      <c r="Z197">
        <v>39</v>
      </c>
      <c r="AA197">
        <v>41</v>
      </c>
      <c r="AB197">
        <v>13</v>
      </c>
      <c r="AC197">
        <v>30</v>
      </c>
      <c r="AD197">
        <v>75</v>
      </c>
      <c r="AE197">
        <v>20</v>
      </c>
    </row>
    <row r="198" spans="12:31">
      <c r="L198">
        <v>47</v>
      </c>
      <c r="M198">
        <v>61</v>
      </c>
      <c r="N198">
        <v>39</v>
      </c>
      <c r="O198">
        <v>77</v>
      </c>
      <c r="P198">
        <v>63</v>
      </c>
      <c r="Q198">
        <v>54</v>
      </c>
      <c r="R198">
        <v>89</v>
      </c>
      <c r="S198">
        <v>92</v>
      </c>
      <c r="T198">
        <v>56</v>
      </c>
      <c r="U198">
        <v>91</v>
      </c>
      <c r="V198">
        <v>73</v>
      </c>
      <c r="W198">
        <v>69</v>
      </c>
      <c r="X198">
        <v>83</v>
      </c>
      <c r="Y198">
        <v>17</v>
      </c>
      <c r="Z198">
        <v>19</v>
      </c>
      <c r="AA198">
        <v>16</v>
      </c>
      <c r="AB198">
        <v>84</v>
      </c>
      <c r="AC198">
        <v>43</v>
      </c>
      <c r="AD198">
        <v>31</v>
      </c>
      <c r="AE198">
        <v>27</v>
      </c>
    </row>
    <row r="199" spans="12:31">
      <c r="L199">
        <v>75</v>
      </c>
      <c r="M199">
        <v>83</v>
      </c>
      <c r="N199">
        <v>38</v>
      </c>
      <c r="O199">
        <v>56</v>
      </c>
      <c r="P199">
        <v>55</v>
      </c>
      <c r="Q199">
        <v>5</v>
      </c>
      <c r="R199">
        <v>96</v>
      </c>
      <c r="S199">
        <v>90</v>
      </c>
      <c r="T199">
        <v>75</v>
      </c>
      <c r="U199">
        <v>65</v>
      </c>
      <c r="V199">
        <v>80</v>
      </c>
      <c r="W199">
        <v>18</v>
      </c>
      <c r="X199">
        <v>42</v>
      </c>
      <c r="Y199">
        <v>64</v>
      </c>
      <c r="Z199">
        <v>31</v>
      </c>
      <c r="AA199">
        <v>92</v>
      </c>
      <c r="AB199">
        <v>65</v>
      </c>
      <c r="AC199">
        <v>83</v>
      </c>
      <c r="AD199">
        <v>1</v>
      </c>
      <c r="AE199">
        <v>33</v>
      </c>
    </row>
    <row r="200" spans="12:31">
      <c r="L200">
        <v>62</v>
      </c>
      <c r="M200">
        <v>32</v>
      </c>
      <c r="N200">
        <v>49</v>
      </c>
      <c r="O200">
        <v>76</v>
      </c>
      <c r="P200">
        <v>59</v>
      </c>
      <c r="Q200">
        <v>48</v>
      </c>
      <c r="R200">
        <v>40</v>
      </c>
      <c r="S200">
        <v>29</v>
      </c>
      <c r="T200">
        <v>33</v>
      </c>
      <c r="U200">
        <v>60</v>
      </c>
      <c r="V200">
        <v>20</v>
      </c>
      <c r="W200">
        <v>82</v>
      </c>
      <c r="X200">
        <v>56</v>
      </c>
      <c r="Y200">
        <v>87</v>
      </c>
      <c r="Z200">
        <v>70</v>
      </c>
      <c r="AA200">
        <v>7</v>
      </c>
      <c r="AB200">
        <v>74</v>
      </c>
      <c r="AC200">
        <v>16</v>
      </c>
      <c r="AD200">
        <v>95</v>
      </c>
      <c r="AE200">
        <v>60</v>
      </c>
    </row>
    <row r="201" spans="12:31">
      <c r="L201">
        <v>90</v>
      </c>
      <c r="M201">
        <v>2</v>
      </c>
      <c r="N201">
        <v>31</v>
      </c>
      <c r="O201">
        <v>1</v>
      </c>
      <c r="P201">
        <v>86</v>
      </c>
      <c r="Q201">
        <v>96</v>
      </c>
      <c r="R201">
        <v>41</v>
      </c>
      <c r="S201">
        <v>11</v>
      </c>
      <c r="T201">
        <v>89</v>
      </c>
      <c r="U201">
        <v>62</v>
      </c>
      <c r="V201">
        <v>22</v>
      </c>
      <c r="W201">
        <v>57</v>
      </c>
      <c r="X201">
        <v>67</v>
      </c>
      <c r="Y201">
        <v>77</v>
      </c>
      <c r="Z201">
        <v>13</v>
      </c>
      <c r="AA201">
        <v>42</v>
      </c>
      <c r="AB201">
        <v>76</v>
      </c>
      <c r="AC201">
        <v>76</v>
      </c>
      <c r="AD201">
        <v>89</v>
      </c>
      <c r="AE201">
        <v>48</v>
      </c>
    </row>
    <row r="202" spans="12:31">
      <c r="L202">
        <v>9</v>
      </c>
      <c r="M202">
        <v>4</v>
      </c>
      <c r="N202">
        <v>60</v>
      </c>
      <c r="O202">
        <v>71</v>
      </c>
      <c r="P202">
        <v>6</v>
      </c>
      <c r="Q202">
        <v>49</v>
      </c>
      <c r="R202">
        <v>33</v>
      </c>
      <c r="S202">
        <v>19</v>
      </c>
      <c r="T202">
        <v>31</v>
      </c>
      <c r="U202">
        <v>56</v>
      </c>
      <c r="V202">
        <v>25</v>
      </c>
      <c r="W202">
        <v>22</v>
      </c>
      <c r="X202">
        <v>19</v>
      </c>
      <c r="Y202">
        <v>1</v>
      </c>
      <c r="Z202">
        <v>2</v>
      </c>
      <c r="AA202">
        <v>64</v>
      </c>
      <c r="AB202">
        <v>87</v>
      </c>
      <c r="AC202">
        <v>74</v>
      </c>
      <c r="AD202">
        <v>46</v>
      </c>
      <c r="AE202">
        <v>91</v>
      </c>
    </row>
    <row r="203" spans="12:31">
      <c r="L203">
        <v>58</v>
      </c>
      <c r="M203">
        <v>47</v>
      </c>
      <c r="N203">
        <v>83</v>
      </c>
      <c r="O203">
        <v>28</v>
      </c>
      <c r="P203">
        <v>10</v>
      </c>
      <c r="Q203">
        <v>39</v>
      </c>
      <c r="R203">
        <v>15</v>
      </c>
      <c r="S203">
        <v>71</v>
      </c>
      <c r="T203">
        <v>84</v>
      </c>
      <c r="U203">
        <v>84</v>
      </c>
      <c r="V203">
        <v>65</v>
      </c>
      <c r="W203">
        <v>78</v>
      </c>
      <c r="X203">
        <v>72</v>
      </c>
      <c r="Y203">
        <v>3</v>
      </c>
      <c r="Z203">
        <v>68</v>
      </c>
      <c r="AA203">
        <v>36</v>
      </c>
      <c r="AB203">
        <v>88</v>
      </c>
      <c r="AC203">
        <v>8</v>
      </c>
      <c r="AD203">
        <v>32</v>
      </c>
      <c r="AE203">
        <v>71</v>
      </c>
    </row>
    <row r="204" spans="12:31">
      <c r="L204">
        <v>87</v>
      </c>
      <c r="M204">
        <v>29</v>
      </c>
      <c r="N204">
        <v>30</v>
      </c>
      <c r="O204">
        <v>76</v>
      </c>
      <c r="P204">
        <v>72</v>
      </c>
      <c r="Q204">
        <v>11</v>
      </c>
      <c r="R204">
        <v>91</v>
      </c>
      <c r="S204">
        <v>2</v>
      </c>
      <c r="T204">
        <v>71</v>
      </c>
      <c r="U204">
        <v>60</v>
      </c>
      <c r="V204">
        <v>9</v>
      </c>
      <c r="W204">
        <v>16</v>
      </c>
      <c r="X204">
        <v>94</v>
      </c>
      <c r="Y204">
        <v>72</v>
      </c>
      <c r="Z204">
        <v>12</v>
      </c>
      <c r="AA204">
        <v>82</v>
      </c>
      <c r="AB204">
        <v>42</v>
      </c>
      <c r="AC204">
        <v>65</v>
      </c>
      <c r="AD204">
        <v>93</v>
      </c>
      <c r="AE204">
        <v>9</v>
      </c>
    </row>
    <row r="205" spans="12:31">
      <c r="L205">
        <v>5</v>
      </c>
      <c r="M205">
        <v>37</v>
      </c>
      <c r="N205">
        <v>65</v>
      </c>
      <c r="O205">
        <v>32</v>
      </c>
      <c r="P205">
        <v>8</v>
      </c>
      <c r="Q205">
        <v>44</v>
      </c>
      <c r="R205">
        <v>42</v>
      </c>
      <c r="S205">
        <v>90</v>
      </c>
      <c r="T205">
        <v>84</v>
      </c>
      <c r="U205">
        <v>68</v>
      </c>
      <c r="V205">
        <v>76</v>
      </c>
      <c r="W205">
        <v>14</v>
      </c>
      <c r="X205">
        <v>79</v>
      </c>
      <c r="Y205">
        <v>7</v>
      </c>
      <c r="Z205">
        <v>33</v>
      </c>
      <c r="AA205">
        <v>35</v>
      </c>
      <c r="AB205">
        <v>21</v>
      </c>
      <c r="AC205">
        <v>24</v>
      </c>
      <c r="AD205">
        <v>85</v>
      </c>
      <c r="AE205">
        <v>16</v>
      </c>
    </row>
    <row r="206" spans="12:31">
      <c r="L206">
        <v>71</v>
      </c>
      <c r="M206">
        <v>55</v>
      </c>
      <c r="N206">
        <v>13</v>
      </c>
      <c r="O206">
        <v>82</v>
      </c>
      <c r="P206">
        <v>26</v>
      </c>
      <c r="Q206">
        <v>58</v>
      </c>
      <c r="R206">
        <v>53</v>
      </c>
      <c r="S206">
        <v>81</v>
      </c>
      <c r="T206">
        <v>39</v>
      </c>
      <c r="U206">
        <v>6</v>
      </c>
      <c r="V206">
        <v>99</v>
      </c>
      <c r="W206">
        <v>49</v>
      </c>
      <c r="X206">
        <v>77</v>
      </c>
      <c r="Y206">
        <v>14</v>
      </c>
      <c r="Z206">
        <v>10</v>
      </c>
      <c r="AA206">
        <v>50</v>
      </c>
      <c r="AB206">
        <v>64</v>
      </c>
      <c r="AC206">
        <v>21</v>
      </c>
      <c r="AD206">
        <v>88</v>
      </c>
      <c r="AE206">
        <v>100</v>
      </c>
    </row>
    <row r="207" spans="12:31">
      <c r="L207">
        <v>40</v>
      </c>
      <c r="M207">
        <v>27</v>
      </c>
      <c r="N207">
        <v>2</v>
      </c>
      <c r="O207">
        <v>33</v>
      </c>
      <c r="P207">
        <v>73</v>
      </c>
      <c r="Q207">
        <v>3</v>
      </c>
      <c r="R207">
        <v>87</v>
      </c>
      <c r="S207">
        <v>10</v>
      </c>
      <c r="T207">
        <v>58</v>
      </c>
      <c r="U207">
        <v>82</v>
      </c>
      <c r="V207">
        <v>100</v>
      </c>
      <c r="W207">
        <v>91</v>
      </c>
      <c r="X207">
        <v>83</v>
      </c>
      <c r="Y207">
        <v>14</v>
      </c>
      <c r="Z207">
        <v>45</v>
      </c>
      <c r="AA207">
        <v>6</v>
      </c>
      <c r="AB207">
        <v>43</v>
      </c>
      <c r="AC207">
        <v>87</v>
      </c>
      <c r="AD207">
        <v>6</v>
      </c>
      <c r="AE207">
        <v>7</v>
      </c>
    </row>
    <row r="208" spans="12:31">
      <c r="L208">
        <v>77</v>
      </c>
      <c r="M208">
        <v>90</v>
      </c>
      <c r="N208">
        <v>32</v>
      </c>
      <c r="O208">
        <v>82</v>
      </c>
      <c r="P208">
        <v>40</v>
      </c>
      <c r="Q208">
        <v>62</v>
      </c>
      <c r="R208">
        <v>49</v>
      </c>
      <c r="S208">
        <v>32</v>
      </c>
      <c r="T208">
        <v>60</v>
      </c>
      <c r="U208">
        <v>4</v>
      </c>
      <c r="V208">
        <v>72</v>
      </c>
      <c r="W208">
        <v>55</v>
      </c>
      <c r="X208">
        <v>97</v>
      </c>
      <c r="Y208">
        <v>83</v>
      </c>
      <c r="Z208">
        <v>7</v>
      </c>
      <c r="AA208">
        <v>32</v>
      </c>
      <c r="AB208">
        <v>75</v>
      </c>
      <c r="AC208">
        <v>92</v>
      </c>
      <c r="AD208">
        <v>65</v>
      </c>
      <c r="AE208">
        <v>48</v>
      </c>
    </row>
    <row r="209" spans="12:31">
      <c r="L209">
        <v>62</v>
      </c>
      <c r="M209">
        <v>31</v>
      </c>
      <c r="N209">
        <v>22</v>
      </c>
      <c r="O209">
        <v>48</v>
      </c>
      <c r="P209">
        <v>69</v>
      </c>
      <c r="Q209">
        <v>66</v>
      </c>
      <c r="R209">
        <v>28</v>
      </c>
      <c r="S209">
        <v>54</v>
      </c>
      <c r="T209">
        <v>3</v>
      </c>
      <c r="U209">
        <v>58</v>
      </c>
      <c r="V209">
        <v>56</v>
      </c>
      <c r="W209">
        <v>21</v>
      </c>
      <c r="X209">
        <v>100</v>
      </c>
      <c r="Y209">
        <v>94</v>
      </c>
      <c r="Z209">
        <v>12</v>
      </c>
      <c r="AA209">
        <v>94</v>
      </c>
      <c r="AB209">
        <v>24</v>
      </c>
      <c r="AC209">
        <v>6</v>
      </c>
      <c r="AD209">
        <v>14</v>
      </c>
      <c r="AE209">
        <v>83</v>
      </c>
    </row>
    <row r="210" spans="12:31">
      <c r="L210">
        <v>75</v>
      </c>
      <c r="M210">
        <v>7</v>
      </c>
      <c r="N210">
        <v>75</v>
      </c>
      <c r="O210">
        <v>57</v>
      </c>
      <c r="P210">
        <v>36</v>
      </c>
      <c r="Q210">
        <v>24</v>
      </c>
      <c r="R210">
        <v>65</v>
      </c>
      <c r="S210">
        <v>72</v>
      </c>
      <c r="T210">
        <v>21</v>
      </c>
      <c r="U210">
        <v>69</v>
      </c>
      <c r="V210">
        <v>79</v>
      </c>
      <c r="W210">
        <v>23</v>
      </c>
      <c r="X210">
        <v>10</v>
      </c>
      <c r="Y210">
        <v>34</v>
      </c>
      <c r="Z210">
        <v>14</v>
      </c>
      <c r="AA210">
        <v>47</v>
      </c>
      <c r="AB210">
        <v>66</v>
      </c>
      <c r="AC210">
        <v>30</v>
      </c>
      <c r="AD210">
        <v>97</v>
      </c>
      <c r="AE210">
        <v>91</v>
      </c>
    </row>
    <row r="211" spans="12:31">
      <c r="L211">
        <v>68</v>
      </c>
      <c r="M211">
        <v>54</v>
      </c>
      <c r="N211">
        <v>34</v>
      </c>
      <c r="O211">
        <v>43</v>
      </c>
      <c r="P211">
        <v>18</v>
      </c>
      <c r="Q211">
        <v>89</v>
      </c>
      <c r="R211">
        <v>25</v>
      </c>
      <c r="S211">
        <v>1</v>
      </c>
      <c r="T211">
        <v>94</v>
      </c>
      <c r="U211">
        <v>64</v>
      </c>
      <c r="V211">
        <v>86</v>
      </c>
      <c r="W211">
        <v>86</v>
      </c>
      <c r="X211">
        <v>25</v>
      </c>
      <c r="Y211">
        <v>92</v>
      </c>
      <c r="Z211">
        <v>19</v>
      </c>
      <c r="AA211">
        <v>34</v>
      </c>
      <c r="AB211">
        <v>22</v>
      </c>
      <c r="AC211">
        <v>52</v>
      </c>
      <c r="AD211">
        <v>51</v>
      </c>
      <c r="AE211">
        <v>8</v>
      </c>
    </row>
    <row r="212" spans="12:31">
      <c r="L212">
        <v>68</v>
      </c>
      <c r="M212">
        <v>17</v>
      </c>
      <c r="N212">
        <v>81</v>
      </c>
      <c r="O212">
        <v>73</v>
      </c>
      <c r="P212">
        <v>51</v>
      </c>
      <c r="Q212">
        <v>24</v>
      </c>
      <c r="R212">
        <v>99</v>
      </c>
      <c r="S212">
        <v>49</v>
      </c>
      <c r="T212">
        <v>99</v>
      </c>
      <c r="U212">
        <v>95</v>
      </c>
      <c r="V212">
        <v>22</v>
      </c>
      <c r="W212">
        <v>32</v>
      </c>
      <c r="X212">
        <v>5</v>
      </c>
      <c r="Y212">
        <v>74</v>
      </c>
      <c r="Z212">
        <v>4</v>
      </c>
      <c r="AA212">
        <v>19</v>
      </c>
      <c r="AB212">
        <v>3</v>
      </c>
      <c r="AC212">
        <v>26</v>
      </c>
      <c r="AD212">
        <v>66</v>
      </c>
      <c r="AE212">
        <v>68</v>
      </c>
    </row>
    <row r="213" spans="12:31">
      <c r="L213">
        <v>60</v>
      </c>
      <c r="M213">
        <v>53</v>
      </c>
      <c r="N213">
        <v>39</v>
      </c>
      <c r="O213">
        <v>63</v>
      </c>
      <c r="P213">
        <v>39</v>
      </c>
      <c r="Q213">
        <v>49</v>
      </c>
      <c r="R213">
        <v>52</v>
      </c>
      <c r="S213">
        <v>66</v>
      </c>
      <c r="T213">
        <v>37</v>
      </c>
      <c r="U213">
        <v>69</v>
      </c>
      <c r="V213">
        <v>88</v>
      </c>
      <c r="W213">
        <v>3</v>
      </c>
      <c r="X213">
        <v>86</v>
      </c>
      <c r="Y213">
        <v>44</v>
      </c>
      <c r="Z213">
        <v>78</v>
      </c>
      <c r="AA213">
        <v>43</v>
      </c>
      <c r="AB213">
        <v>88</v>
      </c>
      <c r="AC213">
        <v>5</v>
      </c>
      <c r="AD213">
        <v>38</v>
      </c>
      <c r="AE213">
        <v>94</v>
      </c>
    </row>
    <row r="214" spans="12:31">
      <c r="L214">
        <v>38</v>
      </c>
      <c r="M214">
        <v>44</v>
      </c>
      <c r="N214">
        <v>18</v>
      </c>
      <c r="O214">
        <v>1</v>
      </c>
      <c r="P214">
        <v>14</v>
      </c>
      <c r="Q214">
        <v>6</v>
      </c>
      <c r="R214">
        <v>88</v>
      </c>
      <c r="S214">
        <v>7</v>
      </c>
      <c r="T214">
        <v>8</v>
      </c>
      <c r="U214">
        <v>87</v>
      </c>
      <c r="V214">
        <v>51</v>
      </c>
      <c r="W214">
        <v>54</v>
      </c>
      <c r="X214">
        <v>35</v>
      </c>
      <c r="Y214">
        <v>92</v>
      </c>
      <c r="Z214">
        <v>35</v>
      </c>
      <c r="AA214">
        <v>1</v>
      </c>
      <c r="AB214">
        <v>72</v>
      </c>
      <c r="AC214">
        <v>78</v>
      </c>
      <c r="AD214">
        <v>79</v>
      </c>
      <c r="AE214">
        <v>69</v>
      </c>
    </row>
    <row r="215" spans="12:31">
      <c r="L215">
        <v>13</v>
      </c>
      <c r="M215">
        <v>2</v>
      </c>
      <c r="N215">
        <v>66</v>
      </c>
      <c r="O215">
        <v>24</v>
      </c>
      <c r="P215">
        <v>33</v>
      </c>
      <c r="Q215">
        <v>64</v>
      </c>
      <c r="R215">
        <v>9</v>
      </c>
      <c r="S215">
        <v>73</v>
      </c>
      <c r="T215">
        <v>50</v>
      </c>
      <c r="U215">
        <v>100</v>
      </c>
      <c r="V215">
        <v>33</v>
      </c>
      <c r="W215">
        <v>9</v>
      </c>
      <c r="X215">
        <v>90</v>
      </c>
      <c r="Y215">
        <v>16</v>
      </c>
      <c r="Z215">
        <v>28</v>
      </c>
      <c r="AA215">
        <v>65</v>
      </c>
      <c r="AB215">
        <v>6</v>
      </c>
      <c r="AC215">
        <v>91</v>
      </c>
      <c r="AD215">
        <v>29</v>
      </c>
      <c r="AE215">
        <v>41</v>
      </c>
    </row>
    <row r="216" spans="12:31">
      <c r="L216">
        <v>65</v>
      </c>
      <c r="M216">
        <v>78</v>
      </c>
      <c r="N216">
        <v>33</v>
      </c>
      <c r="O216">
        <v>93</v>
      </c>
      <c r="P216">
        <v>61</v>
      </c>
      <c r="Q216">
        <v>75</v>
      </c>
      <c r="R216">
        <v>81</v>
      </c>
      <c r="S216">
        <v>47</v>
      </c>
      <c r="T216">
        <v>24</v>
      </c>
      <c r="U216">
        <v>10</v>
      </c>
      <c r="V216">
        <v>8</v>
      </c>
      <c r="W216">
        <v>54</v>
      </c>
      <c r="X216">
        <v>21</v>
      </c>
      <c r="Y216">
        <v>94</v>
      </c>
      <c r="Z216">
        <v>85</v>
      </c>
      <c r="AA216">
        <v>70</v>
      </c>
      <c r="AB216">
        <v>86</v>
      </c>
      <c r="AC216">
        <v>71</v>
      </c>
      <c r="AD216">
        <v>1</v>
      </c>
      <c r="AE216">
        <v>55</v>
      </c>
    </row>
    <row r="217" spans="12:31">
      <c r="L217">
        <v>11</v>
      </c>
      <c r="M217">
        <v>74</v>
      </c>
      <c r="N217">
        <v>100</v>
      </c>
      <c r="O217">
        <v>95</v>
      </c>
      <c r="P217">
        <v>33</v>
      </c>
      <c r="Q217">
        <v>87</v>
      </c>
      <c r="R217">
        <v>58</v>
      </c>
      <c r="S217">
        <v>14</v>
      </c>
      <c r="T217">
        <v>10</v>
      </c>
      <c r="U217">
        <v>41</v>
      </c>
      <c r="V217">
        <v>85</v>
      </c>
      <c r="W217">
        <v>63</v>
      </c>
      <c r="X217">
        <v>5</v>
      </c>
      <c r="Y217">
        <v>14</v>
      </c>
      <c r="Z217">
        <v>72</v>
      </c>
      <c r="AA217">
        <v>9</v>
      </c>
      <c r="AB217">
        <v>39</v>
      </c>
      <c r="AC217">
        <v>98</v>
      </c>
      <c r="AD217">
        <v>56</v>
      </c>
      <c r="AE217">
        <v>94</v>
      </c>
    </row>
    <row r="218" spans="12:31">
      <c r="L218">
        <v>100</v>
      </c>
      <c r="M218">
        <v>79</v>
      </c>
      <c r="N218">
        <v>1</v>
      </c>
      <c r="O218">
        <v>30</v>
      </c>
      <c r="P218">
        <v>38</v>
      </c>
      <c r="Q218">
        <v>38</v>
      </c>
      <c r="R218">
        <v>2</v>
      </c>
      <c r="S218">
        <v>52</v>
      </c>
      <c r="T218">
        <v>10</v>
      </c>
      <c r="U218">
        <v>76</v>
      </c>
      <c r="V218">
        <v>34</v>
      </c>
      <c r="W218">
        <v>28</v>
      </c>
      <c r="X218">
        <v>82</v>
      </c>
      <c r="Y218">
        <v>89</v>
      </c>
      <c r="Z218">
        <v>37</v>
      </c>
      <c r="AA218">
        <v>68</v>
      </c>
      <c r="AB218">
        <v>86</v>
      </c>
      <c r="AC218">
        <v>9</v>
      </c>
      <c r="AD218">
        <v>97</v>
      </c>
      <c r="AE218">
        <v>62</v>
      </c>
    </row>
    <row r="219" spans="12:31">
      <c r="L219">
        <v>93</v>
      </c>
      <c r="M219">
        <v>77</v>
      </c>
      <c r="N219">
        <v>58</v>
      </c>
      <c r="O219">
        <v>4</v>
      </c>
      <c r="P219">
        <v>76</v>
      </c>
      <c r="Q219">
        <v>71</v>
      </c>
      <c r="R219">
        <v>79</v>
      </c>
      <c r="S219">
        <v>10</v>
      </c>
      <c r="T219">
        <v>7</v>
      </c>
      <c r="U219">
        <v>40</v>
      </c>
      <c r="V219">
        <v>73</v>
      </c>
      <c r="W219">
        <v>26</v>
      </c>
      <c r="X219">
        <v>6</v>
      </c>
      <c r="Y219">
        <v>95</v>
      </c>
      <c r="Z219">
        <v>19</v>
      </c>
      <c r="AA219">
        <v>27</v>
      </c>
      <c r="AB219">
        <v>41</v>
      </c>
      <c r="AC219">
        <v>83</v>
      </c>
      <c r="AD219">
        <v>90</v>
      </c>
      <c r="AE219">
        <v>16</v>
      </c>
    </row>
    <row r="220" spans="12:31">
      <c r="L220">
        <v>99</v>
      </c>
      <c r="M220">
        <v>39</v>
      </c>
      <c r="N220">
        <v>52</v>
      </c>
      <c r="O220">
        <v>60</v>
      </c>
      <c r="P220">
        <v>13</v>
      </c>
      <c r="Q220">
        <v>65</v>
      </c>
      <c r="R220">
        <v>16</v>
      </c>
      <c r="S220">
        <v>90</v>
      </c>
      <c r="T220">
        <v>12</v>
      </c>
      <c r="U220">
        <v>57</v>
      </c>
      <c r="V220">
        <v>57</v>
      </c>
      <c r="W220">
        <v>35</v>
      </c>
      <c r="X220">
        <v>80</v>
      </c>
      <c r="Y220">
        <v>19</v>
      </c>
      <c r="Z220">
        <v>43</v>
      </c>
      <c r="AA220">
        <v>13</v>
      </c>
      <c r="AB220">
        <v>70</v>
      </c>
      <c r="AC220">
        <v>22</v>
      </c>
      <c r="AD220">
        <v>74</v>
      </c>
      <c r="AE220">
        <v>9</v>
      </c>
    </row>
    <row r="221" spans="12:31">
      <c r="L221">
        <v>47</v>
      </c>
      <c r="M221">
        <v>15</v>
      </c>
      <c r="N221">
        <v>65</v>
      </c>
      <c r="O221">
        <v>34</v>
      </c>
      <c r="P221">
        <v>2</v>
      </c>
      <c r="Q221">
        <v>49</v>
      </c>
      <c r="R221">
        <v>3</v>
      </c>
      <c r="S221">
        <v>68</v>
      </c>
      <c r="T221">
        <v>46</v>
      </c>
      <c r="U221">
        <v>42</v>
      </c>
      <c r="V221">
        <v>32</v>
      </c>
      <c r="W221">
        <v>76</v>
      </c>
      <c r="X221">
        <v>41</v>
      </c>
      <c r="Y221">
        <v>47</v>
      </c>
      <c r="Z221">
        <v>40</v>
      </c>
      <c r="AA221">
        <v>73</v>
      </c>
      <c r="AB221">
        <v>65</v>
      </c>
      <c r="AC221">
        <v>63</v>
      </c>
      <c r="AD221">
        <v>98</v>
      </c>
      <c r="AE221">
        <v>15</v>
      </c>
    </row>
    <row r="222" spans="12:31">
      <c r="L222">
        <v>62</v>
      </c>
      <c r="M222">
        <v>100</v>
      </c>
      <c r="N222">
        <v>64</v>
      </c>
      <c r="O222">
        <v>94</v>
      </c>
      <c r="P222">
        <v>41</v>
      </c>
      <c r="Q222">
        <v>79</v>
      </c>
      <c r="R222">
        <v>3</v>
      </c>
      <c r="S222">
        <v>11</v>
      </c>
      <c r="T222">
        <v>9</v>
      </c>
      <c r="U222">
        <v>23</v>
      </c>
      <c r="V222">
        <v>40</v>
      </c>
      <c r="W222">
        <v>63</v>
      </c>
      <c r="X222">
        <v>60</v>
      </c>
      <c r="Y222">
        <v>39</v>
      </c>
      <c r="Z222">
        <v>27</v>
      </c>
      <c r="AA222">
        <v>18</v>
      </c>
      <c r="AB222">
        <v>16</v>
      </c>
      <c r="AC222">
        <v>6</v>
      </c>
      <c r="AD222">
        <v>19</v>
      </c>
      <c r="AE222">
        <v>28</v>
      </c>
    </row>
    <row r="223" spans="12:31">
      <c r="L223">
        <v>36</v>
      </c>
      <c r="M223">
        <v>37</v>
      </c>
      <c r="N223">
        <v>100</v>
      </c>
      <c r="O223">
        <v>34</v>
      </c>
      <c r="P223">
        <v>96</v>
      </c>
      <c r="Q223">
        <v>54</v>
      </c>
      <c r="R223">
        <v>46</v>
      </c>
      <c r="S223">
        <v>34</v>
      </c>
      <c r="T223">
        <v>58</v>
      </c>
      <c r="U223">
        <v>61</v>
      </c>
      <c r="V223">
        <v>7</v>
      </c>
      <c r="W223">
        <v>51</v>
      </c>
      <c r="X223">
        <v>55</v>
      </c>
      <c r="Y223">
        <v>90</v>
      </c>
      <c r="Z223">
        <v>20</v>
      </c>
      <c r="AA223">
        <v>49</v>
      </c>
      <c r="AB223">
        <v>94</v>
      </c>
      <c r="AC223">
        <v>56</v>
      </c>
      <c r="AD223">
        <v>53</v>
      </c>
      <c r="AE223">
        <v>17</v>
      </c>
    </row>
    <row r="224" spans="12:31">
      <c r="L224">
        <v>50</v>
      </c>
      <c r="M224">
        <v>30</v>
      </c>
      <c r="N224">
        <v>8</v>
      </c>
      <c r="O224">
        <v>81</v>
      </c>
      <c r="P224">
        <v>33</v>
      </c>
      <c r="Q224">
        <v>75</v>
      </c>
      <c r="R224">
        <v>76</v>
      </c>
      <c r="S224">
        <v>68</v>
      </c>
      <c r="T224">
        <v>2</v>
      </c>
      <c r="U224">
        <v>39</v>
      </c>
      <c r="V224">
        <v>38</v>
      </c>
      <c r="W224">
        <v>25</v>
      </c>
      <c r="X224">
        <v>64</v>
      </c>
      <c r="Y224">
        <v>36</v>
      </c>
      <c r="Z224">
        <v>1</v>
      </c>
      <c r="AA224">
        <v>18</v>
      </c>
      <c r="AB224">
        <v>78</v>
      </c>
      <c r="AC224">
        <v>31</v>
      </c>
      <c r="AD224">
        <v>90</v>
      </c>
      <c r="AE224">
        <v>51</v>
      </c>
    </row>
    <row r="225" spans="12:31">
      <c r="L225">
        <v>71</v>
      </c>
      <c r="M225">
        <v>63</v>
      </c>
      <c r="N225">
        <v>57</v>
      </c>
      <c r="O225">
        <v>70</v>
      </c>
      <c r="P225">
        <v>12</v>
      </c>
      <c r="Q225">
        <v>93</v>
      </c>
      <c r="R225">
        <v>83</v>
      </c>
      <c r="S225">
        <v>29</v>
      </c>
      <c r="T225">
        <v>96</v>
      </c>
      <c r="U225">
        <v>51</v>
      </c>
      <c r="V225">
        <v>85</v>
      </c>
      <c r="W225">
        <v>77</v>
      </c>
      <c r="X225">
        <v>22</v>
      </c>
      <c r="Y225">
        <v>5</v>
      </c>
      <c r="Z225">
        <v>57</v>
      </c>
      <c r="AA225">
        <v>15</v>
      </c>
      <c r="AB225">
        <v>39</v>
      </c>
      <c r="AC225">
        <v>90</v>
      </c>
      <c r="AD225">
        <v>19</v>
      </c>
      <c r="AE225">
        <v>14</v>
      </c>
    </row>
    <row r="226" spans="12:31">
      <c r="L226">
        <v>33</v>
      </c>
      <c r="M226">
        <v>54</v>
      </c>
      <c r="N226">
        <v>72</v>
      </c>
      <c r="O226">
        <v>49</v>
      </c>
      <c r="P226">
        <v>3</v>
      </c>
      <c r="Q226">
        <v>68</v>
      </c>
      <c r="R226">
        <v>38</v>
      </c>
      <c r="S226">
        <v>97</v>
      </c>
      <c r="T226">
        <v>81</v>
      </c>
      <c r="U226">
        <v>6</v>
      </c>
      <c r="V226">
        <v>37</v>
      </c>
      <c r="W226">
        <v>35</v>
      </c>
      <c r="X226">
        <v>11</v>
      </c>
      <c r="Y226">
        <v>65</v>
      </c>
      <c r="Z226">
        <v>31</v>
      </c>
      <c r="AA226">
        <v>14</v>
      </c>
      <c r="AB226">
        <v>52</v>
      </c>
      <c r="AC226">
        <v>19</v>
      </c>
      <c r="AD226">
        <v>42</v>
      </c>
      <c r="AE226">
        <v>12</v>
      </c>
    </row>
    <row r="227" spans="12:31">
      <c r="L227">
        <v>68</v>
      </c>
      <c r="M227">
        <v>32</v>
      </c>
      <c r="N227">
        <v>91</v>
      </c>
      <c r="O227">
        <v>5</v>
      </c>
      <c r="P227">
        <v>34</v>
      </c>
      <c r="Q227">
        <v>66</v>
      </c>
      <c r="R227">
        <v>31</v>
      </c>
      <c r="S227">
        <v>25</v>
      </c>
      <c r="T227">
        <v>69</v>
      </c>
      <c r="U227">
        <v>89</v>
      </c>
      <c r="V227">
        <v>35</v>
      </c>
      <c r="W227">
        <v>56</v>
      </c>
      <c r="X227">
        <v>39</v>
      </c>
      <c r="Y227">
        <v>15</v>
      </c>
      <c r="Z227">
        <v>59</v>
      </c>
      <c r="AA227">
        <v>88</v>
      </c>
      <c r="AB227">
        <v>100</v>
      </c>
      <c r="AC227">
        <v>9</v>
      </c>
      <c r="AD227">
        <v>38</v>
      </c>
      <c r="AE227">
        <v>72</v>
      </c>
    </row>
    <row r="228" spans="12:31">
      <c r="L228">
        <v>80</v>
      </c>
      <c r="M228">
        <v>89</v>
      </c>
      <c r="N228">
        <v>86</v>
      </c>
      <c r="O228">
        <v>36</v>
      </c>
      <c r="P228">
        <v>50</v>
      </c>
      <c r="Q228">
        <v>78</v>
      </c>
      <c r="R228">
        <v>81</v>
      </c>
      <c r="S228">
        <v>78</v>
      </c>
      <c r="T228">
        <v>8</v>
      </c>
      <c r="U228">
        <v>4</v>
      </c>
      <c r="V228">
        <v>51</v>
      </c>
      <c r="W228">
        <v>20</v>
      </c>
      <c r="X228">
        <v>88</v>
      </c>
      <c r="Y228">
        <v>51</v>
      </c>
      <c r="Z228">
        <v>91</v>
      </c>
      <c r="AA228">
        <v>14</v>
      </c>
      <c r="AB228">
        <v>81</v>
      </c>
      <c r="AC228">
        <v>34</v>
      </c>
      <c r="AD228">
        <v>27</v>
      </c>
      <c r="AE228">
        <v>21</v>
      </c>
    </row>
    <row r="229" spans="12:31">
      <c r="L229">
        <v>82</v>
      </c>
      <c r="M229">
        <v>22</v>
      </c>
      <c r="N229">
        <v>53</v>
      </c>
      <c r="O229">
        <v>19</v>
      </c>
      <c r="P229">
        <v>14</v>
      </c>
      <c r="Q229">
        <v>39</v>
      </c>
      <c r="R229">
        <v>86</v>
      </c>
      <c r="S229">
        <v>50</v>
      </c>
      <c r="T229">
        <v>13</v>
      </c>
      <c r="U229">
        <v>62</v>
      </c>
      <c r="V229">
        <v>91</v>
      </c>
      <c r="W229">
        <v>8</v>
      </c>
      <c r="X229">
        <v>63</v>
      </c>
      <c r="Y229">
        <v>47</v>
      </c>
      <c r="Z229">
        <v>72</v>
      </c>
      <c r="AA229">
        <v>79</v>
      </c>
      <c r="AB229">
        <v>86</v>
      </c>
      <c r="AC229">
        <v>48</v>
      </c>
      <c r="AD229">
        <v>37</v>
      </c>
      <c r="AE229">
        <v>83</v>
      </c>
    </row>
    <row r="230" spans="12:31">
      <c r="L230">
        <v>70</v>
      </c>
      <c r="M230">
        <v>43</v>
      </c>
      <c r="N230">
        <v>74</v>
      </c>
      <c r="O230">
        <v>72</v>
      </c>
      <c r="P230">
        <v>45</v>
      </c>
      <c r="Q230">
        <v>41</v>
      </c>
      <c r="R230">
        <v>13</v>
      </c>
      <c r="S230">
        <v>42</v>
      </c>
      <c r="T230">
        <v>87</v>
      </c>
      <c r="U230">
        <v>34</v>
      </c>
      <c r="V230">
        <v>42</v>
      </c>
      <c r="W230">
        <v>99</v>
      </c>
      <c r="X230">
        <v>84</v>
      </c>
      <c r="Y230">
        <v>81</v>
      </c>
      <c r="Z230">
        <v>23</v>
      </c>
      <c r="AA230">
        <v>29</v>
      </c>
      <c r="AB230">
        <v>16</v>
      </c>
      <c r="AC230">
        <v>2</v>
      </c>
      <c r="AD230">
        <v>96</v>
      </c>
      <c r="AE230">
        <v>28</v>
      </c>
    </row>
    <row r="231" spans="12:31">
      <c r="L231">
        <v>95</v>
      </c>
      <c r="M231">
        <v>33</v>
      </c>
      <c r="N231">
        <v>7</v>
      </c>
      <c r="O231">
        <v>76</v>
      </c>
      <c r="P231">
        <v>39</v>
      </c>
      <c r="Q231">
        <v>88</v>
      </c>
      <c r="R231">
        <v>55</v>
      </c>
      <c r="S231">
        <v>64</v>
      </c>
      <c r="T231">
        <v>16</v>
      </c>
      <c r="U231">
        <v>37</v>
      </c>
      <c r="V231">
        <v>35</v>
      </c>
      <c r="W231">
        <v>31</v>
      </c>
      <c r="X231">
        <v>4</v>
      </c>
      <c r="Y231">
        <v>32</v>
      </c>
      <c r="Z231">
        <v>63</v>
      </c>
      <c r="AA231">
        <v>94</v>
      </c>
      <c r="AB231">
        <v>50</v>
      </c>
      <c r="AC231">
        <v>10</v>
      </c>
      <c r="AD231">
        <v>95</v>
      </c>
      <c r="AE231">
        <v>74</v>
      </c>
    </row>
    <row r="232" spans="12:31">
      <c r="L232">
        <v>24</v>
      </c>
      <c r="M232">
        <v>70</v>
      </c>
      <c r="N232">
        <v>27</v>
      </c>
      <c r="O232">
        <v>78</v>
      </c>
      <c r="P232">
        <v>78</v>
      </c>
      <c r="Q232">
        <v>36</v>
      </c>
      <c r="R232">
        <v>85</v>
      </c>
      <c r="S232">
        <v>79</v>
      </c>
      <c r="T232">
        <v>50</v>
      </c>
      <c r="U232">
        <v>15</v>
      </c>
      <c r="V232">
        <v>27</v>
      </c>
      <c r="W232">
        <v>71</v>
      </c>
      <c r="X232">
        <v>66</v>
      </c>
      <c r="Y232">
        <v>93</v>
      </c>
      <c r="Z232">
        <v>74</v>
      </c>
      <c r="AA232">
        <v>40</v>
      </c>
      <c r="AB232">
        <v>99</v>
      </c>
      <c r="AC232">
        <v>13</v>
      </c>
      <c r="AD232">
        <v>81</v>
      </c>
      <c r="AE232">
        <v>49</v>
      </c>
    </row>
    <row r="233" spans="12:31">
      <c r="L233">
        <v>1</v>
      </c>
      <c r="M233">
        <v>42</v>
      </c>
      <c r="N233">
        <v>24</v>
      </c>
      <c r="O233">
        <v>11</v>
      </c>
      <c r="P233">
        <v>41</v>
      </c>
      <c r="Q233">
        <v>78</v>
      </c>
      <c r="R233">
        <v>58</v>
      </c>
      <c r="S233">
        <v>7</v>
      </c>
      <c r="T233">
        <v>51</v>
      </c>
      <c r="U233">
        <v>27</v>
      </c>
      <c r="V233">
        <v>59</v>
      </c>
      <c r="W233">
        <v>88</v>
      </c>
      <c r="X233">
        <v>8</v>
      </c>
      <c r="Y233">
        <v>78</v>
      </c>
      <c r="Z233">
        <v>17</v>
      </c>
      <c r="AA233">
        <v>63</v>
      </c>
      <c r="AB233">
        <v>6</v>
      </c>
      <c r="AC233">
        <v>20</v>
      </c>
      <c r="AD233">
        <v>69</v>
      </c>
      <c r="AE233">
        <v>68</v>
      </c>
    </row>
    <row r="234" spans="12:31">
      <c r="L234">
        <v>91</v>
      </c>
      <c r="M234">
        <v>26</v>
      </c>
      <c r="N234">
        <v>84</v>
      </c>
      <c r="O234">
        <v>65</v>
      </c>
      <c r="P234">
        <v>71</v>
      </c>
      <c r="Q234">
        <v>15</v>
      </c>
      <c r="R234">
        <v>32</v>
      </c>
      <c r="S234">
        <v>95</v>
      </c>
      <c r="T234">
        <v>79</v>
      </c>
      <c r="U234">
        <v>31</v>
      </c>
      <c r="V234">
        <v>75</v>
      </c>
      <c r="W234">
        <v>46</v>
      </c>
      <c r="X234">
        <v>39</v>
      </c>
      <c r="Y234">
        <v>87</v>
      </c>
      <c r="Z234">
        <v>34</v>
      </c>
      <c r="AA234">
        <v>73</v>
      </c>
      <c r="AB234">
        <v>95</v>
      </c>
      <c r="AC234">
        <v>48</v>
      </c>
      <c r="AD234">
        <v>44</v>
      </c>
      <c r="AE234">
        <v>54</v>
      </c>
    </row>
    <row r="235" spans="12:31">
      <c r="L235">
        <v>100</v>
      </c>
      <c r="M235">
        <v>79</v>
      </c>
      <c r="N235">
        <v>78</v>
      </c>
      <c r="O235">
        <v>99</v>
      </c>
      <c r="P235">
        <v>41</v>
      </c>
      <c r="Q235">
        <v>89</v>
      </c>
      <c r="R235">
        <v>12</v>
      </c>
      <c r="S235">
        <v>77</v>
      </c>
      <c r="T235">
        <v>90</v>
      </c>
      <c r="U235">
        <v>48</v>
      </c>
      <c r="V235">
        <v>41</v>
      </c>
      <c r="W235">
        <v>19</v>
      </c>
      <c r="X235">
        <v>5</v>
      </c>
      <c r="Y235">
        <v>95</v>
      </c>
      <c r="Z235">
        <v>71</v>
      </c>
      <c r="AA235">
        <v>17</v>
      </c>
      <c r="AB235">
        <v>1</v>
      </c>
      <c r="AC235">
        <v>90</v>
      </c>
      <c r="AD235">
        <v>40</v>
      </c>
      <c r="AE235">
        <v>22</v>
      </c>
    </row>
    <row r="236" spans="12:31">
      <c r="L236">
        <v>58</v>
      </c>
      <c r="M236">
        <v>12</v>
      </c>
      <c r="N236">
        <v>65</v>
      </c>
      <c r="O236">
        <v>57</v>
      </c>
      <c r="P236">
        <v>60</v>
      </c>
      <c r="Q236">
        <v>52</v>
      </c>
      <c r="R236">
        <v>37</v>
      </c>
      <c r="S236">
        <v>25</v>
      </c>
      <c r="T236">
        <v>71</v>
      </c>
      <c r="U236">
        <v>26</v>
      </c>
      <c r="V236">
        <v>11</v>
      </c>
      <c r="W236">
        <v>31</v>
      </c>
      <c r="X236">
        <v>70</v>
      </c>
      <c r="Y236">
        <v>14</v>
      </c>
      <c r="Z236">
        <v>88</v>
      </c>
      <c r="AA236">
        <v>34</v>
      </c>
      <c r="AB236">
        <v>26</v>
      </c>
      <c r="AC236">
        <v>41</v>
      </c>
      <c r="AD236">
        <v>73</v>
      </c>
      <c r="AE236">
        <v>23</v>
      </c>
    </row>
    <row r="237" spans="12:31">
      <c r="L237">
        <v>45</v>
      </c>
      <c r="M237">
        <v>98</v>
      </c>
      <c r="N237">
        <v>2</v>
      </c>
      <c r="O237">
        <v>43</v>
      </c>
      <c r="P237">
        <v>82</v>
      </c>
      <c r="Q237">
        <v>3</v>
      </c>
      <c r="R237">
        <v>26</v>
      </c>
      <c r="S237">
        <v>52</v>
      </c>
      <c r="T237">
        <v>86</v>
      </c>
      <c r="U237">
        <v>28</v>
      </c>
      <c r="V237">
        <v>100</v>
      </c>
      <c r="W237">
        <v>2</v>
      </c>
      <c r="X237">
        <v>10</v>
      </c>
      <c r="Y237">
        <v>75</v>
      </c>
      <c r="Z237">
        <v>78</v>
      </c>
      <c r="AA237">
        <v>3</v>
      </c>
      <c r="AB237">
        <v>73</v>
      </c>
      <c r="AC237">
        <v>5</v>
      </c>
      <c r="AD237">
        <v>25</v>
      </c>
      <c r="AE237">
        <v>37</v>
      </c>
    </row>
    <row r="238" spans="12:31">
      <c r="L238">
        <v>21</v>
      </c>
      <c r="M238">
        <v>50</v>
      </c>
      <c r="N238">
        <v>29</v>
      </c>
      <c r="O238">
        <v>23</v>
      </c>
      <c r="P238">
        <v>18</v>
      </c>
      <c r="Q238">
        <v>59</v>
      </c>
      <c r="R238">
        <v>79</v>
      </c>
      <c r="S238">
        <v>48</v>
      </c>
      <c r="T238">
        <v>63</v>
      </c>
      <c r="U238">
        <v>97</v>
      </c>
      <c r="V238">
        <v>17</v>
      </c>
      <c r="W238">
        <v>61</v>
      </c>
      <c r="X238">
        <v>39</v>
      </c>
      <c r="Y238">
        <v>85</v>
      </c>
      <c r="Z238">
        <v>83</v>
      </c>
      <c r="AA238">
        <v>56</v>
      </c>
      <c r="AB238">
        <v>27</v>
      </c>
      <c r="AC238">
        <v>95</v>
      </c>
      <c r="AD238">
        <v>58</v>
      </c>
      <c r="AE238">
        <v>16</v>
      </c>
    </row>
    <row r="239" spans="12:31">
      <c r="L239">
        <v>53</v>
      </c>
      <c r="M239">
        <v>25</v>
      </c>
      <c r="N239">
        <v>43</v>
      </c>
      <c r="O239">
        <v>25</v>
      </c>
      <c r="P239">
        <v>98</v>
      </c>
      <c r="Q239">
        <v>79</v>
      </c>
      <c r="R239">
        <v>6</v>
      </c>
      <c r="S239">
        <v>30</v>
      </c>
      <c r="T239">
        <v>89</v>
      </c>
      <c r="U239">
        <v>48</v>
      </c>
      <c r="V239">
        <v>13</v>
      </c>
      <c r="W239">
        <v>79</v>
      </c>
      <c r="X239">
        <v>80</v>
      </c>
      <c r="Y239">
        <v>1</v>
      </c>
      <c r="Z239">
        <v>15</v>
      </c>
      <c r="AA239">
        <v>35</v>
      </c>
      <c r="AB239">
        <v>94</v>
      </c>
      <c r="AC239">
        <v>85</v>
      </c>
      <c r="AD239">
        <v>44</v>
      </c>
      <c r="AE239">
        <v>59</v>
      </c>
    </row>
    <row r="240" spans="12:31">
      <c r="L240">
        <v>5</v>
      </c>
      <c r="M240">
        <v>51</v>
      </c>
      <c r="N240">
        <v>1</v>
      </c>
      <c r="O240">
        <v>1</v>
      </c>
      <c r="P240">
        <v>36</v>
      </c>
      <c r="Q240">
        <v>34</v>
      </c>
      <c r="R240">
        <v>51</v>
      </c>
      <c r="S240">
        <v>17</v>
      </c>
      <c r="T240">
        <v>93</v>
      </c>
      <c r="U240">
        <v>73</v>
      </c>
      <c r="V240">
        <v>53</v>
      </c>
      <c r="W240">
        <v>95</v>
      </c>
      <c r="X240">
        <v>53</v>
      </c>
      <c r="Y240">
        <v>51</v>
      </c>
      <c r="Z240">
        <v>21</v>
      </c>
      <c r="AA240">
        <v>88</v>
      </c>
      <c r="AB240">
        <v>93</v>
      </c>
      <c r="AC240">
        <v>34</v>
      </c>
      <c r="AD240">
        <v>27</v>
      </c>
      <c r="AE240">
        <v>24</v>
      </c>
    </row>
    <row r="241" spans="12:31">
      <c r="L241">
        <v>35</v>
      </c>
      <c r="M241">
        <v>83</v>
      </c>
      <c r="N241">
        <v>10</v>
      </c>
      <c r="O241">
        <v>62</v>
      </c>
      <c r="P241">
        <v>46</v>
      </c>
      <c r="Q241">
        <v>46</v>
      </c>
      <c r="R241">
        <v>82</v>
      </c>
      <c r="S241">
        <v>47</v>
      </c>
      <c r="T241">
        <v>97</v>
      </c>
      <c r="U241">
        <v>46</v>
      </c>
      <c r="V241">
        <v>92</v>
      </c>
      <c r="W241">
        <v>22</v>
      </c>
      <c r="X241">
        <v>63</v>
      </c>
      <c r="Y241">
        <v>28</v>
      </c>
      <c r="Z241">
        <v>60</v>
      </c>
      <c r="AA241">
        <v>26</v>
      </c>
      <c r="AB241">
        <v>91</v>
      </c>
      <c r="AC241">
        <v>1</v>
      </c>
      <c r="AD241">
        <v>48</v>
      </c>
      <c r="AE241">
        <v>62</v>
      </c>
    </row>
    <row r="242" spans="12:31">
      <c r="L242">
        <v>53</v>
      </c>
      <c r="M242">
        <v>25</v>
      </c>
      <c r="N242">
        <v>29</v>
      </c>
      <c r="O242">
        <v>1</v>
      </c>
      <c r="P242">
        <v>97</v>
      </c>
      <c r="Q242">
        <v>7</v>
      </c>
      <c r="R242">
        <v>45</v>
      </c>
      <c r="S242">
        <v>16</v>
      </c>
      <c r="T242">
        <v>62</v>
      </c>
      <c r="U242">
        <v>83</v>
      </c>
      <c r="V242">
        <v>26</v>
      </c>
      <c r="W242">
        <v>37</v>
      </c>
      <c r="X242">
        <v>36</v>
      </c>
      <c r="Y242">
        <v>79</v>
      </c>
      <c r="Z242">
        <v>93</v>
      </c>
      <c r="AA242">
        <v>56</v>
      </c>
      <c r="AB242">
        <v>75</v>
      </c>
      <c r="AC242">
        <v>94</v>
      </c>
      <c r="AD242">
        <v>87</v>
      </c>
      <c r="AE242">
        <v>58</v>
      </c>
    </row>
    <row r="243" spans="12:31">
      <c r="L243">
        <v>51</v>
      </c>
      <c r="M243">
        <v>24</v>
      </c>
      <c r="N243">
        <v>71</v>
      </c>
      <c r="O243">
        <v>78</v>
      </c>
      <c r="P243">
        <v>75</v>
      </c>
      <c r="Q243">
        <v>40</v>
      </c>
      <c r="R243">
        <v>97</v>
      </c>
      <c r="S243">
        <v>97</v>
      </c>
      <c r="T243">
        <v>69</v>
      </c>
      <c r="U243">
        <v>39</v>
      </c>
      <c r="V243">
        <v>89</v>
      </c>
      <c r="W243">
        <v>5</v>
      </c>
      <c r="X243">
        <v>79</v>
      </c>
      <c r="Y243">
        <v>8</v>
      </c>
      <c r="Z243">
        <v>35</v>
      </c>
      <c r="AA243">
        <v>38</v>
      </c>
      <c r="AB243">
        <v>75</v>
      </c>
      <c r="AC243">
        <v>6</v>
      </c>
      <c r="AD243">
        <v>94</v>
      </c>
      <c r="AE243">
        <v>63</v>
      </c>
    </row>
    <row r="244" spans="12:31">
      <c r="L244">
        <v>35</v>
      </c>
      <c r="M244">
        <v>4</v>
      </c>
      <c r="N244">
        <v>69</v>
      </c>
      <c r="O244">
        <v>90</v>
      </c>
      <c r="P244">
        <v>27</v>
      </c>
      <c r="Q244">
        <v>70</v>
      </c>
      <c r="R244">
        <v>16</v>
      </c>
      <c r="S244">
        <v>15</v>
      </c>
      <c r="T244">
        <v>56</v>
      </c>
      <c r="U244">
        <v>96</v>
      </c>
      <c r="V244">
        <v>48</v>
      </c>
      <c r="W244">
        <v>1</v>
      </c>
      <c r="X244">
        <v>24</v>
      </c>
      <c r="Y244">
        <v>33</v>
      </c>
      <c r="Z244">
        <v>27</v>
      </c>
      <c r="AA244">
        <v>52</v>
      </c>
      <c r="AB244">
        <v>25</v>
      </c>
      <c r="AC244">
        <v>19</v>
      </c>
      <c r="AD244">
        <v>13</v>
      </c>
      <c r="AE244">
        <v>79</v>
      </c>
    </row>
    <row r="245" spans="12:31">
      <c r="L245">
        <v>22</v>
      </c>
      <c r="M245">
        <v>80</v>
      </c>
      <c r="N245">
        <v>64</v>
      </c>
      <c r="O245">
        <v>22</v>
      </c>
      <c r="P245">
        <v>36</v>
      </c>
      <c r="Q245">
        <v>66</v>
      </c>
      <c r="R245">
        <v>3</v>
      </c>
      <c r="S245">
        <v>14</v>
      </c>
      <c r="T245">
        <v>81</v>
      </c>
      <c r="U245">
        <v>69</v>
      </c>
      <c r="V245">
        <v>35</v>
      </c>
      <c r="W245">
        <v>5</v>
      </c>
      <c r="X245">
        <v>9</v>
      </c>
      <c r="Y245">
        <v>64</v>
      </c>
      <c r="Z245">
        <v>2</v>
      </c>
      <c r="AA245">
        <v>45</v>
      </c>
      <c r="AB245">
        <v>80</v>
      </c>
      <c r="AC245">
        <v>64</v>
      </c>
      <c r="AD245">
        <v>47</v>
      </c>
      <c r="AE245">
        <v>74</v>
      </c>
    </row>
    <row r="246" spans="12:31">
      <c r="L246">
        <v>4</v>
      </c>
      <c r="M246">
        <v>54</v>
      </c>
      <c r="N246">
        <v>13</v>
      </c>
      <c r="O246">
        <v>100</v>
      </c>
      <c r="P246">
        <v>97</v>
      </c>
      <c r="Q246">
        <v>23</v>
      </c>
      <c r="R246">
        <v>71</v>
      </c>
      <c r="S246">
        <v>46</v>
      </c>
      <c r="T246">
        <v>63</v>
      </c>
      <c r="U246">
        <v>52</v>
      </c>
      <c r="V246">
        <v>11</v>
      </c>
      <c r="W246">
        <v>60</v>
      </c>
      <c r="X246">
        <v>47</v>
      </c>
      <c r="Y246">
        <v>59</v>
      </c>
      <c r="Z246">
        <v>76</v>
      </c>
      <c r="AA246">
        <v>77</v>
      </c>
      <c r="AB246">
        <v>10</v>
      </c>
      <c r="AC246">
        <v>81</v>
      </c>
      <c r="AD246">
        <v>3</v>
      </c>
      <c r="AE246">
        <v>22</v>
      </c>
    </row>
    <row r="247" spans="12:31">
      <c r="L247">
        <v>8</v>
      </c>
      <c r="M247">
        <v>88</v>
      </c>
      <c r="N247">
        <v>74</v>
      </c>
      <c r="O247">
        <v>93</v>
      </c>
      <c r="P247">
        <v>53</v>
      </c>
      <c r="Q247">
        <v>84</v>
      </c>
      <c r="R247">
        <v>2</v>
      </c>
      <c r="S247">
        <v>55</v>
      </c>
      <c r="T247">
        <v>10</v>
      </c>
      <c r="U247">
        <v>2</v>
      </c>
      <c r="V247">
        <v>22</v>
      </c>
      <c r="W247">
        <v>35</v>
      </c>
      <c r="X247">
        <v>39</v>
      </c>
      <c r="Y247">
        <v>48</v>
      </c>
      <c r="Z247">
        <v>4</v>
      </c>
      <c r="AA247">
        <v>93</v>
      </c>
      <c r="AB247">
        <v>9</v>
      </c>
      <c r="AC247">
        <v>84</v>
      </c>
      <c r="AD247">
        <v>74</v>
      </c>
      <c r="AE247">
        <v>63</v>
      </c>
    </row>
    <row r="248" spans="12:31">
      <c r="L248">
        <v>75</v>
      </c>
      <c r="M248">
        <v>28</v>
      </c>
      <c r="N248">
        <v>66</v>
      </c>
      <c r="O248">
        <v>58</v>
      </c>
      <c r="P248">
        <v>48</v>
      </c>
      <c r="Q248">
        <v>87</v>
      </c>
      <c r="R248">
        <v>30</v>
      </c>
      <c r="S248">
        <v>12</v>
      </c>
      <c r="T248">
        <v>83</v>
      </c>
      <c r="U248">
        <v>27</v>
      </c>
      <c r="V248">
        <v>91</v>
      </c>
      <c r="W248">
        <v>53</v>
      </c>
      <c r="X248">
        <v>26</v>
      </c>
      <c r="Y248">
        <v>36</v>
      </c>
      <c r="Z248">
        <v>10</v>
      </c>
      <c r="AA248">
        <v>46</v>
      </c>
      <c r="AB248">
        <v>67</v>
      </c>
      <c r="AC248">
        <v>80</v>
      </c>
      <c r="AD248">
        <v>84</v>
      </c>
      <c r="AE248">
        <v>42</v>
      </c>
    </row>
    <row r="249" spans="12:31">
      <c r="L249">
        <v>5</v>
      </c>
      <c r="M249">
        <v>35</v>
      </c>
      <c r="N249">
        <v>40</v>
      </c>
      <c r="O249">
        <v>86</v>
      </c>
      <c r="P249">
        <v>85</v>
      </c>
      <c r="Q249">
        <v>56</v>
      </c>
      <c r="R249">
        <v>79</v>
      </c>
      <c r="S249">
        <v>20</v>
      </c>
      <c r="T249">
        <v>7</v>
      </c>
      <c r="U249">
        <v>86</v>
      </c>
      <c r="V249">
        <v>34</v>
      </c>
      <c r="W249">
        <v>2</v>
      </c>
      <c r="X249">
        <v>63</v>
      </c>
      <c r="Y249">
        <v>86</v>
      </c>
      <c r="Z249">
        <v>81</v>
      </c>
      <c r="AA249">
        <v>17</v>
      </c>
      <c r="AB249">
        <v>8</v>
      </c>
      <c r="AC249">
        <v>33</v>
      </c>
      <c r="AD249">
        <v>79</v>
      </c>
      <c r="AE249">
        <v>31</v>
      </c>
    </row>
    <row r="250" spans="12:31">
      <c r="L250">
        <v>13</v>
      </c>
      <c r="M250">
        <v>5</v>
      </c>
      <c r="N250">
        <v>86</v>
      </c>
      <c r="O250">
        <v>97</v>
      </c>
      <c r="P250">
        <v>42</v>
      </c>
      <c r="Q250">
        <v>43</v>
      </c>
      <c r="R250">
        <v>21</v>
      </c>
      <c r="S250">
        <v>71</v>
      </c>
      <c r="T250">
        <v>86</v>
      </c>
      <c r="U250">
        <v>70</v>
      </c>
      <c r="V250">
        <v>58</v>
      </c>
      <c r="W250">
        <v>29</v>
      </c>
      <c r="X250">
        <v>73</v>
      </c>
      <c r="Y250">
        <v>6</v>
      </c>
      <c r="Z250">
        <v>5</v>
      </c>
      <c r="AA250">
        <v>10</v>
      </c>
      <c r="AB250">
        <v>92</v>
      </c>
      <c r="AC250">
        <v>65</v>
      </c>
      <c r="AD250">
        <v>39</v>
      </c>
      <c r="AE250">
        <v>20</v>
      </c>
    </row>
    <row r="251" spans="12:31">
      <c r="L251">
        <v>31</v>
      </c>
      <c r="M251">
        <v>64</v>
      </c>
      <c r="N251">
        <v>50</v>
      </c>
      <c r="O251">
        <v>32</v>
      </c>
      <c r="P251">
        <v>28</v>
      </c>
      <c r="Q251">
        <v>86</v>
      </c>
      <c r="R251">
        <v>46</v>
      </c>
      <c r="S251">
        <v>98</v>
      </c>
      <c r="T251">
        <v>2</v>
      </c>
      <c r="U251">
        <v>36</v>
      </c>
      <c r="V251">
        <v>54</v>
      </c>
      <c r="W251">
        <v>95</v>
      </c>
      <c r="X251">
        <v>100</v>
      </c>
      <c r="Y251">
        <v>81</v>
      </c>
      <c r="Z251">
        <v>98</v>
      </c>
      <c r="AA251">
        <v>51</v>
      </c>
      <c r="AB251">
        <v>36</v>
      </c>
      <c r="AC251">
        <v>17</v>
      </c>
      <c r="AD251">
        <v>77</v>
      </c>
      <c r="AE251">
        <v>22</v>
      </c>
    </row>
    <row r="252" spans="12:31">
      <c r="L252">
        <v>98</v>
      </c>
      <c r="M252">
        <v>67</v>
      </c>
      <c r="N252">
        <v>43</v>
      </c>
      <c r="O252">
        <v>64</v>
      </c>
      <c r="P252">
        <v>41</v>
      </c>
      <c r="Q252">
        <v>72</v>
      </c>
      <c r="R252">
        <v>95</v>
      </c>
      <c r="S252">
        <v>83</v>
      </c>
      <c r="T252">
        <v>92</v>
      </c>
      <c r="U252">
        <v>44</v>
      </c>
      <c r="V252">
        <v>61</v>
      </c>
      <c r="W252">
        <v>62</v>
      </c>
      <c r="X252">
        <v>3</v>
      </c>
      <c r="Y252">
        <v>12</v>
      </c>
      <c r="Z252">
        <v>77</v>
      </c>
      <c r="AA252">
        <v>12</v>
      </c>
      <c r="AB252">
        <v>62</v>
      </c>
      <c r="AC252">
        <v>23</v>
      </c>
      <c r="AD252">
        <v>90</v>
      </c>
      <c r="AE252">
        <v>83</v>
      </c>
    </row>
    <row r="253" spans="12:31">
      <c r="L253">
        <v>6</v>
      </c>
      <c r="M253">
        <v>64</v>
      </c>
      <c r="N253">
        <v>79</v>
      </c>
      <c r="O253">
        <v>7</v>
      </c>
      <c r="P253">
        <v>7</v>
      </c>
      <c r="Q253">
        <v>94</v>
      </c>
      <c r="R253">
        <v>92</v>
      </c>
      <c r="S253">
        <v>40</v>
      </c>
      <c r="T253">
        <v>25</v>
      </c>
      <c r="U253">
        <v>88</v>
      </c>
      <c r="V253">
        <v>51</v>
      </c>
      <c r="W253">
        <v>22</v>
      </c>
      <c r="X253">
        <v>59</v>
      </c>
      <c r="Y253">
        <v>50</v>
      </c>
      <c r="Z253">
        <v>50</v>
      </c>
      <c r="AA253">
        <v>36</v>
      </c>
      <c r="AB253">
        <v>14</v>
      </c>
      <c r="AC253">
        <v>35</v>
      </c>
      <c r="AD253">
        <v>52</v>
      </c>
      <c r="AE253">
        <v>34</v>
      </c>
    </row>
    <row r="254" spans="12:31">
      <c r="L254">
        <v>97</v>
      </c>
      <c r="M254">
        <v>55</v>
      </c>
      <c r="N254">
        <v>34</v>
      </c>
      <c r="O254">
        <v>5</v>
      </c>
      <c r="P254">
        <v>19</v>
      </c>
      <c r="Q254">
        <v>89</v>
      </c>
      <c r="R254">
        <v>58</v>
      </c>
      <c r="S254">
        <v>38</v>
      </c>
      <c r="T254">
        <v>82</v>
      </c>
      <c r="U254">
        <v>66</v>
      </c>
      <c r="V254">
        <v>35</v>
      </c>
      <c r="W254">
        <v>48</v>
      </c>
      <c r="X254">
        <v>59</v>
      </c>
      <c r="Y254">
        <v>87</v>
      </c>
      <c r="Z254">
        <v>55</v>
      </c>
      <c r="AA254">
        <v>93</v>
      </c>
      <c r="AB254">
        <v>88</v>
      </c>
      <c r="AC254">
        <v>7</v>
      </c>
      <c r="AD254">
        <v>82</v>
      </c>
      <c r="AE254">
        <v>96</v>
      </c>
    </row>
    <row r="255" spans="12:31">
      <c r="L255">
        <v>67</v>
      </c>
      <c r="M255">
        <v>43</v>
      </c>
      <c r="N255">
        <v>50</v>
      </c>
      <c r="O255">
        <v>69</v>
      </c>
      <c r="P255">
        <v>37</v>
      </c>
      <c r="Q255">
        <v>11</v>
      </c>
      <c r="R255">
        <v>16</v>
      </c>
      <c r="S255">
        <v>79</v>
      </c>
      <c r="T255">
        <v>92</v>
      </c>
      <c r="U255">
        <v>17</v>
      </c>
      <c r="V255">
        <v>18</v>
      </c>
      <c r="W255">
        <v>56</v>
      </c>
      <c r="X255">
        <v>13</v>
      </c>
      <c r="Y255">
        <v>51</v>
      </c>
      <c r="Z255">
        <v>45</v>
      </c>
      <c r="AA255">
        <v>14</v>
      </c>
      <c r="AB255">
        <v>71</v>
      </c>
      <c r="AC255">
        <v>53</v>
      </c>
      <c r="AD255">
        <v>31</v>
      </c>
      <c r="AE255">
        <v>89</v>
      </c>
    </row>
    <row r="256" spans="12:31">
      <c r="L256">
        <v>16</v>
      </c>
      <c r="M256">
        <v>79</v>
      </c>
      <c r="N256">
        <v>76</v>
      </c>
      <c r="O256">
        <v>21</v>
      </c>
      <c r="P256">
        <v>85</v>
      </c>
      <c r="Q256">
        <v>12</v>
      </c>
      <c r="R256">
        <v>67</v>
      </c>
      <c r="S256">
        <v>18</v>
      </c>
      <c r="T256">
        <v>32</v>
      </c>
      <c r="U256">
        <v>68</v>
      </c>
      <c r="V256">
        <v>90</v>
      </c>
      <c r="W256">
        <v>19</v>
      </c>
      <c r="X256">
        <v>28</v>
      </c>
      <c r="Y256">
        <v>49</v>
      </c>
      <c r="Z256">
        <v>60</v>
      </c>
      <c r="AA256">
        <v>12</v>
      </c>
      <c r="AB256">
        <v>52</v>
      </c>
      <c r="AC256">
        <v>46</v>
      </c>
      <c r="AD256">
        <v>48</v>
      </c>
      <c r="AE256">
        <v>54</v>
      </c>
    </row>
    <row r="257" spans="12:31">
      <c r="L257">
        <v>49</v>
      </c>
      <c r="M257">
        <v>82</v>
      </c>
      <c r="N257">
        <v>70</v>
      </c>
      <c r="O257">
        <v>80</v>
      </c>
      <c r="P257">
        <v>13</v>
      </c>
      <c r="Q257">
        <v>44</v>
      </c>
      <c r="R257">
        <v>70</v>
      </c>
      <c r="S257">
        <v>57</v>
      </c>
      <c r="T257">
        <v>27</v>
      </c>
      <c r="U257">
        <v>70</v>
      </c>
      <c r="V257">
        <v>26</v>
      </c>
      <c r="W257">
        <v>14</v>
      </c>
      <c r="X257">
        <v>67</v>
      </c>
      <c r="Y257">
        <v>63</v>
      </c>
      <c r="Z257">
        <v>24</v>
      </c>
      <c r="AA257">
        <v>34</v>
      </c>
      <c r="AB257">
        <v>94</v>
      </c>
      <c r="AC257">
        <v>30</v>
      </c>
      <c r="AD257">
        <v>31</v>
      </c>
      <c r="AE257">
        <v>1</v>
      </c>
    </row>
    <row r="258" spans="12:31">
      <c r="L258">
        <v>6</v>
      </c>
      <c r="M258">
        <v>83</v>
      </c>
      <c r="N258">
        <v>5</v>
      </c>
      <c r="O258">
        <v>79</v>
      </c>
      <c r="P258">
        <v>15</v>
      </c>
      <c r="Q258">
        <v>91</v>
      </c>
      <c r="R258">
        <v>92</v>
      </c>
      <c r="S258">
        <v>29</v>
      </c>
      <c r="T258">
        <v>50</v>
      </c>
      <c r="U258">
        <v>79</v>
      </c>
      <c r="V258">
        <v>67</v>
      </c>
      <c r="W258">
        <v>74</v>
      </c>
      <c r="X258">
        <v>10</v>
      </c>
      <c r="Y258">
        <v>13</v>
      </c>
      <c r="Z258">
        <v>15</v>
      </c>
      <c r="AA258">
        <v>92</v>
      </c>
      <c r="AB258">
        <v>27</v>
      </c>
      <c r="AC258">
        <v>19</v>
      </c>
      <c r="AD258">
        <v>19</v>
      </c>
      <c r="AE258">
        <v>43</v>
      </c>
    </row>
    <row r="259" spans="12:31">
      <c r="L259">
        <v>81</v>
      </c>
      <c r="M259">
        <v>84</v>
      </c>
      <c r="N259">
        <v>67</v>
      </c>
      <c r="O259">
        <v>96</v>
      </c>
      <c r="P259">
        <v>65</v>
      </c>
      <c r="Q259">
        <v>88</v>
      </c>
      <c r="R259">
        <v>82</v>
      </c>
      <c r="S259">
        <v>98</v>
      </c>
      <c r="T259">
        <v>12</v>
      </c>
      <c r="U259">
        <v>30</v>
      </c>
      <c r="V259">
        <v>63</v>
      </c>
      <c r="W259">
        <v>87</v>
      </c>
      <c r="X259">
        <v>90</v>
      </c>
      <c r="Y259">
        <v>22</v>
      </c>
      <c r="Z259">
        <v>41</v>
      </c>
      <c r="AA259">
        <v>37</v>
      </c>
      <c r="AB259">
        <v>46</v>
      </c>
      <c r="AC259">
        <v>25</v>
      </c>
      <c r="AD259">
        <v>88</v>
      </c>
      <c r="AE259">
        <v>44</v>
      </c>
    </row>
    <row r="260" spans="12:31">
      <c r="L260">
        <v>55</v>
      </c>
      <c r="M260">
        <v>13</v>
      </c>
      <c r="N260">
        <v>37</v>
      </c>
      <c r="O260">
        <v>12</v>
      </c>
      <c r="P260">
        <v>100</v>
      </c>
      <c r="Q260">
        <v>57</v>
      </c>
      <c r="R260">
        <v>68</v>
      </c>
      <c r="S260">
        <v>80</v>
      </c>
      <c r="T260">
        <v>27</v>
      </c>
      <c r="U260">
        <v>71</v>
      </c>
      <c r="V260">
        <v>32</v>
      </c>
      <c r="W260">
        <v>38</v>
      </c>
      <c r="X260">
        <v>95</v>
      </c>
      <c r="Y260">
        <v>69</v>
      </c>
      <c r="Z260">
        <v>58</v>
      </c>
      <c r="AA260">
        <v>74</v>
      </c>
      <c r="AB260">
        <v>11</v>
      </c>
      <c r="AC260">
        <v>81</v>
      </c>
      <c r="AD260">
        <v>99</v>
      </c>
      <c r="AE260">
        <v>50</v>
      </c>
    </row>
    <row r="261" spans="12:31">
      <c r="L261">
        <v>79</v>
      </c>
      <c r="M261">
        <v>51</v>
      </c>
      <c r="N261">
        <v>75</v>
      </c>
      <c r="O261">
        <v>17</v>
      </c>
      <c r="P261">
        <v>89</v>
      </c>
      <c r="Q261">
        <v>44</v>
      </c>
      <c r="R261">
        <v>22</v>
      </c>
      <c r="S261">
        <v>34</v>
      </c>
      <c r="T261">
        <v>62</v>
      </c>
      <c r="U261">
        <v>95</v>
      </c>
      <c r="V261">
        <v>25</v>
      </c>
      <c r="W261">
        <v>66</v>
      </c>
      <c r="X261">
        <v>66</v>
      </c>
      <c r="Y261">
        <v>59</v>
      </c>
      <c r="Z261">
        <v>30</v>
      </c>
      <c r="AA261">
        <v>19</v>
      </c>
      <c r="AB261">
        <v>86</v>
      </c>
      <c r="AC261">
        <v>51</v>
      </c>
      <c r="AD261">
        <v>6</v>
      </c>
      <c r="AE261">
        <v>44</v>
      </c>
    </row>
    <row r="262" spans="12:31">
      <c r="L262">
        <v>7</v>
      </c>
      <c r="M262">
        <v>60</v>
      </c>
      <c r="N262">
        <v>8</v>
      </c>
      <c r="O262">
        <v>51</v>
      </c>
      <c r="P262">
        <v>74</v>
      </c>
      <c r="Q262">
        <v>41</v>
      </c>
      <c r="R262">
        <v>84</v>
      </c>
      <c r="S262">
        <v>1</v>
      </c>
      <c r="T262">
        <v>38</v>
      </c>
      <c r="U262">
        <v>82</v>
      </c>
      <c r="V262">
        <v>80</v>
      </c>
      <c r="W262">
        <v>95</v>
      </c>
      <c r="X262">
        <v>64</v>
      </c>
      <c r="Y262">
        <v>35</v>
      </c>
      <c r="Z262">
        <v>84</v>
      </c>
      <c r="AA262">
        <v>26</v>
      </c>
      <c r="AB262">
        <v>90</v>
      </c>
      <c r="AC262">
        <v>96</v>
      </c>
      <c r="AD262">
        <v>8</v>
      </c>
      <c r="AE262">
        <v>6</v>
      </c>
    </row>
    <row r="263" spans="12:31">
      <c r="L263">
        <v>97</v>
      </c>
      <c r="M263">
        <v>29</v>
      </c>
      <c r="N263">
        <v>35</v>
      </c>
      <c r="O263">
        <v>1</v>
      </c>
      <c r="P263">
        <v>37</v>
      </c>
      <c r="Q263">
        <v>65</v>
      </c>
      <c r="R263">
        <v>88</v>
      </c>
      <c r="S263">
        <v>99</v>
      </c>
      <c r="T263">
        <v>45</v>
      </c>
      <c r="U263">
        <v>100</v>
      </c>
      <c r="V263">
        <v>96</v>
      </c>
      <c r="W263">
        <v>58</v>
      </c>
      <c r="X263">
        <v>5</v>
      </c>
      <c r="Y263">
        <v>46</v>
      </c>
      <c r="Z263">
        <v>37</v>
      </c>
      <c r="AA263">
        <v>11</v>
      </c>
      <c r="AB263">
        <v>18</v>
      </c>
      <c r="AC263">
        <v>32</v>
      </c>
      <c r="AD263">
        <v>63</v>
      </c>
      <c r="AE263">
        <v>71</v>
      </c>
    </row>
    <row r="264" spans="12:31">
      <c r="L264">
        <v>68</v>
      </c>
      <c r="M264">
        <v>29</v>
      </c>
      <c r="N264">
        <v>86</v>
      </c>
      <c r="O264">
        <v>53</v>
      </c>
      <c r="P264">
        <v>36</v>
      </c>
      <c r="Q264">
        <v>26</v>
      </c>
      <c r="R264">
        <v>23</v>
      </c>
      <c r="S264">
        <v>83</v>
      </c>
      <c r="T264">
        <v>19</v>
      </c>
      <c r="U264">
        <v>63</v>
      </c>
      <c r="V264">
        <v>68</v>
      </c>
      <c r="W264">
        <v>88</v>
      </c>
      <c r="X264">
        <v>10</v>
      </c>
      <c r="Y264">
        <v>83</v>
      </c>
      <c r="Z264">
        <v>19</v>
      </c>
      <c r="AA264">
        <v>26</v>
      </c>
      <c r="AB264">
        <v>36</v>
      </c>
      <c r="AC264">
        <v>84</v>
      </c>
      <c r="AD264">
        <v>78</v>
      </c>
      <c r="AE264">
        <v>48</v>
      </c>
    </row>
    <row r="265" spans="12:31">
      <c r="L265">
        <v>26</v>
      </c>
      <c r="M265">
        <v>43</v>
      </c>
      <c r="N265">
        <v>93</v>
      </c>
      <c r="O265">
        <v>34</v>
      </c>
      <c r="P265">
        <v>93</v>
      </c>
      <c r="Q265">
        <v>35</v>
      </c>
      <c r="R265">
        <v>17</v>
      </c>
      <c r="S265">
        <v>6</v>
      </c>
      <c r="T265">
        <v>99</v>
      </c>
      <c r="U265">
        <v>55</v>
      </c>
      <c r="V265">
        <v>7</v>
      </c>
      <c r="W265">
        <v>42</v>
      </c>
      <c r="X265">
        <v>29</v>
      </c>
      <c r="Y265">
        <v>55</v>
      </c>
      <c r="Z265">
        <v>37</v>
      </c>
      <c r="AA265">
        <v>95</v>
      </c>
      <c r="AB265">
        <v>65</v>
      </c>
      <c r="AC265">
        <v>59</v>
      </c>
      <c r="AD265">
        <v>47</v>
      </c>
      <c r="AE265">
        <v>95</v>
      </c>
    </row>
  </sheetData>
  <hyperlinks>
    <hyperlink ref="A1" location="'Table of contents'!A1" display="Return to table of contents" xr:uid="{00000000-0004-0000-0E00-000000000000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4"/>
  <dimension ref="A1:AF98"/>
  <sheetViews>
    <sheetView workbookViewId="0" xr3:uid="{D624DF06-3800-545C-AC8D-BADC89115800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>
        <v>9</v>
      </c>
      <c r="M3">
        <v>2</v>
      </c>
      <c r="N3">
        <v>10</v>
      </c>
    </row>
    <row r="4" spans="1:14">
      <c r="L4">
        <v>1</v>
      </c>
      <c r="M4">
        <v>3</v>
      </c>
      <c r="N4">
        <v>8</v>
      </c>
    </row>
    <row r="5" spans="1:14">
      <c r="L5">
        <v>8</v>
      </c>
      <c r="M5">
        <v>1</v>
      </c>
      <c r="N5">
        <v>10</v>
      </c>
    </row>
    <row r="6" spans="1:14">
      <c r="L6">
        <v>7</v>
      </c>
      <c r="M6">
        <v>5</v>
      </c>
      <c r="N6">
        <v>4</v>
      </c>
    </row>
    <row r="7" spans="1:14">
      <c r="L7">
        <v>5</v>
      </c>
      <c r="M7">
        <v>1</v>
      </c>
      <c r="N7">
        <v>1</v>
      </c>
    </row>
    <row r="8" spans="1:14">
      <c r="L8">
        <v>5</v>
      </c>
      <c r="M8">
        <v>10</v>
      </c>
      <c r="N8">
        <v>7</v>
      </c>
    </row>
    <row r="20" spans="3:32">
      <c r="L20">
        <v>63</v>
      </c>
      <c r="M20">
        <v>61</v>
      </c>
      <c r="N20">
        <v>4</v>
      </c>
      <c r="O20">
        <v>36</v>
      </c>
      <c r="P20">
        <v>45</v>
      </c>
      <c r="Q20">
        <v>85</v>
      </c>
      <c r="R20">
        <v>91</v>
      </c>
      <c r="S20">
        <v>23</v>
      </c>
      <c r="T20">
        <v>17</v>
      </c>
      <c r="U20">
        <v>76</v>
      </c>
      <c r="V20">
        <v>49</v>
      </c>
      <c r="W20">
        <v>49</v>
      </c>
      <c r="X20">
        <v>44</v>
      </c>
      <c r="Y20">
        <v>70</v>
      </c>
      <c r="Z20">
        <v>31</v>
      </c>
      <c r="AA20">
        <v>67</v>
      </c>
      <c r="AB20">
        <v>78</v>
      </c>
      <c r="AC20">
        <v>20</v>
      </c>
      <c r="AD20">
        <v>98</v>
      </c>
      <c r="AE20">
        <v>47</v>
      </c>
      <c r="AF20">
        <v>88</v>
      </c>
    </row>
    <row r="21" spans="3:32">
      <c r="L21">
        <v>52</v>
      </c>
      <c r="M21">
        <v>95</v>
      </c>
      <c r="N21">
        <v>40</v>
      </c>
      <c r="O21">
        <v>75</v>
      </c>
      <c r="P21">
        <v>28</v>
      </c>
      <c r="Q21">
        <v>67</v>
      </c>
      <c r="R21">
        <v>79</v>
      </c>
      <c r="S21">
        <v>75</v>
      </c>
      <c r="T21">
        <v>49</v>
      </c>
      <c r="U21">
        <v>76</v>
      </c>
      <c r="V21">
        <v>61</v>
      </c>
      <c r="W21">
        <v>77</v>
      </c>
      <c r="X21">
        <v>11</v>
      </c>
      <c r="Y21">
        <v>51</v>
      </c>
      <c r="Z21">
        <v>34</v>
      </c>
      <c r="AA21">
        <v>31</v>
      </c>
      <c r="AB21">
        <v>56</v>
      </c>
      <c r="AC21">
        <v>61</v>
      </c>
      <c r="AD21">
        <v>83</v>
      </c>
      <c r="AE21">
        <v>33</v>
      </c>
      <c r="AF21">
        <v>24</v>
      </c>
    </row>
    <row r="22" spans="3:32">
      <c r="L22">
        <v>18</v>
      </c>
      <c r="M22">
        <v>98</v>
      </c>
      <c r="N22">
        <v>47</v>
      </c>
      <c r="O22">
        <v>28</v>
      </c>
      <c r="P22">
        <v>65</v>
      </c>
      <c r="Q22">
        <v>17</v>
      </c>
      <c r="R22">
        <v>86</v>
      </c>
      <c r="S22">
        <v>23</v>
      </c>
      <c r="T22">
        <v>63</v>
      </c>
      <c r="U22">
        <v>73</v>
      </c>
      <c r="V22">
        <v>21</v>
      </c>
      <c r="W22">
        <v>16</v>
      </c>
      <c r="X22">
        <v>58</v>
      </c>
      <c r="Y22">
        <v>34</v>
      </c>
      <c r="Z22">
        <v>98</v>
      </c>
      <c r="AA22">
        <v>16</v>
      </c>
      <c r="AB22">
        <v>16</v>
      </c>
      <c r="AC22">
        <v>3</v>
      </c>
      <c r="AD22">
        <v>76</v>
      </c>
      <c r="AE22">
        <v>5</v>
      </c>
      <c r="AF22">
        <v>25</v>
      </c>
    </row>
    <row r="23" spans="3:32">
      <c r="L23">
        <v>25</v>
      </c>
      <c r="M23">
        <v>21</v>
      </c>
      <c r="N23">
        <v>7</v>
      </c>
      <c r="O23">
        <v>68</v>
      </c>
      <c r="P23">
        <v>16</v>
      </c>
      <c r="Q23">
        <v>12</v>
      </c>
      <c r="R23">
        <v>80</v>
      </c>
      <c r="S23">
        <v>87</v>
      </c>
      <c r="T23">
        <v>59</v>
      </c>
      <c r="U23">
        <v>29</v>
      </c>
      <c r="V23">
        <v>27</v>
      </c>
      <c r="W23">
        <v>56</v>
      </c>
      <c r="X23">
        <v>14</v>
      </c>
      <c r="Y23">
        <v>91</v>
      </c>
      <c r="Z23">
        <v>25</v>
      </c>
      <c r="AA23">
        <v>91</v>
      </c>
      <c r="AB23">
        <v>6</v>
      </c>
      <c r="AC23">
        <v>63</v>
      </c>
      <c r="AD23">
        <v>35</v>
      </c>
      <c r="AE23">
        <v>98</v>
      </c>
      <c r="AF23">
        <v>67</v>
      </c>
    </row>
    <row r="24" spans="3:32">
      <c r="L24">
        <v>26</v>
      </c>
      <c r="M24">
        <v>76</v>
      </c>
      <c r="N24">
        <v>55</v>
      </c>
      <c r="O24">
        <v>60</v>
      </c>
      <c r="P24">
        <v>55</v>
      </c>
      <c r="Q24">
        <v>19</v>
      </c>
      <c r="R24">
        <v>82</v>
      </c>
      <c r="S24">
        <v>61</v>
      </c>
      <c r="T24">
        <v>42</v>
      </c>
      <c r="U24">
        <v>44</v>
      </c>
      <c r="V24">
        <v>69</v>
      </c>
      <c r="W24">
        <v>9</v>
      </c>
      <c r="X24">
        <v>80</v>
      </c>
      <c r="Y24">
        <v>23</v>
      </c>
      <c r="Z24">
        <v>78</v>
      </c>
      <c r="AA24">
        <v>100</v>
      </c>
      <c r="AB24">
        <v>6</v>
      </c>
      <c r="AC24">
        <v>96</v>
      </c>
      <c r="AD24">
        <v>47</v>
      </c>
      <c r="AE24">
        <v>41</v>
      </c>
      <c r="AF24">
        <v>50</v>
      </c>
    </row>
    <row r="25" spans="3:32">
      <c r="L25">
        <v>42</v>
      </c>
      <c r="M25">
        <v>52</v>
      </c>
      <c r="N25">
        <v>72</v>
      </c>
      <c r="O25">
        <v>79</v>
      </c>
      <c r="P25">
        <v>16</v>
      </c>
      <c r="Q25">
        <v>14</v>
      </c>
      <c r="R25">
        <v>85</v>
      </c>
      <c r="S25">
        <v>49</v>
      </c>
      <c r="T25">
        <v>81</v>
      </c>
      <c r="U25">
        <v>7</v>
      </c>
      <c r="V25">
        <v>25</v>
      </c>
      <c r="W25">
        <v>30</v>
      </c>
      <c r="X25">
        <v>92</v>
      </c>
      <c r="Y25">
        <v>61</v>
      </c>
      <c r="Z25">
        <v>71</v>
      </c>
      <c r="AA25">
        <v>26</v>
      </c>
      <c r="AB25">
        <v>85</v>
      </c>
      <c r="AC25">
        <v>93</v>
      </c>
      <c r="AD25">
        <v>71</v>
      </c>
      <c r="AE25">
        <v>55</v>
      </c>
      <c r="AF25">
        <v>67</v>
      </c>
    </row>
    <row r="26" spans="3:32">
      <c r="L26">
        <v>14</v>
      </c>
      <c r="M26">
        <v>29</v>
      </c>
      <c r="N26">
        <v>75</v>
      </c>
      <c r="O26">
        <v>36</v>
      </c>
      <c r="P26">
        <v>52</v>
      </c>
      <c r="Q26">
        <v>75</v>
      </c>
      <c r="R26">
        <v>17</v>
      </c>
      <c r="S26">
        <v>33</v>
      </c>
      <c r="T26">
        <v>66</v>
      </c>
      <c r="U26">
        <v>50</v>
      </c>
      <c r="V26">
        <v>33</v>
      </c>
      <c r="W26">
        <v>13</v>
      </c>
      <c r="X26">
        <v>51</v>
      </c>
      <c r="Y26">
        <v>65</v>
      </c>
      <c r="Z26">
        <v>39</v>
      </c>
      <c r="AA26">
        <v>29</v>
      </c>
      <c r="AB26">
        <v>26</v>
      </c>
      <c r="AC26">
        <v>41</v>
      </c>
      <c r="AD26">
        <v>17</v>
      </c>
      <c r="AE26">
        <v>65</v>
      </c>
      <c r="AF26">
        <v>93</v>
      </c>
    </row>
    <row r="27" spans="3:32">
      <c r="L27">
        <v>87</v>
      </c>
      <c r="M27">
        <v>41</v>
      </c>
      <c r="N27">
        <v>48</v>
      </c>
      <c r="O27">
        <v>22</v>
      </c>
      <c r="P27">
        <v>25</v>
      </c>
      <c r="Q27">
        <v>77</v>
      </c>
      <c r="R27">
        <v>3</v>
      </c>
      <c r="S27">
        <v>57</v>
      </c>
      <c r="T27">
        <v>32</v>
      </c>
      <c r="U27">
        <v>3</v>
      </c>
      <c r="V27">
        <v>57</v>
      </c>
      <c r="W27">
        <v>3</v>
      </c>
      <c r="X27">
        <v>79</v>
      </c>
      <c r="Y27">
        <v>32</v>
      </c>
      <c r="Z27">
        <v>66</v>
      </c>
      <c r="AA27">
        <v>4</v>
      </c>
      <c r="AB27">
        <v>18</v>
      </c>
      <c r="AC27">
        <v>40</v>
      </c>
      <c r="AD27">
        <v>62</v>
      </c>
      <c r="AE27">
        <v>45</v>
      </c>
      <c r="AF27">
        <v>4</v>
      </c>
    </row>
    <row r="28" spans="3:32">
      <c r="L28">
        <v>100</v>
      </c>
      <c r="M28">
        <v>71</v>
      </c>
      <c r="N28">
        <v>10</v>
      </c>
      <c r="O28">
        <v>11</v>
      </c>
      <c r="P28">
        <v>90</v>
      </c>
      <c r="Q28">
        <v>15</v>
      </c>
      <c r="R28">
        <v>62</v>
      </c>
      <c r="S28">
        <v>24</v>
      </c>
      <c r="T28">
        <v>83</v>
      </c>
      <c r="U28">
        <v>66</v>
      </c>
      <c r="V28">
        <v>47</v>
      </c>
      <c r="W28">
        <v>88</v>
      </c>
      <c r="X28">
        <v>15</v>
      </c>
      <c r="Y28">
        <v>53</v>
      </c>
      <c r="Z28">
        <v>21</v>
      </c>
      <c r="AA28">
        <v>64</v>
      </c>
      <c r="AB28">
        <v>70</v>
      </c>
      <c r="AC28">
        <v>1</v>
      </c>
      <c r="AD28">
        <v>78</v>
      </c>
      <c r="AE28">
        <v>81</v>
      </c>
      <c r="AF28">
        <v>16</v>
      </c>
    </row>
    <row r="29" spans="3:32">
      <c r="C29" s="87"/>
      <c r="L29">
        <v>59</v>
      </c>
      <c r="M29">
        <v>51</v>
      </c>
      <c r="N29">
        <v>90</v>
      </c>
      <c r="O29">
        <v>35</v>
      </c>
      <c r="P29">
        <v>94</v>
      </c>
      <c r="Q29">
        <v>83</v>
      </c>
      <c r="R29">
        <v>77</v>
      </c>
      <c r="S29">
        <v>26</v>
      </c>
      <c r="T29">
        <v>79</v>
      </c>
      <c r="U29">
        <v>61</v>
      </c>
      <c r="V29">
        <v>84</v>
      </c>
      <c r="W29">
        <v>100</v>
      </c>
      <c r="X29">
        <v>79</v>
      </c>
      <c r="Y29">
        <v>8</v>
      </c>
      <c r="Z29">
        <v>5</v>
      </c>
      <c r="AA29">
        <v>42</v>
      </c>
      <c r="AB29">
        <v>12</v>
      </c>
      <c r="AC29">
        <v>28</v>
      </c>
      <c r="AD29">
        <v>95</v>
      </c>
      <c r="AE29">
        <v>25</v>
      </c>
      <c r="AF29">
        <v>63</v>
      </c>
    </row>
    <row r="30" spans="3:32">
      <c r="L30">
        <v>43</v>
      </c>
      <c r="M30">
        <v>72</v>
      </c>
      <c r="N30">
        <v>53</v>
      </c>
      <c r="O30">
        <v>21</v>
      </c>
      <c r="P30">
        <v>60</v>
      </c>
      <c r="Q30">
        <v>22</v>
      </c>
      <c r="R30">
        <v>33</v>
      </c>
      <c r="S30">
        <v>67</v>
      </c>
      <c r="T30">
        <v>29</v>
      </c>
      <c r="U30">
        <v>71</v>
      </c>
      <c r="V30">
        <v>56</v>
      </c>
      <c r="W30">
        <v>28</v>
      </c>
      <c r="X30">
        <v>72</v>
      </c>
      <c r="Y30">
        <v>4</v>
      </c>
      <c r="Z30">
        <v>48</v>
      </c>
      <c r="AA30">
        <v>24</v>
      </c>
      <c r="AB30">
        <v>95</v>
      </c>
      <c r="AC30">
        <v>93</v>
      </c>
      <c r="AD30">
        <v>61</v>
      </c>
      <c r="AE30">
        <v>92</v>
      </c>
      <c r="AF30">
        <v>70</v>
      </c>
    </row>
    <row r="31" spans="3:32">
      <c r="L31">
        <v>19</v>
      </c>
      <c r="M31">
        <v>73</v>
      </c>
      <c r="N31">
        <v>49</v>
      </c>
      <c r="O31">
        <v>38</v>
      </c>
      <c r="P31">
        <v>33</v>
      </c>
      <c r="Q31">
        <v>42</v>
      </c>
      <c r="R31">
        <v>49</v>
      </c>
      <c r="S31">
        <v>84</v>
      </c>
      <c r="T31">
        <v>8</v>
      </c>
      <c r="U31">
        <v>49</v>
      </c>
      <c r="V31">
        <v>97</v>
      </c>
      <c r="W31">
        <v>11</v>
      </c>
      <c r="X31">
        <v>80</v>
      </c>
      <c r="Y31">
        <v>93</v>
      </c>
      <c r="Z31">
        <v>63</v>
      </c>
      <c r="AA31">
        <v>95</v>
      </c>
      <c r="AB31">
        <v>86</v>
      </c>
      <c r="AC31">
        <v>51</v>
      </c>
      <c r="AD31">
        <v>19</v>
      </c>
      <c r="AE31">
        <v>2</v>
      </c>
      <c r="AF31">
        <v>50</v>
      </c>
    </row>
    <row r="32" spans="3:32">
      <c r="L32">
        <v>86</v>
      </c>
      <c r="M32">
        <v>58</v>
      </c>
      <c r="N32">
        <v>55</v>
      </c>
      <c r="O32">
        <v>59</v>
      </c>
      <c r="P32">
        <v>41</v>
      </c>
      <c r="Q32">
        <v>63</v>
      </c>
      <c r="R32">
        <v>75</v>
      </c>
      <c r="S32">
        <v>19</v>
      </c>
      <c r="T32">
        <v>34</v>
      </c>
      <c r="U32">
        <v>37</v>
      </c>
      <c r="V32">
        <v>84</v>
      </c>
      <c r="W32">
        <v>29</v>
      </c>
      <c r="X32">
        <v>81</v>
      </c>
      <c r="Y32">
        <v>94</v>
      </c>
      <c r="Z32">
        <v>78</v>
      </c>
      <c r="AA32">
        <v>9</v>
      </c>
      <c r="AB32">
        <v>7</v>
      </c>
      <c r="AC32">
        <v>89</v>
      </c>
      <c r="AD32">
        <v>73</v>
      </c>
      <c r="AE32">
        <v>42</v>
      </c>
      <c r="AF32">
        <v>37</v>
      </c>
    </row>
    <row r="33" spans="12:32">
      <c r="L33">
        <v>7</v>
      </c>
      <c r="M33">
        <v>62</v>
      </c>
      <c r="N33">
        <v>41</v>
      </c>
      <c r="O33">
        <v>62</v>
      </c>
      <c r="P33">
        <v>26</v>
      </c>
      <c r="Q33">
        <v>17</v>
      </c>
      <c r="R33">
        <v>95</v>
      </c>
      <c r="S33">
        <v>97</v>
      </c>
      <c r="T33">
        <v>79</v>
      </c>
      <c r="U33">
        <v>98</v>
      </c>
      <c r="V33">
        <v>6</v>
      </c>
      <c r="W33">
        <v>20</v>
      </c>
      <c r="X33">
        <v>53</v>
      </c>
      <c r="Y33">
        <v>54</v>
      </c>
      <c r="Z33">
        <v>18</v>
      </c>
      <c r="AA33">
        <v>4</v>
      </c>
      <c r="AB33">
        <v>82</v>
      </c>
      <c r="AC33">
        <v>59</v>
      </c>
      <c r="AD33">
        <v>48</v>
      </c>
      <c r="AE33">
        <v>62</v>
      </c>
      <c r="AF33">
        <v>76</v>
      </c>
    </row>
    <row r="34" spans="12:32">
      <c r="L34">
        <v>52</v>
      </c>
      <c r="M34">
        <v>78</v>
      </c>
      <c r="N34">
        <v>37</v>
      </c>
      <c r="O34">
        <v>18</v>
      </c>
      <c r="P34">
        <v>45</v>
      </c>
      <c r="Q34">
        <v>98</v>
      </c>
      <c r="R34">
        <v>35</v>
      </c>
      <c r="S34">
        <v>40</v>
      </c>
      <c r="T34">
        <v>73</v>
      </c>
      <c r="U34">
        <v>72</v>
      </c>
      <c r="V34">
        <v>63</v>
      </c>
      <c r="W34">
        <v>10</v>
      </c>
      <c r="X34">
        <v>72</v>
      </c>
      <c r="Y34">
        <v>6</v>
      </c>
      <c r="Z34">
        <v>36</v>
      </c>
      <c r="AA34">
        <v>30</v>
      </c>
      <c r="AB34">
        <v>88</v>
      </c>
      <c r="AC34">
        <v>50</v>
      </c>
      <c r="AD34">
        <v>5</v>
      </c>
      <c r="AE34">
        <v>57</v>
      </c>
      <c r="AF34">
        <v>27</v>
      </c>
    </row>
    <row r="35" spans="12:32">
      <c r="L35">
        <v>18</v>
      </c>
      <c r="M35">
        <v>32</v>
      </c>
      <c r="N35">
        <v>62</v>
      </c>
      <c r="O35">
        <v>79</v>
      </c>
      <c r="P35">
        <v>86</v>
      </c>
      <c r="Q35">
        <v>31</v>
      </c>
      <c r="R35">
        <v>58</v>
      </c>
      <c r="S35">
        <v>3</v>
      </c>
      <c r="T35">
        <v>14</v>
      </c>
      <c r="U35">
        <v>26</v>
      </c>
      <c r="V35">
        <v>15</v>
      </c>
      <c r="W35">
        <v>87</v>
      </c>
      <c r="X35">
        <v>60</v>
      </c>
      <c r="Y35">
        <v>88</v>
      </c>
      <c r="Z35">
        <v>86</v>
      </c>
      <c r="AA35">
        <v>45</v>
      </c>
      <c r="AB35">
        <v>36</v>
      </c>
      <c r="AC35">
        <v>76</v>
      </c>
      <c r="AD35">
        <v>98</v>
      </c>
      <c r="AE35">
        <v>59</v>
      </c>
      <c r="AF35">
        <v>65</v>
      </c>
    </row>
    <row r="36" spans="12:32">
      <c r="L36">
        <v>1</v>
      </c>
      <c r="M36">
        <v>89</v>
      </c>
      <c r="N36">
        <v>92</v>
      </c>
      <c r="O36">
        <v>86</v>
      </c>
      <c r="P36">
        <v>88</v>
      </c>
      <c r="Q36">
        <v>94</v>
      </c>
      <c r="R36">
        <v>12</v>
      </c>
      <c r="S36">
        <v>49</v>
      </c>
      <c r="T36">
        <v>38</v>
      </c>
      <c r="U36">
        <v>52</v>
      </c>
      <c r="V36">
        <v>54</v>
      </c>
      <c r="W36">
        <v>16</v>
      </c>
      <c r="X36">
        <v>18</v>
      </c>
      <c r="Y36">
        <v>26</v>
      </c>
      <c r="Z36">
        <v>17</v>
      </c>
      <c r="AA36">
        <v>24</v>
      </c>
      <c r="AB36">
        <v>26</v>
      </c>
      <c r="AC36">
        <v>34</v>
      </c>
      <c r="AD36">
        <v>94</v>
      </c>
      <c r="AE36">
        <v>59</v>
      </c>
      <c r="AF36">
        <v>13</v>
      </c>
    </row>
    <row r="37" spans="12:32">
      <c r="L37">
        <v>71</v>
      </c>
      <c r="M37">
        <v>71</v>
      </c>
      <c r="N37">
        <v>58</v>
      </c>
      <c r="O37">
        <v>14</v>
      </c>
      <c r="P37">
        <v>37</v>
      </c>
      <c r="Q37">
        <v>27</v>
      </c>
      <c r="R37">
        <v>73</v>
      </c>
      <c r="S37">
        <v>31</v>
      </c>
      <c r="T37">
        <v>83</v>
      </c>
      <c r="U37">
        <v>28</v>
      </c>
      <c r="V37">
        <v>3</v>
      </c>
      <c r="W37">
        <v>11</v>
      </c>
      <c r="X37">
        <v>85</v>
      </c>
      <c r="Y37">
        <v>63</v>
      </c>
      <c r="Z37">
        <v>41</v>
      </c>
      <c r="AA37">
        <v>71</v>
      </c>
      <c r="AB37">
        <v>15</v>
      </c>
      <c r="AC37">
        <v>42</v>
      </c>
      <c r="AD37">
        <v>87</v>
      </c>
      <c r="AE37">
        <v>85</v>
      </c>
      <c r="AF37">
        <v>55</v>
      </c>
    </row>
    <row r="38" spans="12:32">
      <c r="L38">
        <v>75</v>
      </c>
      <c r="M38">
        <v>18</v>
      </c>
      <c r="N38">
        <v>70</v>
      </c>
      <c r="O38">
        <v>77</v>
      </c>
      <c r="P38">
        <v>52</v>
      </c>
      <c r="Q38">
        <v>6</v>
      </c>
      <c r="R38">
        <v>45</v>
      </c>
      <c r="S38">
        <v>8</v>
      </c>
      <c r="T38">
        <v>57</v>
      </c>
      <c r="U38">
        <v>78</v>
      </c>
      <c r="V38">
        <v>24</v>
      </c>
      <c r="W38">
        <v>41</v>
      </c>
      <c r="X38">
        <v>43</v>
      </c>
      <c r="Y38">
        <v>29</v>
      </c>
      <c r="Z38">
        <v>67</v>
      </c>
      <c r="AA38">
        <v>82</v>
      </c>
      <c r="AB38">
        <v>62</v>
      </c>
      <c r="AC38">
        <v>63</v>
      </c>
      <c r="AD38">
        <v>14</v>
      </c>
      <c r="AE38">
        <v>59</v>
      </c>
      <c r="AF38">
        <v>91</v>
      </c>
    </row>
    <row r="39" spans="12:32">
      <c r="L39">
        <v>2</v>
      </c>
      <c r="M39">
        <v>5</v>
      </c>
      <c r="N39">
        <v>21</v>
      </c>
      <c r="O39">
        <v>95</v>
      </c>
      <c r="P39">
        <v>16</v>
      </c>
      <c r="Q39">
        <v>8</v>
      </c>
      <c r="R39">
        <v>66</v>
      </c>
      <c r="S39">
        <v>82</v>
      </c>
      <c r="T39">
        <v>72</v>
      </c>
      <c r="U39">
        <v>87</v>
      </c>
      <c r="V39">
        <v>85</v>
      </c>
      <c r="W39">
        <v>64</v>
      </c>
      <c r="X39">
        <v>24</v>
      </c>
      <c r="Y39">
        <v>24</v>
      </c>
      <c r="Z39">
        <v>49</v>
      </c>
      <c r="AA39">
        <v>30</v>
      </c>
      <c r="AB39">
        <v>78</v>
      </c>
      <c r="AC39">
        <v>73</v>
      </c>
      <c r="AD39">
        <v>44</v>
      </c>
      <c r="AE39">
        <v>70</v>
      </c>
      <c r="AF39">
        <v>99</v>
      </c>
    </row>
    <row r="40" spans="12:32">
      <c r="L40">
        <v>64</v>
      </c>
      <c r="M40">
        <v>89</v>
      </c>
      <c r="N40">
        <v>38</v>
      </c>
      <c r="O40">
        <v>32</v>
      </c>
      <c r="P40">
        <v>8</v>
      </c>
      <c r="Q40">
        <v>51</v>
      </c>
      <c r="R40">
        <v>63</v>
      </c>
      <c r="S40">
        <v>86</v>
      </c>
      <c r="T40">
        <v>1</v>
      </c>
      <c r="U40">
        <v>91</v>
      </c>
      <c r="V40">
        <v>68</v>
      </c>
      <c r="W40">
        <v>20</v>
      </c>
      <c r="X40">
        <v>2</v>
      </c>
      <c r="Y40">
        <v>43</v>
      </c>
      <c r="Z40">
        <v>85</v>
      </c>
      <c r="AA40">
        <v>42</v>
      </c>
      <c r="AB40">
        <v>58</v>
      </c>
      <c r="AC40">
        <v>20</v>
      </c>
      <c r="AD40">
        <v>43</v>
      </c>
      <c r="AE40">
        <v>73</v>
      </c>
      <c r="AF40">
        <v>71</v>
      </c>
    </row>
    <row r="41" spans="12:32">
      <c r="L41">
        <v>64</v>
      </c>
      <c r="M41">
        <v>67</v>
      </c>
      <c r="N41">
        <v>81</v>
      </c>
      <c r="O41">
        <v>11</v>
      </c>
      <c r="P41">
        <v>34</v>
      </c>
      <c r="Q41">
        <v>16</v>
      </c>
      <c r="R41">
        <v>30</v>
      </c>
      <c r="S41">
        <v>16</v>
      </c>
      <c r="T41">
        <v>39</v>
      </c>
      <c r="U41">
        <v>65</v>
      </c>
      <c r="V41">
        <v>51</v>
      </c>
      <c r="W41">
        <v>49</v>
      </c>
      <c r="X41">
        <v>14</v>
      </c>
      <c r="Y41">
        <v>73</v>
      </c>
      <c r="Z41">
        <v>98</v>
      </c>
      <c r="AA41">
        <v>20</v>
      </c>
      <c r="AB41">
        <v>67</v>
      </c>
      <c r="AC41">
        <v>33</v>
      </c>
      <c r="AD41">
        <v>84</v>
      </c>
      <c r="AE41">
        <v>7</v>
      </c>
      <c r="AF41">
        <v>71</v>
      </c>
    </row>
    <row r="42" spans="12:32">
      <c r="L42">
        <v>6</v>
      </c>
      <c r="M42">
        <v>30</v>
      </c>
      <c r="N42">
        <v>42</v>
      </c>
      <c r="O42">
        <v>3</v>
      </c>
      <c r="P42">
        <v>68</v>
      </c>
      <c r="Q42">
        <v>27</v>
      </c>
      <c r="R42">
        <v>12</v>
      </c>
      <c r="S42">
        <v>86</v>
      </c>
      <c r="T42">
        <v>77</v>
      </c>
      <c r="U42">
        <v>24</v>
      </c>
      <c r="V42">
        <v>87</v>
      </c>
      <c r="W42">
        <v>38</v>
      </c>
      <c r="X42">
        <v>25</v>
      </c>
      <c r="Y42">
        <v>46</v>
      </c>
      <c r="Z42">
        <v>61</v>
      </c>
      <c r="AA42">
        <v>68</v>
      </c>
      <c r="AB42">
        <v>17</v>
      </c>
      <c r="AC42">
        <v>26</v>
      </c>
      <c r="AD42">
        <v>43</v>
      </c>
      <c r="AE42">
        <v>20</v>
      </c>
      <c r="AF42">
        <v>49</v>
      </c>
    </row>
    <row r="43" spans="12:32">
      <c r="L43">
        <v>87</v>
      </c>
      <c r="M43">
        <v>78</v>
      </c>
      <c r="N43">
        <v>33</v>
      </c>
      <c r="O43">
        <v>53</v>
      </c>
      <c r="P43">
        <v>48</v>
      </c>
      <c r="Q43">
        <v>86</v>
      </c>
      <c r="R43">
        <v>17</v>
      </c>
      <c r="S43">
        <v>4</v>
      </c>
      <c r="T43">
        <v>61</v>
      </c>
      <c r="U43">
        <v>4</v>
      </c>
      <c r="V43">
        <v>59</v>
      </c>
      <c r="W43">
        <v>86</v>
      </c>
      <c r="X43">
        <v>33</v>
      </c>
      <c r="Y43">
        <v>25</v>
      </c>
      <c r="Z43">
        <v>95</v>
      </c>
      <c r="AA43">
        <v>28</v>
      </c>
      <c r="AB43">
        <v>55</v>
      </c>
      <c r="AC43">
        <v>17</v>
      </c>
      <c r="AD43">
        <v>6</v>
      </c>
      <c r="AE43">
        <v>92</v>
      </c>
      <c r="AF43">
        <v>45</v>
      </c>
    </row>
    <row r="44" spans="12:32">
      <c r="L44">
        <v>64</v>
      </c>
      <c r="M44">
        <v>64</v>
      </c>
      <c r="N44">
        <v>15</v>
      </c>
      <c r="O44">
        <v>28</v>
      </c>
      <c r="P44">
        <v>44</v>
      </c>
      <c r="Q44">
        <v>65</v>
      </c>
      <c r="R44">
        <v>29</v>
      </c>
      <c r="S44">
        <v>10</v>
      </c>
      <c r="T44">
        <v>57</v>
      </c>
      <c r="U44">
        <v>92</v>
      </c>
      <c r="V44">
        <v>91</v>
      </c>
      <c r="W44">
        <v>96</v>
      </c>
      <c r="X44">
        <v>93</v>
      </c>
      <c r="Y44">
        <v>29</v>
      </c>
      <c r="Z44">
        <v>54</v>
      </c>
      <c r="AA44">
        <v>7</v>
      </c>
      <c r="AB44">
        <v>56</v>
      </c>
      <c r="AC44">
        <v>2</v>
      </c>
      <c r="AD44">
        <v>38</v>
      </c>
      <c r="AE44">
        <v>88</v>
      </c>
      <c r="AF44">
        <v>87</v>
      </c>
    </row>
    <row r="45" spans="12:32">
      <c r="L45">
        <v>58</v>
      </c>
      <c r="M45">
        <v>33</v>
      </c>
      <c r="N45">
        <v>81</v>
      </c>
      <c r="O45">
        <v>90</v>
      </c>
      <c r="P45">
        <v>48</v>
      </c>
      <c r="Q45">
        <v>26</v>
      </c>
      <c r="R45">
        <v>55</v>
      </c>
      <c r="S45">
        <v>49</v>
      </c>
      <c r="T45">
        <v>34</v>
      </c>
      <c r="U45">
        <v>23</v>
      </c>
      <c r="V45">
        <v>15</v>
      </c>
      <c r="W45">
        <v>74</v>
      </c>
      <c r="X45">
        <v>17</v>
      </c>
      <c r="Y45">
        <v>57</v>
      </c>
      <c r="Z45">
        <v>89</v>
      </c>
      <c r="AA45">
        <v>12</v>
      </c>
      <c r="AB45">
        <v>64</v>
      </c>
      <c r="AC45">
        <v>28</v>
      </c>
      <c r="AD45">
        <v>100</v>
      </c>
      <c r="AE45">
        <v>76</v>
      </c>
      <c r="AF45">
        <v>42</v>
      </c>
    </row>
    <row r="46" spans="12:32">
      <c r="L46">
        <v>76</v>
      </c>
      <c r="M46">
        <v>54</v>
      </c>
      <c r="N46">
        <v>84</v>
      </c>
      <c r="O46">
        <v>66</v>
      </c>
      <c r="P46">
        <v>65</v>
      </c>
      <c r="Q46">
        <v>78</v>
      </c>
      <c r="R46">
        <v>3</v>
      </c>
      <c r="S46">
        <v>88</v>
      </c>
      <c r="T46">
        <v>17</v>
      </c>
      <c r="U46">
        <v>97</v>
      </c>
      <c r="V46">
        <v>53</v>
      </c>
      <c r="W46">
        <v>7</v>
      </c>
      <c r="X46">
        <v>40</v>
      </c>
      <c r="Y46">
        <v>45</v>
      </c>
      <c r="Z46">
        <v>83</v>
      </c>
      <c r="AA46">
        <v>35</v>
      </c>
      <c r="AB46">
        <v>76</v>
      </c>
      <c r="AC46">
        <v>57</v>
      </c>
      <c r="AD46">
        <v>8</v>
      </c>
      <c r="AE46">
        <v>24</v>
      </c>
      <c r="AF46">
        <v>76</v>
      </c>
    </row>
    <row r="47" spans="12:32">
      <c r="L47">
        <v>15</v>
      </c>
      <c r="M47">
        <v>79</v>
      </c>
      <c r="N47">
        <v>47</v>
      </c>
      <c r="O47">
        <v>71</v>
      </c>
      <c r="P47">
        <v>19</v>
      </c>
      <c r="Q47">
        <v>74</v>
      </c>
      <c r="R47">
        <v>58</v>
      </c>
      <c r="S47">
        <v>63</v>
      </c>
      <c r="T47">
        <v>57</v>
      </c>
      <c r="U47">
        <v>4</v>
      </c>
      <c r="V47">
        <v>83</v>
      </c>
      <c r="W47">
        <v>8</v>
      </c>
      <c r="X47">
        <v>31</v>
      </c>
      <c r="Y47">
        <v>50</v>
      </c>
      <c r="Z47">
        <v>96</v>
      </c>
      <c r="AA47">
        <v>96</v>
      </c>
      <c r="AB47">
        <v>33</v>
      </c>
      <c r="AC47">
        <v>80</v>
      </c>
      <c r="AD47">
        <v>20</v>
      </c>
      <c r="AE47">
        <v>14</v>
      </c>
      <c r="AF47">
        <v>56</v>
      </c>
    </row>
    <row r="48" spans="12:32">
      <c r="L48">
        <v>73</v>
      </c>
      <c r="M48">
        <v>85</v>
      </c>
      <c r="N48">
        <v>20</v>
      </c>
      <c r="O48">
        <v>100</v>
      </c>
      <c r="P48">
        <v>6</v>
      </c>
      <c r="Q48">
        <v>46</v>
      </c>
      <c r="R48">
        <v>17</v>
      </c>
      <c r="S48">
        <v>24</v>
      </c>
      <c r="T48">
        <v>86</v>
      </c>
      <c r="U48">
        <v>49</v>
      </c>
      <c r="V48">
        <v>11</v>
      </c>
      <c r="W48">
        <v>52</v>
      </c>
      <c r="X48">
        <v>3</v>
      </c>
      <c r="Y48">
        <v>58</v>
      </c>
      <c r="Z48">
        <v>61</v>
      </c>
      <c r="AA48">
        <v>34</v>
      </c>
      <c r="AB48">
        <v>51</v>
      </c>
      <c r="AC48">
        <v>43</v>
      </c>
      <c r="AD48">
        <v>90</v>
      </c>
      <c r="AE48">
        <v>73</v>
      </c>
      <c r="AF48">
        <v>25</v>
      </c>
    </row>
    <row r="49" spans="12:32">
      <c r="L49">
        <v>43</v>
      </c>
      <c r="M49">
        <v>40</v>
      </c>
      <c r="N49">
        <v>26</v>
      </c>
      <c r="O49">
        <v>30</v>
      </c>
      <c r="P49">
        <v>59</v>
      </c>
      <c r="Q49">
        <v>98</v>
      </c>
      <c r="R49">
        <v>46</v>
      </c>
      <c r="S49">
        <v>85</v>
      </c>
      <c r="T49">
        <v>23</v>
      </c>
      <c r="U49">
        <v>75</v>
      </c>
      <c r="V49">
        <v>83</v>
      </c>
      <c r="W49">
        <v>37</v>
      </c>
      <c r="X49">
        <v>53</v>
      </c>
      <c r="Y49">
        <v>99</v>
      </c>
      <c r="Z49">
        <v>90</v>
      </c>
      <c r="AA49">
        <v>65</v>
      </c>
      <c r="AB49">
        <v>91</v>
      </c>
      <c r="AC49">
        <v>21</v>
      </c>
      <c r="AD49">
        <v>95</v>
      </c>
      <c r="AE49">
        <v>48</v>
      </c>
      <c r="AF49">
        <v>61</v>
      </c>
    </row>
    <row r="50" spans="12:32">
      <c r="L50">
        <v>83</v>
      </c>
      <c r="M50">
        <v>54</v>
      </c>
      <c r="N50">
        <v>38</v>
      </c>
      <c r="O50">
        <v>91</v>
      </c>
      <c r="P50">
        <v>59</v>
      </c>
      <c r="Q50">
        <v>27</v>
      </c>
      <c r="R50">
        <v>82</v>
      </c>
      <c r="S50">
        <v>98</v>
      </c>
      <c r="T50">
        <v>39</v>
      </c>
      <c r="U50">
        <v>91</v>
      </c>
      <c r="V50">
        <v>77</v>
      </c>
      <c r="W50">
        <v>31</v>
      </c>
      <c r="X50">
        <v>75</v>
      </c>
      <c r="Y50">
        <v>6</v>
      </c>
      <c r="Z50">
        <v>72</v>
      </c>
      <c r="AA50">
        <v>36</v>
      </c>
      <c r="AB50">
        <v>39</v>
      </c>
      <c r="AC50">
        <v>51</v>
      </c>
      <c r="AD50">
        <v>25</v>
      </c>
      <c r="AE50">
        <v>72</v>
      </c>
      <c r="AF50">
        <v>97</v>
      </c>
    </row>
    <row r="51" spans="12:32">
      <c r="L51">
        <v>41</v>
      </c>
      <c r="M51">
        <v>85</v>
      </c>
      <c r="N51">
        <v>63</v>
      </c>
      <c r="O51">
        <v>28</v>
      </c>
      <c r="P51">
        <v>29</v>
      </c>
      <c r="Q51">
        <v>59</v>
      </c>
      <c r="R51">
        <v>47</v>
      </c>
      <c r="S51">
        <v>76</v>
      </c>
      <c r="T51">
        <v>81</v>
      </c>
      <c r="U51">
        <v>24</v>
      </c>
      <c r="V51">
        <v>49</v>
      </c>
      <c r="W51">
        <v>12</v>
      </c>
      <c r="X51">
        <v>36</v>
      </c>
      <c r="Y51">
        <v>47</v>
      </c>
      <c r="Z51">
        <v>54</v>
      </c>
      <c r="AA51">
        <v>76</v>
      </c>
      <c r="AB51">
        <v>39</v>
      </c>
      <c r="AC51">
        <v>22</v>
      </c>
      <c r="AD51">
        <v>5</v>
      </c>
      <c r="AE51">
        <v>30</v>
      </c>
      <c r="AF51">
        <v>98</v>
      </c>
    </row>
    <row r="52" spans="12:32">
      <c r="L52">
        <v>55</v>
      </c>
      <c r="M52">
        <v>72</v>
      </c>
      <c r="N52">
        <v>42</v>
      </c>
      <c r="O52">
        <v>24</v>
      </c>
      <c r="P52">
        <v>59</v>
      </c>
      <c r="Q52">
        <v>41</v>
      </c>
      <c r="R52">
        <v>78</v>
      </c>
      <c r="S52">
        <v>1</v>
      </c>
      <c r="T52">
        <v>53</v>
      </c>
      <c r="U52">
        <v>7</v>
      </c>
      <c r="V52">
        <v>65</v>
      </c>
      <c r="W52">
        <v>34</v>
      </c>
      <c r="X52">
        <v>60</v>
      </c>
      <c r="Y52">
        <v>47</v>
      </c>
      <c r="Z52">
        <v>82</v>
      </c>
      <c r="AA52">
        <v>72</v>
      </c>
      <c r="AB52">
        <v>33</v>
      </c>
      <c r="AC52">
        <v>20</v>
      </c>
      <c r="AD52">
        <v>74</v>
      </c>
      <c r="AE52">
        <v>52</v>
      </c>
      <c r="AF52">
        <v>1</v>
      </c>
    </row>
    <row r="53" spans="12:32">
      <c r="L53">
        <v>23</v>
      </c>
      <c r="M53">
        <v>22</v>
      </c>
      <c r="N53">
        <v>17</v>
      </c>
      <c r="O53">
        <v>76</v>
      </c>
      <c r="P53">
        <v>50</v>
      </c>
      <c r="Q53">
        <v>67</v>
      </c>
      <c r="R53">
        <v>17</v>
      </c>
      <c r="S53">
        <v>6</v>
      </c>
      <c r="T53">
        <v>97</v>
      </c>
      <c r="U53">
        <v>74</v>
      </c>
      <c r="V53">
        <v>84</v>
      </c>
      <c r="W53">
        <v>32</v>
      </c>
      <c r="X53">
        <v>10</v>
      </c>
      <c r="Y53">
        <v>84</v>
      </c>
      <c r="Z53">
        <v>74</v>
      </c>
      <c r="AA53">
        <v>22</v>
      </c>
      <c r="AB53">
        <v>10</v>
      </c>
      <c r="AC53">
        <v>26</v>
      </c>
      <c r="AD53">
        <v>39</v>
      </c>
      <c r="AE53">
        <v>64</v>
      </c>
      <c r="AF53">
        <v>41</v>
      </c>
    </row>
    <row r="54" spans="12:32">
      <c r="L54">
        <v>54</v>
      </c>
      <c r="M54">
        <v>74</v>
      </c>
      <c r="N54">
        <v>23</v>
      </c>
      <c r="O54">
        <v>86</v>
      </c>
      <c r="P54">
        <v>88</v>
      </c>
      <c r="Q54">
        <v>85</v>
      </c>
      <c r="R54">
        <v>98</v>
      </c>
      <c r="S54">
        <v>79</v>
      </c>
      <c r="T54">
        <v>83</v>
      </c>
      <c r="U54">
        <v>51</v>
      </c>
      <c r="V54">
        <v>6</v>
      </c>
      <c r="W54">
        <v>88</v>
      </c>
      <c r="X54">
        <v>15</v>
      </c>
      <c r="Y54">
        <v>60</v>
      </c>
      <c r="Z54">
        <v>13</v>
      </c>
      <c r="AA54">
        <v>17</v>
      </c>
      <c r="AB54">
        <v>92</v>
      </c>
      <c r="AC54">
        <v>71</v>
      </c>
      <c r="AD54">
        <v>45</v>
      </c>
      <c r="AE54">
        <v>45</v>
      </c>
      <c r="AF54">
        <v>25</v>
      </c>
    </row>
    <row r="55" spans="12:32">
      <c r="L55">
        <v>81</v>
      </c>
      <c r="M55">
        <v>54</v>
      </c>
      <c r="N55">
        <v>24</v>
      </c>
      <c r="O55">
        <v>61</v>
      </c>
      <c r="P55">
        <v>41</v>
      </c>
      <c r="Q55">
        <v>43</v>
      </c>
      <c r="R55">
        <v>13</v>
      </c>
      <c r="S55">
        <v>44</v>
      </c>
      <c r="T55">
        <v>91</v>
      </c>
      <c r="U55">
        <v>18</v>
      </c>
      <c r="V55">
        <v>59</v>
      </c>
      <c r="W55">
        <v>20</v>
      </c>
      <c r="X55">
        <v>62</v>
      </c>
      <c r="Y55">
        <v>17</v>
      </c>
      <c r="Z55">
        <v>80</v>
      </c>
      <c r="AA55">
        <v>12</v>
      </c>
      <c r="AB55">
        <v>17</v>
      </c>
      <c r="AC55">
        <v>78</v>
      </c>
      <c r="AD55">
        <v>96</v>
      </c>
      <c r="AE55">
        <v>55</v>
      </c>
      <c r="AF55">
        <v>79</v>
      </c>
    </row>
    <row r="56" spans="12:32">
      <c r="L56">
        <v>16</v>
      </c>
      <c r="M56">
        <v>86</v>
      </c>
      <c r="N56">
        <v>24</v>
      </c>
      <c r="O56">
        <v>58</v>
      </c>
      <c r="P56">
        <v>99</v>
      </c>
      <c r="Q56">
        <v>49</v>
      </c>
      <c r="R56">
        <v>50</v>
      </c>
      <c r="S56">
        <v>93</v>
      </c>
      <c r="T56">
        <v>65</v>
      </c>
      <c r="U56">
        <v>88</v>
      </c>
      <c r="V56">
        <v>8</v>
      </c>
      <c r="W56">
        <v>30</v>
      </c>
      <c r="X56">
        <v>73</v>
      </c>
      <c r="Y56">
        <v>2</v>
      </c>
      <c r="Z56">
        <v>52</v>
      </c>
      <c r="AA56">
        <v>71</v>
      </c>
      <c r="AB56">
        <v>29</v>
      </c>
      <c r="AC56">
        <v>21</v>
      </c>
      <c r="AD56">
        <v>41</v>
      </c>
      <c r="AE56">
        <v>59</v>
      </c>
      <c r="AF56">
        <v>69</v>
      </c>
    </row>
    <row r="57" spans="12:32">
      <c r="L57">
        <v>31</v>
      </c>
      <c r="M57">
        <v>38</v>
      </c>
      <c r="N57">
        <v>91</v>
      </c>
      <c r="O57">
        <v>46</v>
      </c>
      <c r="P57">
        <v>44</v>
      </c>
      <c r="Q57">
        <v>15</v>
      </c>
      <c r="R57">
        <v>23</v>
      </c>
      <c r="S57">
        <v>12</v>
      </c>
      <c r="T57">
        <v>32</v>
      </c>
      <c r="U57">
        <v>70</v>
      </c>
      <c r="V57">
        <v>22</v>
      </c>
      <c r="W57">
        <v>27</v>
      </c>
      <c r="X57">
        <v>1</v>
      </c>
      <c r="Y57">
        <v>50</v>
      </c>
      <c r="Z57">
        <v>3</v>
      </c>
      <c r="AA57">
        <v>15</v>
      </c>
      <c r="AB57">
        <v>13</v>
      </c>
      <c r="AC57">
        <v>41</v>
      </c>
      <c r="AD57">
        <v>71</v>
      </c>
      <c r="AE57">
        <v>13</v>
      </c>
      <c r="AF57">
        <v>78</v>
      </c>
    </row>
    <row r="58" spans="12:32">
      <c r="L58">
        <v>47</v>
      </c>
      <c r="M58">
        <v>67</v>
      </c>
      <c r="N58">
        <v>39</v>
      </c>
      <c r="O58">
        <v>26</v>
      </c>
      <c r="P58">
        <v>54</v>
      </c>
      <c r="Q58">
        <v>85</v>
      </c>
      <c r="R58">
        <v>65</v>
      </c>
      <c r="S58">
        <v>52</v>
      </c>
      <c r="T58">
        <v>4</v>
      </c>
      <c r="U58">
        <v>57</v>
      </c>
      <c r="V58">
        <v>1</v>
      </c>
      <c r="W58">
        <v>79</v>
      </c>
      <c r="X58">
        <v>98</v>
      </c>
      <c r="Y58">
        <v>30</v>
      </c>
      <c r="Z58">
        <v>14</v>
      </c>
      <c r="AA58">
        <v>12</v>
      </c>
      <c r="AB58">
        <v>63</v>
      </c>
      <c r="AC58">
        <v>11</v>
      </c>
      <c r="AD58">
        <v>54</v>
      </c>
      <c r="AE58">
        <v>41</v>
      </c>
      <c r="AF58">
        <v>43</v>
      </c>
    </row>
    <row r="59" spans="12:32">
      <c r="L59">
        <v>69</v>
      </c>
      <c r="M59">
        <v>4</v>
      </c>
      <c r="N59">
        <v>10</v>
      </c>
      <c r="O59">
        <v>56</v>
      </c>
      <c r="P59">
        <v>89</v>
      </c>
      <c r="Q59">
        <v>66</v>
      </c>
      <c r="R59">
        <v>13</v>
      </c>
      <c r="S59">
        <v>99</v>
      </c>
      <c r="T59">
        <v>22</v>
      </c>
      <c r="U59">
        <v>10</v>
      </c>
      <c r="V59">
        <v>18</v>
      </c>
      <c r="W59">
        <v>90</v>
      </c>
      <c r="X59">
        <v>45</v>
      </c>
      <c r="Y59">
        <v>74</v>
      </c>
      <c r="Z59">
        <v>53</v>
      </c>
      <c r="AA59">
        <v>80</v>
      </c>
      <c r="AB59">
        <v>71</v>
      </c>
      <c r="AC59">
        <v>3</v>
      </c>
      <c r="AD59">
        <v>35</v>
      </c>
      <c r="AE59">
        <v>74</v>
      </c>
      <c r="AF59">
        <v>24</v>
      </c>
    </row>
    <row r="60" spans="12:32">
      <c r="L60">
        <v>82</v>
      </c>
      <c r="M60">
        <v>28</v>
      </c>
      <c r="N60">
        <v>25</v>
      </c>
      <c r="O60">
        <v>20</v>
      </c>
      <c r="P60">
        <v>88</v>
      </c>
      <c r="Q60">
        <v>92</v>
      </c>
      <c r="R60">
        <v>28</v>
      </c>
      <c r="S60">
        <v>97</v>
      </c>
      <c r="T60">
        <v>42</v>
      </c>
      <c r="U60">
        <v>65</v>
      </c>
      <c r="V60">
        <v>45</v>
      </c>
      <c r="W60">
        <v>72</v>
      </c>
      <c r="X60">
        <v>47</v>
      </c>
      <c r="Y60">
        <v>25</v>
      </c>
      <c r="Z60">
        <v>73</v>
      </c>
      <c r="AA60">
        <v>82</v>
      </c>
      <c r="AB60">
        <v>45</v>
      </c>
      <c r="AC60">
        <v>29</v>
      </c>
      <c r="AD60">
        <v>39</v>
      </c>
      <c r="AE60">
        <v>100</v>
      </c>
      <c r="AF60">
        <v>75</v>
      </c>
    </row>
    <row r="61" spans="12:32">
      <c r="L61">
        <v>66</v>
      </c>
      <c r="M61">
        <v>69</v>
      </c>
      <c r="N61">
        <v>81</v>
      </c>
      <c r="O61">
        <v>19</v>
      </c>
      <c r="P61">
        <v>78</v>
      </c>
      <c r="Q61">
        <v>100</v>
      </c>
      <c r="R61">
        <v>57</v>
      </c>
      <c r="S61">
        <v>27</v>
      </c>
      <c r="T61">
        <v>52</v>
      </c>
      <c r="U61">
        <v>80</v>
      </c>
      <c r="V61">
        <v>9</v>
      </c>
      <c r="W61">
        <v>78</v>
      </c>
      <c r="X61">
        <v>17</v>
      </c>
      <c r="Y61">
        <v>35</v>
      </c>
      <c r="Z61">
        <v>52</v>
      </c>
      <c r="AA61">
        <v>54</v>
      </c>
      <c r="AB61">
        <v>93</v>
      </c>
      <c r="AC61">
        <v>74</v>
      </c>
      <c r="AD61">
        <v>77</v>
      </c>
      <c r="AE61">
        <v>66</v>
      </c>
      <c r="AF61">
        <v>50</v>
      </c>
    </row>
    <row r="62" spans="12:32">
      <c r="L62">
        <v>19</v>
      </c>
      <c r="M62">
        <v>85</v>
      </c>
      <c r="N62">
        <v>32</v>
      </c>
      <c r="O62">
        <v>47</v>
      </c>
      <c r="P62">
        <v>1</v>
      </c>
      <c r="Q62">
        <v>69</v>
      </c>
      <c r="R62">
        <v>68</v>
      </c>
      <c r="S62">
        <v>16</v>
      </c>
      <c r="T62">
        <v>19</v>
      </c>
      <c r="U62">
        <v>28</v>
      </c>
      <c r="V62">
        <v>71</v>
      </c>
      <c r="W62">
        <v>63</v>
      </c>
      <c r="X62">
        <v>73</v>
      </c>
      <c r="Y62">
        <v>18</v>
      </c>
      <c r="Z62">
        <v>49</v>
      </c>
      <c r="AA62">
        <v>41</v>
      </c>
      <c r="AB62">
        <v>19</v>
      </c>
      <c r="AC62">
        <v>11</v>
      </c>
      <c r="AD62">
        <v>42</v>
      </c>
      <c r="AE62">
        <v>49</v>
      </c>
      <c r="AF62">
        <v>3</v>
      </c>
    </row>
    <row r="63" spans="12:32">
      <c r="L63">
        <v>58</v>
      </c>
      <c r="M63">
        <v>30</v>
      </c>
      <c r="N63">
        <v>88</v>
      </c>
      <c r="O63">
        <v>16</v>
      </c>
      <c r="P63">
        <v>44</v>
      </c>
      <c r="Q63">
        <v>90</v>
      </c>
      <c r="R63">
        <v>9</v>
      </c>
      <c r="S63">
        <v>91</v>
      </c>
      <c r="T63">
        <v>68</v>
      </c>
      <c r="U63">
        <v>87</v>
      </c>
      <c r="V63">
        <v>24</v>
      </c>
      <c r="W63">
        <v>38</v>
      </c>
      <c r="X63">
        <v>39</v>
      </c>
      <c r="Y63">
        <v>66</v>
      </c>
      <c r="Z63">
        <v>100</v>
      </c>
      <c r="AA63">
        <v>74</v>
      </c>
      <c r="AB63">
        <v>73</v>
      </c>
      <c r="AC63">
        <v>12</v>
      </c>
      <c r="AD63">
        <v>87</v>
      </c>
      <c r="AE63">
        <v>42</v>
      </c>
      <c r="AF63">
        <v>30</v>
      </c>
    </row>
    <row r="64" spans="12:32">
      <c r="L64">
        <v>8</v>
      </c>
      <c r="M64">
        <v>98</v>
      </c>
      <c r="N64">
        <v>6</v>
      </c>
      <c r="O64">
        <v>1</v>
      </c>
      <c r="P64">
        <v>74</v>
      </c>
      <c r="Q64">
        <v>2</v>
      </c>
      <c r="R64">
        <v>53</v>
      </c>
      <c r="S64">
        <v>35</v>
      </c>
      <c r="T64">
        <v>85</v>
      </c>
      <c r="U64">
        <v>80</v>
      </c>
      <c r="V64">
        <v>71</v>
      </c>
      <c r="W64">
        <v>49</v>
      </c>
      <c r="X64">
        <v>91</v>
      </c>
      <c r="Y64">
        <v>9</v>
      </c>
      <c r="Z64">
        <v>29</v>
      </c>
      <c r="AA64">
        <v>46</v>
      </c>
      <c r="AB64">
        <v>57</v>
      </c>
      <c r="AC64">
        <v>47</v>
      </c>
      <c r="AD64">
        <v>10</v>
      </c>
      <c r="AE64">
        <v>98</v>
      </c>
      <c r="AF64">
        <v>82</v>
      </c>
    </row>
    <row r="65" spans="12:32">
      <c r="L65">
        <v>4</v>
      </c>
      <c r="M65">
        <v>22</v>
      </c>
      <c r="N65">
        <v>18</v>
      </c>
      <c r="O65">
        <v>11</v>
      </c>
      <c r="P65">
        <v>61</v>
      </c>
      <c r="Q65">
        <v>5</v>
      </c>
      <c r="R65">
        <v>100</v>
      </c>
      <c r="S65">
        <v>43</v>
      </c>
      <c r="T65">
        <v>49</v>
      </c>
      <c r="U65">
        <v>34</v>
      </c>
      <c r="V65">
        <v>10</v>
      </c>
      <c r="W65">
        <v>76</v>
      </c>
      <c r="X65">
        <v>40</v>
      </c>
      <c r="Y65">
        <v>93</v>
      </c>
      <c r="Z65">
        <v>79</v>
      </c>
      <c r="AA65">
        <v>81</v>
      </c>
      <c r="AB65">
        <v>33</v>
      </c>
      <c r="AC65">
        <v>7</v>
      </c>
      <c r="AD65">
        <v>97</v>
      </c>
      <c r="AE65">
        <v>43</v>
      </c>
      <c r="AF65">
        <v>44</v>
      </c>
    </row>
    <row r="66" spans="12:32">
      <c r="L66">
        <v>22</v>
      </c>
      <c r="M66">
        <v>89</v>
      </c>
      <c r="N66">
        <v>29</v>
      </c>
      <c r="O66">
        <v>84</v>
      </c>
      <c r="P66">
        <v>88</v>
      </c>
      <c r="Q66">
        <v>18</v>
      </c>
      <c r="R66">
        <v>67</v>
      </c>
      <c r="S66">
        <v>12</v>
      </c>
      <c r="T66">
        <v>26</v>
      </c>
      <c r="U66">
        <v>34</v>
      </c>
      <c r="V66">
        <v>18</v>
      </c>
      <c r="W66">
        <v>86</v>
      </c>
      <c r="X66">
        <v>17</v>
      </c>
      <c r="Y66">
        <v>49</v>
      </c>
      <c r="Z66">
        <v>63</v>
      </c>
      <c r="AA66">
        <v>39</v>
      </c>
      <c r="AB66">
        <v>11</v>
      </c>
      <c r="AC66">
        <v>36</v>
      </c>
      <c r="AD66">
        <v>23</v>
      </c>
      <c r="AE66">
        <v>63</v>
      </c>
      <c r="AF66">
        <v>37</v>
      </c>
    </row>
    <row r="67" spans="12:32">
      <c r="L67">
        <v>5</v>
      </c>
      <c r="M67">
        <v>81</v>
      </c>
      <c r="N67">
        <v>48</v>
      </c>
      <c r="O67">
        <v>65</v>
      </c>
      <c r="P67">
        <v>9</v>
      </c>
      <c r="Q67">
        <v>67</v>
      </c>
      <c r="R67">
        <v>13</v>
      </c>
      <c r="S67">
        <v>78</v>
      </c>
      <c r="T67">
        <v>55</v>
      </c>
      <c r="U67">
        <v>36</v>
      </c>
      <c r="V67">
        <v>53</v>
      </c>
      <c r="W67">
        <v>17</v>
      </c>
      <c r="X67">
        <v>97</v>
      </c>
      <c r="Y67">
        <v>64</v>
      </c>
      <c r="Z67">
        <v>53</v>
      </c>
      <c r="AA67">
        <v>44</v>
      </c>
      <c r="AB67">
        <v>53</v>
      </c>
      <c r="AC67">
        <v>28</v>
      </c>
      <c r="AD67">
        <v>85</v>
      </c>
      <c r="AE67">
        <v>29</v>
      </c>
      <c r="AF67">
        <v>8</v>
      </c>
    </row>
    <row r="68" spans="12:32">
      <c r="L68">
        <v>33</v>
      </c>
      <c r="M68">
        <v>95</v>
      </c>
      <c r="N68">
        <v>12</v>
      </c>
      <c r="O68">
        <v>21</v>
      </c>
      <c r="P68">
        <v>18</v>
      </c>
      <c r="Q68">
        <v>73</v>
      </c>
      <c r="R68">
        <v>31</v>
      </c>
      <c r="S68">
        <v>17</v>
      </c>
      <c r="T68">
        <v>85</v>
      </c>
      <c r="U68">
        <v>97</v>
      </c>
      <c r="V68">
        <v>86</v>
      </c>
      <c r="W68">
        <v>25</v>
      </c>
      <c r="X68">
        <v>77</v>
      </c>
      <c r="Y68">
        <v>59</v>
      </c>
      <c r="Z68">
        <v>36</v>
      </c>
      <c r="AA68">
        <v>86</v>
      </c>
      <c r="AB68">
        <v>43</v>
      </c>
      <c r="AC68">
        <v>73</v>
      </c>
      <c r="AD68">
        <v>23</v>
      </c>
      <c r="AE68">
        <v>68</v>
      </c>
      <c r="AF68">
        <v>25</v>
      </c>
    </row>
    <row r="69" spans="12:32">
      <c r="L69">
        <v>57</v>
      </c>
      <c r="M69">
        <v>32</v>
      </c>
      <c r="N69">
        <v>94</v>
      </c>
      <c r="O69">
        <v>59</v>
      </c>
      <c r="P69">
        <v>15</v>
      </c>
      <c r="Q69">
        <v>22</v>
      </c>
      <c r="R69">
        <v>18</v>
      </c>
      <c r="S69">
        <v>77</v>
      </c>
      <c r="T69">
        <v>4</v>
      </c>
      <c r="U69">
        <v>84</v>
      </c>
      <c r="V69">
        <v>63</v>
      </c>
      <c r="W69">
        <v>99</v>
      </c>
      <c r="X69">
        <v>36</v>
      </c>
      <c r="Y69">
        <v>53</v>
      </c>
      <c r="Z69">
        <v>34</v>
      </c>
      <c r="AA69">
        <v>59</v>
      </c>
      <c r="AB69">
        <v>36</v>
      </c>
      <c r="AC69">
        <v>36</v>
      </c>
      <c r="AD69">
        <v>61</v>
      </c>
      <c r="AE69">
        <v>84</v>
      </c>
      <c r="AF69">
        <v>37</v>
      </c>
    </row>
    <row r="70" spans="12:32">
      <c r="L70">
        <v>67</v>
      </c>
      <c r="M70">
        <v>55</v>
      </c>
      <c r="N70">
        <v>5</v>
      </c>
      <c r="O70">
        <v>66</v>
      </c>
      <c r="P70">
        <v>36</v>
      </c>
      <c r="Q70">
        <v>26</v>
      </c>
      <c r="R70">
        <v>34</v>
      </c>
      <c r="S70">
        <v>82</v>
      </c>
      <c r="T70">
        <v>59</v>
      </c>
      <c r="U70">
        <v>8</v>
      </c>
      <c r="V70">
        <v>48</v>
      </c>
      <c r="W70">
        <v>60</v>
      </c>
      <c r="X70">
        <v>41</v>
      </c>
      <c r="Y70">
        <v>33</v>
      </c>
      <c r="Z70">
        <v>53</v>
      </c>
      <c r="AA70">
        <v>1</v>
      </c>
      <c r="AB70">
        <v>99</v>
      </c>
      <c r="AC70">
        <v>83</v>
      </c>
      <c r="AD70">
        <v>15</v>
      </c>
      <c r="AE70">
        <v>65</v>
      </c>
      <c r="AF70">
        <v>56</v>
      </c>
    </row>
    <row r="71" spans="12:32">
      <c r="L71">
        <v>4</v>
      </c>
      <c r="M71">
        <v>10</v>
      </c>
      <c r="N71">
        <v>12</v>
      </c>
      <c r="O71">
        <v>86</v>
      </c>
      <c r="P71">
        <v>91</v>
      </c>
      <c r="Q71">
        <v>11</v>
      </c>
      <c r="R71">
        <v>73</v>
      </c>
      <c r="S71">
        <v>14</v>
      </c>
      <c r="T71">
        <v>28</v>
      </c>
      <c r="U71">
        <v>67</v>
      </c>
      <c r="V71">
        <v>95</v>
      </c>
      <c r="W71">
        <v>47</v>
      </c>
      <c r="X71">
        <v>63</v>
      </c>
      <c r="Y71">
        <v>73</v>
      </c>
      <c r="Z71">
        <v>89</v>
      </c>
      <c r="AA71">
        <v>94</v>
      </c>
      <c r="AB71">
        <v>98</v>
      </c>
      <c r="AC71">
        <v>4</v>
      </c>
      <c r="AD71">
        <v>33</v>
      </c>
      <c r="AE71">
        <v>90</v>
      </c>
      <c r="AF71">
        <v>51</v>
      </c>
    </row>
    <row r="72" spans="12:32">
      <c r="L72">
        <v>52</v>
      </c>
      <c r="M72">
        <v>69</v>
      </c>
      <c r="N72">
        <v>35</v>
      </c>
      <c r="O72">
        <v>8</v>
      </c>
      <c r="P72">
        <v>38</v>
      </c>
      <c r="Q72">
        <v>63</v>
      </c>
      <c r="R72">
        <v>20</v>
      </c>
      <c r="S72">
        <v>68</v>
      </c>
      <c r="T72">
        <v>16</v>
      </c>
      <c r="U72">
        <v>64</v>
      </c>
      <c r="V72">
        <v>58</v>
      </c>
      <c r="W72">
        <v>75</v>
      </c>
      <c r="X72">
        <v>86</v>
      </c>
      <c r="Y72">
        <v>75</v>
      </c>
      <c r="Z72">
        <v>87</v>
      </c>
      <c r="AA72">
        <v>12</v>
      </c>
      <c r="AB72">
        <v>86</v>
      </c>
      <c r="AC72">
        <v>60</v>
      </c>
      <c r="AD72">
        <v>9</v>
      </c>
      <c r="AE72">
        <v>93</v>
      </c>
      <c r="AF72">
        <v>6</v>
      </c>
    </row>
    <row r="73" spans="12:32">
      <c r="L73">
        <v>46</v>
      </c>
      <c r="M73">
        <v>25</v>
      </c>
      <c r="N73">
        <v>70</v>
      </c>
      <c r="O73">
        <v>45</v>
      </c>
      <c r="P73">
        <v>99</v>
      </c>
      <c r="Q73">
        <v>56</v>
      </c>
      <c r="R73">
        <v>34</v>
      </c>
      <c r="S73">
        <v>4</v>
      </c>
      <c r="T73">
        <v>98</v>
      </c>
      <c r="U73">
        <v>77</v>
      </c>
      <c r="V73">
        <v>70</v>
      </c>
      <c r="W73">
        <v>92</v>
      </c>
      <c r="X73">
        <v>42</v>
      </c>
      <c r="Y73">
        <v>91</v>
      </c>
      <c r="Z73">
        <v>29</v>
      </c>
      <c r="AA73">
        <v>47</v>
      </c>
      <c r="AB73">
        <v>1</v>
      </c>
      <c r="AC73">
        <v>6</v>
      </c>
      <c r="AD73">
        <v>61</v>
      </c>
      <c r="AE73">
        <v>53</v>
      </c>
      <c r="AF73">
        <v>31</v>
      </c>
    </row>
    <row r="74" spans="12:32">
      <c r="L74">
        <v>79</v>
      </c>
      <c r="M74">
        <v>71</v>
      </c>
      <c r="N74">
        <v>61</v>
      </c>
      <c r="O74">
        <v>38</v>
      </c>
      <c r="P74">
        <v>37</v>
      </c>
      <c r="Q74">
        <v>66</v>
      </c>
      <c r="R74">
        <v>24</v>
      </c>
      <c r="S74">
        <v>97</v>
      </c>
      <c r="T74">
        <v>91</v>
      </c>
      <c r="U74">
        <v>44</v>
      </c>
      <c r="V74">
        <v>29</v>
      </c>
      <c r="W74">
        <v>57</v>
      </c>
      <c r="X74">
        <v>83</v>
      </c>
      <c r="Y74">
        <v>93</v>
      </c>
      <c r="Z74">
        <v>81</v>
      </c>
      <c r="AA74">
        <v>40</v>
      </c>
      <c r="AB74">
        <v>15</v>
      </c>
      <c r="AC74">
        <v>68</v>
      </c>
      <c r="AD74">
        <v>41</v>
      </c>
      <c r="AE74">
        <v>45</v>
      </c>
      <c r="AF74">
        <v>67</v>
      </c>
    </row>
    <row r="75" spans="12:32">
      <c r="L75">
        <v>28</v>
      </c>
      <c r="M75">
        <v>51</v>
      </c>
      <c r="N75">
        <v>23</v>
      </c>
      <c r="O75">
        <v>75</v>
      </c>
      <c r="P75">
        <v>42</v>
      </c>
      <c r="Q75">
        <v>89</v>
      </c>
      <c r="R75">
        <v>79</v>
      </c>
      <c r="S75">
        <v>42</v>
      </c>
      <c r="T75">
        <v>22</v>
      </c>
      <c r="U75">
        <v>58</v>
      </c>
      <c r="V75">
        <v>99</v>
      </c>
      <c r="W75">
        <v>92</v>
      </c>
      <c r="X75">
        <v>40</v>
      </c>
      <c r="Y75">
        <v>22</v>
      </c>
      <c r="Z75">
        <v>35</v>
      </c>
      <c r="AA75">
        <v>2</v>
      </c>
      <c r="AB75">
        <v>22</v>
      </c>
      <c r="AC75">
        <v>16</v>
      </c>
      <c r="AD75">
        <v>75</v>
      </c>
      <c r="AE75">
        <v>16</v>
      </c>
      <c r="AF75">
        <v>8</v>
      </c>
    </row>
    <row r="76" spans="12:32">
      <c r="L76">
        <v>95</v>
      </c>
      <c r="M76">
        <v>41</v>
      </c>
      <c r="N76">
        <v>44</v>
      </c>
      <c r="O76">
        <v>60</v>
      </c>
      <c r="P76">
        <v>83</v>
      </c>
      <c r="Q76">
        <v>57</v>
      </c>
      <c r="R76">
        <v>61</v>
      </c>
      <c r="S76">
        <v>59</v>
      </c>
      <c r="T76">
        <v>39</v>
      </c>
      <c r="U76">
        <v>9</v>
      </c>
      <c r="V76">
        <v>7</v>
      </c>
      <c r="W76">
        <v>62</v>
      </c>
      <c r="X76">
        <v>71</v>
      </c>
      <c r="Y76">
        <v>50</v>
      </c>
      <c r="Z76">
        <v>62</v>
      </c>
      <c r="AA76">
        <v>16</v>
      </c>
      <c r="AB76">
        <v>12</v>
      </c>
      <c r="AC76">
        <v>49</v>
      </c>
      <c r="AD76">
        <v>28</v>
      </c>
      <c r="AE76">
        <v>73</v>
      </c>
      <c r="AF76">
        <v>5</v>
      </c>
    </row>
    <row r="77" spans="12:32">
      <c r="L77">
        <v>40</v>
      </c>
      <c r="M77">
        <v>76</v>
      </c>
      <c r="N77">
        <v>54</v>
      </c>
      <c r="O77">
        <v>4</v>
      </c>
      <c r="P77">
        <v>46</v>
      </c>
      <c r="Q77">
        <v>23</v>
      </c>
      <c r="R77">
        <v>28</v>
      </c>
      <c r="S77">
        <v>66</v>
      </c>
      <c r="T77">
        <v>29</v>
      </c>
      <c r="U77">
        <v>76</v>
      </c>
      <c r="V77">
        <v>37</v>
      </c>
      <c r="W77">
        <v>22</v>
      </c>
      <c r="X77">
        <v>59</v>
      </c>
      <c r="Y77">
        <v>66</v>
      </c>
      <c r="Z77">
        <v>40</v>
      </c>
      <c r="AA77">
        <v>58</v>
      </c>
      <c r="AB77">
        <v>66</v>
      </c>
      <c r="AC77">
        <v>14</v>
      </c>
      <c r="AD77">
        <v>77</v>
      </c>
      <c r="AE77">
        <v>3</v>
      </c>
      <c r="AF77">
        <v>54</v>
      </c>
    </row>
    <row r="78" spans="12:32">
      <c r="L78">
        <v>96</v>
      </c>
      <c r="M78">
        <v>61</v>
      </c>
      <c r="N78">
        <v>55</v>
      </c>
      <c r="O78">
        <v>1</v>
      </c>
      <c r="P78">
        <v>59</v>
      </c>
      <c r="Q78">
        <v>67</v>
      </c>
      <c r="R78">
        <v>37</v>
      </c>
      <c r="S78">
        <v>96</v>
      </c>
      <c r="T78">
        <v>52</v>
      </c>
      <c r="U78">
        <v>95</v>
      </c>
      <c r="V78">
        <v>10</v>
      </c>
      <c r="W78">
        <v>74</v>
      </c>
      <c r="X78">
        <v>12</v>
      </c>
      <c r="Y78">
        <v>13</v>
      </c>
      <c r="Z78">
        <v>94</v>
      </c>
      <c r="AA78">
        <v>72</v>
      </c>
      <c r="AB78">
        <v>74</v>
      </c>
      <c r="AC78">
        <v>86</v>
      </c>
      <c r="AD78">
        <v>71</v>
      </c>
      <c r="AE78">
        <v>33</v>
      </c>
      <c r="AF78">
        <v>36</v>
      </c>
    </row>
    <row r="79" spans="12:32">
      <c r="L79">
        <v>3</v>
      </c>
      <c r="M79">
        <v>7</v>
      </c>
      <c r="N79">
        <v>17</v>
      </c>
      <c r="O79">
        <v>28</v>
      </c>
      <c r="P79">
        <v>87</v>
      </c>
      <c r="Q79">
        <v>5</v>
      </c>
      <c r="R79">
        <v>98</v>
      </c>
      <c r="S79">
        <v>31</v>
      </c>
      <c r="T79">
        <v>62</v>
      </c>
      <c r="U79">
        <v>72</v>
      </c>
      <c r="V79">
        <v>52</v>
      </c>
      <c r="W79">
        <v>32</v>
      </c>
      <c r="X79">
        <v>71</v>
      </c>
      <c r="Y79">
        <v>18</v>
      </c>
      <c r="Z79">
        <v>55</v>
      </c>
      <c r="AA79">
        <v>72</v>
      </c>
      <c r="AB79">
        <v>48</v>
      </c>
      <c r="AC79">
        <v>65</v>
      </c>
      <c r="AD79">
        <v>84</v>
      </c>
      <c r="AE79">
        <v>87</v>
      </c>
      <c r="AF79">
        <v>26</v>
      </c>
    </row>
    <row r="80" spans="12:32">
      <c r="L80">
        <v>96</v>
      </c>
      <c r="M80">
        <v>37</v>
      </c>
      <c r="N80">
        <v>82</v>
      </c>
      <c r="O80">
        <v>70</v>
      </c>
      <c r="P80">
        <v>8</v>
      </c>
      <c r="Q80">
        <v>56</v>
      </c>
      <c r="R80">
        <v>25</v>
      </c>
      <c r="S80">
        <v>41</v>
      </c>
      <c r="T80">
        <v>16</v>
      </c>
      <c r="U80">
        <v>72</v>
      </c>
      <c r="V80">
        <v>94</v>
      </c>
      <c r="W80">
        <v>49</v>
      </c>
      <c r="X80">
        <v>11</v>
      </c>
      <c r="Y80">
        <v>94</v>
      </c>
      <c r="Z80">
        <v>84</v>
      </c>
      <c r="AA80">
        <v>79</v>
      </c>
      <c r="AB80">
        <v>37</v>
      </c>
      <c r="AC80">
        <v>61</v>
      </c>
      <c r="AD80">
        <v>48</v>
      </c>
      <c r="AE80">
        <v>32</v>
      </c>
      <c r="AF80">
        <v>35</v>
      </c>
    </row>
    <row r="81" spans="12:32">
      <c r="L81">
        <v>39</v>
      </c>
      <c r="M81">
        <v>33</v>
      </c>
      <c r="N81">
        <v>1</v>
      </c>
      <c r="O81">
        <v>82</v>
      </c>
      <c r="P81">
        <v>35</v>
      </c>
      <c r="Q81">
        <v>51</v>
      </c>
      <c r="R81">
        <v>71</v>
      </c>
      <c r="S81">
        <v>55</v>
      </c>
      <c r="T81">
        <v>66</v>
      </c>
      <c r="U81">
        <v>43</v>
      </c>
      <c r="V81">
        <v>20</v>
      </c>
      <c r="W81">
        <v>5</v>
      </c>
      <c r="X81">
        <v>77</v>
      </c>
      <c r="Y81">
        <v>86</v>
      </c>
      <c r="Z81">
        <v>5</v>
      </c>
      <c r="AA81">
        <v>19</v>
      </c>
      <c r="AB81">
        <v>71</v>
      </c>
      <c r="AC81">
        <v>53</v>
      </c>
      <c r="AD81">
        <v>94</v>
      </c>
      <c r="AE81">
        <v>65</v>
      </c>
      <c r="AF81">
        <v>73</v>
      </c>
    </row>
    <row r="82" spans="12:32">
      <c r="L82">
        <v>46</v>
      </c>
      <c r="M82">
        <v>15</v>
      </c>
      <c r="N82">
        <v>81</v>
      </c>
      <c r="O82">
        <v>86</v>
      </c>
      <c r="P82">
        <v>74</v>
      </c>
      <c r="Q82">
        <v>69</v>
      </c>
      <c r="R82">
        <v>22</v>
      </c>
      <c r="S82">
        <v>85</v>
      </c>
      <c r="T82">
        <v>64</v>
      </c>
      <c r="U82">
        <v>69</v>
      </c>
      <c r="V82">
        <v>17</v>
      </c>
      <c r="W82">
        <v>99</v>
      </c>
      <c r="X82">
        <v>90</v>
      </c>
      <c r="Y82">
        <v>76</v>
      </c>
      <c r="Z82">
        <v>84</v>
      </c>
      <c r="AA82">
        <v>14</v>
      </c>
      <c r="AB82">
        <v>2</v>
      </c>
      <c r="AC82">
        <v>41</v>
      </c>
      <c r="AD82">
        <v>63</v>
      </c>
      <c r="AE82">
        <v>23</v>
      </c>
      <c r="AF82">
        <v>37</v>
      </c>
    </row>
    <row r="83" spans="12:32">
      <c r="L83">
        <v>23</v>
      </c>
      <c r="M83">
        <v>24</v>
      </c>
      <c r="N83">
        <v>3</v>
      </c>
      <c r="O83">
        <v>40</v>
      </c>
      <c r="P83">
        <v>30</v>
      </c>
      <c r="Q83">
        <v>27</v>
      </c>
      <c r="R83">
        <v>73</v>
      </c>
      <c r="S83">
        <v>16</v>
      </c>
      <c r="T83">
        <v>85</v>
      </c>
      <c r="U83">
        <v>2</v>
      </c>
      <c r="V83">
        <v>20</v>
      </c>
      <c r="W83">
        <v>44</v>
      </c>
      <c r="X83">
        <v>68</v>
      </c>
      <c r="Y83">
        <v>34</v>
      </c>
      <c r="Z83">
        <v>47</v>
      </c>
      <c r="AA83">
        <v>77</v>
      </c>
      <c r="AB83">
        <v>75</v>
      </c>
      <c r="AC83">
        <v>8</v>
      </c>
      <c r="AD83">
        <v>15</v>
      </c>
      <c r="AE83">
        <v>98</v>
      </c>
      <c r="AF83">
        <v>5</v>
      </c>
    </row>
    <row r="84" spans="12:32">
      <c r="L84">
        <v>6</v>
      </c>
      <c r="M84">
        <v>64</v>
      </c>
      <c r="N84">
        <v>5</v>
      </c>
      <c r="O84">
        <v>95</v>
      </c>
      <c r="P84">
        <v>11</v>
      </c>
      <c r="Q84">
        <v>15</v>
      </c>
      <c r="R84">
        <v>90</v>
      </c>
      <c r="S84">
        <v>36</v>
      </c>
      <c r="T84">
        <v>44</v>
      </c>
      <c r="U84">
        <v>97</v>
      </c>
      <c r="V84">
        <v>99</v>
      </c>
      <c r="W84">
        <v>41</v>
      </c>
      <c r="X84">
        <v>50</v>
      </c>
      <c r="Y84">
        <v>82</v>
      </c>
      <c r="Z84">
        <v>67</v>
      </c>
      <c r="AA84">
        <v>13</v>
      </c>
      <c r="AB84">
        <v>72</v>
      </c>
      <c r="AC84">
        <v>40</v>
      </c>
      <c r="AD84">
        <v>99</v>
      </c>
      <c r="AE84">
        <v>95</v>
      </c>
      <c r="AF84">
        <v>25</v>
      </c>
    </row>
    <row r="85" spans="12:32">
      <c r="L85">
        <v>72</v>
      </c>
      <c r="M85">
        <v>36</v>
      </c>
      <c r="N85">
        <v>24</v>
      </c>
      <c r="O85">
        <v>58</v>
      </c>
      <c r="P85">
        <v>23</v>
      </c>
      <c r="Q85">
        <v>89</v>
      </c>
      <c r="R85">
        <v>45</v>
      </c>
      <c r="S85">
        <v>83</v>
      </c>
      <c r="T85">
        <v>68</v>
      </c>
      <c r="U85">
        <v>65</v>
      </c>
      <c r="V85">
        <v>48</v>
      </c>
      <c r="W85">
        <v>77</v>
      </c>
      <c r="X85">
        <v>13</v>
      </c>
      <c r="Y85">
        <v>71</v>
      </c>
      <c r="Z85">
        <v>63</v>
      </c>
      <c r="AA85">
        <v>5</v>
      </c>
      <c r="AB85">
        <v>32</v>
      </c>
      <c r="AC85">
        <v>53</v>
      </c>
      <c r="AD85">
        <v>14</v>
      </c>
      <c r="AE85">
        <v>40</v>
      </c>
      <c r="AF85">
        <v>69</v>
      </c>
    </row>
    <row r="86" spans="12:32">
      <c r="L86">
        <v>8</v>
      </c>
      <c r="M86">
        <v>34</v>
      </c>
      <c r="N86">
        <v>69</v>
      </c>
      <c r="O86">
        <v>26</v>
      </c>
      <c r="P86">
        <v>14</v>
      </c>
      <c r="Q86">
        <v>77</v>
      </c>
      <c r="R86">
        <v>15</v>
      </c>
      <c r="S86">
        <v>8</v>
      </c>
      <c r="T86">
        <v>21</v>
      </c>
      <c r="U86">
        <v>71</v>
      </c>
      <c r="V86">
        <v>64</v>
      </c>
      <c r="W86">
        <v>93</v>
      </c>
      <c r="X86">
        <v>34</v>
      </c>
      <c r="Y86">
        <v>51</v>
      </c>
      <c r="Z86">
        <v>48</v>
      </c>
      <c r="AA86">
        <v>55</v>
      </c>
      <c r="AB86">
        <v>4</v>
      </c>
      <c r="AC86">
        <v>36</v>
      </c>
      <c r="AD86">
        <v>28</v>
      </c>
      <c r="AE86">
        <v>63</v>
      </c>
      <c r="AF86">
        <v>100</v>
      </c>
    </row>
    <row r="87" spans="12:32">
      <c r="L87">
        <v>48</v>
      </c>
      <c r="M87">
        <v>91</v>
      </c>
      <c r="N87">
        <v>81</v>
      </c>
      <c r="O87">
        <v>13</v>
      </c>
      <c r="P87">
        <v>94</v>
      </c>
      <c r="Q87">
        <v>87</v>
      </c>
      <c r="R87">
        <v>18</v>
      </c>
      <c r="S87">
        <v>48</v>
      </c>
      <c r="T87">
        <v>63</v>
      </c>
      <c r="U87">
        <v>29</v>
      </c>
      <c r="V87">
        <v>16</v>
      </c>
      <c r="W87">
        <v>6</v>
      </c>
      <c r="X87">
        <v>60</v>
      </c>
      <c r="Y87">
        <v>50</v>
      </c>
      <c r="Z87">
        <v>91</v>
      </c>
      <c r="AA87">
        <v>58</v>
      </c>
      <c r="AB87">
        <v>50</v>
      </c>
      <c r="AC87">
        <v>74</v>
      </c>
      <c r="AD87">
        <v>27</v>
      </c>
      <c r="AE87">
        <v>69</v>
      </c>
      <c r="AF87">
        <v>5</v>
      </c>
    </row>
    <row r="88" spans="12:32">
      <c r="L88">
        <v>70</v>
      </c>
      <c r="M88">
        <v>29</v>
      </c>
      <c r="N88">
        <v>30</v>
      </c>
      <c r="O88">
        <v>5</v>
      </c>
      <c r="P88">
        <v>18</v>
      </c>
      <c r="Q88">
        <v>75</v>
      </c>
      <c r="R88">
        <v>97</v>
      </c>
      <c r="S88">
        <v>27</v>
      </c>
      <c r="T88">
        <v>62</v>
      </c>
      <c r="U88">
        <v>76</v>
      </c>
      <c r="V88">
        <v>3</v>
      </c>
      <c r="W88">
        <v>18</v>
      </c>
      <c r="X88">
        <v>66</v>
      </c>
      <c r="Y88">
        <v>54</v>
      </c>
      <c r="Z88">
        <v>58</v>
      </c>
      <c r="AA88">
        <v>74</v>
      </c>
      <c r="AB88">
        <v>33</v>
      </c>
      <c r="AC88">
        <v>95</v>
      </c>
      <c r="AD88">
        <v>84</v>
      </c>
      <c r="AE88">
        <v>63</v>
      </c>
      <c r="AF88">
        <v>60</v>
      </c>
    </row>
    <row r="89" spans="12:32">
      <c r="L89">
        <v>57</v>
      </c>
      <c r="M89">
        <v>78</v>
      </c>
      <c r="N89">
        <v>44</v>
      </c>
      <c r="O89">
        <v>99</v>
      </c>
      <c r="P89">
        <v>59</v>
      </c>
      <c r="Q89">
        <v>65</v>
      </c>
      <c r="R89">
        <v>31</v>
      </c>
      <c r="S89">
        <v>91</v>
      </c>
      <c r="T89">
        <v>38</v>
      </c>
      <c r="U89">
        <v>13</v>
      </c>
      <c r="V89">
        <v>35</v>
      </c>
      <c r="W89">
        <v>9</v>
      </c>
      <c r="X89">
        <v>85</v>
      </c>
      <c r="Y89">
        <v>46</v>
      </c>
      <c r="Z89">
        <v>78</v>
      </c>
      <c r="AA89">
        <v>100</v>
      </c>
      <c r="AB89">
        <v>79</v>
      </c>
      <c r="AC89">
        <v>62</v>
      </c>
      <c r="AD89">
        <v>86</v>
      </c>
      <c r="AE89">
        <v>36</v>
      </c>
      <c r="AF89">
        <v>45</v>
      </c>
    </row>
    <row r="90" spans="12:32">
      <c r="L90">
        <v>98</v>
      </c>
      <c r="M90">
        <v>92</v>
      </c>
      <c r="N90">
        <v>39</v>
      </c>
      <c r="O90">
        <v>60</v>
      </c>
      <c r="P90">
        <v>45</v>
      </c>
      <c r="Q90">
        <v>75</v>
      </c>
      <c r="R90">
        <v>30</v>
      </c>
      <c r="S90">
        <v>34</v>
      </c>
      <c r="T90">
        <v>53</v>
      </c>
      <c r="U90">
        <v>95</v>
      </c>
      <c r="V90">
        <v>70</v>
      </c>
      <c r="W90">
        <v>8</v>
      </c>
      <c r="X90">
        <v>93</v>
      </c>
      <c r="Y90">
        <v>88</v>
      </c>
      <c r="Z90">
        <v>42</v>
      </c>
      <c r="AA90">
        <v>64</v>
      </c>
      <c r="AB90">
        <v>8</v>
      </c>
      <c r="AC90">
        <v>96</v>
      </c>
      <c r="AD90">
        <v>51</v>
      </c>
      <c r="AE90">
        <v>12</v>
      </c>
      <c r="AF90">
        <v>13</v>
      </c>
    </row>
    <row r="91" spans="12:32">
      <c r="L91">
        <v>45</v>
      </c>
      <c r="M91">
        <v>23</v>
      </c>
      <c r="N91">
        <v>30</v>
      </c>
      <c r="O91">
        <v>91</v>
      </c>
      <c r="P91">
        <v>89</v>
      </c>
      <c r="Q91">
        <v>36</v>
      </c>
      <c r="R91">
        <v>9</v>
      </c>
      <c r="S91">
        <v>64</v>
      </c>
      <c r="T91">
        <v>11</v>
      </c>
      <c r="U91">
        <v>54</v>
      </c>
      <c r="V91">
        <v>8</v>
      </c>
      <c r="W91">
        <v>68</v>
      </c>
      <c r="X91">
        <v>10</v>
      </c>
      <c r="Y91">
        <v>100</v>
      </c>
      <c r="Z91">
        <v>42</v>
      </c>
      <c r="AA91">
        <v>10</v>
      </c>
      <c r="AB91">
        <v>42</v>
      </c>
      <c r="AC91">
        <v>28</v>
      </c>
      <c r="AD91">
        <v>52</v>
      </c>
      <c r="AE91">
        <v>74</v>
      </c>
      <c r="AF91">
        <v>95</v>
      </c>
    </row>
    <row r="92" spans="12:32">
      <c r="L92">
        <v>69</v>
      </c>
      <c r="M92">
        <v>70</v>
      </c>
      <c r="N92">
        <v>86</v>
      </c>
      <c r="O92">
        <v>55</v>
      </c>
      <c r="P92">
        <v>70</v>
      </c>
      <c r="Q92">
        <v>5</v>
      </c>
      <c r="R92">
        <v>78</v>
      </c>
      <c r="S92">
        <v>71</v>
      </c>
      <c r="T92">
        <v>51</v>
      </c>
      <c r="U92">
        <v>70</v>
      </c>
      <c r="V92">
        <v>48</v>
      </c>
      <c r="W92">
        <v>77</v>
      </c>
      <c r="X92">
        <v>78</v>
      </c>
      <c r="Y92">
        <v>55</v>
      </c>
      <c r="Z92">
        <v>91</v>
      </c>
      <c r="AA92">
        <v>47</v>
      </c>
      <c r="AB92">
        <v>41</v>
      </c>
      <c r="AC92">
        <v>83</v>
      </c>
      <c r="AD92">
        <v>94</v>
      </c>
      <c r="AE92">
        <v>91</v>
      </c>
      <c r="AF92">
        <v>46</v>
      </c>
    </row>
    <row r="93" spans="12:32">
      <c r="L93">
        <v>50</v>
      </c>
      <c r="M93">
        <v>56</v>
      </c>
      <c r="N93">
        <v>42</v>
      </c>
      <c r="O93">
        <v>18</v>
      </c>
      <c r="P93">
        <v>47</v>
      </c>
      <c r="Q93">
        <v>2</v>
      </c>
      <c r="R93">
        <v>85</v>
      </c>
      <c r="S93">
        <v>49</v>
      </c>
      <c r="T93">
        <v>53</v>
      </c>
      <c r="U93">
        <v>17</v>
      </c>
      <c r="V93">
        <v>51</v>
      </c>
      <c r="W93">
        <v>67</v>
      </c>
      <c r="X93">
        <v>58</v>
      </c>
      <c r="Y93">
        <v>70</v>
      </c>
      <c r="Z93">
        <v>51</v>
      </c>
      <c r="AA93">
        <v>87</v>
      </c>
      <c r="AB93">
        <v>24</v>
      </c>
      <c r="AC93">
        <v>24</v>
      </c>
      <c r="AD93">
        <v>86</v>
      </c>
      <c r="AE93">
        <v>36</v>
      </c>
      <c r="AF93">
        <v>54</v>
      </c>
    </row>
    <row r="94" spans="12:32">
      <c r="L94">
        <v>17</v>
      </c>
      <c r="M94">
        <v>20</v>
      </c>
      <c r="N94">
        <v>19</v>
      </c>
      <c r="O94">
        <v>68</v>
      </c>
      <c r="P94">
        <v>2</v>
      </c>
      <c r="Q94">
        <v>10</v>
      </c>
      <c r="R94">
        <v>2</v>
      </c>
      <c r="S94">
        <v>12</v>
      </c>
      <c r="T94">
        <v>79</v>
      </c>
      <c r="U94">
        <v>67</v>
      </c>
      <c r="V94">
        <v>93</v>
      </c>
      <c r="W94">
        <v>73</v>
      </c>
      <c r="X94">
        <v>40</v>
      </c>
      <c r="Y94">
        <v>50</v>
      </c>
      <c r="Z94">
        <v>46</v>
      </c>
      <c r="AA94">
        <v>24</v>
      </c>
      <c r="AB94">
        <v>40</v>
      </c>
      <c r="AC94">
        <v>58</v>
      </c>
      <c r="AD94">
        <v>83</v>
      </c>
      <c r="AE94">
        <v>53</v>
      </c>
      <c r="AF94">
        <v>94</v>
      </c>
    </row>
    <row r="95" spans="12:32">
      <c r="L95">
        <v>55</v>
      </c>
      <c r="M95">
        <v>56</v>
      </c>
      <c r="N95">
        <v>25</v>
      </c>
      <c r="O95">
        <v>28</v>
      </c>
      <c r="P95">
        <v>1</v>
      </c>
      <c r="Q95">
        <v>71</v>
      </c>
      <c r="R95">
        <v>64</v>
      </c>
      <c r="S95">
        <v>8</v>
      </c>
      <c r="T95">
        <v>7</v>
      </c>
      <c r="U95">
        <v>23</v>
      </c>
      <c r="V95">
        <v>15</v>
      </c>
      <c r="W95">
        <v>42</v>
      </c>
      <c r="X95">
        <v>28</v>
      </c>
      <c r="Y95">
        <v>56</v>
      </c>
      <c r="Z95">
        <v>33</v>
      </c>
      <c r="AA95">
        <v>99</v>
      </c>
      <c r="AB95">
        <v>10</v>
      </c>
      <c r="AC95">
        <v>30</v>
      </c>
      <c r="AD95">
        <v>73</v>
      </c>
      <c r="AE95">
        <v>51</v>
      </c>
      <c r="AF95">
        <v>16</v>
      </c>
    </row>
    <row r="96" spans="12:32">
      <c r="L96">
        <v>64</v>
      </c>
      <c r="M96">
        <v>68</v>
      </c>
      <c r="N96">
        <v>99</v>
      </c>
      <c r="O96">
        <v>77</v>
      </c>
      <c r="P96">
        <v>20</v>
      </c>
      <c r="Q96">
        <v>38</v>
      </c>
      <c r="R96">
        <v>29</v>
      </c>
      <c r="S96">
        <v>96</v>
      </c>
      <c r="T96">
        <v>6</v>
      </c>
      <c r="U96">
        <v>92</v>
      </c>
      <c r="V96">
        <v>60</v>
      </c>
      <c r="W96">
        <v>90</v>
      </c>
      <c r="X96">
        <v>85</v>
      </c>
      <c r="Y96">
        <v>83</v>
      </c>
      <c r="Z96">
        <v>53</v>
      </c>
      <c r="AA96">
        <v>39</v>
      </c>
      <c r="AB96">
        <v>66</v>
      </c>
      <c r="AC96">
        <v>37</v>
      </c>
      <c r="AD96">
        <v>79</v>
      </c>
      <c r="AE96">
        <v>6</v>
      </c>
      <c r="AF96">
        <v>95</v>
      </c>
    </row>
    <row r="97" spans="12:32">
      <c r="L97">
        <v>87</v>
      </c>
      <c r="M97">
        <v>77</v>
      </c>
      <c r="N97">
        <v>77</v>
      </c>
      <c r="O97">
        <v>13</v>
      </c>
      <c r="P97">
        <v>85</v>
      </c>
      <c r="Q97">
        <v>62</v>
      </c>
      <c r="R97">
        <v>4</v>
      </c>
      <c r="S97">
        <v>66</v>
      </c>
      <c r="T97">
        <v>11</v>
      </c>
      <c r="U97">
        <v>95</v>
      </c>
      <c r="V97">
        <v>99</v>
      </c>
      <c r="W97">
        <v>57</v>
      </c>
      <c r="X97">
        <v>13</v>
      </c>
      <c r="Y97">
        <v>74</v>
      </c>
      <c r="Z97">
        <v>28</v>
      </c>
      <c r="AA97">
        <v>33</v>
      </c>
      <c r="AB97">
        <v>70</v>
      </c>
      <c r="AC97">
        <v>22</v>
      </c>
      <c r="AD97">
        <v>90</v>
      </c>
      <c r="AE97">
        <v>29</v>
      </c>
      <c r="AF97">
        <v>78</v>
      </c>
    </row>
    <row r="98" spans="12:32">
      <c r="L98">
        <v>96</v>
      </c>
      <c r="M98">
        <v>72</v>
      </c>
      <c r="N98">
        <v>80</v>
      </c>
      <c r="O98">
        <v>61</v>
      </c>
      <c r="P98">
        <v>73</v>
      </c>
      <c r="Q98">
        <v>72</v>
      </c>
      <c r="R98">
        <v>86</v>
      </c>
      <c r="S98">
        <v>49</v>
      </c>
      <c r="T98">
        <v>79</v>
      </c>
      <c r="U98">
        <v>89</v>
      </c>
      <c r="V98">
        <v>52</v>
      </c>
      <c r="W98">
        <v>100</v>
      </c>
      <c r="X98">
        <v>9</v>
      </c>
      <c r="Y98">
        <v>74</v>
      </c>
      <c r="Z98">
        <v>100</v>
      </c>
      <c r="AA98">
        <v>64</v>
      </c>
      <c r="AB98">
        <v>46</v>
      </c>
      <c r="AC98">
        <v>37</v>
      </c>
      <c r="AD98">
        <v>32</v>
      </c>
      <c r="AE98">
        <v>98</v>
      </c>
      <c r="AF98">
        <v>10</v>
      </c>
    </row>
  </sheetData>
  <hyperlinks>
    <hyperlink ref="A1" location="'Table of contents'!A1" display="Return to table of contents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5"/>
  <dimension ref="A1:P29"/>
  <sheetViews>
    <sheetView workbookViewId="0" xr3:uid="{11A3ACCB-1F19-5AC9-A611-4158731A345D}"/>
  </sheetViews>
  <sheetFormatPr defaultRowHeight="15"/>
  <sheetData>
    <row r="1" spans="1:16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6">
      <c r="L3">
        <v>10</v>
      </c>
      <c r="M3">
        <v>13</v>
      </c>
      <c r="O3">
        <v>7</v>
      </c>
      <c r="P3">
        <v>9</v>
      </c>
    </row>
    <row r="4" spans="1:16">
      <c r="L4">
        <v>1</v>
      </c>
      <c r="M4">
        <v>9</v>
      </c>
      <c r="O4">
        <v>12</v>
      </c>
      <c r="P4">
        <v>7</v>
      </c>
    </row>
    <row r="5" spans="1:16">
      <c r="L5">
        <v>5</v>
      </c>
      <c r="M5">
        <v>4</v>
      </c>
      <c r="O5">
        <v>1</v>
      </c>
      <c r="P5">
        <v>1</v>
      </c>
    </row>
    <row r="6" spans="1:16">
      <c r="O6">
        <v>6</v>
      </c>
      <c r="P6">
        <v>12</v>
      </c>
    </row>
    <row r="7" spans="1:16">
      <c r="O7">
        <v>15</v>
      </c>
      <c r="P7">
        <v>2</v>
      </c>
    </row>
    <row r="10" spans="1:16">
      <c r="M10">
        <v>13</v>
      </c>
      <c r="N10">
        <v>4</v>
      </c>
      <c r="O10">
        <v>10</v>
      </c>
    </row>
    <row r="29" spans="3:3">
      <c r="C29" s="87"/>
    </row>
  </sheetData>
  <hyperlinks>
    <hyperlink ref="A1" location="'Table of contents'!A1" display="Return to table of contents" xr:uid="{00000000-0004-0000-1000-000000000000}"/>
  </hyperlink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6"/>
  <dimension ref="A1:N62"/>
  <sheetViews>
    <sheetView workbookViewId="0" xr3:uid="{F1CDC194-CB96-5A2D-8E84-222F42300CFA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11" spans="1:14">
      <c r="L11">
        <v>3</v>
      </c>
      <c r="M11">
        <v>3</v>
      </c>
      <c r="N11">
        <f>L11*M11</f>
        <v>9</v>
      </c>
    </row>
    <row r="12" spans="1:14">
      <c r="L12">
        <v>4</v>
      </c>
      <c r="M12">
        <v>1</v>
      </c>
    </row>
    <row r="13" spans="1:14">
      <c r="L13">
        <v>2</v>
      </c>
      <c r="M13">
        <v>3</v>
      </c>
    </row>
    <row r="14" spans="1:14">
      <c r="L14">
        <v>2</v>
      </c>
      <c r="M14">
        <v>1</v>
      </c>
    </row>
    <row r="15" spans="1:14">
      <c r="L15">
        <v>5</v>
      </c>
      <c r="M15">
        <v>1</v>
      </c>
    </row>
    <row r="16" spans="1:14">
      <c r="L16">
        <v>4</v>
      </c>
      <c r="M16">
        <v>2</v>
      </c>
    </row>
    <row r="17" spans="3:13">
      <c r="L17">
        <v>3</v>
      </c>
      <c r="M17">
        <v>5</v>
      </c>
    </row>
    <row r="25" spans="3:13">
      <c r="L25">
        <v>6</v>
      </c>
      <c r="M25">
        <v>2</v>
      </c>
    </row>
    <row r="26" spans="3:13">
      <c r="L26">
        <v>9</v>
      </c>
      <c r="M26">
        <v>1</v>
      </c>
    </row>
    <row r="27" spans="3:13">
      <c r="L27">
        <v>4</v>
      </c>
      <c r="M27">
        <v>9</v>
      </c>
    </row>
    <row r="28" spans="3:13">
      <c r="L28">
        <v>7</v>
      </c>
      <c r="M28">
        <v>6</v>
      </c>
    </row>
    <row r="29" spans="3:13">
      <c r="C29" s="87"/>
      <c r="L29">
        <v>2</v>
      </c>
      <c r="M29">
        <v>3</v>
      </c>
    </row>
    <row r="30" spans="3:13">
      <c r="L30">
        <v>8</v>
      </c>
      <c r="M30">
        <v>5</v>
      </c>
    </row>
    <row r="31" spans="3:13">
      <c r="L31">
        <v>3</v>
      </c>
      <c r="M31">
        <v>9</v>
      </c>
    </row>
    <row r="44" spans="12:14">
      <c r="L44">
        <v>10</v>
      </c>
      <c r="M44">
        <v>7</v>
      </c>
      <c r="N44">
        <f>L44*M44</f>
        <v>70</v>
      </c>
    </row>
    <row r="45" spans="12:14">
      <c r="L45">
        <v>6</v>
      </c>
      <c r="M45">
        <v>9</v>
      </c>
    </row>
    <row r="46" spans="12:14">
      <c r="L46">
        <v>4</v>
      </c>
      <c r="M46">
        <v>9</v>
      </c>
    </row>
    <row r="47" spans="12:14">
      <c r="L47">
        <v>5</v>
      </c>
      <c r="M47">
        <v>1</v>
      </c>
    </row>
    <row r="48" spans="12:14">
      <c r="L48">
        <v>2</v>
      </c>
      <c r="M48">
        <v>8</v>
      </c>
    </row>
    <row r="49" spans="12:14">
      <c r="L49">
        <v>8</v>
      </c>
      <c r="M49">
        <v>10</v>
      </c>
    </row>
    <row r="50" spans="12:14">
      <c r="L50">
        <v>10</v>
      </c>
      <c r="M50">
        <v>7</v>
      </c>
    </row>
    <row r="56" spans="12:14">
      <c r="L56">
        <v>7</v>
      </c>
      <c r="M56">
        <v>8</v>
      </c>
      <c r="N56">
        <f>L56*M56</f>
        <v>56</v>
      </c>
    </row>
    <row r="57" spans="12:14">
      <c r="L57">
        <v>2</v>
      </c>
      <c r="M57">
        <v>1</v>
      </c>
    </row>
    <row r="58" spans="12:14">
      <c r="L58">
        <v>10</v>
      </c>
      <c r="M58">
        <v>2</v>
      </c>
    </row>
    <row r="59" spans="12:14">
      <c r="L59">
        <v>4</v>
      </c>
      <c r="M59">
        <v>1</v>
      </c>
    </row>
    <row r="60" spans="12:14">
      <c r="L60">
        <v>4</v>
      </c>
      <c r="M60">
        <v>5</v>
      </c>
    </row>
    <row r="61" spans="12:14">
      <c r="L61">
        <v>3</v>
      </c>
      <c r="M61">
        <v>8</v>
      </c>
    </row>
    <row r="62" spans="12:14">
      <c r="L62">
        <v>7</v>
      </c>
      <c r="M62">
        <v>8</v>
      </c>
    </row>
  </sheetData>
  <hyperlinks>
    <hyperlink ref="A1" location="'Table of contents'!A1" display="Return to table of contents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7"/>
  <dimension ref="A1:P54"/>
  <sheetViews>
    <sheetView workbookViewId="0" xr3:uid="{CF366857-BBDD-5199-9BC9-FF52903B0715}">
      <selection activeCell="N46" sqref="N46"/>
    </sheetView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>
        <v>1</v>
      </c>
      <c r="M3">
        <v>1</v>
      </c>
      <c r="N3">
        <f t="shared" ref="N3:N9" si="0">L3*M3</f>
        <v>1</v>
      </c>
    </row>
    <row r="4" spans="1:14">
      <c r="L4">
        <v>2</v>
      </c>
      <c r="M4">
        <v>3</v>
      </c>
      <c r="N4">
        <f t="shared" si="0"/>
        <v>6</v>
      </c>
    </row>
    <row r="5" spans="1:14">
      <c r="L5">
        <v>9</v>
      </c>
      <c r="M5">
        <v>5</v>
      </c>
      <c r="N5">
        <f t="shared" si="0"/>
        <v>45</v>
      </c>
    </row>
    <row r="6" spans="1:14">
      <c r="L6">
        <v>7</v>
      </c>
      <c r="M6">
        <v>4</v>
      </c>
      <c r="N6">
        <f t="shared" si="0"/>
        <v>28</v>
      </c>
    </row>
    <row r="7" spans="1:14">
      <c r="L7">
        <v>8</v>
      </c>
      <c r="M7">
        <v>8</v>
      </c>
      <c r="N7">
        <f t="shared" si="0"/>
        <v>64</v>
      </c>
    </row>
    <row r="8" spans="1:14">
      <c r="L8">
        <v>8</v>
      </c>
      <c r="M8">
        <v>10</v>
      </c>
      <c r="N8">
        <f t="shared" si="0"/>
        <v>80</v>
      </c>
    </row>
    <row r="9" spans="1:14">
      <c r="L9">
        <v>7</v>
      </c>
      <c r="M9">
        <v>6</v>
      </c>
      <c r="N9">
        <f t="shared" si="0"/>
        <v>42</v>
      </c>
    </row>
    <row r="27" spans="3:16">
      <c r="L27">
        <v>10</v>
      </c>
      <c r="M27">
        <v>2</v>
      </c>
      <c r="N27" s="3">
        <f>PRODUCT(L27:M27)</f>
        <v>20</v>
      </c>
    </row>
    <row r="28" spans="3:16">
      <c r="L28">
        <v>6</v>
      </c>
      <c r="M28">
        <v>7</v>
      </c>
      <c r="N28" s="3">
        <f>PRODUCT(L28:M28)</f>
        <v>42</v>
      </c>
    </row>
    <row r="29" spans="3:16">
      <c r="C29" s="87"/>
      <c r="L29">
        <v>1</v>
      </c>
      <c r="M29">
        <v>8</v>
      </c>
      <c r="N29" s="3">
        <f>PRODUCT(L29:M29)</f>
        <v>8</v>
      </c>
    </row>
    <row r="31" spans="3:16">
      <c r="P31" s="5">
        <v>47.65</v>
      </c>
    </row>
    <row r="32" spans="3:16">
      <c r="P32" s="5">
        <v>44.2</v>
      </c>
    </row>
    <row r="33" spans="12:16">
      <c r="P33" s="5">
        <v>37.68</v>
      </c>
    </row>
    <row r="34" spans="12:16">
      <c r="P34" s="5">
        <v>31.34</v>
      </c>
    </row>
    <row r="35" spans="12:16">
      <c r="P35" s="5">
        <v>89.36</v>
      </c>
    </row>
    <row r="36" spans="12:16">
      <c r="P36" s="5">
        <v>68.150000000000006</v>
      </c>
    </row>
    <row r="37" spans="12:16">
      <c r="P37" s="5">
        <v>28.57</v>
      </c>
    </row>
    <row r="46" spans="12:16">
      <c r="L46">
        <v>147</v>
      </c>
    </row>
    <row r="47" spans="12:16">
      <c r="L47">
        <v>173</v>
      </c>
    </row>
    <row r="48" spans="12:16">
      <c r="L48">
        <v>217</v>
      </c>
    </row>
    <row r="49" spans="12:12">
      <c r="L49">
        <v>178</v>
      </c>
    </row>
    <row r="50" spans="12:12">
      <c r="L50">
        <v>120</v>
      </c>
    </row>
    <row r="51" spans="12:12">
      <c r="L51">
        <v>203</v>
      </c>
    </row>
    <row r="52" spans="12:12">
      <c r="L52">
        <v>137</v>
      </c>
    </row>
    <row r="53" spans="12:12">
      <c r="L53">
        <v>217</v>
      </c>
    </row>
    <row r="54" spans="12:12">
      <c r="L54">
        <v>153</v>
      </c>
    </row>
  </sheetData>
  <hyperlinks>
    <hyperlink ref="A1" location="'Table of contents'!A1" display="Return to table of contents" xr:uid="{00000000-0004-0000-1200-000000000000}"/>
  </hyperlinks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8"/>
  <dimension ref="A1:N29"/>
  <sheetViews>
    <sheetView workbookViewId="0" xr3:uid="{34904945-5288-588E-9F07-34343C13E9F2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>
        <v>2</v>
      </c>
      <c r="M3">
        <v>3</v>
      </c>
      <c r="N3">
        <f t="shared" ref="N3:N9" si="0">L3*M3</f>
        <v>6</v>
      </c>
    </row>
    <row r="4" spans="1:14">
      <c r="L4">
        <v>7</v>
      </c>
      <c r="M4">
        <v>4</v>
      </c>
      <c r="N4">
        <f t="shared" si="0"/>
        <v>28</v>
      </c>
    </row>
    <row r="5" spans="1:14">
      <c r="L5">
        <v>3</v>
      </c>
      <c r="M5">
        <v>6</v>
      </c>
      <c r="N5">
        <f t="shared" si="0"/>
        <v>18</v>
      </c>
    </row>
    <row r="6" spans="1:14">
      <c r="L6">
        <v>3</v>
      </c>
      <c r="M6">
        <v>9</v>
      </c>
      <c r="N6">
        <f t="shared" si="0"/>
        <v>27</v>
      </c>
    </row>
    <row r="7" spans="1:14">
      <c r="L7">
        <v>6</v>
      </c>
      <c r="M7">
        <v>7</v>
      </c>
      <c r="N7">
        <f t="shared" si="0"/>
        <v>42</v>
      </c>
    </row>
    <row r="8" spans="1:14">
      <c r="L8">
        <v>6</v>
      </c>
      <c r="M8">
        <v>6</v>
      </c>
      <c r="N8">
        <f t="shared" si="0"/>
        <v>36</v>
      </c>
    </row>
    <row r="9" spans="1:14">
      <c r="L9">
        <v>1</v>
      </c>
      <c r="M9">
        <v>4</v>
      </c>
      <c r="N9">
        <f t="shared" si="0"/>
        <v>4</v>
      </c>
    </row>
    <row r="29" spans="3:3">
      <c r="C29" s="87"/>
    </row>
  </sheetData>
  <hyperlinks>
    <hyperlink ref="A1" location="'Table of contents'!A1" display="Return to table of contents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9"/>
  <dimension ref="A1:N87"/>
  <sheetViews>
    <sheetView workbookViewId="0" xr3:uid="{731C365F-4EDE-5636-9D2D-917179ED8537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1" spans="2:5">
      <c r="B21" t="s">
        <v>84</v>
      </c>
      <c r="C21" s="9" t="s">
        <v>87</v>
      </c>
      <c r="D21" s="9" t="s">
        <v>88</v>
      </c>
      <c r="E21" s="9" t="s">
        <v>89</v>
      </c>
    </row>
    <row r="22" spans="2:5">
      <c r="B22" t="s">
        <v>90</v>
      </c>
      <c r="C22" s="4">
        <v>3</v>
      </c>
      <c r="D22">
        <v>100</v>
      </c>
      <c r="E22" s="4">
        <f>C22*D22</f>
        <v>300</v>
      </c>
    </row>
    <row r="23" spans="2:5">
      <c r="B23" t="s">
        <v>91</v>
      </c>
      <c r="C23" s="4">
        <v>3.25</v>
      </c>
      <c r="D23">
        <v>50</v>
      </c>
      <c r="E23" s="4">
        <f>C23*D23</f>
        <v>162.5</v>
      </c>
    </row>
    <row r="24" spans="2:5">
      <c r="B24" t="s">
        <v>92</v>
      </c>
      <c r="C24" s="4">
        <v>3.5</v>
      </c>
      <c r="D24">
        <v>200</v>
      </c>
      <c r="E24" s="4">
        <f>C24*D24</f>
        <v>700</v>
      </c>
    </row>
    <row r="29" spans="2:5">
      <c r="C29" s="87"/>
    </row>
    <row r="57" spans="2:3">
      <c r="B57" s="9" t="s">
        <v>93</v>
      </c>
      <c r="C57" s="9" t="s">
        <v>94</v>
      </c>
    </row>
    <row r="58" spans="2:3">
      <c r="B58">
        <v>1</v>
      </c>
      <c r="C58">
        <v>36</v>
      </c>
    </row>
    <row r="59" spans="2:3">
      <c r="B59">
        <v>2</v>
      </c>
      <c r="C59">
        <v>33</v>
      </c>
    </row>
    <row r="60" spans="2:3">
      <c r="B60">
        <v>3</v>
      </c>
      <c r="C60">
        <v>49</v>
      </c>
    </row>
    <row r="61" spans="2:3">
      <c r="B61">
        <v>4</v>
      </c>
      <c r="C61">
        <v>25</v>
      </c>
    </row>
    <row r="62" spans="2:3">
      <c r="B62">
        <v>5</v>
      </c>
      <c r="C62">
        <v>21</v>
      </c>
    </row>
    <row r="63" spans="2:3">
      <c r="B63">
        <v>6</v>
      </c>
      <c r="C63">
        <v>46</v>
      </c>
    </row>
    <row r="64" spans="2:3">
      <c r="B64">
        <v>7</v>
      </c>
      <c r="C64">
        <v>27</v>
      </c>
    </row>
    <row r="65" spans="2:3">
      <c r="B65">
        <v>8</v>
      </c>
      <c r="C65">
        <v>35</v>
      </c>
    </row>
    <row r="66" spans="2:3">
      <c r="B66">
        <v>9</v>
      </c>
      <c r="C66">
        <v>22</v>
      </c>
    </row>
    <row r="67" spans="2:3">
      <c r="B67">
        <v>10</v>
      </c>
      <c r="C67">
        <v>27</v>
      </c>
    </row>
    <row r="68" spans="2:3">
      <c r="B68">
        <v>11</v>
      </c>
      <c r="C68">
        <v>37</v>
      </c>
    </row>
    <row r="69" spans="2:3">
      <c r="B69">
        <v>12</v>
      </c>
      <c r="C69">
        <v>36</v>
      </c>
    </row>
    <row r="70" spans="2:3">
      <c r="B70">
        <v>13</v>
      </c>
      <c r="C70">
        <v>21</v>
      </c>
    </row>
    <row r="71" spans="2:3">
      <c r="B71">
        <v>14</v>
      </c>
      <c r="C71">
        <v>35</v>
      </c>
    </row>
    <row r="72" spans="2:3">
      <c r="B72">
        <v>15</v>
      </c>
      <c r="C72">
        <v>39</v>
      </c>
    </row>
    <row r="73" spans="2:3">
      <c r="B73">
        <v>16</v>
      </c>
      <c r="C73">
        <v>48</v>
      </c>
    </row>
    <row r="74" spans="2:3">
      <c r="B74">
        <v>17</v>
      </c>
      <c r="C74">
        <v>35</v>
      </c>
    </row>
    <row r="75" spans="2:3">
      <c r="B75">
        <v>18</v>
      </c>
      <c r="C75">
        <v>38</v>
      </c>
    </row>
    <row r="76" spans="2:3">
      <c r="B76">
        <v>19</v>
      </c>
      <c r="C76">
        <v>36</v>
      </c>
    </row>
    <row r="77" spans="2:3">
      <c r="B77">
        <v>20</v>
      </c>
      <c r="C77">
        <v>44</v>
      </c>
    </row>
    <row r="78" spans="2:3">
      <c r="B78">
        <v>21</v>
      </c>
      <c r="C78">
        <v>34</v>
      </c>
    </row>
    <row r="79" spans="2:3">
      <c r="B79">
        <v>22</v>
      </c>
      <c r="C79">
        <v>50</v>
      </c>
    </row>
    <row r="80" spans="2:3">
      <c r="B80">
        <v>23</v>
      </c>
      <c r="C80">
        <v>44</v>
      </c>
    </row>
    <row r="81" spans="2:3">
      <c r="B81">
        <v>24</v>
      </c>
      <c r="C81">
        <v>41</v>
      </c>
    </row>
    <row r="82" spans="2:3">
      <c r="B82">
        <v>25</v>
      </c>
      <c r="C82">
        <v>43</v>
      </c>
    </row>
    <row r="83" spans="2:3">
      <c r="B83">
        <v>26</v>
      </c>
      <c r="C83">
        <v>48</v>
      </c>
    </row>
    <row r="84" spans="2:3">
      <c r="B84">
        <v>27</v>
      </c>
      <c r="C84">
        <v>29</v>
      </c>
    </row>
    <row r="85" spans="2:3">
      <c r="B85">
        <v>28</v>
      </c>
      <c r="C85">
        <v>34</v>
      </c>
    </row>
    <row r="86" spans="2:3">
      <c r="B86">
        <v>29</v>
      </c>
      <c r="C86">
        <v>22</v>
      </c>
    </row>
    <row r="87" spans="2:3">
      <c r="B87">
        <v>30</v>
      </c>
      <c r="C87">
        <v>28</v>
      </c>
    </row>
  </sheetData>
  <hyperlinks>
    <hyperlink ref="A1" location="'Table of contents'!A1" display="Return to table of contents" xr:uid="{00000000-0004-0000-1400-000000000000}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0"/>
  <dimension ref="A1:P29"/>
  <sheetViews>
    <sheetView topLeftCell="A69" workbookViewId="0" xr3:uid="{0801C90D-E949-51CC-9495-7D82D7DEDABF}">
      <selection activeCell="P21" sqref="P21"/>
    </sheetView>
  </sheetViews>
  <sheetFormatPr defaultRowHeight="15"/>
  <sheetData>
    <row r="1" spans="1:16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6">
      <c r="L3" s="9"/>
      <c r="M3" s="9"/>
      <c r="N3" s="9"/>
      <c r="O3" s="9"/>
      <c r="P3" s="9"/>
    </row>
    <row r="4" spans="1:16">
      <c r="M4" s="8"/>
      <c r="P4" s="8"/>
    </row>
    <row r="5" spans="1:16">
      <c r="M5" s="8"/>
      <c r="P5" s="8"/>
    </row>
    <row r="6" spans="1:16">
      <c r="M6" s="8"/>
      <c r="P6" s="8"/>
    </row>
    <row r="7" spans="1:16">
      <c r="M7" s="8"/>
      <c r="P7" s="8"/>
    </row>
    <row r="8" spans="1:16">
      <c r="M8" s="8"/>
      <c r="P8" s="8"/>
    </row>
    <row r="9" spans="1:16">
      <c r="M9" s="8"/>
      <c r="P9" s="8"/>
    </row>
    <row r="10" spans="1:16">
      <c r="M10" s="8"/>
      <c r="P10" s="8"/>
    </row>
    <row r="11" spans="1:16">
      <c r="M11" s="8"/>
      <c r="P11" s="8"/>
    </row>
    <row r="12" spans="1:16">
      <c r="M12" s="8"/>
      <c r="P12" s="8"/>
    </row>
    <row r="13" spans="1:16">
      <c r="M13" s="8"/>
      <c r="P13" s="8"/>
    </row>
    <row r="14" spans="1:16">
      <c r="M14" s="8"/>
      <c r="P14" s="8"/>
    </row>
    <row r="15" spans="1:16">
      <c r="M15" s="8"/>
      <c r="P15" s="8"/>
    </row>
    <row r="16" spans="1:16">
      <c r="M16" s="8"/>
      <c r="P16" s="8"/>
    </row>
    <row r="17" spans="3:16">
      <c r="M17" s="8"/>
      <c r="P17" s="8"/>
    </row>
    <row r="18" spans="3:16">
      <c r="M18" s="8"/>
      <c r="P18" s="8"/>
    </row>
    <row r="19" spans="3:16">
      <c r="M19" s="8"/>
      <c r="P19" s="8"/>
    </row>
    <row r="20" spans="3:16">
      <c r="M20" s="8"/>
      <c r="P20" s="8"/>
    </row>
    <row r="21" spans="3:16">
      <c r="M21" s="8"/>
      <c r="P21" s="8"/>
    </row>
    <row r="22" spans="3:16">
      <c r="M22" s="8"/>
      <c r="P22" s="8"/>
    </row>
    <row r="23" spans="3:16">
      <c r="M23" s="8"/>
      <c r="P23" s="8"/>
    </row>
    <row r="24" spans="3:16">
      <c r="M24" s="8"/>
      <c r="P24" s="8"/>
    </row>
    <row r="25" spans="3:16">
      <c r="M25" s="8"/>
      <c r="P25" s="8"/>
    </row>
    <row r="26" spans="3:16">
      <c r="M26" s="8"/>
      <c r="P26" s="8"/>
    </row>
    <row r="27" spans="3:16">
      <c r="M27" s="8"/>
      <c r="P27" s="8"/>
    </row>
    <row r="28" spans="3:16">
      <c r="M28" s="8"/>
      <c r="P28" s="8"/>
    </row>
    <row r="29" spans="3:16">
      <c r="C29" s="87"/>
    </row>
  </sheetData>
  <hyperlinks>
    <hyperlink ref="A1" location="'Table of contents'!A1" display="Return to table of contents" xr:uid="{00000000-0004-0000-1500-000000000000}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73"/>
  <dimension ref="A1:Q82"/>
  <sheetViews>
    <sheetView workbookViewId="0" xr3:uid="{AB5DE215-5931-5800-A1A6-141DC62B4C85}">
      <selection activeCell="A2" sqref="A2"/>
    </sheetView>
  </sheetViews>
  <sheetFormatPr defaultRowHeight="15"/>
  <cols>
    <col min="13" max="13" width="10.140625" bestFit="1" customWidth="1"/>
    <col min="14" max="14" width="11.42578125" bestFit="1" customWidth="1"/>
    <col min="15" max="15" width="10.42578125" bestFit="1" customWidth="1"/>
  </cols>
  <sheetData>
    <row r="1" spans="1:17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7">
      <c r="L3" s="92" t="s">
        <v>93</v>
      </c>
      <c r="M3" s="92" t="s">
        <v>94</v>
      </c>
      <c r="N3" s="93" t="s">
        <v>95</v>
      </c>
      <c r="O3" s="93" t="s">
        <v>96</v>
      </c>
      <c r="P3" s="92" t="s">
        <v>97</v>
      </c>
      <c r="Q3" s="92" t="s">
        <v>98</v>
      </c>
    </row>
    <row r="4" spans="1:17">
      <c r="L4">
        <v>1</v>
      </c>
      <c r="M4">
        <v>35</v>
      </c>
      <c r="N4" s="61" t="s">
        <v>99</v>
      </c>
      <c r="O4" s="61" t="s">
        <v>100</v>
      </c>
      <c r="P4" s="9">
        <v>1</v>
      </c>
      <c r="Q4" s="90">
        <v>65400</v>
      </c>
    </row>
    <row r="5" spans="1:17">
      <c r="L5">
        <v>2</v>
      </c>
      <c r="M5">
        <v>61</v>
      </c>
      <c r="N5" s="61" t="s">
        <v>101</v>
      </c>
      <c r="O5" s="61" t="s">
        <v>102</v>
      </c>
      <c r="P5" s="9">
        <v>2</v>
      </c>
      <c r="Q5" s="90">
        <v>62000</v>
      </c>
    </row>
    <row r="6" spans="1:17">
      <c r="L6">
        <v>3</v>
      </c>
      <c r="M6">
        <v>35</v>
      </c>
      <c r="N6" s="61" t="s">
        <v>99</v>
      </c>
      <c r="O6" s="61" t="s">
        <v>102</v>
      </c>
      <c r="P6" s="9">
        <v>0</v>
      </c>
      <c r="Q6" s="90">
        <v>63200</v>
      </c>
    </row>
    <row r="7" spans="1:17">
      <c r="L7">
        <v>4</v>
      </c>
      <c r="M7">
        <v>37</v>
      </c>
      <c r="N7" s="61" t="s">
        <v>99</v>
      </c>
      <c r="O7" s="61" t="s">
        <v>103</v>
      </c>
      <c r="P7" s="9">
        <v>2</v>
      </c>
      <c r="Q7" s="90">
        <v>52000</v>
      </c>
    </row>
    <row r="8" spans="1:17">
      <c r="L8">
        <v>5</v>
      </c>
      <c r="M8">
        <v>32</v>
      </c>
      <c r="N8" s="61" t="s">
        <v>101</v>
      </c>
      <c r="O8" s="61" t="s">
        <v>100</v>
      </c>
      <c r="P8" s="9">
        <v>3</v>
      </c>
      <c r="Q8" s="90">
        <v>81400</v>
      </c>
    </row>
    <row r="9" spans="1:17">
      <c r="L9">
        <v>6</v>
      </c>
      <c r="M9">
        <v>33</v>
      </c>
      <c r="N9" s="61" t="s">
        <v>101</v>
      </c>
      <c r="O9" s="61" t="s">
        <v>102</v>
      </c>
      <c r="P9" s="9">
        <v>3</v>
      </c>
      <c r="Q9" s="90">
        <v>46300</v>
      </c>
    </row>
    <row r="10" spans="1:17">
      <c r="L10">
        <v>7</v>
      </c>
      <c r="M10">
        <v>65</v>
      </c>
      <c r="N10" s="61" t="s">
        <v>101</v>
      </c>
      <c r="O10" s="61" t="s">
        <v>102</v>
      </c>
      <c r="P10" s="9">
        <v>2</v>
      </c>
      <c r="Q10" s="90">
        <v>49600</v>
      </c>
    </row>
    <row r="11" spans="1:17">
      <c r="L11">
        <v>8</v>
      </c>
      <c r="M11">
        <v>45</v>
      </c>
      <c r="N11" s="61" t="s">
        <v>99</v>
      </c>
      <c r="O11" s="61" t="s">
        <v>100</v>
      </c>
      <c r="P11" s="9">
        <v>1</v>
      </c>
      <c r="Q11" s="90">
        <v>45900</v>
      </c>
    </row>
    <row r="12" spans="1:17">
      <c r="L12">
        <v>9</v>
      </c>
      <c r="M12">
        <v>40</v>
      </c>
      <c r="N12" s="61" t="s">
        <v>99</v>
      </c>
      <c r="O12" s="61" t="s">
        <v>102</v>
      </c>
      <c r="P12" s="9">
        <v>3</v>
      </c>
      <c r="Q12" s="90">
        <v>47700</v>
      </c>
    </row>
    <row r="13" spans="1:17">
      <c r="L13">
        <v>10</v>
      </c>
      <c r="M13">
        <v>32</v>
      </c>
      <c r="N13" s="61" t="s">
        <v>101</v>
      </c>
      <c r="O13" s="61" t="s">
        <v>100</v>
      </c>
      <c r="P13" s="9">
        <v>1</v>
      </c>
      <c r="Q13" s="90">
        <v>59900</v>
      </c>
    </row>
    <row r="14" spans="1:17">
      <c r="L14">
        <v>11</v>
      </c>
      <c r="M14">
        <v>57</v>
      </c>
      <c r="N14" s="61" t="s">
        <v>99</v>
      </c>
      <c r="O14" s="61" t="s">
        <v>102</v>
      </c>
      <c r="P14" s="9">
        <v>1</v>
      </c>
      <c r="Q14" s="90">
        <v>48100</v>
      </c>
    </row>
    <row r="15" spans="1:17">
      <c r="L15">
        <v>12</v>
      </c>
      <c r="M15">
        <v>38</v>
      </c>
      <c r="N15" s="61" t="s">
        <v>101</v>
      </c>
      <c r="O15" s="61" t="s">
        <v>103</v>
      </c>
      <c r="P15" s="9">
        <v>0</v>
      </c>
      <c r="Q15" s="90">
        <v>58100</v>
      </c>
    </row>
    <row r="16" spans="1:17">
      <c r="L16">
        <v>13</v>
      </c>
      <c r="M16">
        <v>37</v>
      </c>
      <c r="N16" s="61" t="s">
        <v>101</v>
      </c>
      <c r="O16" s="61" t="s">
        <v>103</v>
      </c>
      <c r="P16" s="9">
        <v>2</v>
      </c>
      <c r="Q16" s="90">
        <v>56000</v>
      </c>
    </row>
    <row r="17" spans="3:17">
      <c r="L17">
        <v>14</v>
      </c>
      <c r="M17">
        <v>42</v>
      </c>
      <c r="N17" s="61" t="s">
        <v>101</v>
      </c>
      <c r="O17" s="61" t="s">
        <v>100</v>
      </c>
      <c r="P17" s="9">
        <v>2</v>
      </c>
      <c r="Q17" s="90">
        <v>53400</v>
      </c>
    </row>
    <row r="18" spans="3:17">
      <c r="L18">
        <v>15</v>
      </c>
      <c r="M18">
        <v>38</v>
      </c>
      <c r="N18" s="61" t="s">
        <v>101</v>
      </c>
      <c r="O18" s="61" t="s">
        <v>100</v>
      </c>
      <c r="P18" s="9">
        <v>2</v>
      </c>
      <c r="Q18" s="90">
        <v>39000</v>
      </c>
    </row>
    <row r="19" spans="3:17">
      <c r="L19">
        <v>16</v>
      </c>
      <c r="M19">
        <v>48</v>
      </c>
      <c r="N19" s="61" t="s">
        <v>99</v>
      </c>
      <c r="O19" s="61" t="s">
        <v>100</v>
      </c>
      <c r="P19" s="9">
        <v>1</v>
      </c>
      <c r="Q19" s="90">
        <v>61500</v>
      </c>
    </row>
    <row r="20" spans="3:17">
      <c r="L20">
        <v>17</v>
      </c>
      <c r="M20">
        <v>40</v>
      </c>
      <c r="N20" s="61" t="s">
        <v>99</v>
      </c>
      <c r="O20" s="61" t="s">
        <v>103</v>
      </c>
      <c r="P20" s="9">
        <v>0</v>
      </c>
      <c r="Q20" s="90">
        <v>37700</v>
      </c>
    </row>
    <row r="21" spans="3:17">
      <c r="L21">
        <v>18</v>
      </c>
      <c r="M21">
        <v>57</v>
      </c>
      <c r="N21" s="61" t="s">
        <v>101</v>
      </c>
      <c r="O21" s="61" t="s">
        <v>103</v>
      </c>
      <c r="P21" s="9">
        <v>2</v>
      </c>
      <c r="Q21" s="90">
        <v>36700</v>
      </c>
    </row>
    <row r="22" spans="3:17">
      <c r="L22">
        <v>19</v>
      </c>
      <c r="M22">
        <v>44</v>
      </c>
      <c r="N22" s="61" t="s">
        <v>99</v>
      </c>
      <c r="O22" s="61" t="s">
        <v>102</v>
      </c>
      <c r="P22" s="9">
        <v>2</v>
      </c>
      <c r="Q22" s="90">
        <v>45200</v>
      </c>
    </row>
    <row r="23" spans="3:17">
      <c r="L23">
        <v>20</v>
      </c>
      <c r="M23">
        <v>40</v>
      </c>
      <c r="N23" s="61" t="s">
        <v>99</v>
      </c>
      <c r="O23" s="61" t="s">
        <v>100</v>
      </c>
      <c r="P23" s="9">
        <v>0</v>
      </c>
      <c r="Q23" s="90">
        <v>59000</v>
      </c>
    </row>
    <row r="24" spans="3:17">
      <c r="L24">
        <v>21</v>
      </c>
      <c r="M24">
        <v>21</v>
      </c>
      <c r="N24" s="61" t="s">
        <v>101</v>
      </c>
      <c r="O24" s="61" t="s">
        <v>103</v>
      </c>
      <c r="P24" s="9">
        <v>2</v>
      </c>
      <c r="Q24" s="90">
        <v>54300</v>
      </c>
    </row>
    <row r="25" spans="3:17">
      <c r="L25">
        <v>22</v>
      </c>
      <c r="M25">
        <v>49</v>
      </c>
      <c r="N25" s="61" t="s">
        <v>99</v>
      </c>
      <c r="O25" s="61" t="s">
        <v>100</v>
      </c>
      <c r="P25" s="9">
        <v>1</v>
      </c>
      <c r="Q25" s="90">
        <v>62100</v>
      </c>
    </row>
    <row r="26" spans="3:17">
      <c r="N26" s="61"/>
      <c r="O26" s="61"/>
      <c r="P26" s="9"/>
      <c r="Q26" s="90"/>
    </row>
    <row r="27" spans="3:17">
      <c r="N27" s="61"/>
      <c r="O27" s="61"/>
      <c r="P27" s="9"/>
      <c r="Q27" s="90"/>
    </row>
    <row r="28" spans="3:17">
      <c r="N28" s="61"/>
      <c r="O28" s="61"/>
      <c r="P28" s="9"/>
      <c r="Q28" s="90"/>
    </row>
    <row r="29" spans="3:17">
      <c r="C29" s="87"/>
      <c r="N29" s="61"/>
      <c r="O29" s="61"/>
      <c r="P29" s="9"/>
      <c r="Q29" s="90"/>
    </row>
    <row r="30" spans="3:17">
      <c r="N30" s="61"/>
      <c r="O30" s="61"/>
      <c r="P30" s="9"/>
      <c r="Q30" s="90"/>
    </row>
    <row r="31" spans="3:17">
      <c r="N31" s="61"/>
      <c r="O31" s="61"/>
      <c r="P31" s="9"/>
      <c r="Q31" s="90"/>
    </row>
    <row r="32" spans="3:17">
      <c r="N32" s="61"/>
      <c r="O32" s="61"/>
      <c r="P32" s="9"/>
      <c r="Q32" s="90"/>
    </row>
    <row r="33" spans="12:17">
      <c r="N33" s="61"/>
      <c r="O33" s="61"/>
      <c r="P33" s="9"/>
      <c r="Q33" s="90"/>
    </row>
    <row r="42" spans="12:17">
      <c r="L42" s="61" t="s">
        <v>104</v>
      </c>
      <c r="N42" t="s">
        <v>105</v>
      </c>
    </row>
    <row r="43" spans="12:17">
      <c r="L43" s="61" t="s">
        <v>106</v>
      </c>
      <c r="N43" t="s">
        <v>107</v>
      </c>
    </row>
    <row r="44" spans="12:17">
      <c r="L44" s="61" t="s">
        <v>108</v>
      </c>
      <c r="N44" t="s">
        <v>109</v>
      </c>
    </row>
    <row r="45" spans="12:17">
      <c r="L45" s="61" t="s">
        <v>110</v>
      </c>
      <c r="N45" t="s">
        <v>111</v>
      </c>
    </row>
    <row r="46" spans="12:17">
      <c r="L46" s="61" t="s">
        <v>112</v>
      </c>
      <c r="N46" t="s">
        <v>113</v>
      </c>
    </row>
    <row r="47" spans="12:17">
      <c r="L47" s="61" t="s">
        <v>114</v>
      </c>
      <c r="N47" t="s">
        <v>115</v>
      </c>
    </row>
    <row r="48" spans="12:17">
      <c r="L48" s="61" t="s">
        <v>116</v>
      </c>
      <c r="N48" t="s">
        <v>117</v>
      </c>
    </row>
    <row r="49" spans="12:14">
      <c r="L49" s="61" t="s">
        <v>118</v>
      </c>
      <c r="N49" t="s">
        <v>119</v>
      </c>
    </row>
    <row r="50" spans="12:14">
      <c r="L50" s="61" t="s">
        <v>120</v>
      </c>
      <c r="N50" t="s">
        <v>121</v>
      </c>
    </row>
    <row r="51" spans="12:14">
      <c r="L51" s="61" t="s">
        <v>122</v>
      </c>
      <c r="N51" t="s">
        <v>123</v>
      </c>
    </row>
    <row r="52" spans="12:14">
      <c r="L52" s="61" t="s">
        <v>124</v>
      </c>
    </row>
    <row r="53" spans="12:14">
      <c r="L53" s="61" t="s">
        <v>125</v>
      </c>
    </row>
    <row r="54" spans="12:14">
      <c r="L54" s="61" t="s">
        <v>126</v>
      </c>
    </row>
    <row r="55" spans="12:14">
      <c r="L55" s="61" t="s">
        <v>127</v>
      </c>
    </row>
    <row r="57" spans="12:14">
      <c r="L57" s="38" t="s">
        <v>128</v>
      </c>
      <c r="M57" s="61" t="s">
        <v>129</v>
      </c>
      <c r="N57" t="s">
        <v>130</v>
      </c>
    </row>
    <row r="58" spans="12:14">
      <c r="L58" s="38">
        <v>1</v>
      </c>
      <c r="M58" t="s">
        <v>131</v>
      </c>
      <c r="N58" t="s">
        <v>132</v>
      </c>
    </row>
    <row r="59" spans="12:14">
      <c r="L59" s="38">
        <v>2</v>
      </c>
      <c r="M59" t="s">
        <v>133</v>
      </c>
      <c r="N59" t="s">
        <v>134</v>
      </c>
    </row>
    <row r="60" spans="12:14">
      <c r="L60" s="38">
        <v>3</v>
      </c>
      <c r="M60" t="s">
        <v>133</v>
      </c>
      <c r="N60" t="s">
        <v>132</v>
      </c>
    </row>
    <row r="61" spans="12:14">
      <c r="L61" s="38">
        <v>4</v>
      </c>
      <c r="M61" t="s">
        <v>135</v>
      </c>
      <c r="N61" t="s">
        <v>136</v>
      </c>
    </row>
    <row r="62" spans="12:14">
      <c r="L62" s="38">
        <v>5</v>
      </c>
      <c r="M62" t="s">
        <v>133</v>
      </c>
      <c r="N62" t="s">
        <v>137</v>
      </c>
    </row>
    <row r="63" spans="12:14">
      <c r="L63" s="38">
        <v>6</v>
      </c>
      <c r="M63" t="s">
        <v>131</v>
      </c>
      <c r="N63" t="s">
        <v>137</v>
      </c>
    </row>
    <row r="64" spans="12:14">
      <c r="L64" s="38">
        <v>7</v>
      </c>
      <c r="M64" t="s">
        <v>135</v>
      </c>
      <c r="N64" t="s">
        <v>138</v>
      </c>
    </row>
    <row r="65" spans="12:14">
      <c r="L65" s="38">
        <v>8</v>
      </c>
      <c r="M65" t="s">
        <v>135</v>
      </c>
      <c r="N65" t="s">
        <v>132</v>
      </c>
    </row>
    <row r="66" spans="12:14">
      <c r="L66" s="38">
        <v>9</v>
      </c>
      <c r="M66" t="s">
        <v>135</v>
      </c>
      <c r="N66" t="s">
        <v>138</v>
      </c>
    </row>
    <row r="67" spans="12:14">
      <c r="L67" s="38">
        <v>10</v>
      </c>
      <c r="M67" t="s">
        <v>131</v>
      </c>
      <c r="N67" t="s">
        <v>137</v>
      </c>
    </row>
    <row r="68" spans="12:14">
      <c r="L68" s="38">
        <v>11</v>
      </c>
      <c r="M68" t="s">
        <v>133</v>
      </c>
      <c r="N68" t="s">
        <v>139</v>
      </c>
    </row>
    <row r="69" spans="12:14">
      <c r="L69" s="38">
        <v>12</v>
      </c>
      <c r="M69" t="s">
        <v>131</v>
      </c>
      <c r="N69" t="s">
        <v>138</v>
      </c>
    </row>
    <row r="70" spans="12:14">
      <c r="L70" s="38">
        <v>13</v>
      </c>
      <c r="M70" t="s">
        <v>135</v>
      </c>
      <c r="N70" t="s">
        <v>134</v>
      </c>
    </row>
    <row r="71" spans="12:14">
      <c r="L71" s="38">
        <v>14</v>
      </c>
      <c r="M71" t="s">
        <v>131</v>
      </c>
      <c r="N71" t="s">
        <v>136</v>
      </c>
    </row>
    <row r="72" spans="12:14">
      <c r="L72" s="38">
        <v>15</v>
      </c>
      <c r="M72" t="s">
        <v>135</v>
      </c>
      <c r="N72" t="s">
        <v>132</v>
      </c>
    </row>
    <row r="73" spans="12:14">
      <c r="L73" s="38">
        <v>16</v>
      </c>
      <c r="M73" t="s">
        <v>131</v>
      </c>
      <c r="N73" t="s">
        <v>137</v>
      </c>
    </row>
    <row r="74" spans="12:14">
      <c r="L74" s="38">
        <v>17</v>
      </c>
      <c r="M74" t="s">
        <v>135</v>
      </c>
      <c r="N74" t="s">
        <v>140</v>
      </c>
    </row>
    <row r="75" spans="12:14">
      <c r="L75" s="38">
        <v>18</v>
      </c>
      <c r="M75" t="s">
        <v>135</v>
      </c>
      <c r="N75" t="s">
        <v>136</v>
      </c>
    </row>
    <row r="76" spans="12:14">
      <c r="L76" s="38">
        <v>19</v>
      </c>
      <c r="M76" t="s">
        <v>135</v>
      </c>
      <c r="N76" t="s">
        <v>136</v>
      </c>
    </row>
    <row r="77" spans="12:14">
      <c r="L77" s="38">
        <v>20</v>
      </c>
      <c r="M77" t="s">
        <v>133</v>
      </c>
      <c r="N77" t="s">
        <v>140</v>
      </c>
    </row>
    <row r="78" spans="12:14">
      <c r="L78" s="38">
        <v>21</v>
      </c>
      <c r="M78" t="s">
        <v>131</v>
      </c>
      <c r="N78" t="s">
        <v>139</v>
      </c>
    </row>
    <row r="79" spans="12:14">
      <c r="L79" s="38">
        <v>22</v>
      </c>
      <c r="M79" t="s">
        <v>131</v>
      </c>
      <c r="N79" t="s">
        <v>138</v>
      </c>
    </row>
    <row r="80" spans="12:14">
      <c r="L80" s="38">
        <v>23</v>
      </c>
      <c r="M80" t="s">
        <v>131</v>
      </c>
      <c r="N80" t="s">
        <v>139</v>
      </c>
    </row>
    <row r="81" spans="12:14">
      <c r="L81" s="38">
        <v>24</v>
      </c>
      <c r="M81" t="s">
        <v>131</v>
      </c>
      <c r="N81" t="s">
        <v>139</v>
      </c>
    </row>
    <row r="82" spans="12:14">
      <c r="L82" s="38">
        <v>25</v>
      </c>
      <c r="M82" t="s">
        <v>131</v>
      </c>
      <c r="N82" t="s">
        <v>132</v>
      </c>
    </row>
  </sheetData>
  <sortState ref="L58:N82">
    <sortCondition descending="1" ref="N42"/>
  </sortState>
  <hyperlinks>
    <hyperlink ref="A1" location="'Table of contents'!A1" display="Return to table of contents" xr:uid="{00000000-0004-0000-1600-000000000000}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P29"/>
  <sheetViews>
    <sheetView workbookViewId="0" xr3:uid="{96AA9D09-0E06-52DD-9EE1-B522AFA11096}">
      <selection activeCell="A2" sqref="A2"/>
    </sheetView>
  </sheetViews>
  <sheetFormatPr defaultRowHeight="15"/>
  <sheetData>
    <row r="1" spans="1:16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6">
      <c r="L3" s="9" t="s">
        <v>130</v>
      </c>
      <c r="M3" s="9" t="s">
        <v>85</v>
      </c>
      <c r="N3" s="9"/>
      <c r="O3" s="9" t="s">
        <v>130</v>
      </c>
      <c r="P3" s="9" t="s">
        <v>85</v>
      </c>
    </row>
    <row r="4" spans="1:16">
      <c r="M4" s="8">
        <v>227</v>
      </c>
      <c r="P4" s="8">
        <v>167</v>
      </c>
    </row>
    <row r="5" spans="1:16">
      <c r="M5" s="8">
        <v>157</v>
      </c>
      <c r="P5" s="8">
        <v>107</v>
      </c>
    </row>
    <row r="6" spans="1:16">
      <c r="M6" s="8">
        <v>143</v>
      </c>
      <c r="P6" s="8">
        <v>255</v>
      </c>
    </row>
    <row r="7" spans="1:16">
      <c r="M7" s="8">
        <v>129</v>
      </c>
      <c r="P7" s="8">
        <v>113</v>
      </c>
    </row>
    <row r="8" spans="1:16">
      <c r="M8" s="8">
        <v>102</v>
      </c>
      <c r="P8" s="8">
        <v>186</v>
      </c>
    </row>
    <row r="9" spans="1:16">
      <c r="M9" s="8">
        <v>116</v>
      </c>
      <c r="P9" s="8">
        <v>124</v>
      </c>
    </row>
    <row r="10" spans="1:16">
      <c r="M10" s="8">
        <v>269</v>
      </c>
      <c r="P10" s="8">
        <v>271</v>
      </c>
    </row>
    <row r="11" spans="1:16">
      <c r="M11" s="8">
        <v>111</v>
      </c>
      <c r="P11" s="8">
        <v>288</v>
      </c>
    </row>
    <row r="12" spans="1:16">
      <c r="M12" s="8">
        <v>210</v>
      </c>
      <c r="P12" s="8">
        <v>273</v>
      </c>
    </row>
    <row r="13" spans="1:16">
      <c r="M13" s="8">
        <v>117</v>
      </c>
      <c r="P13" s="8">
        <v>285</v>
      </c>
    </row>
    <row r="14" spans="1:16">
      <c r="M14" s="8">
        <v>214</v>
      </c>
      <c r="P14" s="8">
        <v>231</v>
      </c>
    </row>
    <row r="15" spans="1:16">
      <c r="M15" s="8">
        <v>150</v>
      </c>
      <c r="P15" s="8">
        <v>272</v>
      </c>
    </row>
    <row r="16" spans="1:16">
      <c r="M16" s="8">
        <v>229</v>
      </c>
      <c r="P16" s="8">
        <v>169</v>
      </c>
    </row>
    <row r="17" spans="3:16">
      <c r="M17" s="8">
        <v>241</v>
      </c>
      <c r="P17" s="8">
        <v>269</v>
      </c>
    </row>
    <row r="18" spans="3:16">
      <c r="M18" s="8">
        <v>270</v>
      </c>
      <c r="P18" s="8">
        <v>274</v>
      </c>
    </row>
    <row r="19" spans="3:16">
      <c r="M19" s="8">
        <v>224</v>
      </c>
      <c r="P19" s="8">
        <v>133</v>
      </c>
    </row>
    <row r="20" spans="3:16">
      <c r="M20" s="8">
        <v>127</v>
      </c>
      <c r="P20" s="8">
        <v>280</v>
      </c>
    </row>
    <row r="21" spans="3:16">
      <c r="M21" s="8">
        <v>246</v>
      </c>
      <c r="P21" s="8">
        <v>289</v>
      </c>
    </row>
    <row r="22" spans="3:16">
      <c r="M22" s="8">
        <v>203</v>
      </c>
      <c r="P22" s="8">
        <v>254</v>
      </c>
    </row>
    <row r="23" spans="3:16">
      <c r="M23" s="8">
        <v>207</v>
      </c>
      <c r="P23" s="8">
        <v>114</v>
      </c>
    </row>
    <row r="24" spans="3:16">
      <c r="M24" s="8">
        <v>190</v>
      </c>
      <c r="P24" s="8">
        <v>181</v>
      </c>
    </row>
    <row r="25" spans="3:16">
      <c r="M25" s="8">
        <v>256</v>
      </c>
      <c r="P25" s="8">
        <v>259</v>
      </c>
    </row>
    <row r="26" spans="3:16">
      <c r="M26" s="8">
        <v>297</v>
      </c>
      <c r="P26" s="8">
        <v>185</v>
      </c>
    </row>
    <row r="27" spans="3:16">
      <c r="M27" s="8">
        <v>175</v>
      </c>
      <c r="P27" s="8">
        <v>117</v>
      </c>
    </row>
    <row r="28" spans="3:16">
      <c r="M28" s="8">
        <v>169</v>
      </c>
      <c r="P28" s="8">
        <v>224</v>
      </c>
    </row>
    <row r="29" spans="3:16">
      <c r="C29" s="87"/>
    </row>
  </sheetData>
  <hyperlinks>
    <hyperlink ref="A1" location="'Table of contents'!A1" display="Return to table of contents" xr:uid="{00000000-0004-0000-1700-000000000000}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N29"/>
  <sheetViews>
    <sheetView workbookViewId="0" xr3:uid="{2C1BA805-FFAE-53D9-94C0-3D95D45B0C9C}">
      <selection activeCell="A2" sqref="A2"/>
    </sheetView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10" spans="1:14">
      <c r="L10" s="7" t="s">
        <v>90</v>
      </c>
      <c r="M10" s="7" t="s">
        <v>141</v>
      </c>
      <c r="N10" s="7">
        <v>2009</v>
      </c>
    </row>
    <row r="11" spans="1:14">
      <c r="L11" s="7"/>
      <c r="M11" s="7"/>
      <c r="N11" s="7"/>
    </row>
    <row r="12" spans="1:14">
      <c r="L12" s="7"/>
      <c r="M12" s="7"/>
      <c r="N12" s="7"/>
    </row>
    <row r="13" spans="1:14">
      <c r="L13" s="7" t="s">
        <v>142</v>
      </c>
      <c r="M13" s="7"/>
      <c r="N13" s="7"/>
    </row>
    <row r="14" spans="1:14">
      <c r="L14" s="7"/>
      <c r="M14" s="7"/>
      <c r="N14" s="7"/>
    </row>
    <row r="15" spans="1:14">
      <c r="L15" s="7"/>
      <c r="M15" s="7"/>
      <c r="N15" s="7"/>
    </row>
    <row r="16" spans="1:14">
      <c r="L16" s="7" t="s">
        <v>91</v>
      </c>
      <c r="M16" s="7"/>
      <c r="N16" s="7"/>
    </row>
    <row r="17" spans="3:14">
      <c r="L17" s="7"/>
      <c r="M17" s="7"/>
      <c r="N17" s="7"/>
    </row>
    <row r="18" spans="3:14">
      <c r="L18" s="7"/>
      <c r="M18" s="7"/>
      <c r="N18" s="7"/>
    </row>
    <row r="19" spans="3:14">
      <c r="L19" s="7" t="s">
        <v>143</v>
      </c>
      <c r="M19" s="7" t="s">
        <v>144</v>
      </c>
      <c r="N19" s="7"/>
    </row>
    <row r="20" spans="3:14">
      <c r="L20" s="7"/>
      <c r="M20" s="7"/>
      <c r="N20" s="7"/>
    </row>
    <row r="21" spans="3:14">
      <c r="L21" s="7"/>
      <c r="M21" s="7"/>
      <c r="N21" s="7"/>
    </row>
    <row r="22" spans="3:14">
      <c r="L22" s="7" t="s">
        <v>145</v>
      </c>
      <c r="M22" s="7"/>
      <c r="N22" s="7"/>
    </row>
    <row r="23" spans="3:14">
      <c r="L23" s="7"/>
      <c r="M23" s="7"/>
      <c r="N23" s="7"/>
    </row>
    <row r="24" spans="3:14">
      <c r="L24" s="7"/>
      <c r="M24" s="7"/>
      <c r="N24" s="7"/>
    </row>
    <row r="25" spans="3:14">
      <c r="L25" s="7" t="s">
        <v>92</v>
      </c>
      <c r="M25" s="7"/>
      <c r="N25" s="7"/>
    </row>
    <row r="26" spans="3:14">
      <c r="L26" s="7"/>
      <c r="M26" s="7"/>
      <c r="N26" s="7"/>
    </row>
    <row r="27" spans="3:14">
      <c r="L27" s="7"/>
      <c r="M27" s="7"/>
      <c r="N27" s="7"/>
    </row>
    <row r="29" spans="3:14">
      <c r="C29" s="87"/>
    </row>
  </sheetData>
  <hyperlinks>
    <hyperlink ref="A1" location="'Table of contents'!A1" display="Return to table of contents" xr:uid="{00000000-0004-0000-1800-000000000000}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/>
  <dimension ref="A1:AB34"/>
  <sheetViews>
    <sheetView workbookViewId="0" xr3:uid="{94BC7849-1D55-59FD-A4A3-F33B65D9F6CB}"/>
  </sheetViews>
  <sheetFormatPr defaultRowHeight="15"/>
  <cols>
    <col min="12" max="12" width="14.5703125" bestFit="1" customWidth="1"/>
    <col min="23" max="23" width="14.5703125" bestFit="1" customWidth="1"/>
  </cols>
  <sheetData>
    <row r="1" spans="1:27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7">
      <c r="L3" t="s">
        <v>146</v>
      </c>
      <c r="M3" s="8">
        <v>50</v>
      </c>
      <c r="W3" t="s">
        <v>146</v>
      </c>
      <c r="X3" s="8">
        <v>50</v>
      </c>
    </row>
    <row r="4" spans="1:27">
      <c r="L4" t="s">
        <v>147</v>
      </c>
      <c r="M4" s="8">
        <v>2</v>
      </c>
      <c r="W4" t="s">
        <v>147</v>
      </c>
      <c r="X4" s="8">
        <v>2</v>
      </c>
    </row>
    <row r="6" spans="1:27">
      <c r="L6" t="s">
        <v>84</v>
      </c>
      <c r="M6" s="9" t="s">
        <v>90</v>
      </c>
      <c r="N6" s="9" t="s">
        <v>142</v>
      </c>
      <c r="O6" s="9" t="s">
        <v>91</v>
      </c>
      <c r="P6" s="9" t="s">
        <v>143</v>
      </c>
      <c r="W6" t="s">
        <v>84</v>
      </c>
      <c r="X6" s="9" t="s">
        <v>90</v>
      </c>
      <c r="Y6" s="9" t="s">
        <v>142</v>
      </c>
      <c r="Z6" s="9" t="s">
        <v>91</v>
      </c>
      <c r="AA6" s="9" t="s">
        <v>143</v>
      </c>
    </row>
    <row r="7" spans="1:27" ht="15.75" thickBot="1">
      <c r="L7" t="s">
        <v>148</v>
      </c>
      <c r="M7">
        <v>224</v>
      </c>
      <c r="N7">
        <v>194</v>
      </c>
      <c r="O7">
        <v>228</v>
      </c>
      <c r="P7">
        <v>258</v>
      </c>
      <c r="W7" t="s">
        <v>148</v>
      </c>
      <c r="X7">
        <v>224</v>
      </c>
      <c r="Y7">
        <v>194</v>
      </c>
      <c r="Z7">
        <v>228</v>
      </c>
      <c r="AA7">
        <v>258</v>
      </c>
    </row>
    <row r="8" spans="1:27" ht="15.75" thickBot="1">
      <c r="L8" t="s">
        <v>149</v>
      </c>
      <c r="M8" s="10"/>
      <c r="N8" s="11"/>
      <c r="O8" s="11"/>
      <c r="P8" s="12"/>
      <c r="W8" t="s">
        <v>149</v>
      </c>
      <c r="X8" s="8">
        <f>$X$3+$X$4*X7</f>
        <v>498</v>
      </c>
      <c r="Y8" s="8">
        <f>$X$3+$X$4*Y7</f>
        <v>438</v>
      </c>
      <c r="Z8" s="8">
        <f>$X$3+$X$4*Z7</f>
        <v>506</v>
      </c>
      <c r="AA8" s="8">
        <f>$X$3+$X$4*AA7</f>
        <v>566</v>
      </c>
    </row>
    <row r="26" spans="3:28">
      <c r="L26" t="s">
        <v>150</v>
      </c>
    </row>
    <row r="28" spans="3:28">
      <c r="N28" t="s">
        <v>88</v>
      </c>
      <c r="Y28" t="s">
        <v>88</v>
      </c>
    </row>
    <row r="29" spans="3:28" ht="15.75" thickBot="1">
      <c r="C29" s="87"/>
      <c r="N29">
        <v>50</v>
      </c>
      <c r="O29">
        <v>100</v>
      </c>
      <c r="P29">
        <v>150</v>
      </c>
      <c r="Q29">
        <v>200</v>
      </c>
      <c r="Y29">
        <v>50</v>
      </c>
      <c r="Z29">
        <v>100</v>
      </c>
      <c r="AA29">
        <v>150</v>
      </c>
      <c r="AB29">
        <v>200</v>
      </c>
    </row>
    <row r="30" spans="3:28">
      <c r="L30" t="s">
        <v>151</v>
      </c>
      <c r="M30" s="4">
        <v>3.25</v>
      </c>
      <c r="N30" s="13"/>
      <c r="O30" s="14"/>
      <c r="P30" s="14"/>
      <c r="Q30" s="15"/>
      <c r="W30" t="s">
        <v>151</v>
      </c>
      <c r="X30" s="4">
        <v>3.25</v>
      </c>
      <c r="Y30" s="13">
        <f t="shared" ref="Y30:AB34" si="0">$X30*Y$29</f>
        <v>162.5</v>
      </c>
      <c r="Z30" s="14">
        <f t="shared" si="0"/>
        <v>325</v>
      </c>
      <c r="AA30" s="14">
        <f t="shared" si="0"/>
        <v>487.5</v>
      </c>
      <c r="AB30" s="15">
        <f t="shared" si="0"/>
        <v>650</v>
      </c>
    </row>
    <row r="31" spans="3:28">
      <c r="M31" s="4">
        <v>3.5</v>
      </c>
      <c r="N31" s="16"/>
      <c r="O31" s="6"/>
      <c r="P31" s="6"/>
      <c r="Q31" s="17"/>
      <c r="X31" s="4">
        <v>3.5</v>
      </c>
      <c r="Y31" s="16">
        <f t="shared" si="0"/>
        <v>175</v>
      </c>
      <c r="Z31" s="6">
        <f t="shared" si="0"/>
        <v>350</v>
      </c>
      <c r="AA31" s="6">
        <f t="shared" si="0"/>
        <v>525</v>
      </c>
      <c r="AB31" s="17">
        <f t="shared" si="0"/>
        <v>700</v>
      </c>
    </row>
    <row r="32" spans="3:28">
      <c r="M32" s="4">
        <v>3.75</v>
      </c>
      <c r="N32" s="16"/>
      <c r="O32" s="6"/>
      <c r="P32" s="6"/>
      <c r="Q32" s="17"/>
      <c r="X32" s="4">
        <v>3.75</v>
      </c>
      <c r="Y32" s="16">
        <f t="shared" si="0"/>
        <v>187.5</v>
      </c>
      <c r="Z32" s="6">
        <f t="shared" si="0"/>
        <v>375</v>
      </c>
      <c r="AA32" s="6">
        <f t="shared" si="0"/>
        <v>562.5</v>
      </c>
      <c r="AB32" s="17">
        <f t="shared" si="0"/>
        <v>750</v>
      </c>
    </row>
    <row r="33" spans="13:28">
      <c r="M33" s="4">
        <v>4</v>
      </c>
      <c r="N33" s="16"/>
      <c r="O33" s="6"/>
      <c r="P33" s="6"/>
      <c r="Q33" s="17"/>
      <c r="X33" s="4">
        <v>4</v>
      </c>
      <c r="Y33" s="16">
        <f t="shared" si="0"/>
        <v>200</v>
      </c>
      <c r="Z33" s="6">
        <f t="shared" si="0"/>
        <v>400</v>
      </c>
      <c r="AA33" s="6">
        <f t="shared" si="0"/>
        <v>600</v>
      </c>
      <c r="AB33" s="17">
        <f t="shared" si="0"/>
        <v>800</v>
      </c>
    </row>
    <row r="34" spans="13:28" ht="15.75" thickBot="1">
      <c r="M34" s="4">
        <v>4.25</v>
      </c>
      <c r="N34" s="18"/>
      <c r="O34" s="19"/>
      <c r="P34" s="19"/>
      <c r="Q34" s="20"/>
      <c r="X34" s="4">
        <v>4.25</v>
      </c>
      <c r="Y34" s="18">
        <f t="shared" si="0"/>
        <v>212.5</v>
      </c>
      <c r="Z34" s="19">
        <f t="shared" si="0"/>
        <v>425</v>
      </c>
      <c r="AA34" s="19">
        <f t="shared" si="0"/>
        <v>637.5</v>
      </c>
      <c r="AB34" s="20">
        <f t="shared" si="0"/>
        <v>850</v>
      </c>
    </row>
  </sheetData>
  <hyperlinks>
    <hyperlink ref="A1" location="'Table of contents'!A1" display="Return to table of contents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4"/>
  <dimension ref="A1:Q29"/>
  <sheetViews>
    <sheetView workbookViewId="0" xr3:uid="{F4A53677-9E12-59C4-BAB1-211CDE2C826E}">
      <selection activeCell="A2" sqref="A2"/>
    </sheetView>
  </sheetViews>
  <sheetFormatPr defaultRowHeight="15"/>
  <sheetData>
    <row r="1" spans="1:17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7">
      <c r="L3" t="s">
        <v>152</v>
      </c>
    </row>
    <row r="4" spans="1:17">
      <c r="N4">
        <v>1</v>
      </c>
      <c r="O4">
        <v>2</v>
      </c>
      <c r="P4">
        <v>3</v>
      </c>
      <c r="Q4">
        <v>4</v>
      </c>
    </row>
    <row r="5" spans="1:17">
      <c r="M5">
        <v>1</v>
      </c>
      <c r="N5" s="21">
        <f>$M5*N$4</f>
        <v>1</v>
      </c>
      <c r="O5" s="22">
        <f t="shared" ref="O5:Q8" si="0">$M5*O$4</f>
        <v>2</v>
      </c>
      <c r="P5" s="22">
        <f t="shared" si="0"/>
        <v>3</v>
      </c>
      <c r="Q5" s="23">
        <f t="shared" si="0"/>
        <v>4</v>
      </c>
    </row>
    <row r="6" spans="1:17">
      <c r="M6">
        <v>2</v>
      </c>
      <c r="N6" s="24">
        <f>$M6*N$4</f>
        <v>2</v>
      </c>
      <c r="O6" s="25">
        <f t="shared" si="0"/>
        <v>4</v>
      </c>
      <c r="P6" s="25">
        <f t="shared" si="0"/>
        <v>6</v>
      </c>
      <c r="Q6" s="26">
        <f t="shared" si="0"/>
        <v>8</v>
      </c>
    </row>
    <row r="7" spans="1:17">
      <c r="M7">
        <v>3</v>
      </c>
      <c r="N7" s="24">
        <f>$M7*N$4</f>
        <v>3</v>
      </c>
      <c r="O7" s="25">
        <f t="shared" si="0"/>
        <v>6</v>
      </c>
      <c r="P7" s="25">
        <f t="shared" si="0"/>
        <v>9</v>
      </c>
      <c r="Q7" s="26">
        <f t="shared" si="0"/>
        <v>12</v>
      </c>
    </row>
    <row r="8" spans="1:17">
      <c r="M8">
        <v>4</v>
      </c>
      <c r="N8" s="27">
        <f>$M8*N$4</f>
        <v>4</v>
      </c>
      <c r="O8" s="28">
        <f t="shared" si="0"/>
        <v>8</v>
      </c>
      <c r="P8" s="28">
        <f t="shared" si="0"/>
        <v>12</v>
      </c>
      <c r="Q8" s="29">
        <f t="shared" si="0"/>
        <v>16</v>
      </c>
    </row>
    <row r="9" spans="1:17">
      <c r="M9" t="s">
        <v>153</v>
      </c>
      <c r="N9">
        <f>SUM(N5:N8)</f>
        <v>10</v>
      </c>
      <c r="O9">
        <f>SUM(O5:O8)</f>
        <v>20</v>
      </c>
      <c r="P9">
        <f>SUM(P5:P8)</f>
        <v>30</v>
      </c>
      <c r="Q9">
        <f>SUM(Q5:Q8)</f>
        <v>40</v>
      </c>
    </row>
    <row r="29" spans="3:3">
      <c r="C29" s="87"/>
    </row>
  </sheetData>
  <hyperlinks>
    <hyperlink ref="A1" location="'Table of contents'!A1" display="Return to table of contents" xr:uid="{00000000-0004-0000-1A00-000000000000}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5"/>
  <dimension ref="A1:R29"/>
  <sheetViews>
    <sheetView workbookViewId="0" xr3:uid="{23B2C380-326F-580B-8990-D38B2516F165}">
      <selection activeCell="A2" sqref="A2"/>
    </sheetView>
  </sheetViews>
  <sheetFormatPr defaultRowHeight="15"/>
  <cols>
    <col min="12" max="12" width="38.42578125" bestFit="1" customWidth="1"/>
  </cols>
  <sheetData>
    <row r="1" spans="1:1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8">
      <c r="L3" t="s">
        <v>154</v>
      </c>
      <c r="M3" s="78">
        <v>0.1</v>
      </c>
      <c r="N3" s="73"/>
      <c r="O3" s="74"/>
      <c r="P3" s="73"/>
      <c r="Q3" s="25"/>
      <c r="R3" s="25"/>
    </row>
    <row r="4" spans="1:18">
      <c r="L4" t="s">
        <v>155</v>
      </c>
      <c r="M4" s="78">
        <v>0.15</v>
      </c>
      <c r="N4" s="77"/>
      <c r="Q4" s="25"/>
      <c r="R4" s="25"/>
    </row>
    <row r="5" spans="1:18">
      <c r="L5" s="76" t="s">
        <v>156</v>
      </c>
      <c r="M5" s="78">
        <v>0.25</v>
      </c>
      <c r="N5" s="77"/>
      <c r="Q5" s="25"/>
      <c r="R5" s="25"/>
    </row>
    <row r="6" spans="1:18">
      <c r="L6" s="75" t="s">
        <v>157</v>
      </c>
      <c r="M6" s="82">
        <v>100000</v>
      </c>
      <c r="N6" s="77"/>
      <c r="O6" s="77"/>
      <c r="P6" s="77"/>
      <c r="Q6" s="25"/>
      <c r="R6" s="25"/>
    </row>
    <row r="7" spans="1:18">
      <c r="N7" s="77"/>
      <c r="O7" s="81"/>
      <c r="P7" s="77"/>
      <c r="Q7" s="25"/>
      <c r="R7" s="25"/>
    </row>
    <row r="8" spans="1:18">
      <c r="L8" s="75" t="s">
        <v>158</v>
      </c>
      <c r="M8" s="79">
        <v>60</v>
      </c>
      <c r="N8" s="77"/>
      <c r="Q8" s="25"/>
      <c r="R8" s="25"/>
    </row>
    <row r="9" spans="1:18">
      <c r="L9" t="s">
        <v>159</v>
      </c>
      <c r="M9" s="67">
        <v>0.6</v>
      </c>
      <c r="N9" s="77"/>
      <c r="Q9" s="25"/>
      <c r="R9" s="25"/>
    </row>
    <row r="10" spans="1:18">
      <c r="L10" s="75" t="s">
        <v>160</v>
      </c>
      <c r="M10" s="78">
        <f>0.6*M8</f>
        <v>36</v>
      </c>
      <c r="N10" s="77"/>
    </row>
    <row r="11" spans="1:18">
      <c r="L11" s="72"/>
      <c r="M11" s="77"/>
      <c r="N11" s="77"/>
    </row>
    <row r="12" spans="1:18">
      <c r="L12" s="77" t="s">
        <v>161</v>
      </c>
      <c r="M12" s="80">
        <v>0.03</v>
      </c>
      <c r="N12" s="77"/>
    </row>
    <row r="13" spans="1:18">
      <c r="L13" s="77" t="s">
        <v>162</v>
      </c>
      <c r="M13" s="77">
        <f>M6*M12</f>
        <v>3000</v>
      </c>
      <c r="N13" s="77"/>
    </row>
    <row r="14" spans="1:18">
      <c r="N14" s="70"/>
      <c r="O14" s="70"/>
      <c r="P14" s="70"/>
    </row>
    <row r="15" spans="1:18">
      <c r="L15" s="77" t="s">
        <v>163</v>
      </c>
      <c r="M15" s="79">
        <f>M13*M8</f>
        <v>180000</v>
      </c>
    </row>
    <row r="16" spans="1:18">
      <c r="L16" s="83" t="s">
        <v>164</v>
      </c>
      <c r="M16" s="79">
        <v>20000</v>
      </c>
    </row>
    <row r="17" spans="3:13">
      <c r="L17" s="83" t="s">
        <v>165</v>
      </c>
      <c r="M17" s="79">
        <f>M6*M5</f>
        <v>25000</v>
      </c>
    </row>
    <row r="18" spans="3:13">
      <c r="L18" s="83" t="s">
        <v>166</v>
      </c>
      <c r="M18" s="79">
        <f>M13*M10</f>
        <v>108000</v>
      </c>
    </row>
    <row r="19" spans="3:13">
      <c r="L19" s="83" t="s">
        <v>149</v>
      </c>
      <c r="M19" s="79">
        <f>SUM(M16:M18)</f>
        <v>153000</v>
      </c>
    </row>
    <row r="20" spans="3:13">
      <c r="L20" s="77" t="s">
        <v>167</v>
      </c>
      <c r="M20" s="79">
        <f>M15-M19</f>
        <v>27000</v>
      </c>
    </row>
    <row r="22" spans="3:13">
      <c r="M22" s="84"/>
    </row>
    <row r="29" spans="3:13">
      <c r="C29" s="87"/>
    </row>
  </sheetData>
  <hyperlinks>
    <hyperlink ref="A1" location="'Table of contents'!A1" display="Return to table of contents" xr:uid="{00000000-0004-0000-1B00-000000000000}"/>
  </hyperlink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6"/>
  <dimension ref="A1:P29"/>
  <sheetViews>
    <sheetView workbookViewId="0" xr3:uid="{EE242A16-C6B8-5192-B120-522BC795EE76}">
      <selection activeCell="P3" sqref="P3"/>
    </sheetView>
  </sheetViews>
  <sheetFormatPr defaultRowHeight="15"/>
  <sheetData>
    <row r="1" spans="1:16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" spans="1:16" ht="15.75" thickBot="1"/>
    <row r="3" spans="1:16">
      <c r="L3" s="30">
        <v>51</v>
      </c>
      <c r="M3" s="31">
        <v>94</v>
      </c>
      <c r="N3" s="31">
        <v>15</v>
      </c>
      <c r="O3" s="32">
        <v>7</v>
      </c>
      <c r="P3">
        <f t="shared" ref="P3:P7" si="0">SUM(L3:O3)</f>
        <v>167</v>
      </c>
    </row>
    <row r="4" spans="1:16">
      <c r="L4" s="33">
        <v>37</v>
      </c>
      <c r="M4" s="25">
        <v>6</v>
      </c>
      <c r="N4" s="25">
        <v>2</v>
      </c>
      <c r="O4" s="34">
        <v>41</v>
      </c>
      <c r="P4">
        <f t="shared" si="0"/>
        <v>86</v>
      </c>
    </row>
    <row r="5" spans="1:16">
      <c r="L5" s="33">
        <v>13</v>
      </c>
      <c r="M5" s="25">
        <v>83</v>
      </c>
      <c r="N5" s="25">
        <v>29</v>
      </c>
      <c r="O5" s="34">
        <v>88</v>
      </c>
      <c r="P5">
        <f t="shared" si="0"/>
        <v>213</v>
      </c>
    </row>
    <row r="6" spans="1:16">
      <c r="L6" s="33">
        <v>73</v>
      </c>
      <c r="M6" s="25">
        <v>64</v>
      </c>
      <c r="N6" s="25">
        <v>46</v>
      </c>
      <c r="O6" s="34">
        <v>32</v>
      </c>
      <c r="P6">
        <f t="shared" si="0"/>
        <v>215</v>
      </c>
    </row>
    <row r="7" spans="1:16" ht="15.75" thickBot="1">
      <c r="L7" s="35">
        <v>38</v>
      </c>
      <c r="M7" s="36">
        <v>11</v>
      </c>
      <c r="N7" s="36">
        <v>3</v>
      </c>
      <c r="O7" s="37">
        <v>80</v>
      </c>
      <c r="P7">
        <f t="shared" si="0"/>
        <v>132</v>
      </c>
    </row>
    <row r="29" spans="3:3">
      <c r="C29" s="87"/>
    </row>
  </sheetData>
  <hyperlinks>
    <hyperlink ref="A1" location="'Table of contents'!A1" display="Return to table of contents" xr:uid="{00000000-0004-0000-1C00-000000000000}"/>
  </hyperlink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7"/>
  <dimension ref="A1:O29"/>
  <sheetViews>
    <sheetView workbookViewId="0" xr3:uid="{7075697D-051A-5480-9A35-AA80E904E1A1}">
      <selection activeCell="A2" sqref="A2"/>
    </sheetView>
  </sheetViews>
  <sheetFormatPr defaultRowHeight="15"/>
  <sheetData>
    <row r="1" spans="1:1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5">
      <c r="L3" t="s">
        <v>168</v>
      </c>
    </row>
    <row r="5" spans="1:15">
      <c r="M5" s="9" t="s">
        <v>90</v>
      </c>
      <c r="N5" s="9" t="s">
        <v>142</v>
      </c>
      <c r="O5" s="9" t="s">
        <v>91</v>
      </c>
    </row>
    <row r="6" spans="1:15">
      <c r="L6" t="s">
        <v>169</v>
      </c>
      <c r="M6">
        <v>2300</v>
      </c>
      <c r="N6">
        <v>3200</v>
      </c>
      <c r="O6">
        <v>4500</v>
      </c>
    </row>
    <row r="7" spans="1:15">
      <c r="L7" t="s">
        <v>170</v>
      </c>
      <c r="M7">
        <v>4300</v>
      </c>
      <c r="N7">
        <v>3500</v>
      </c>
      <c r="O7">
        <v>4200</v>
      </c>
    </row>
    <row r="8" spans="1:15">
      <c r="L8" t="s">
        <v>171</v>
      </c>
      <c r="M8">
        <v>5500</v>
      </c>
      <c r="N8">
        <v>6500</v>
      </c>
      <c r="O8">
        <v>6000</v>
      </c>
    </row>
    <row r="29" spans="3:3">
      <c r="C29" s="87"/>
    </row>
  </sheetData>
  <hyperlinks>
    <hyperlink ref="A1" location="'Table of contents'!A1" display="Return to table of contents" xr:uid="{00000000-0004-0000-1D00-000000000000}"/>
  </hyperlink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28"/>
  <dimension ref="A1:S62"/>
  <sheetViews>
    <sheetView workbookViewId="0" xr3:uid="{C7A11F4D-6E51-5B1A-9CF2-8FFD2B06F078}"/>
  </sheetViews>
  <sheetFormatPr defaultRowHeight="15"/>
  <sheetData>
    <row r="1" spans="1:16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6">
      <c r="L3">
        <v>71</v>
      </c>
      <c r="M3">
        <v>31</v>
      </c>
      <c r="N3">
        <v>9</v>
      </c>
      <c r="O3">
        <v>69</v>
      </c>
      <c r="P3">
        <v>5</v>
      </c>
    </row>
    <row r="4" spans="1:16">
      <c r="L4">
        <v>15</v>
      </c>
      <c r="M4">
        <v>74</v>
      </c>
      <c r="N4">
        <v>46</v>
      </c>
      <c r="O4">
        <v>84</v>
      </c>
      <c r="P4">
        <v>27</v>
      </c>
    </row>
    <row r="5" spans="1:16">
      <c r="L5">
        <v>14</v>
      </c>
      <c r="M5">
        <v>49</v>
      </c>
      <c r="N5">
        <v>25</v>
      </c>
      <c r="O5">
        <v>38</v>
      </c>
      <c r="P5">
        <v>83</v>
      </c>
    </row>
    <row r="6" spans="1:16">
      <c r="L6">
        <v>40</v>
      </c>
      <c r="M6">
        <v>43</v>
      </c>
      <c r="N6">
        <v>20</v>
      </c>
      <c r="O6">
        <v>75</v>
      </c>
      <c r="P6">
        <v>83</v>
      </c>
    </row>
    <row r="7" spans="1:16">
      <c r="L7">
        <v>28</v>
      </c>
      <c r="M7">
        <v>72</v>
      </c>
      <c r="N7">
        <v>30</v>
      </c>
      <c r="O7">
        <v>92</v>
      </c>
      <c r="P7">
        <v>75</v>
      </c>
    </row>
    <row r="8" spans="1:16">
      <c r="L8">
        <v>41</v>
      </c>
      <c r="M8">
        <v>56</v>
      </c>
      <c r="N8">
        <v>90</v>
      </c>
      <c r="O8">
        <v>89</v>
      </c>
      <c r="P8">
        <v>73</v>
      </c>
    </row>
    <row r="9" spans="1:16">
      <c r="L9">
        <v>28</v>
      </c>
      <c r="M9">
        <v>81</v>
      </c>
      <c r="N9">
        <v>43</v>
      </c>
      <c r="O9">
        <v>81</v>
      </c>
      <c r="P9">
        <v>61</v>
      </c>
    </row>
    <row r="29" spans="3:3">
      <c r="C29" s="87"/>
    </row>
    <row r="33" spans="16:19">
      <c r="P33" t="s">
        <v>84</v>
      </c>
      <c r="Q33" s="9" t="s">
        <v>172</v>
      </c>
      <c r="R33" s="9" t="s">
        <v>173</v>
      </c>
      <c r="S33" s="9" t="s">
        <v>89</v>
      </c>
    </row>
    <row r="34" spans="16:19">
      <c r="P34" t="s">
        <v>90</v>
      </c>
      <c r="Q34">
        <v>100</v>
      </c>
      <c r="R34" s="4">
        <v>1.25</v>
      </c>
      <c r="S34" s="4">
        <f t="shared" ref="S34:S39" si="0">Q34*R34</f>
        <v>125</v>
      </c>
    </row>
    <row r="35" spans="16:19">
      <c r="P35" t="s">
        <v>142</v>
      </c>
      <c r="Q35">
        <v>150</v>
      </c>
      <c r="R35" s="4">
        <v>1.25</v>
      </c>
      <c r="S35" s="4">
        <f t="shared" si="0"/>
        <v>187.5</v>
      </c>
    </row>
    <row r="36" spans="16:19">
      <c r="P36" t="s">
        <v>91</v>
      </c>
      <c r="Q36">
        <v>200</v>
      </c>
      <c r="R36" s="4">
        <v>1.4</v>
      </c>
      <c r="S36" s="4">
        <f t="shared" si="0"/>
        <v>280</v>
      </c>
    </row>
    <row r="37" spans="16:19">
      <c r="P37" t="s">
        <v>143</v>
      </c>
      <c r="Q37">
        <v>230</v>
      </c>
      <c r="R37" s="4">
        <v>1.4</v>
      </c>
      <c r="S37" s="4">
        <f t="shared" si="0"/>
        <v>322</v>
      </c>
    </row>
    <row r="38" spans="16:19">
      <c r="P38" t="s">
        <v>145</v>
      </c>
      <c r="Q38">
        <v>200</v>
      </c>
      <c r="R38" s="4">
        <v>1.5</v>
      </c>
      <c r="S38" s="4">
        <f t="shared" si="0"/>
        <v>300</v>
      </c>
    </row>
    <row r="39" spans="16:19">
      <c r="P39" t="s">
        <v>92</v>
      </c>
      <c r="Q39">
        <v>300</v>
      </c>
      <c r="R39" s="4">
        <v>1.5</v>
      </c>
      <c r="S39" s="4">
        <f t="shared" si="0"/>
        <v>450</v>
      </c>
    </row>
    <row r="40" spans="16:19">
      <c r="P40" t="s">
        <v>174</v>
      </c>
      <c r="Q40">
        <f>SUM(Q34:Q39)</f>
        <v>1180</v>
      </c>
      <c r="S40" s="4">
        <f>SUM(S34:S39)</f>
        <v>1664.5</v>
      </c>
    </row>
    <row r="62" spans="16:16">
      <c r="P62" t="s">
        <v>175</v>
      </c>
    </row>
  </sheetData>
  <hyperlinks>
    <hyperlink ref="A1" location="'Table of contents'!A1" display="Return to table of contents" xr:uid="{00000000-0004-0000-1E00-000000000000}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79"/>
  <dimension ref="A1:X29"/>
  <sheetViews>
    <sheetView workbookViewId="0" xr3:uid="{D979DC6D-665A-5B40-B235-9A07D260EAB6}"/>
  </sheetViews>
  <sheetFormatPr defaultRowHeight="15"/>
  <cols>
    <col min="12" max="12" width="9.140625" customWidth="1"/>
  </cols>
  <sheetData>
    <row r="1" spans="1:2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4">
      <c r="L3" s="25"/>
      <c r="M3" s="25"/>
    </row>
    <row r="4" spans="1:24">
      <c r="L4" s="25"/>
      <c r="M4" s="25"/>
    </row>
    <row r="5" spans="1:24">
      <c r="L5" s="25"/>
      <c r="M5" s="85"/>
    </row>
    <row r="6" spans="1:24">
      <c r="L6" s="25"/>
      <c r="M6" s="86"/>
    </row>
    <row r="8" spans="1:24">
      <c r="W8" t="s">
        <v>176</v>
      </c>
      <c r="X8" s="46" t="e">
        <f>PMT(M6/12,M26,-M5)</f>
        <v>#NUM!</v>
      </c>
    </row>
    <row r="10" spans="1:24">
      <c r="W10" t="s">
        <v>177</v>
      </c>
    </row>
    <row r="11" spans="1:24">
      <c r="W11" t="s">
        <v>178</v>
      </c>
    </row>
    <row r="12" spans="1:24">
      <c r="W12" t="s">
        <v>179</v>
      </c>
    </row>
    <row r="13" spans="1:24">
      <c r="W13" t="s">
        <v>180</v>
      </c>
    </row>
    <row r="26" spans="3:13">
      <c r="L26" s="25"/>
      <c r="M26" s="25"/>
    </row>
    <row r="29" spans="3:13">
      <c r="C29" s="87"/>
    </row>
  </sheetData>
  <hyperlinks>
    <hyperlink ref="A1" location="'Table of contents'!A1" display="Return to table of contents" xr:uid="{00000000-0004-0000-1F00-000000000000}"/>
  </hyperlinks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29"/>
  <dimension ref="A1:N29"/>
  <sheetViews>
    <sheetView workbookViewId="0" xr3:uid="{CAA03FB3-9A95-5D50-9E3C-B000AFB1AE50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s="9" t="s">
        <v>181</v>
      </c>
      <c r="M3" s="9" t="s">
        <v>182</v>
      </c>
      <c r="N3" s="9" t="s">
        <v>183</v>
      </c>
    </row>
    <row r="4" spans="1:14">
      <c r="L4">
        <v>10</v>
      </c>
      <c r="M4">
        <v>6</v>
      </c>
      <c r="N4">
        <v>5</v>
      </c>
    </row>
    <row r="5" spans="1:14">
      <c r="L5">
        <v>5</v>
      </c>
      <c r="M5">
        <v>11</v>
      </c>
      <c r="N5">
        <v>7</v>
      </c>
    </row>
    <row r="6" spans="1:14">
      <c r="L6">
        <v>13</v>
      </c>
      <c r="M6">
        <v>10</v>
      </c>
      <c r="N6">
        <v>6</v>
      </c>
    </row>
    <row r="7" spans="1:14">
      <c r="L7">
        <v>2</v>
      </c>
      <c r="M7">
        <v>15</v>
      </c>
      <c r="N7">
        <v>19</v>
      </c>
    </row>
    <row r="8" spans="1:14">
      <c r="L8">
        <v>9</v>
      </c>
      <c r="M8">
        <v>5</v>
      </c>
      <c r="N8">
        <v>20</v>
      </c>
    </row>
    <row r="9" spans="1:14">
      <c r="L9">
        <v>18</v>
      </c>
      <c r="M9">
        <v>16</v>
      </c>
      <c r="N9">
        <v>19</v>
      </c>
    </row>
    <row r="10" spans="1:14">
      <c r="L10">
        <v>18</v>
      </c>
      <c r="M10">
        <v>15</v>
      </c>
      <c r="N10">
        <v>1</v>
      </c>
    </row>
    <row r="11" spans="1:14">
      <c r="L11">
        <v>2</v>
      </c>
      <c r="M11">
        <v>19</v>
      </c>
      <c r="N11">
        <v>10</v>
      </c>
    </row>
    <row r="12" spans="1:14">
      <c r="L12">
        <v>18</v>
      </c>
      <c r="M12">
        <v>14</v>
      </c>
      <c r="N12">
        <v>6</v>
      </c>
    </row>
    <row r="29" spans="3:3">
      <c r="C29" s="87"/>
    </row>
  </sheetData>
  <hyperlinks>
    <hyperlink ref="A1" location="'Table of contents'!A1" display="Return to table of contents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0"/>
  <dimension ref="A1:X29"/>
  <sheetViews>
    <sheetView workbookViewId="0" xr3:uid="{62E455AB-44C1-5DAA-A80F-CFF2989D01C0}">
      <selection activeCell="P17" sqref="P17"/>
    </sheetView>
  </sheetViews>
  <sheetFormatPr defaultRowHeight="15"/>
  <cols>
    <col min="12" max="12" width="33.7109375" customWidth="1"/>
  </cols>
  <sheetData>
    <row r="1" spans="1:2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4">
      <c r="L3" t="s">
        <v>184</v>
      </c>
    </row>
    <row r="5" spans="1:24">
      <c r="L5" t="s">
        <v>185</v>
      </c>
      <c r="M5" s="43">
        <v>15000</v>
      </c>
    </row>
    <row r="6" spans="1:24">
      <c r="L6" t="s">
        <v>186</v>
      </c>
      <c r="M6" s="44">
        <v>8.8999999999999996E-2</v>
      </c>
    </row>
    <row r="7" spans="1:24" ht="15.75" thickBot="1">
      <c r="L7" t="s">
        <v>187</v>
      </c>
      <c r="M7">
        <v>36</v>
      </c>
    </row>
    <row r="8" spans="1:24" ht="15.75" thickBot="1">
      <c r="L8" t="s">
        <v>188</v>
      </c>
      <c r="M8" s="45"/>
      <c r="W8" t="s">
        <v>176</v>
      </c>
      <c r="X8" s="46">
        <f>PMT(M6/12,M7,-M5)</f>
        <v>476.2981772811147</v>
      </c>
    </row>
    <row r="10" spans="1:24">
      <c r="W10" t="s">
        <v>177</v>
      </c>
    </row>
    <row r="11" spans="1:24">
      <c r="W11" t="s">
        <v>178</v>
      </c>
    </row>
    <row r="12" spans="1:24">
      <c r="W12" t="s">
        <v>179</v>
      </c>
    </row>
    <row r="13" spans="1:24">
      <c r="W13" t="s">
        <v>180</v>
      </c>
    </row>
    <row r="29" spans="3:3">
      <c r="C29" s="87"/>
    </row>
  </sheetData>
  <hyperlinks>
    <hyperlink ref="A1" location="'Table of contents'!A1" display="Return to table of contents" xr:uid="{00000000-0004-0000-2100-000000000000}"/>
  </hyperlink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1"/>
  <dimension ref="A1:P81"/>
  <sheetViews>
    <sheetView workbookViewId="0" xr3:uid="{E6B2BAC2-667D-5CCD-8069-8C8F7D962337}"/>
  </sheetViews>
  <sheetFormatPr defaultRowHeight="15"/>
  <cols>
    <col min="12" max="13" width="10.5703125" customWidth="1"/>
  </cols>
  <sheetData>
    <row r="1" spans="1:16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6">
      <c r="L3" t="s">
        <v>189</v>
      </c>
    </row>
    <row r="4" spans="1:16">
      <c r="L4" t="s">
        <v>190</v>
      </c>
    </row>
    <row r="6" spans="1:16">
      <c r="M6" s="9" t="s">
        <v>142</v>
      </c>
      <c r="N6" s="9" t="s">
        <v>91</v>
      </c>
      <c r="O6" s="9" t="s">
        <v>143</v>
      </c>
      <c r="P6" s="9" t="s">
        <v>145</v>
      </c>
    </row>
    <row r="7" spans="1:16">
      <c r="L7" t="s">
        <v>90</v>
      </c>
      <c r="M7" s="8">
        <f ca="1">ROUND(INT(RAND()*4000+3000),-2)</f>
        <v>3000</v>
      </c>
      <c r="N7" s="8">
        <f ca="1">ROUND(INT(RAND()*4000+3000),-2)</f>
        <v>4300</v>
      </c>
      <c r="O7" s="8">
        <f ca="1">ROUND(INT(RAND()*4000+3000),-2)</f>
        <v>4900</v>
      </c>
      <c r="P7" s="8">
        <f ca="1">ROUND(INT(RAND()*4000+3000),-2)</f>
        <v>3800</v>
      </c>
    </row>
    <row r="8" spans="1:16">
      <c r="L8" t="s">
        <v>142</v>
      </c>
      <c r="N8" s="8">
        <f ca="1">ROUND(INT(RAND()*4000+3000),-2)</f>
        <v>6200</v>
      </c>
      <c r="O8" s="8">
        <f ca="1">ROUND(INT(RAND()*4000+3000),-2)</f>
        <v>3200</v>
      </c>
      <c r="P8" s="8">
        <f ca="1">ROUND(INT(RAND()*4000+3000),-2)</f>
        <v>5400</v>
      </c>
    </row>
    <row r="9" spans="1:16">
      <c r="L9" t="s">
        <v>91</v>
      </c>
      <c r="O9" s="8">
        <f ca="1">ROUND(INT(RAND()*4000+3000),-2)</f>
        <v>6800</v>
      </c>
      <c r="P9" s="8">
        <f ca="1">ROUND(INT(RAND()*4000+3000),-2)</f>
        <v>3800</v>
      </c>
    </row>
    <row r="10" spans="1:16">
      <c r="L10" t="s">
        <v>143</v>
      </c>
      <c r="P10" s="8">
        <f ca="1">ROUND(INT(RAND()*4000+3000),-2)</f>
        <v>4700</v>
      </c>
    </row>
    <row r="12" spans="1:16">
      <c r="L12" t="s">
        <v>149</v>
      </c>
      <c r="M12" s="8"/>
    </row>
    <row r="20" spans="3:16" ht="15" customHeight="1">
      <c r="L20" t="s">
        <v>191</v>
      </c>
      <c r="M20" s="9" t="s">
        <v>192</v>
      </c>
      <c r="P20" t="s">
        <v>193</v>
      </c>
    </row>
    <row r="21" spans="3:16" ht="15" customHeight="1">
      <c r="L21">
        <v>1533</v>
      </c>
      <c r="M21">
        <v>68</v>
      </c>
    </row>
    <row r="22" spans="3:16">
      <c r="L22">
        <v>8031</v>
      </c>
      <c r="M22">
        <v>74</v>
      </c>
    </row>
    <row r="23" spans="3:16">
      <c r="L23">
        <v>9859</v>
      </c>
      <c r="M23">
        <v>80</v>
      </c>
      <c r="P23" t="s">
        <v>194</v>
      </c>
    </row>
    <row r="24" spans="3:16">
      <c r="L24">
        <v>9106</v>
      </c>
      <c r="M24">
        <v>63</v>
      </c>
    </row>
    <row r="25" spans="3:16">
      <c r="L25">
        <v>3535</v>
      </c>
      <c r="M25">
        <v>72</v>
      </c>
    </row>
    <row r="26" spans="3:16">
      <c r="L26">
        <v>8192</v>
      </c>
      <c r="M26" t="s">
        <v>195</v>
      </c>
    </row>
    <row r="27" spans="3:16">
      <c r="L27">
        <v>6102</v>
      </c>
      <c r="M27">
        <v>85</v>
      </c>
    </row>
    <row r="28" spans="3:16">
      <c r="L28">
        <v>6774</v>
      </c>
      <c r="M28">
        <v>70</v>
      </c>
    </row>
    <row r="29" spans="3:16">
      <c r="C29" s="87"/>
      <c r="L29">
        <v>7558</v>
      </c>
      <c r="M29">
        <v>64</v>
      </c>
    </row>
    <row r="30" spans="3:16">
      <c r="L30">
        <v>314</v>
      </c>
      <c r="M30">
        <v>72</v>
      </c>
    </row>
    <row r="31" spans="3:16">
      <c r="L31">
        <v>9082</v>
      </c>
      <c r="M31">
        <v>81</v>
      </c>
    </row>
    <row r="32" spans="3:16">
      <c r="L32">
        <v>2397</v>
      </c>
      <c r="M32">
        <v>75</v>
      </c>
    </row>
    <row r="33" spans="12:13">
      <c r="L33">
        <v>2517</v>
      </c>
      <c r="M33">
        <v>80</v>
      </c>
    </row>
    <row r="34" spans="12:13">
      <c r="L34">
        <v>2432</v>
      </c>
      <c r="M34">
        <v>73</v>
      </c>
    </row>
    <row r="35" spans="12:13">
      <c r="L35">
        <v>6016</v>
      </c>
      <c r="M35">
        <v>63</v>
      </c>
    </row>
    <row r="36" spans="12:13">
      <c r="L36">
        <v>5269</v>
      </c>
      <c r="M36">
        <v>80</v>
      </c>
    </row>
    <row r="37" spans="12:13">
      <c r="L37">
        <v>4847</v>
      </c>
      <c r="M37">
        <v>88</v>
      </c>
    </row>
    <row r="38" spans="12:13">
      <c r="L38">
        <v>6537</v>
      </c>
      <c r="M38">
        <v>71</v>
      </c>
    </row>
    <row r="39" spans="12:13">
      <c r="L39">
        <v>9922</v>
      </c>
      <c r="M39">
        <v>73</v>
      </c>
    </row>
    <row r="40" spans="12:13">
      <c r="L40">
        <v>4525</v>
      </c>
      <c r="M40">
        <v>71</v>
      </c>
    </row>
    <row r="41" spans="12:13">
      <c r="L41">
        <v>1491</v>
      </c>
      <c r="M41">
        <v>71</v>
      </c>
    </row>
    <row r="42" spans="12:13">
      <c r="L42">
        <v>7897</v>
      </c>
      <c r="M42">
        <v>68</v>
      </c>
    </row>
    <row r="43" spans="12:13">
      <c r="L43">
        <v>4088</v>
      </c>
      <c r="M43">
        <v>82</v>
      </c>
    </row>
    <row r="44" spans="12:13">
      <c r="L44">
        <v>166</v>
      </c>
      <c r="M44">
        <v>76</v>
      </c>
    </row>
    <row r="45" spans="12:13">
      <c r="L45">
        <v>7925</v>
      </c>
      <c r="M45">
        <v>75</v>
      </c>
    </row>
    <row r="46" spans="12:13">
      <c r="L46">
        <v>6405</v>
      </c>
      <c r="M46">
        <v>81</v>
      </c>
    </row>
    <row r="47" spans="12:13">
      <c r="L47">
        <v>802</v>
      </c>
      <c r="M47">
        <v>76</v>
      </c>
    </row>
    <row r="48" spans="12:13">
      <c r="L48">
        <v>2931</v>
      </c>
      <c r="M48">
        <v>83</v>
      </c>
    </row>
    <row r="49" spans="12:13">
      <c r="L49">
        <v>7625</v>
      </c>
      <c r="M49">
        <v>67</v>
      </c>
    </row>
    <row r="50" spans="12:13">
      <c r="L50">
        <v>2628</v>
      </c>
      <c r="M50">
        <v>67</v>
      </c>
    </row>
    <row r="51" spans="12:13">
      <c r="L51">
        <v>5417</v>
      </c>
      <c r="M51">
        <v>92</v>
      </c>
    </row>
    <row r="52" spans="12:13">
      <c r="L52">
        <v>7804</v>
      </c>
      <c r="M52">
        <v>72</v>
      </c>
    </row>
    <row r="53" spans="12:13">
      <c r="L53">
        <v>3994</v>
      </c>
      <c r="M53">
        <v>69</v>
      </c>
    </row>
    <row r="54" spans="12:13">
      <c r="L54">
        <v>394</v>
      </c>
      <c r="M54">
        <v>85</v>
      </c>
    </row>
    <row r="55" spans="12:13">
      <c r="L55">
        <v>8847</v>
      </c>
      <c r="M55">
        <v>78</v>
      </c>
    </row>
    <row r="56" spans="12:13">
      <c r="L56">
        <v>7855</v>
      </c>
      <c r="M56">
        <v>81</v>
      </c>
    </row>
    <row r="57" spans="12:13">
      <c r="L57">
        <v>8668</v>
      </c>
      <c r="M57" t="s">
        <v>195</v>
      </c>
    </row>
    <row r="58" spans="12:13">
      <c r="L58">
        <v>3738</v>
      </c>
      <c r="M58">
        <v>77</v>
      </c>
    </row>
    <row r="59" spans="12:13">
      <c r="L59">
        <v>5534</v>
      </c>
      <c r="M59">
        <v>70</v>
      </c>
    </row>
    <row r="60" spans="12:13">
      <c r="L60">
        <v>6965</v>
      </c>
      <c r="M60">
        <v>71</v>
      </c>
    </row>
    <row r="61" spans="12:13">
      <c r="L61">
        <v>8863</v>
      </c>
      <c r="M61">
        <v>69</v>
      </c>
    </row>
    <row r="62" spans="12:13">
      <c r="L62">
        <v>8762</v>
      </c>
      <c r="M62">
        <v>73</v>
      </c>
    </row>
    <row r="63" spans="12:13">
      <c r="L63">
        <v>6466</v>
      </c>
      <c r="M63">
        <v>60</v>
      </c>
    </row>
    <row r="64" spans="12:13">
      <c r="L64">
        <v>6100</v>
      </c>
      <c r="M64">
        <v>76</v>
      </c>
    </row>
    <row r="65" spans="12:13">
      <c r="L65">
        <v>1878</v>
      </c>
      <c r="M65">
        <v>74</v>
      </c>
    </row>
    <row r="66" spans="12:13">
      <c r="L66">
        <v>5970</v>
      </c>
      <c r="M66">
        <v>67</v>
      </c>
    </row>
    <row r="67" spans="12:13">
      <c r="L67">
        <v>9691</v>
      </c>
      <c r="M67">
        <v>62</v>
      </c>
    </row>
    <row r="68" spans="12:13">
      <c r="L68">
        <v>8666</v>
      </c>
      <c r="M68">
        <v>77</v>
      </c>
    </row>
    <row r="69" spans="12:13">
      <c r="L69">
        <v>4865</v>
      </c>
      <c r="M69">
        <v>91</v>
      </c>
    </row>
    <row r="70" spans="12:13">
      <c r="L70">
        <v>6198</v>
      </c>
      <c r="M70">
        <v>81</v>
      </c>
    </row>
    <row r="71" spans="12:13">
      <c r="L71">
        <v>8554</v>
      </c>
      <c r="M71">
        <v>87</v>
      </c>
    </row>
    <row r="72" spans="12:13">
      <c r="L72">
        <v>6753</v>
      </c>
      <c r="M72">
        <v>76</v>
      </c>
    </row>
    <row r="73" spans="12:13">
      <c r="L73">
        <v>9574</v>
      </c>
      <c r="M73">
        <v>77</v>
      </c>
    </row>
    <row r="74" spans="12:13">
      <c r="L74">
        <v>3891</v>
      </c>
      <c r="M74">
        <v>81</v>
      </c>
    </row>
    <row r="75" spans="12:13">
      <c r="L75">
        <v>8186</v>
      </c>
      <c r="M75" t="s">
        <v>195</v>
      </c>
    </row>
    <row r="76" spans="12:13">
      <c r="L76">
        <v>1306</v>
      </c>
      <c r="M76">
        <v>73</v>
      </c>
    </row>
    <row r="77" spans="12:13">
      <c r="L77">
        <v>6835</v>
      </c>
      <c r="M77">
        <v>83</v>
      </c>
    </row>
    <row r="78" spans="12:13">
      <c r="L78">
        <v>3136</v>
      </c>
      <c r="M78">
        <v>59</v>
      </c>
    </row>
    <row r="79" spans="12:13">
      <c r="L79">
        <v>4938</v>
      </c>
      <c r="M79">
        <v>74</v>
      </c>
    </row>
    <row r="80" spans="12:13">
      <c r="L80">
        <v>4807</v>
      </c>
      <c r="M80">
        <v>74</v>
      </c>
    </row>
    <row r="81" spans="12:13">
      <c r="L81">
        <v>4421</v>
      </c>
      <c r="M81">
        <v>78</v>
      </c>
    </row>
  </sheetData>
  <hyperlinks>
    <hyperlink ref="A1" location="'Table of contents'!A1" display="Return to table of contents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2"/>
  <dimension ref="A1:O75"/>
  <sheetViews>
    <sheetView workbookViewId="0" xr3:uid="{BF3E6036-5CFF-541C-9DD1-8B260238869F}"/>
  </sheetViews>
  <sheetFormatPr defaultRowHeight="15"/>
  <cols>
    <col min="12" max="12" width="10.28515625" bestFit="1" customWidth="1"/>
    <col min="13" max="13" width="10.85546875" bestFit="1" customWidth="1"/>
  </cols>
  <sheetData>
    <row r="1" spans="1:1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5">
      <c r="L3" s="9" t="s">
        <v>196</v>
      </c>
      <c r="M3" s="9" t="s">
        <v>192</v>
      </c>
      <c r="O3" t="s">
        <v>197</v>
      </c>
    </row>
    <row r="4" spans="1:15">
      <c r="L4">
        <v>1</v>
      </c>
      <c r="M4">
        <v>62</v>
      </c>
    </row>
    <row r="5" spans="1:15">
      <c r="L5">
        <v>2</v>
      </c>
      <c r="M5">
        <v>73</v>
      </c>
    </row>
    <row r="6" spans="1:15">
      <c r="L6">
        <v>3</v>
      </c>
      <c r="M6">
        <v>74</v>
      </c>
      <c r="O6" t="s">
        <v>198</v>
      </c>
    </row>
    <row r="7" spans="1:15">
      <c r="L7">
        <v>4</v>
      </c>
    </row>
    <row r="8" spans="1:15">
      <c r="L8">
        <v>5</v>
      </c>
      <c r="M8">
        <v>77</v>
      </c>
    </row>
    <row r="9" spans="1:15">
      <c r="L9">
        <v>6</v>
      </c>
      <c r="M9">
        <v>57</v>
      </c>
      <c r="O9" t="s">
        <v>199</v>
      </c>
    </row>
    <row r="10" spans="1:15">
      <c r="L10">
        <v>7</v>
      </c>
      <c r="M10">
        <v>67</v>
      </c>
    </row>
    <row r="11" spans="1:15">
      <c r="L11">
        <v>8</v>
      </c>
      <c r="M11">
        <v>90</v>
      </c>
    </row>
    <row r="12" spans="1:15">
      <c r="L12">
        <v>9</v>
      </c>
      <c r="M12">
        <v>77</v>
      </c>
    </row>
    <row r="13" spans="1:15">
      <c r="L13">
        <v>10</v>
      </c>
      <c r="M13">
        <v>83</v>
      </c>
    </row>
    <row r="14" spans="1:15">
      <c r="L14">
        <v>11</v>
      </c>
      <c r="M14">
        <v>71</v>
      </c>
    </row>
    <row r="15" spans="1:15">
      <c r="L15">
        <v>12</v>
      </c>
      <c r="M15">
        <v>75</v>
      </c>
    </row>
    <row r="16" spans="1:15">
      <c r="L16">
        <v>13</v>
      </c>
      <c r="M16">
        <v>72</v>
      </c>
    </row>
    <row r="17" spans="3:13">
      <c r="L17">
        <v>14</v>
      </c>
      <c r="M17">
        <v>82</v>
      </c>
    </row>
    <row r="18" spans="3:13">
      <c r="L18">
        <v>15</v>
      </c>
      <c r="M18">
        <v>68</v>
      </c>
    </row>
    <row r="19" spans="3:13">
      <c r="L19">
        <v>16</v>
      </c>
      <c r="M19">
        <v>86</v>
      </c>
    </row>
    <row r="20" spans="3:13">
      <c r="L20">
        <v>17</v>
      </c>
      <c r="M20">
        <v>77</v>
      </c>
    </row>
    <row r="21" spans="3:13">
      <c r="L21">
        <v>18</v>
      </c>
      <c r="M21">
        <v>68</v>
      </c>
    </row>
    <row r="22" spans="3:13">
      <c r="L22">
        <v>19</v>
      </c>
      <c r="M22">
        <v>86</v>
      </c>
    </row>
    <row r="23" spans="3:13">
      <c r="L23">
        <v>20</v>
      </c>
    </row>
    <row r="24" spans="3:13">
      <c r="L24">
        <v>21</v>
      </c>
      <c r="M24">
        <v>80</v>
      </c>
    </row>
    <row r="25" spans="3:13">
      <c r="L25">
        <v>22</v>
      </c>
      <c r="M25">
        <v>81</v>
      </c>
    </row>
    <row r="26" spans="3:13">
      <c r="L26">
        <v>23</v>
      </c>
      <c r="M26">
        <v>84</v>
      </c>
    </row>
    <row r="27" spans="3:13">
      <c r="L27">
        <v>24</v>
      </c>
      <c r="M27">
        <v>71</v>
      </c>
    </row>
    <row r="28" spans="3:13">
      <c r="L28">
        <v>25</v>
      </c>
      <c r="M28">
        <v>76</v>
      </c>
    </row>
    <row r="29" spans="3:13">
      <c r="C29" s="87"/>
      <c r="L29">
        <v>26</v>
      </c>
      <c r="M29">
        <v>81</v>
      </c>
    </row>
    <row r="30" spans="3:13">
      <c r="L30">
        <v>27</v>
      </c>
      <c r="M30">
        <v>99</v>
      </c>
    </row>
    <row r="31" spans="3:13">
      <c r="L31">
        <v>28</v>
      </c>
      <c r="M31">
        <v>72</v>
      </c>
    </row>
    <row r="32" spans="3:13">
      <c r="L32">
        <v>29</v>
      </c>
      <c r="M32">
        <v>78</v>
      </c>
    </row>
    <row r="33" spans="12:13">
      <c r="L33">
        <v>30</v>
      </c>
      <c r="M33">
        <v>67</v>
      </c>
    </row>
    <row r="34" spans="12:13">
      <c r="L34">
        <v>31</v>
      </c>
      <c r="M34">
        <v>89</v>
      </c>
    </row>
    <row r="35" spans="12:13">
      <c r="L35">
        <v>32</v>
      </c>
      <c r="M35">
        <v>70</v>
      </c>
    </row>
    <row r="36" spans="12:13">
      <c r="L36">
        <v>33</v>
      </c>
      <c r="M36">
        <v>77</v>
      </c>
    </row>
    <row r="37" spans="12:13">
      <c r="L37">
        <v>34</v>
      </c>
    </row>
    <row r="38" spans="12:13">
      <c r="L38">
        <v>35</v>
      </c>
      <c r="M38">
        <v>83</v>
      </c>
    </row>
    <row r="39" spans="12:13">
      <c r="L39">
        <v>36</v>
      </c>
      <c r="M39">
        <v>74</v>
      </c>
    </row>
    <row r="40" spans="12:13">
      <c r="L40">
        <v>37</v>
      </c>
      <c r="M40">
        <v>87</v>
      </c>
    </row>
    <row r="41" spans="12:13">
      <c r="L41">
        <v>38</v>
      </c>
      <c r="M41">
        <v>75</v>
      </c>
    </row>
    <row r="42" spans="12:13">
      <c r="L42">
        <v>39</v>
      </c>
      <c r="M42">
        <v>86</v>
      </c>
    </row>
    <row r="43" spans="12:13">
      <c r="L43">
        <v>40</v>
      </c>
      <c r="M43">
        <v>77</v>
      </c>
    </row>
    <row r="44" spans="12:13">
      <c r="L44">
        <v>41</v>
      </c>
      <c r="M44">
        <v>73</v>
      </c>
    </row>
    <row r="45" spans="12:13">
      <c r="L45">
        <v>42</v>
      </c>
      <c r="M45">
        <v>74</v>
      </c>
    </row>
    <row r="46" spans="12:13">
      <c r="L46">
        <v>43</v>
      </c>
      <c r="M46">
        <v>79</v>
      </c>
    </row>
    <row r="47" spans="12:13">
      <c r="L47">
        <v>44</v>
      </c>
      <c r="M47">
        <v>80</v>
      </c>
    </row>
    <row r="48" spans="12:13">
      <c r="L48">
        <v>45</v>
      </c>
      <c r="M48">
        <v>77</v>
      </c>
    </row>
    <row r="49" spans="12:13">
      <c r="L49">
        <v>46</v>
      </c>
      <c r="M49">
        <v>72</v>
      </c>
    </row>
    <row r="50" spans="12:13">
      <c r="L50">
        <v>47</v>
      </c>
      <c r="M50">
        <v>77</v>
      </c>
    </row>
    <row r="51" spans="12:13">
      <c r="L51">
        <v>48</v>
      </c>
      <c r="M51">
        <v>71</v>
      </c>
    </row>
    <row r="52" spans="12:13">
      <c r="L52">
        <v>49</v>
      </c>
      <c r="M52">
        <v>70</v>
      </c>
    </row>
    <row r="53" spans="12:13">
      <c r="L53">
        <v>50</v>
      </c>
      <c r="M53">
        <v>68</v>
      </c>
    </row>
    <row r="54" spans="12:13">
      <c r="L54">
        <v>51</v>
      </c>
      <c r="M54">
        <v>79</v>
      </c>
    </row>
    <row r="55" spans="12:13">
      <c r="L55">
        <v>52</v>
      </c>
      <c r="M55">
        <v>75</v>
      </c>
    </row>
    <row r="56" spans="12:13">
      <c r="L56">
        <v>53</v>
      </c>
      <c r="M56">
        <v>80</v>
      </c>
    </row>
    <row r="57" spans="12:13">
      <c r="L57">
        <v>54</v>
      </c>
      <c r="M57">
        <v>73</v>
      </c>
    </row>
    <row r="58" spans="12:13">
      <c r="L58">
        <v>55</v>
      </c>
      <c r="M58">
        <v>61</v>
      </c>
    </row>
    <row r="59" spans="12:13">
      <c r="L59">
        <v>56</v>
      </c>
      <c r="M59">
        <v>62</v>
      </c>
    </row>
    <row r="60" spans="12:13">
      <c r="L60">
        <v>57</v>
      </c>
      <c r="M60">
        <v>68</v>
      </c>
    </row>
    <row r="61" spans="12:13">
      <c r="L61">
        <v>58</v>
      </c>
      <c r="M61">
        <v>92</v>
      </c>
    </row>
    <row r="62" spans="12:13">
      <c r="L62">
        <v>59</v>
      </c>
      <c r="M62">
        <v>85</v>
      </c>
    </row>
    <row r="63" spans="12:13">
      <c r="L63">
        <v>60</v>
      </c>
      <c r="M63">
        <v>77</v>
      </c>
    </row>
    <row r="64" spans="12:13">
      <c r="L64">
        <v>61</v>
      </c>
      <c r="M64">
        <v>79</v>
      </c>
    </row>
    <row r="65" spans="12:13">
      <c r="L65">
        <v>62</v>
      </c>
      <c r="M65">
        <v>86</v>
      </c>
    </row>
    <row r="66" spans="12:13">
      <c r="L66">
        <v>63</v>
      </c>
      <c r="M66">
        <v>83</v>
      </c>
    </row>
    <row r="67" spans="12:13">
      <c r="L67">
        <v>64</v>
      </c>
      <c r="M67">
        <v>83</v>
      </c>
    </row>
    <row r="68" spans="12:13">
      <c r="L68">
        <v>65</v>
      </c>
      <c r="M68">
        <v>76</v>
      </c>
    </row>
    <row r="69" spans="12:13">
      <c r="L69">
        <v>66</v>
      </c>
      <c r="M69">
        <v>89</v>
      </c>
    </row>
    <row r="70" spans="12:13">
      <c r="L70">
        <v>67</v>
      </c>
      <c r="M70">
        <v>72</v>
      </c>
    </row>
    <row r="71" spans="12:13">
      <c r="L71">
        <v>68</v>
      </c>
      <c r="M71">
        <v>69</v>
      </c>
    </row>
    <row r="72" spans="12:13">
      <c r="L72">
        <v>69</v>
      </c>
      <c r="M72">
        <v>66</v>
      </c>
    </row>
    <row r="73" spans="12:13">
      <c r="L73">
        <v>70</v>
      </c>
      <c r="M73">
        <v>71</v>
      </c>
    </row>
    <row r="74" spans="12:13">
      <c r="L74">
        <v>71</v>
      </c>
      <c r="M74">
        <v>80</v>
      </c>
    </row>
    <row r="75" spans="12:13">
      <c r="L75">
        <v>72</v>
      </c>
      <c r="M75">
        <v>61</v>
      </c>
    </row>
  </sheetData>
  <hyperlinks>
    <hyperlink ref="A1" location="'Table of contents'!A1" display="Return to table of contents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3"/>
  <dimension ref="A1:R29"/>
  <sheetViews>
    <sheetView workbookViewId="0" xr3:uid="{44C9DB06-433C-50F5-8210-7EB2F2901AA3}"/>
  </sheetViews>
  <sheetFormatPr defaultRowHeight="15"/>
  <sheetData>
    <row r="1" spans="1:1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8">
      <c r="L3" t="s">
        <v>200</v>
      </c>
      <c r="M3" s="9" t="s">
        <v>201</v>
      </c>
      <c r="N3" s="9" t="s">
        <v>202</v>
      </c>
      <c r="O3" s="9" t="s">
        <v>203</v>
      </c>
      <c r="P3" s="9" t="s">
        <v>204</v>
      </c>
      <c r="Q3" s="9" t="s">
        <v>205</v>
      </c>
      <c r="R3" s="9" t="s">
        <v>206</v>
      </c>
    </row>
    <row r="4" spans="1:18">
      <c r="L4" t="s">
        <v>207</v>
      </c>
      <c r="M4" s="8">
        <v>3700</v>
      </c>
      <c r="N4" s="8">
        <v>2400</v>
      </c>
      <c r="O4" s="8">
        <v>2300</v>
      </c>
      <c r="P4" s="8">
        <v>3000</v>
      </c>
      <c r="Q4" s="8">
        <v>3800</v>
      </c>
      <c r="R4" s="8">
        <v>3700</v>
      </c>
    </row>
    <row r="5" spans="1:18">
      <c r="L5" t="s">
        <v>208</v>
      </c>
      <c r="M5" s="8">
        <v>2600</v>
      </c>
      <c r="N5" s="8">
        <v>2200</v>
      </c>
      <c r="O5" s="8">
        <v>2400</v>
      </c>
      <c r="P5" s="8">
        <v>2800</v>
      </c>
      <c r="Q5" s="8">
        <v>3600</v>
      </c>
      <c r="R5" s="8">
        <v>2300</v>
      </c>
    </row>
    <row r="8" spans="1:18">
      <c r="M8" s="9" t="s">
        <v>209</v>
      </c>
      <c r="N8" s="9" t="s">
        <v>210</v>
      </c>
    </row>
    <row r="9" spans="1:18">
      <c r="L9" t="s">
        <v>90</v>
      </c>
    </row>
    <row r="10" spans="1:18">
      <c r="L10" t="s">
        <v>142</v>
      </c>
    </row>
    <row r="21" spans="3:12">
      <c r="L21" s="62"/>
    </row>
    <row r="29" spans="3:12">
      <c r="C29" s="87"/>
    </row>
  </sheetData>
  <hyperlinks>
    <hyperlink ref="A1" location="'Table of contents'!A1" display="Return to table of contents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4"/>
  <dimension ref="A1:X58"/>
  <sheetViews>
    <sheetView workbookViewId="0" xr3:uid="{8CA7FA36-F026-53D8-85D7-7434F22EA588}"/>
  </sheetViews>
  <sheetFormatPr defaultRowHeight="15"/>
  <cols>
    <col min="13" max="13" width="13.28515625" customWidth="1"/>
    <col min="14" max="14" width="23.7109375" bestFit="1" customWidth="1"/>
    <col min="15" max="15" width="16.85546875" bestFit="1" customWidth="1"/>
    <col min="23" max="23" width="13.5703125" bestFit="1" customWidth="1"/>
    <col min="24" max="24" width="9.5703125" bestFit="1" customWidth="1"/>
  </cols>
  <sheetData>
    <row r="1" spans="1:2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4">
      <c r="L3" t="s">
        <v>211</v>
      </c>
    </row>
    <row r="4" spans="1:24">
      <c r="L4" t="s">
        <v>212</v>
      </c>
    </row>
    <row r="5" spans="1:24">
      <c r="L5" t="s">
        <v>213</v>
      </c>
    </row>
    <row r="7" spans="1:24">
      <c r="L7" s="9" t="s">
        <v>214</v>
      </c>
      <c r="M7" s="9" t="s">
        <v>215</v>
      </c>
      <c r="N7" s="9" t="s">
        <v>216</v>
      </c>
      <c r="O7" s="9" t="s">
        <v>217</v>
      </c>
      <c r="W7" s="9"/>
      <c r="X7" s="9"/>
    </row>
    <row r="8" spans="1:24">
      <c r="L8">
        <v>1</v>
      </c>
      <c r="M8">
        <v>100</v>
      </c>
      <c r="W8" s="9"/>
    </row>
    <row r="9" spans="1:24">
      <c r="L9">
        <v>2</v>
      </c>
      <c r="M9">
        <v>40</v>
      </c>
      <c r="W9" s="9"/>
    </row>
    <row r="10" spans="1:24">
      <c r="L10">
        <v>3</v>
      </c>
      <c r="M10">
        <v>20</v>
      </c>
      <c r="W10" s="9"/>
    </row>
    <row r="11" spans="1:24">
      <c r="L11">
        <v>4</v>
      </c>
      <c r="M11">
        <v>70</v>
      </c>
      <c r="W11" s="9"/>
    </row>
    <row r="18" spans="3:23">
      <c r="L18" t="s">
        <v>218</v>
      </c>
    </row>
    <row r="19" spans="3:23">
      <c r="L19" t="s">
        <v>219</v>
      </c>
    </row>
    <row r="21" spans="3:23">
      <c r="L21" s="9" t="s">
        <v>196</v>
      </c>
      <c r="M21" s="9" t="s">
        <v>220</v>
      </c>
      <c r="N21" s="38" t="s">
        <v>104</v>
      </c>
      <c r="W21" s="38"/>
    </row>
    <row r="22" spans="3:23">
      <c r="L22">
        <v>1</v>
      </c>
      <c r="M22">
        <v>70</v>
      </c>
      <c r="N22" s="38"/>
      <c r="W22" s="38"/>
    </row>
    <row r="23" spans="3:23">
      <c r="L23">
        <v>2</v>
      </c>
      <c r="M23">
        <v>95</v>
      </c>
      <c r="N23" s="38"/>
      <c r="W23" s="38"/>
    </row>
    <row r="24" spans="3:23">
      <c r="L24">
        <v>3</v>
      </c>
      <c r="M24">
        <v>55</v>
      </c>
      <c r="N24" s="38"/>
      <c r="W24" s="38"/>
    </row>
    <row r="25" spans="3:23">
      <c r="L25">
        <v>4</v>
      </c>
      <c r="M25">
        <v>80</v>
      </c>
      <c r="N25" s="38"/>
      <c r="W25" s="38"/>
    </row>
    <row r="26" spans="3:23">
      <c r="L26">
        <v>5</v>
      </c>
      <c r="M26">
        <v>60</v>
      </c>
      <c r="N26" s="38"/>
      <c r="W26" s="38"/>
    </row>
    <row r="27" spans="3:23">
      <c r="L27">
        <v>6</v>
      </c>
      <c r="M27">
        <v>90</v>
      </c>
      <c r="N27" s="38"/>
      <c r="W27" s="38"/>
    </row>
    <row r="29" spans="3:23">
      <c r="C29" s="87"/>
    </row>
    <row r="34" spans="12:23">
      <c r="L34" t="s">
        <v>221</v>
      </c>
    </row>
    <row r="35" spans="12:23">
      <c r="L35" t="s">
        <v>222</v>
      </c>
    </row>
    <row r="37" spans="12:23">
      <c r="L37" s="9" t="s">
        <v>130</v>
      </c>
      <c r="M37" s="9" t="s">
        <v>223</v>
      </c>
      <c r="N37" s="38" t="s">
        <v>224</v>
      </c>
    </row>
    <row r="38" spans="12:23">
      <c r="L38">
        <v>1</v>
      </c>
      <c r="M38" s="9" t="s">
        <v>225</v>
      </c>
      <c r="N38" s="38"/>
      <c r="W38" s="38"/>
    </row>
    <row r="39" spans="12:23" ht="15.75" thickBot="1">
      <c r="L39">
        <v>2</v>
      </c>
      <c r="M39" s="9" t="s">
        <v>226</v>
      </c>
      <c r="N39" s="38"/>
      <c r="W39" s="38"/>
    </row>
    <row r="40" spans="12:23">
      <c r="L40">
        <v>3</v>
      </c>
      <c r="M40" s="9" t="s">
        <v>225</v>
      </c>
      <c r="N40" s="39"/>
      <c r="W40" s="38"/>
    </row>
    <row r="41" spans="12:23">
      <c r="L41">
        <v>4</v>
      </c>
      <c r="M41" s="9" t="s">
        <v>225</v>
      </c>
      <c r="N41" s="40"/>
      <c r="W41" s="38"/>
    </row>
    <row r="42" spans="12:23">
      <c r="L42">
        <v>5</v>
      </c>
      <c r="M42" s="9" t="s">
        <v>225</v>
      </c>
      <c r="N42" s="40"/>
      <c r="W42" s="38"/>
    </row>
    <row r="43" spans="12:23" ht="15.75" thickBot="1">
      <c r="L43">
        <v>6</v>
      </c>
      <c r="M43" s="9" t="s">
        <v>226</v>
      </c>
      <c r="N43" s="41"/>
      <c r="W43" s="38"/>
    </row>
    <row r="49" spans="12:23">
      <c r="L49" t="s">
        <v>227</v>
      </c>
    </row>
    <row r="50" spans="12:23">
      <c r="L50" t="s">
        <v>228</v>
      </c>
    </row>
    <row r="52" spans="12:23">
      <c r="L52" s="9" t="s">
        <v>196</v>
      </c>
      <c r="M52" s="9" t="s">
        <v>229</v>
      </c>
      <c r="N52" s="9" t="s">
        <v>230</v>
      </c>
      <c r="O52" s="9" t="s">
        <v>231</v>
      </c>
      <c r="P52" s="9" t="s">
        <v>232</v>
      </c>
      <c r="Q52" s="9" t="s">
        <v>233</v>
      </c>
      <c r="W52" s="9"/>
    </row>
    <row r="53" spans="12:23">
      <c r="L53">
        <v>1</v>
      </c>
      <c r="M53">
        <v>87</v>
      </c>
      <c r="N53">
        <v>83</v>
      </c>
      <c r="O53">
        <v>83</v>
      </c>
      <c r="P53">
        <v>80</v>
      </c>
      <c r="Q53" s="25"/>
    </row>
    <row r="54" spans="12:23">
      <c r="L54">
        <v>2</v>
      </c>
      <c r="M54">
        <v>77</v>
      </c>
      <c r="N54">
        <v>72</v>
      </c>
      <c r="O54">
        <v>74</v>
      </c>
      <c r="P54">
        <v>97</v>
      </c>
      <c r="Q54" s="25"/>
    </row>
    <row r="55" spans="12:23">
      <c r="L55">
        <v>3</v>
      </c>
      <c r="M55">
        <v>80</v>
      </c>
      <c r="N55">
        <v>95</v>
      </c>
      <c r="O55">
        <v>79</v>
      </c>
      <c r="P55">
        <v>75</v>
      </c>
      <c r="Q55" s="25"/>
    </row>
    <row r="56" spans="12:23">
      <c r="L56">
        <v>4</v>
      </c>
      <c r="M56">
        <v>82</v>
      </c>
      <c r="N56">
        <v>87</v>
      </c>
      <c r="O56">
        <v>96</v>
      </c>
      <c r="P56">
        <v>88</v>
      </c>
      <c r="Q56" s="25"/>
    </row>
    <row r="57" spans="12:23">
      <c r="L57">
        <v>5</v>
      </c>
      <c r="M57">
        <v>78</v>
      </c>
      <c r="N57">
        <v>94</v>
      </c>
      <c r="O57">
        <v>81</v>
      </c>
      <c r="P57">
        <v>79</v>
      </c>
      <c r="Q57" s="25"/>
    </row>
    <row r="58" spans="12:23">
      <c r="L58">
        <v>6</v>
      </c>
      <c r="M58">
        <v>75</v>
      </c>
      <c r="N58">
        <v>83</v>
      </c>
      <c r="O58">
        <v>80</v>
      </c>
      <c r="P58">
        <v>72</v>
      </c>
      <c r="Q58" s="25"/>
    </row>
  </sheetData>
  <hyperlinks>
    <hyperlink ref="A1" location="'Table of contents'!A1" display="Return to table of contents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5"/>
  <dimension ref="A1:Z52"/>
  <sheetViews>
    <sheetView topLeftCell="C1" workbookViewId="0" xr3:uid="{87752282-9950-53E0-ACC6-858909551C9B}"/>
  </sheetViews>
  <sheetFormatPr defaultRowHeight="15"/>
  <sheetData>
    <row r="1" spans="1:17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7">
      <c r="L3" s="9" t="s">
        <v>196</v>
      </c>
      <c r="M3" s="9" t="s">
        <v>220</v>
      </c>
      <c r="N3" s="9" t="s">
        <v>104</v>
      </c>
      <c r="P3" t="s">
        <v>234</v>
      </c>
    </row>
    <row r="4" spans="1:17">
      <c r="L4">
        <v>1</v>
      </c>
      <c r="M4">
        <v>67</v>
      </c>
      <c r="N4" s="9" t="str">
        <f>VLOOKUP(M4,$P$4:$Q$8,2)</f>
        <v>D</v>
      </c>
      <c r="P4">
        <v>0</v>
      </c>
      <c r="Q4" s="9" t="s">
        <v>127</v>
      </c>
    </row>
    <row r="5" spans="1:17">
      <c r="L5">
        <v>2</v>
      </c>
      <c r="M5">
        <v>72</v>
      </c>
      <c r="N5" s="9" t="str">
        <f t="shared" ref="N5:N12" si="0">VLOOKUP(M5,$P$4:$Q$8,2)</f>
        <v>C</v>
      </c>
      <c r="P5">
        <v>60</v>
      </c>
      <c r="Q5" s="9" t="s">
        <v>125</v>
      </c>
    </row>
    <row r="6" spans="1:17">
      <c r="L6">
        <v>3</v>
      </c>
      <c r="M6">
        <v>77</v>
      </c>
      <c r="N6" s="9" t="str">
        <f t="shared" si="0"/>
        <v>C</v>
      </c>
      <c r="P6">
        <v>70</v>
      </c>
      <c r="Q6" s="9" t="s">
        <v>120</v>
      </c>
    </row>
    <row r="7" spans="1:17">
      <c r="L7">
        <v>4</v>
      </c>
      <c r="M7">
        <v>70</v>
      </c>
      <c r="N7" s="9" t="str">
        <f t="shared" si="0"/>
        <v>C</v>
      </c>
      <c r="P7">
        <v>80</v>
      </c>
      <c r="Q7" s="9" t="s">
        <v>114</v>
      </c>
    </row>
    <row r="8" spans="1:17">
      <c r="L8">
        <v>5</v>
      </c>
      <c r="M8">
        <v>66</v>
      </c>
      <c r="N8" s="9" t="str">
        <f t="shared" si="0"/>
        <v>D</v>
      </c>
      <c r="P8">
        <v>90</v>
      </c>
      <c r="Q8" s="9" t="s">
        <v>108</v>
      </c>
    </row>
    <row r="9" spans="1:17">
      <c r="L9">
        <v>6</v>
      </c>
      <c r="M9">
        <v>81</v>
      </c>
      <c r="N9" s="9" t="str">
        <f t="shared" si="0"/>
        <v>B</v>
      </c>
    </row>
    <row r="10" spans="1:17">
      <c r="L10">
        <v>7</v>
      </c>
      <c r="M10">
        <v>93</v>
      </c>
      <c r="N10" s="9" t="str">
        <f t="shared" si="0"/>
        <v>A</v>
      </c>
    </row>
    <row r="11" spans="1:17">
      <c r="L11">
        <v>8</v>
      </c>
      <c r="M11">
        <v>59</v>
      </c>
      <c r="N11" s="9" t="str">
        <f t="shared" si="0"/>
        <v>F</v>
      </c>
    </row>
    <row r="12" spans="1:17">
      <c r="L12">
        <v>9</v>
      </c>
      <c r="M12">
        <v>90</v>
      </c>
      <c r="N12" s="9" t="str">
        <f t="shared" si="0"/>
        <v>A</v>
      </c>
    </row>
    <row r="29" spans="3:3">
      <c r="C29" s="87"/>
    </row>
    <row r="33" spans="12:26">
      <c r="L33" s="9" t="s">
        <v>235</v>
      </c>
      <c r="M33" s="9" t="s">
        <v>88</v>
      </c>
      <c r="N33" s="9" t="s">
        <v>149</v>
      </c>
      <c r="W33" t="s">
        <v>149</v>
      </c>
      <c r="Y33" t="s">
        <v>234</v>
      </c>
    </row>
    <row r="34" spans="12:26">
      <c r="L34">
        <v>1</v>
      </c>
      <c r="M34">
        <v>373</v>
      </c>
      <c r="N34" s="8"/>
      <c r="W34" s="4">
        <f>VLOOKUP(M34,$Y$34:$Z$36,2)*M34</f>
        <v>932.5</v>
      </c>
      <c r="Y34">
        <v>0</v>
      </c>
      <c r="Z34" s="4">
        <v>3</v>
      </c>
    </row>
    <row r="35" spans="12:26">
      <c r="L35">
        <v>2</v>
      </c>
      <c r="M35">
        <v>475</v>
      </c>
      <c r="N35" s="8"/>
      <c r="W35" s="4">
        <f t="shared" ref="W35:W41" si="1">VLOOKUP(M35,$Y$34:$Z$36,2)*M35</f>
        <v>950</v>
      </c>
      <c r="Y35">
        <v>300</v>
      </c>
      <c r="Z35" s="4">
        <v>2.5</v>
      </c>
    </row>
    <row r="36" spans="12:26">
      <c r="L36">
        <v>3</v>
      </c>
      <c r="M36">
        <v>459</v>
      </c>
      <c r="N36" s="8"/>
      <c r="W36" s="4">
        <f t="shared" si="1"/>
        <v>918</v>
      </c>
      <c r="Y36">
        <v>400</v>
      </c>
      <c r="Z36" s="4">
        <v>2</v>
      </c>
    </row>
    <row r="37" spans="12:26">
      <c r="L37">
        <v>4</v>
      </c>
      <c r="M37">
        <v>441</v>
      </c>
      <c r="N37" s="8"/>
      <c r="W37" s="4">
        <f t="shared" si="1"/>
        <v>882</v>
      </c>
    </row>
    <row r="38" spans="12:26">
      <c r="L38">
        <v>5</v>
      </c>
      <c r="M38">
        <v>238</v>
      </c>
      <c r="N38" s="8"/>
      <c r="W38" s="4">
        <f t="shared" si="1"/>
        <v>714</v>
      </c>
    </row>
    <row r="39" spans="12:26">
      <c r="L39">
        <v>6</v>
      </c>
      <c r="M39">
        <v>349</v>
      </c>
      <c r="N39" s="8"/>
      <c r="W39" s="4">
        <f t="shared" si="1"/>
        <v>872.5</v>
      </c>
    </row>
    <row r="40" spans="12:26">
      <c r="L40">
        <v>7</v>
      </c>
      <c r="M40">
        <v>344</v>
      </c>
      <c r="N40" s="8"/>
      <c r="W40" s="4">
        <f t="shared" si="1"/>
        <v>860</v>
      </c>
    </row>
    <row r="41" spans="12:26">
      <c r="L41">
        <v>8</v>
      </c>
      <c r="M41">
        <v>203</v>
      </c>
      <c r="N41" s="8"/>
      <c r="W41" s="4">
        <f t="shared" si="1"/>
        <v>609</v>
      </c>
    </row>
    <row r="44" spans="12:26">
      <c r="L44" s="42" t="s">
        <v>196</v>
      </c>
      <c r="M44" t="s">
        <v>104</v>
      </c>
      <c r="N44" t="s">
        <v>236</v>
      </c>
      <c r="P44" t="s">
        <v>104</v>
      </c>
      <c r="Q44" t="s">
        <v>236</v>
      </c>
    </row>
    <row r="45" spans="12:26">
      <c r="L45" t="s">
        <v>237</v>
      </c>
      <c r="M45" s="38" t="s">
        <v>114</v>
      </c>
      <c r="P45" s="38" t="s">
        <v>108</v>
      </c>
      <c r="Q45">
        <v>4</v>
      </c>
    </row>
    <row r="46" spans="12:26">
      <c r="L46" t="s">
        <v>238</v>
      </c>
      <c r="M46" s="38" t="s">
        <v>110</v>
      </c>
      <c r="P46" s="38" t="s">
        <v>110</v>
      </c>
      <c r="Q46">
        <v>3.7</v>
      </c>
    </row>
    <row r="47" spans="12:26">
      <c r="L47" t="s">
        <v>239</v>
      </c>
      <c r="M47" s="38" t="s">
        <v>118</v>
      </c>
      <c r="P47" s="38" t="s">
        <v>112</v>
      </c>
      <c r="Q47">
        <v>3.3</v>
      </c>
    </row>
    <row r="48" spans="12:26">
      <c r="L48" t="s">
        <v>240</v>
      </c>
      <c r="M48" s="38" t="s">
        <v>116</v>
      </c>
      <c r="P48" s="38" t="s">
        <v>114</v>
      </c>
      <c r="Q48">
        <v>3</v>
      </c>
    </row>
    <row r="49" spans="12:17">
      <c r="L49" t="s">
        <v>241</v>
      </c>
      <c r="M49" s="38" t="s">
        <v>112</v>
      </c>
      <c r="P49" s="38" t="s">
        <v>116</v>
      </c>
      <c r="Q49">
        <v>2.7</v>
      </c>
    </row>
    <row r="50" spans="12:17">
      <c r="L50" t="s">
        <v>205</v>
      </c>
      <c r="M50" s="38" t="s">
        <v>108</v>
      </c>
      <c r="P50" s="38" t="s">
        <v>118</v>
      </c>
      <c r="Q50">
        <v>2.2999999999999998</v>
      </c>
    </row>
    <row r="51" spans="12:17">
      <c r="L51" t="s">
        <v>242</v>
      </c>
      <c r="M51" s="38" t="s">
        <v>120</v>
      </c>
      <c r="P51" s="38" t="s">
        <v>120</v>
      </c>
      <c r="Q51">
        <v>2</v>
      </c>
    </row>
    <row r="52" spans="12:17">
      <c r="P52" s="38" t="s">
        <v>122</v>
      </c>
      <c r="Q52">
        <v>1.7</v>
      </c>
    </row>
  </sheetData>
  <hyperlinks>
    <hyperlink ref="A1" location="'Table of contents'!A1" display="Return to table of contents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36"/>
  <dimension ref="A1:X65"/>
  <sheetViews>
    <sheetView workbookViewId="0" xr3:uid="{FB84E6B5-2F03-524A-B55D-05F6A9FA1888}"/>
  </sheetViews>
  <sheetFormatPr defaultRowHeight="15"/>
  <cols>
    <col min="12" max="12" width="9.140625" customWidth="1"/>
  </cols>
  <sheetData>
    <row r="1" spans="1:2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4">
      <c r="L3" s="25"/>
      <c r="M3" s="25"/>
    </row>
    <row r="4" spans="1:24">
      <c r="L4" s="25"/>
      <c r="M4" s="25"/>
    </row>
    <row r="5" spans="1:24">
      <c r="L5" s="25"/>
      <c r="M5" s="85"/>
    </row>
    <row r="6" spans="1:24">
      <c r="L6" s="25"/>
      <c r="M6" s="86"/>
    </row>
    <row r="7" spans="1:24">
      <c r="L7">
        <v>1.7</v>
      </c>
      <c r="M7">
        <v>-3.2</v>
      </c>
      <c r="N7">
        <v>14</v>
      </c>
      <c r="O7">
        <v>-7</v>
      </c>
    </row>
    <row r="8" spans="1:24">
      <c r="W8" t="s">
        <v>176</v>
      </c>
      <c r="X8" s="46">
        <f>PMT(M6/12,M26,-M5)</f>
        <v>0</v>
      </c>
    </row>
    <row r="10" spans="1:24">
      <c r="W10" t="s">
        <v>177</v>
      </c>
    </row>
    <row r="11" spans="1:24">
      <c r="W11" t="s">
        <v>178</v>
      </c>
    </row>
    <row r="12" spans="1:24">
      <c r="W12" t="s">
        <v>179</v>
      </c>
    </row>
    <row r="13" spans="1:24">
      <c r="W13" t="s">
        <v>180</v>
      </c>
    </row>
    <row r="16" spans="1:24">
      <c r="L16">
        <v>100.35</v>
      </c>
      <c r="M16">
        <v>14325</v>
      </c>
      <c r="N16">
        <v>16.346699999999998</v>
      </c>
      <c r="O16">
        <v>154432</v>
      </c>
      <c r="P16">
        <v>0.3569</v>
      </c>
    </row>
    <row r="17" spans="3:16">
      <c r="L17">
        <v>0</v>
      </c>
      <c r="M17">
        <v>-2</v>
      </c>
      <c r="N17">
        <v>2</v>
      </c>
      <c r="O17">
        <v>-3</v>
      </c>
      <c r="P17">
        <v>1</v>
      </c>
    </row>
    <row r="26" spans="3:16">
      <c r="L26" s="25">
        <v>6</v>
      </c>
      <c r="M26" s="25">
        <v>-50</v>
      </c>
      <c r="N26">
        <v>0</v>
      </c>
    </row>
    <row r="29" spans="3:16">
      <c r="C29" s="87"/>
    </row>
    <row r="33" spans="12:16">
      <c r="L33">
        <v>64</v>
      </c>
      <c r="M33">
        <v>0.5</v>
      </c>
      <c r="N33">
        <v>-20</v>
      </c>
      <c r="O33">
        <v>0</v>
      </c>
    </row>
    <row r="40" spans="12:16">
      <c r="L40">
        <v>1023</v>
      </c>
      <c r="M40">
        <v>0.7</v>
      </c>
      <c r="N40">
        <v>1</v>
      </c>
      <c r="O40">
        <v>0</v>
      </c>
      <c r="P40">
        <v>-40</v>
      </c>
    </row>
    <row r="51" spans="12:16">
      <c r="L51">
        <v>1</v>
      </c>
      <c r="M51">
        <v>-4</v>
      </c>
      <c r="N51">
        <v>2.2999999999999998</v>
      </c>
      <c r="O51">
        <v>0</v>
      </c>
      <c r="P51">
        <v>15</v>
      </c>
    </row>
    <row r="65" spans="12:16">
      <c r="L65">
        <v>21</v>
      </c>
      <c r="M65">
        <v>43</v>
      </c>
      <c r="N65">
        <v>4</v>
      </c>
      <c r="O65">
        <v>21</v>
      </c>
      <c r="P65">
        <v>35</v>
      </c>
    </row>
  </sheetData>
  <hyperlinks>
    <hyperlink ref="A1" location="'Table of contents'!A1" display="Return to table of contents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37"/>
  <dimension ref="A1:N29"/>
  <sheetViews>
    <sheetView workbookViewId="0" xr3:uid="{FA9D0CF8-F9BB-5117-B023-E36B10EBCA76}"/>
  </sheetViews>
  <sheetFormatPr defaultRowHeight="15"/>
  <cols>
    <col min="12" max="12" width="9.140625" customWidth="1"/>
    <col min="13" max="13" width="11.140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2800-000000000000}"/>
  </hyperlink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38"/>
  <dimension ref="A1:X106"/>
  <sheetViews>
    <sheetView tabSelected="1" topLeftCell="G1" workbookViewId="0" xr3:uid="{62F1EA49-F163-5359-9764-B7CD00A4F86E}">
      <selection activeCell="I16" sqref="I16"/>
    </sheetView>
  </sheetViews>
  <sheetFormatPr defaultRowHeight="15"/>
  <cols>
    <col min="12" max="12" width="9.140625" customWidth="1"/>
    <col min="13" max="13" width="11.140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s="9" t="s">
        <v>84</v>
      </c>
      <c r="M3" s="9" t="s">
        <v>85</v>
      </c>
    </row>
    <row r="4" spans="1:14">
      <c r="L4" s="68">
        <v>39814</v>
      </c>
      <c r="M4" s="43">
        <v>8627</v>
      </c>
    </row>
    <row r="5" spans="1:14">
      <c r="L5" s="68">
        <v>39845</v>
      </c>
      <c r="M5" s="43">
        <v>5343</v>
      </c>
    </row>
    <row r="6" spans="1:14">
      <c r="L6" s="68">
        <v>39873</v>
      </c>
      <c r="M6" s="43">
        <v>6244</v>
      </c>
    </row>
    <row r="7" spans="1:14">
      <c r="L7" s="68">
        <v>39904</v>
      </c>
      <c r="M7" s="43">
        <v>9451</v>
      </c>
    </row>
    <row r="8" spans="1:14">
      <c r="L8" s="68">
        <v>39934</v>
      </c>
      <c r="M8" s="43">
        <v>6698</v>
      </c>
    </row>
    <row r="9" spans="1:14">
      <c r="L9" s="68">
        <v>39965</v>
      </c>
      <c r="M9" s="43">
        <v>6752</v>
      </c>
    </row>
    <row r="10" spans="1:14">
      <c r="L10" s="68">
        <v>39995</v>
      </c>
      <c r="M10" s="43">
        <v>5985</v>
      </c>
    </row>
    <row r="11" spans="1:14">
      <c r="L11" s="68">
        <v>40026</v>
      </c>
      <c r="M11" s="43">
        <v>5586</v>
      </c>
    </row>
    <row r="12" spans="1:14">
      <c r="L12" s="68">
        <v>40057</v>
      </c>
      <c r="M12" s="43">
        <v>8476</v>
      </c>
    </row>
    <row r="13" spans="1:14">
      <c r="L13" s="68">
        <v>40087</v>
      </c>
      <c r="M13" s="43">
        <v>9191</v>
      </c>
    </row>
    <row r="14" spans="1:14">
      <c r="L14" s="68">
        <v>40118</v>
      </c>
      <c r="M14" s="43">
        <v>7242</v>
      </c>
    </row>
    <row r="15" spans="1:14">
      <c r="L15" s="68">
        <v>40148</v>
      </c>
      <c r="M15" s="43">
        <v>8277</v>
      </c>
    </row>
    <row r="19" spans="3:14">
      <c r="L19" s="9" t="s">
        <v>84</v>
      </c>
      <c r="M19" s="9" t="s">
        <v>243</v>
      </c>
      <c r="N19" s="9" t="s">
        <v>244</v>
      </c>
    </row>
    <row r="20" spans="3:14">
      <c r="L20" s="68">
        <v>39814</v>
      </c>
      <c r="M20" s="43">
        <v>8627</v>
      </c>
      <c r="N20" s="43">
        <v>8452</v>
      </c>
    </row>
    <row r="21" spans="3:14">
      <c r="L21" s="68">
        <v>39845</v>
      </c>
      <c r="M21" s="43">
        <v>5343</v>
      </c>
      <c r="N21" s="43">
        <v>6801</v>
      </c>
    </row>
    <row r="22" spans="3:14">
      <c r="L22" s="68">
        <v>39873</v>
      </c>
      <c r="M22" s="43">
        <v>6244</v>
      </c>
      <c r="N22" s="43">
        <v>5497</v>
      </c>
    </row>
    <row r="23" spans="3:14">
      <c r="L23" s="68">
        <v>39904</v>
      </c>
      <c r="M23" s="43">
        <v>9451</v>
      </c>
      <c r="N23" s="43">
        <v>10329</v>
      </c>
    </row>
    <row r="24" spans="3:14">
      <c r="L24" s="68">
        <v>39934</v>
      </c>
      <c r="M24" s="43">
        <v>6698</v>
      </c>
      <c r="N24" s="43">
        <v>5995</v>
      </c>
    </row>
    <row r="25" spans="3:14">
      <c r="L25" s="68">
        <v>39965</v>
      </c>
      <c r="M25" s="43">
        <v>6752</v>
      </c>
      <c r="N25" s="43">
        <v>8103</v>
      </c>
    </row>
    <row r="26" spans="3:14">
      <c r="L26" s="68">
        <v>39995</v>
      </c>
      <c r="M26" s="43">
        <v>5985</v>
      </c>
      <c r="N26" s="43">
        <v>6386</v>
      </c>
    </row>
    <row r="27" spans="3:14">
      <c r="L27" s="68">
        <v>40026</v>
      </c>
      <c r="M27" s="43">
        <v>5586</v>
      </c>
      <c r="N27" s="43">
        <v>5047</v>
      </c>
    </row>
    <row r="28" spans="3:14">
      <c r="L28" s="68">
        <v>40057</v>
      </c>
      <c r="M28" s="43">
        <v>8476</v>
      </c>
      <c r="N28" s="43">
        <v>8641</v>
      </c>
    </row>
    <row r="29" spans="3:14">
      <c r="C29" s="87"/>
      <c r="L29" s="68">
        <v>40087</v>
      </c>
      <c r="M29" s="43">
        <v>9191</v>
      </c>
      <c r="N29" s="43">
        <v>10696</v>
      </c>
    </row>
    <row r="30" spans="3:14">
      <c r="L30" s="68">
        <v>40118</v>
      </c>
      <c r="M30" s="43">
        <v>7242</v>
      </c>
      <c r="N30" s="43">
        <v>6914</v>
      </c>
    </row>
    <row r="31" spans="3:14">
      <c r="L31" s="68">
        <v>40148</v>
      </c>
      <c r="M31" s="43">
        <v>8277</v>
      </c>
      <c r="N31" s="43">
        <v>9004</v>
      </c>
    </row>
    <row r="35" spans="12:24">
      <c r="L35" s="9" t="s">
        <v>84</v>
      </c>
      <c r="M35" s="68">
        <v>39814</v>
      </c>
      <c r="N35" s="68">
        <v>39845</v>
      </c>
      <c r="O35" s="68">
        <v>39873</v>
      </c>
      <c r="P35" s="68">
        <v>39904</v>
      </c>
      <c r="Q35" s="68">
        <v>39934</v>
      </c>
      <c r="R35" s="68">
        <v>39965</v>
      </c>
      <c r="S35" s="68">
        <v>39995</v>
      </c>
      <c r="T35" s="68">
        <v>40026</v>
      </c>
      <c r="U35" s="68">
        <v>40057</v>
      </c>
      <c r="V35" s="68">
        <v>40087</v>
      </c>
      <c r="W35" s="68">
        <v>40118</v>
      </c>
      <c r="X35" s="68">
        <v>40148</v>
      </c>
    </row>
    <row r="36" spans="12:24">
      <c r="L36" s="9" t="s">
        <v>243</v>
      </c>
      <c r="M36" s="43">
        <v>8627</v>
      </c>
      <c r="N36" s="43">
        <v>5343</v>
      </c>
      <c r="O36" s="43">
        <v>6244</v>
      </c>
      <c r="P36" s="43">
        <v>9451</v>
      </c>
      <c r="Q36" s="43">
        <v>6698</v>
      </c>
      <c r="R36" s="43">
        <v>6752</v>
      </c>
      <c r="S36" s="43">
        <v>5985</v>
      </c>
      <c r="T36" s="43">
        <v>5586</v>
      </c>
      <c r="U36" s="43">
        <v>8476</v>
      </c>
      <c r="V36" s="43">
        <v>9191</v>
      </c>
      <c r="W36" s="43">
        <v>7242</v>
      </c>
      <c r="X36" s="43">
        <v>8277</v>
      </c>
    </row>
    <row r="37" spans="12:24">
      <c r="L37" s="9" t="s">
        <v>244</v>
      </c>
      <c r="M37" s="43">
        <v>8452</v>
      </c>
      <c r="N37" s="43">
        <v>6801</v>
      </c>
      <c r="O37" s="43">
        <v>5497</v>
      </c>
      <c r="P37" s="43">
        <v>10329</v>
      </c>
      <c r="Q37" s="43">
        <v>5995</v>
      </c>
      <c r="R37" s="43">
        <v>8103</v>
      </c>
      <c r="S37" s="43">
        <v>6386</v>
      </c>
      <c r="T37" s="43">
        <v>5047</v>
      </c>
      <c r="U37" s="43">
        <v>8641</v>
      </c>
      <c r="V37" s="43">
        <v>10696</v>
      </c>
      <c r="W37" s="43">
        <v>6914</v>
      </c>
      <c r="X37" s="43">
        <v>9004</v>
      </c>
    </row>
    <row r="53" spans="12:16">
      <c r="M53" s="9" t="s">
        <v>245</v>
      </c>
      <c r="N53" s="9" t="s">
        <v>246</v>
      </c>
      <c r="O53" s="9" t="s">
        <v>247</v>
      </c>
      <c r="P53" s="9" t="s">
        <v>248</v>
      </c>
    </row>
    <row r="54" spans="12:16">
      <c r="L54" t="s">
        <v>249</v>
      </c>
      <c r="M54" s="8">
        <f t="shared" ref="M54:P59" ca="1" si="0">RANDBETWEEN(1000,5000)</f>
        <v>4637</v>
      </c>
      <c r="N54" s="8">
        <f t="shared" ca="1" si="0"/>
        <v>4520</v>
      </c>
      <c r="O54" s="8">
        <f t="shared" ca="1" si="0"/>
        <v>1510</v>
      </c>
      <c r="P54" s="8">
        <f t="shared" ca="1" si="0"/>
        <v>3384</v>
      </c>
    </row>
    <row r="55" spans="12:16">
      <c r="L55" t="s">
        <v>250</v>
      </c>
      <c r="M55" s="8">
        <f t="shared" ca="1" si="0"/>
        <v>1137</v>
      </c>
      <c r="N55" s="8">
        <f t="shared" ca="1" si="0"/>
        <v>4604</v>
      </c>
      <c r="O55" s="8">
        <f t="shared" ca="1" si="0"/>
        <v>2407</v>
      </c>
      <c r="P55" s="8">
        <f t="shared" ca="1" si="0"/>
        <v>2228</v>
      </c>
    </row>
    <row r="56" spans="12:16">
      <c r="L56" t="s">
        <v>251</v>
      </c>
      <c r="M56" s="8">
        <f t="shared" ca="1" si="0"/>
        <v>1670</v>
      </c>
      <c r="N56" s="8">
        <f t="shared" ca="1" si="0"/>
        <v>2386</v>
      </c>
      <c r="O56" s="8">
        <f t="shared" ca="1" si="0"/>
        <v>4759</v>
      </c>
      <c r="P56" s="8">
        <f t="shared" ca="1" si="0"/>
        <v>3190</v>
      </c>
    </row>
    <row r="57" spans="12:16">
      <c r="L57" t="s">
        <v>252</v>
      </c>
      <c r="M57" s="8">
        <f t="shared" ca="1" si="0"/>
        <v>4561</v>
      </c>
      <c r="N57" s="8">
        <f t="shared" ca="1" si="0"/>
        <v>1919</v>
      </c>
      <c r="O57" s="8">
        <f t="shared" ca="1" si="0"/>
        <v>3097</v>
      </c>
      <c r="P57" s="8">
        <f t="shared" ca="1" si="0"/>
        <v>2371</v>
      </c>
    </row>
    <row r="58" spans="12:16">
      <c r="L58" t="s">
        <v>253</v>
      </c>
      <c r="M58" s="8">
        <f t="shared" ca="1" si="0"/>
        <v>1170</v>
      </c>
      <c r="N58" s="8">
        <f t="shared" ca="1" si="0"/>
        <v>3582</v>
      </c>
      <c r="O58" s="8">
        <f t="shared" ca="1" si="0"/>
        <v>1252</v>
      </c>
      <c r="P58" s="8">
        <f t="shared" ca="1" si="0"/>
        <v>3038</v>
      </c>
    </row>
    <row r="59" spans="12:16">
      <c r="L59" t="s">
        <v>254</v>
      </c>
      <c r="M59" s="8">
        <f t="shared" ca="1" si="0"/>
        <v>1573</v>
      </c>
      <c r="N59" s="8">
        <f t="shared" ca="1" si="0"/>
        <v>1128</v>
      </c>
      <c r="O59" s="8">
        <f t="shared" ca="1" si="0"/>
        <v>3649</v>
      </c>
      <c r="P59" s="8">
        <f t="shared" ca="1" si="0"/>
        <v>4822</v>
      </c>
    </row>
    <row r="67" spans="12:18">
      <c r="M67" s="68">
        <v>39814</v>
      </c>
      <c r="N67" s="68">
        <v>39845</v>
      </c>
      <c r="O67" s="68">
        <v>39873</v>
      </c>
      <c r="P67" s="68">
        <v>39904</v>
      </c>
      <c r="Q67" s="68">
        <v>39934</v>
      </c>
      <c r="R67" s="68">
        <v>39965</v>
      </c>
    </row>
    <row r="68" spans="12:18">
      <c r="L68" t="s">
        <v>245</v>
      </c>
      <c r="M68" s="8">
        <f t="shared" ref="M68:R73" ca="1" si="1">RANDBETWEEN(1000,5000)</f>
        <v>2022</v>
      </c>
      <c r="N68" s="8">
        <f t="shared" ca="1" si="1"/>
        <v>2751</v>
      </c>
      <c r="O68" s="8">
        <f t="shared" ca="1" si="1"/>
        <v>4410</v>
      </c>
      <c r="P68" s="8">
        <f t="shared" ca="1" si="1"/>
        <v>4119</v>
      </c>
      <c r="Q68" s="8">
        <f t="shared" ca="1" si="1"/>
        <v>4129</v>
      </c>
      <c r="R68" s="8">
        <f t="shared" ca="1" si="1"/>
        <v>1635</v>
      </c>
    </row>
    <row r="69" spans="12:18">
      <c r="L69" t="s">
        <v>246</v>
      </c>
      <c r="M69" s="8">
        <f t="shared" ca="1" si="1"/>
        <v>4055</v>
      </c>
      <c r="N69" s="8">
        <f t="shared" ca="1" si="1"/>
        <v>1472</v>
      </c>
      <c r="O69" s="8">
        <f t="shared" ca="1" si="1"/>
        <v>1659</v>
      </c>
      <c r="P69" s="8">
        <f t="shared" ca="1" si="1"/>
        <v>4730</v>
      </c>
      <c r="Q69" s="8">
        <f t="shared" ca="1" si="1"/>
        <v>1750</v>
      </c>
      <c r="R69" s="8">
        <f t="shared" ca="1" si="1"/>
        <v>2127</v>
      </c>
    </row>
    <row r="70" spans="12:18">
      <c r="L70" t="s">
        <v>247</v>
      </c>
      <c r="M70" s="8">
        <f t="shared" ca="1" si="1"/>
        <v>3121</v>
      </c>
      <c r="N70" s="8">
        <f t="shared" ca="1" si="1"/>
        <v>1550</v>
      </c>
      <c r="O70" s="8">
        <f t="shared" ca="1" si="1"/>
        <v>4468</v>
      </c>
      <c r="P70" s="8">
        <f t="shared" ca="1" si="1"/>
        <v>1811</v>
      </c>
      <c r="Q70" s="8">
        <f t="shared" ca="1" si="1"/>
        <v>4643</v>
      </c>
      <c r="R70" s="8">
        <f t="shared" ca="1" si="1"/>
        <v>1773</v>
      </c>
    </row>
    <row r="71" spans="12:18">
      <c r="L71" t="s">
        <v>248</v>
      </c>
      <c r="M71" s="8">
        <f t="shared" ca="1" si="1"/>
        <v>2714</v>
      </c>
      <c r="N71" s="8">
        <f t="shared" ca="1" si="1"/>
        <v>3939</v>
      </c>
      <c r="O71" s="8">
        <f t="shared" ca="1" si="1"/>
        <v>2166</v>
      </c>
      <c r="P71" s="8">
        <f t="shared" ca="1" si="1"/>
        <v>3428</v>
      </c>
      <c r="Q71" s="8">
        <f t="shared" ca="1" si="1"/>
        <v>1670</v>
      </c>
      <c r="R71" s="8">
        <f t="shared" ca="1" si="1"/>
        <v>1385</v>
      </c>
    </row>
    <row r="72" spans="12:18">
      <c r="L72" t="s">
        <v>255</v>
      </c>
      <c r="M72" s="8">
        <f t="shared" ca="1" si="1"/>
        <v>4679</v>
      </c>
      <c r="N72" s="8">
        <f t="shared" ca="1" si="1"/>
        <v>2561</v>
      </c>
      <c r="O72" s="8">
        <f t="shared" ca="1" si="1"/>
        <v>1726</v>
      </c>
      <c r="P72" s="8">
        <f t="shared" ca="1" si="1"/>
        <v>2174</v>
      </c>
      <c r="Q72" s="8">
        <f t="shared" ca="1" si="1"/>
        <v>2525</v>
      </c>
      <c r="R72" s="8">
        <f t="shared" ca="1" si="1"/>
        <v>2989</v>
      </c>
    </row>
    <row r="73" spans="12:18">
      <c r="L73" t="s">
        <v>256</v>
      </c>
      <c r="M73" s="8">
        <f t="shared" ca="1" si="1"/>
        <v>3157</v>
      </c>
      <c r="N73" s="8">
        <f t="shared" ca="1" si="1"/>
        <v>1837</v>
      </c>
      <c r="O73" s="8">
        <f t="shared" ca="1" si="1"/>
        <v>1746</v>
      </c>
      <c r="P73" s="8">
        <f t="shared" ca="1" si="1"/>
        <v>3892</v>
      </c>
      <c r="Q73" s="8">
        <f t="shared" ca="1" si="1"/>
        <v>2928</v>
      </c>
      <c r="R73" s="8">
        <f t="shared" ca="1" si="1"/>
        <v>1105</v>
      </c>
    </row>
    <row r="80" spans="12:18">
      <c r="L80" s="9" t="s">
        <v>84</v>
      </c>
      <c r="N80" s="9" t="s">
        <v>257</v>
      </c>
      <c r="O80" s="9" t="s">
        <v>258</v>
      </c>
      <c r="P80" s="9" t="s">
        <v>243</v>
      </c>
      <c r="Q80" s="9" t="s">
        <v>244</v>
      </c>
    </row>
    <row r="81" spans="12:17">
      <c r="L81" s="68">
        <v>39814</v>
      </c>
      <c r="N81">
        <f t="shared" ref="N81:O86" ca="1" si="2">RANDBETWEEN(1,100)</f>
        <v>93</v>
      </c>
      <c r="O81">
        <f t="shared" ca="1" si="2"/>
        <v>71</v>
      </c>
      <c r="P81" s="8">
        <f t="shared" ref="P81:Q86" ca="1" si="3">RANDBETWEEN(1000,5000)</f>
        <v>2104</v>
      </c>
      <c r="Q81" s="8">
        <f t="shared" ca="1" si="3"/>
        <v>4173</v>
      </c>
    </row>
    <row r="82" spans="12:17">
      <c r="L82" s="68">
        <v>39845</v>
      </c>
      <c r="N82">
        <f t="shared" ca="1" si="2"/>
        <v>53</v>
      </c>
      <c r="O82">
        <f t="shared" ca="1" si="2"/>
        <v>88</v>
      </c>
      <c r="P82" s="8">
        <f t="shared" ca="1" si="3"/>
        <v>2404</v>
      </c>
      <c r="Q82" s="8">
        <f t="shared" ca="1" si="3"/>
        <v>3203</v>
      </c>
    </row>
    <row r="83" spans="12:17">
      <c r="L83" s="68">
        <v>39873</v>
      </c>
      <c r="N83">
        <f t="shared" ca="1" si="2"/>
        <v>19</v>
      </c>
      <c r="O83">
        <f t="shared" ca="1" si="2"/>
        <v>41</v>
      </c>
      <c r="P83" s="8">
        <f t="shared" ca="1" si="3"/>
        <v>2811</v>
      </c>
      <c r="Q83" s="8">
        <f t="shared" ca="1" si="3"/>
        <v>1374</v>
      </c>
    </row>
    <row r="84" spans="12:17">
      <c r="L84" s="68">
        <v>39904</v>
      </c>
      <c r="N84">
        <f t="shared" ca="1" si="2"/>
        <v>97</v>
      </c>
      <c r="O84">
        <f t="shared" ca="1" si="2"/>
        <v>26</v>
      </c>
      <c r="P84" s="8">
        <f t="shared" ca="1" si="3"/>
        <v>3519</v>
      </c>
      <c r="Q84" s="8">
        <f t="shared" ca="1" si="3"/>
        <v>4435</v>
      </c>
    </row>
    <row r="85" spans="12:17">
      <c r="L85" s="68">
        <v>39934</v>
      </c>
      <c r="N85">
        <f t="shared" ca="1" si="2"/>
        <v>64</v>
      </c>
      <c r="O85">
        <f t="shared" ca="1" si="2"/>
        <v>40</v>
      </c>
      <c r="P85" s="8">
        <f t="shared" ca="1" si="3"/>
        <v>3819</v>
      </c>
      <c r="Q85" s="8">
        <f t="shared" ca="1" si="3"/>
        <v>1099</v>
      </c>
    </row>
    <row r="86" spans="12:17">
      <c r="L86" s="68">
        <v>39965</v>
      </c>
      <c r="N86">
        <f t="shared" ca="1" si="2"/>
        <v>17</v>
      </c>
      <c r="O86">
        <f t="shared" ca="1" si="2"/>
        <v>6</v>
      </c>
      <c r="P86" s="8">
        <f t="shared" ca="1" si="3"/>
        <v>3434</v>
      </c>
      <c r="Q86" s="8">
        <f t="shared" ca="1" si="3"/>
        <v>4123</v>
      </c>
    </row>
    <row r="96" spans="12:17">
      <c r="L96" s="9" t="s">
        <v>93</v>
      </c>
      <c r="M96" s="9" t="s">
        <v>259</v>
      </c>
      <c r="N96" s="9" t="s">
        <v>260</v>
      </c>
    </row>
    <row r="97" spans="12:14">
      <c r="L97">
        <v>1</v>
      </c>
      <c r="M97">
        <v>60</v>
      </c>
      <c r="N97">
        <v>155</v>
      </c>
    </row>
    <row r="98" spans="12:14">
      <c r="L98">
        <v>2</v>
      </c>
      <c r="M98">
        <v>61</v>
      </c>
      <c r="N98">
        <v>162</v>
      </c>
    </row>
    <row r="99" spans="12:14">
      <c r="L99">
        <v>3</v>
      </c>
      <c r="M99">
        <v>62</v>
      </c>
      <c r="N99">
        <v>162</v>
      </c>
    </row>
    <row r="100" spans="12:14">
      <c r="L100">
        <v>4</v>
      </c>
      <c r="M100">
        <v>63</v>
      </c>
      <c r="N100">
        <v>162</v>
      </c>
    </row>
    <row r="101" spans="12:14">
      <c r="L101">
        <v>5</v>
      </c>
      <c r="M101">
        <v>63</v>
      </c>
      <c r="N101">
        <v>164</v>
      </c>
    </row>
    <row r="102" spans="12:14">
      <c r="L102">
        <v>6</v>
      </c>
      <c r="M102">
        <v>65</v>
      </c>
      <c r="N102">
        <v>168</v>
      </c>
    </row>
    <row r="103" spans="12:14">
      <c r="L103">
        <v>7</v>
      </c>
      <c r="M103">
        <v>70</v>
      </c>
      <c r="N103">
        <v>175</v>
      </c>
    </row>
    <row r="104" spans="12:14">
      <c r="L104">
        <v>8</v>
      </c>
      <c r="M104">
        <v>72</v>
      </c>
      <c r="N104">
        <v>199</v>
      </c>
    </row>
    <row r="105" spans="12:14">
      <c r="L105">
        <v>9</v>
      </c>
      <c r="M105">
        <v>72</v>
      </c>
      <c r="N105">
        <v>215</v>
      </c>
    </row>
    <row r="106" spans="12:14">
      <c r="L106">
        <v>10</v>
      </c>
      <c r="M106">
        <v>76</v>
      </c>
      <c r="N106">
        <v>241</v>
      </c>
    </row>
  </sheetData>
  <sortState ref="N97:N106">
    <sortCondition ref="N97"/>
  </sortState>
  <hyperlinks>
    <hyperlink ref="A1" location="'Table of contents'!A1" display="Return to table of contents" xr:uid="{00000000-0004-0000-2900-000000000000}"/>
  </hyperlinks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39"/>
  <dimension ref="A1:N29"/>
  <sheetViews>
    <sheetView workbookViewId="0" xr3:uid="{22EC4E50-C5E2-5B45-B3E6-2D2467F4FBB9}">
      <selection activeCell="A2" sqref="A2"/>
    </sheetView>
  </sheetViews>
  <sheetFormatPr defaultRowHeight="15"/>
  <cols>
    <col min="12" max="12" width="9.140625" customWidth="1"/>
    <col min="13" max="13" width="11.140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s="9" t="s">
        <v>84</v>
      </c>
      <c r="M3" s="9" t="s">
        <v>85</v>
      </c>
    </row>
    <row r="4" spans="1:14">
      <c r="L4" s="68">
        <v>39814</v>
      </c>
      <c r="M4" s="43">
        <v>8627</v>
      </c>
    </row>
    <row r="5" spans="1:14">
      <c r="L5" s="68">
        <v>39845</v>
      </c>
      <c r="M5" s="43">
        <v>5343</v>
      </c>
    </row>
    <row r="6" spans="1:14">
      <c r="L6" s="68">
        <v>39873</v>
      </c>
      <c r="M6" s="43">
        <v>6244</v>
      </c>
    </row>
    <row r="7" spans="1:14">
      <c r="L7" s="68">
        <v>39904</v>
      </c>
      <c r="M7" s="43">
        <v>9451</v>
      </c>
    </row>
    <row r="8" spans="1:14">
      <c r="L8" s="68">
        <v>39934</v>
      </c>
      <c r="M8" s="43">
        <v>6698</v>
      </c>
    </row>
    <row r="9" spans="1:14">
      <c r="L9" s="68">
        <v>39965</v>
      </c>
      <c r="M9" s="43">
        <v>6752</v>
      </c>
    </row>
    <row r="10" spans="1:14">
      <c r="L10" s="68">
        <v>39995</v>
      </c>
      <c r="M10" s="43">
        <v>5985</v>
      </c>
    </row>
    <row r="11" spans="1:14">
      <c r="L11" s="68">
        <v>40026</v>
      </c>
      <c r="M11" s="43">
        <v>5586</v>
      </c>
    </row>
    <row r="12" spans="1:14">
      <c r="L12" s="68">
        <v>40057</v>
      </c>
      <c r="M12" s="43">
        <v>8476</v>
      </c>
    </row>
    <row r="13" spans="1:14">
      <c r="L13" s="68">
        <v>40087</v>
      </c>
      <c r="M13" s="43">
        <v>9191</v>
      </c>
    </row>
    <row r="14" spans="1:14">
      <c r="L14" s="68">
        <v>40118</v>
      </c>
      <c r="M14" s="43">
        <v>7242</v>
      </c>
    </row>
    <row r="15" spans="1:14">
      <c r="L15" s="68">
        <v>40148</v>
      </c>
      <c r="M15" s="43">
        <v>8277</v>
      </c>
    </row>
    <row r="29" spans="3:3">
      <c r="C29" s="87"/>
    </row>
  </sheetData>
  <hyperlinks>
    <hyperlink ref="A1" location="'Table of contents'!A1" display="Return to table of contents" xr:uid="{00000000-0004-0000-2A00-000000000000}"/>
  </hyperlink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0"/>
  <dimension ref="A1:N29"/>
  <sheetViews>
    <sheetView workbookViewId="0" xr3:uid="{701D7CAA-229E-5CB1-96B2-8F6C91020655}"/>
  </sheetViews>
  <sheetFormatPr defaultRowHeight="15"/>
  <cols>
    <col min="12" max="12" width="9.140625" customWidth="1"/>
    <col min="13" max="13" width="11.140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s="9" t="s">
        <v>93</v>
      </c>
      <c r="M3" s="9" t="s">
        <v>243</v>
      </c>
      <c r="N3" s="9" t="s">
        <v>244</v>
      </c>
    </row>
    <row r="4" spans="1:14">
      <c r="L4" s="68">
        <v>39814</v>
      </c>
      <c r="M4" s="43">
        <v>8627</v>
      </c>
      <c r="N4" s="43">
        <v>23919</v>
      </c>
    </row>
    <row r="5" spans="1:14">
      <c r="L5" s="68">
        <v>39845</v>
      </c>
      <c r="M5" s="43">
        <v>5343</v>
      </c>
      <c r="N5" s="43">
        <v>19507</v>
      </c>
    </row>
    <row r="6" spans="1:14">
      <c r="L6" s="68">
        <v>39873</v>
      </c>
      <c r="M6" s="43">
        <v>6244</v>
      </c>
      <c r="N6" s="43">
        <v>34377</v>
      </c>
    </row>
    <row r="7" spans="1:14">
      <c r="L7" s="68">
        <v>39904</v>
      </c>
      <c r="M7" s="43">
        <v>9451</v>
      </c>
      <c r="N7" s="43">
        <v>30285</v>
      </c>
    </row>
    <row r="8" spans="1:14">
      <c r="L8" s="68">
        <v>39934</v>
      </c>
      <c r="M8" s="43">
        <v>6698</v>
      </c>
      <c r="N8" s="43">
        <v>19673</v>
      </c>
    </row>
    <row r="9" spans="1:14">
      <c r="L9" s="68">
        <v>39965</v>
      </c>
      <c r="M9" s="43">
        <v>6752</v>
      </c>
      <c r="N9" s="43">
        <v>21007</v>
      </c>
    </row>
    <row r="10" spans="1:14">
      <c r="L10" s="68">
        <v>39995</v>
      </c>
      <c r="M10" s="43">
        <v>5985</v>
      </c>
      <c r="N10" s="43">
        <v>16644</v>
      </c>
    </row>
    <row r="11" spans="1:14">
      <c r="L11" s="68">
        <v>40026</v>
      </c>
      <c r="M11" s="43">
        <v>5586</v>
      </c>
      <c r="N11" s="43">
        <v>21022</v>
      </c>
    </row>
    <row r="12" spans="1:14">
      <c r="L12" s="68">
        <v>40057</v>
      </c>
      <c r="M12" s="43">
        <v>8476</v>
      </c>
      <c r="N12" s="43">
        <v>23928</v>
      </c>
    </row>
    <row r="13" spans="1:14">
      <c r="L13" s="68">
        <v>40087</v>
      </c>
      <c r="M13" s="43">
        <v>9191</v>
      </c>
      <c r="N13" s="43">
        <v>31403</v>
      </c>
    </row>
    <row r="14" spans="1:14">
      <c r="L14" s="68">
        <v>40118</v>
      </c>
      <c r="M14" s="43">
        <v>7242</v>
      </c>
      <c r="N14" s="43">
        <v>25333</v>
      </c>
    </row>
    <row r="15" spans="1:14">
      <c r="L15" s="68">
        <v>40148</v>
      </c>
      <c r="M15" s="43">
        <v>8277</v>
      </c>
      <c r="N15" s="43">
        <v>28071</v>
      </c>
    </row>
    <row r="29" spans="3:3">
      <c r="C29" s="87"/>
    </row>
  </sheetData>
  <hyperlinks>
    <hyperlink ref="A1" location="'Table of contents'!A1" display="Return to table of contents" xr:uid="{00000000-0004-0000-2B00-000000000000}"/>
  </hyperlink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0"/>
  <dimension ref="A1:N29"/>
  <sheetViews>
    <sheetView workbookViewId="0" xr3:uid="{762215AB-03FA-5155-B868-AA11ECFE6524}"/>
  </sheetViews>
  <sheetFormatPr defaultRowHeight="15"/>
  <cols>
    <col min="12" max="12" width="9.140625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s="25"/>
      <c r="M3" s="25"/>
    </row>
    <row r="4" spans="1:14">
      <c r="L4" s="25"/>
      <c r="M4" s="25"/>
    </row>
    <row r="5" spans="1:14">
      <c r="L5" s="25"/>
      <c r="M5" s="85"/>
    </row>
    <row r="6" spans="1:14">
      <c r="L6" s="25"/>
      <c r="M6" s="86"/>
    </row>
    <row r="26" spans="3:13">
      <c r="L26" s="25"/>
      <c r="M26" s="25"/>
    </row>
    <row r="29" spans="3:13">
      <c r="C29" s="87"/>
    </row>
  </sheetData>
  <hyperlinks>
    <hyperlink ref="A1" location="'Table of contents'!A1" display="Return to table of contents" xr:uid="{00000000-0004-0000-2C00-000000000000}"/>
  </hyperlink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1"/>
  <dimension ref="A1:N29"/>
  <sheetViews>
    <sheetView workbookViewId="0" xr3:uid="{2DFAA6B7-64D6-5785-A35B-5A71D07F531F}"/>
  </sheetViews>
  <sheetFormatPr defaultRowHeight="15"/>
  <cols>
    <col min="12" max="12" width="10.28515625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t="s">
        <v>261</v>
      </c>
      <c r="M3">
        <v>50</v>
      </c>
    </row>
    <row r="4" spans="1:14">
      <c r="L4" t="s">
        <v>151</v>
      </c>
      <c r="M4">
        <v>60</v>
      </c>
    </row>
    <row r="6" spans="1:14">
      <c r="L6" t="s">
        <v>262</v>
      </c>
    </row>
    <row r="7" spans="1:14">
      <c r="L7" t="s">
        <v>263</v>
      </c>
      <c r="M7">
        <v>2000</v>
      </c>
    </row>
    <row r="8" spans="1:14">
      <c r="L8" t="s">
        <v>264</v>
      </c>
      <c r="M8">
        <v>-20</v>
      </c>
    </row>
    <row r="10" spans="1:14">
      <c r="L10" t="s">
        <v>265</v>
      </c>
      <c r="M10">
        <f>M7+M8*M4</f>
        <v>800</v>
      </c>
    </row>
    <row r="12" spans="1:14">
      <c r="L12" t="s">
        <v>167</v>
      </c>
      <c r="M12">
        <f>(M4-M3)*M10</f>
        <v>8000</v>
      </c>
    </row>
    <row r="29" spans="3:3">
      <c r="C29" s="87"/>
    </row>
  </sheetData>
  <hyperlinks>
    <hyperlink ref="A1" location="'Table of contents'!A1" display="Return to table of contents" xr:uid="{00000000-0004-0000-2D00-000000000000}"/>
  </hyperlink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1"/>
  <dimension ref="A1:N29"/>
  <sheetViews>
    <sheetView workbookViewId="0" xr3:uid="{F1DDE993-1B6C-5616-88E6-1BE0F5D2AD08}">
      <selection activeCell="H38" sqref="H38"/>
    </sheetView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2E00-000000000000}"/>
  </hyperlink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2"/>
  <dimension ref="A1:X54"/>
  <sheetViews>
    <sheetView topLeftCell="A16" workbookViewId="0" xr3:uid="{9F66A7E2-B849-5D6C-B1FC-020341BD0769}">
      <selection activeCell="M33" sqref="M33"/>
    </sheetView>
  </sheetViews>
  <sheetFormatPr defaultRowHeight="15"/>
  <cols>
    <col min="12" max="12" width="20" bestFit="1" customWidth="1"/>
    <col min="13" max="13" width="9.85546875" bestFit="1" customWidth="1"/>
    <col min="15" max="15" width="12" bestFit="1" customWidth="1"/>
    <col min="16" max="16" width="16.85546875" bestFit="1" customWidth="1"/>
    <col min="17" max="17" width="12.85546875" bestFit="1" customWidth="1"/>
    <col min="23" max="23" width="16.85546875" bestFit="1" customWidth="1"/>
    <col min="24" max="24" width="12.85546875" bestFit="1" customWidth="1"/>
  </cols>
  <sheetData>
    <row r="1" spans="1:16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6">
      <c r="L3" t="s">
        <v>266</v>
      </c>
      <c r="M3" s="48">
        <v>20000</v>
      </c>
      <c r="O3" t="s">
        <v>267</v>
      </c>
    </row>
    <row r="4" spans="1:16">
      <c r="L4" t="s">
        <v>268</v>
      </c>
      <c r="M4" s="48">
        <v>5000</v>
      </c>
      <c r="O4" s="9" t="s">
        <v>269</v>
      </c>
      <c r="P4" s="9" t="s">
        <v>188</v>
      </c>
    </row>
    <row r="5" spans="1:16">
      <c r="L5" t="s">
        <v>185</v>
      </c>
      <c r="M5" s="43">
        <f>M3-M4</f>
        <v>15000</v>
      </c>
      <c r="P5" s="47">
        <f>M9</f>
        <v>459.73504314764676</v>
      </c>
    </row>
    <row r="6" spans="1:16">
      <c r="L6" t="s">
        <v>186</v>
      </c>
      <c r="M6" s="49">
        <v>6.5000000000000002E-2</v>
      </c>
      <c r="O6" s="44">
        <v>0.06</v>
      </c>
      <c r="P6" s="4">
        <f t="dataTable" ref="P6:P10" dt2D="0" dtr="0" r1="M6"/>
        <v>456.32906177332671</v>
      </c>
    </row>
    <row r="7" spans="1:16">
      <c r="L7" t="s">
        <v>270</v>
      </c>
      <c r="M7" s="50">
        <v>36</v>
      </c>
      <c r="O7" s="44">
        <v>6.25E-2</v>
      </c>
      <c r="P7" s="4">
        <v>458.03012274982262</v>
      </c>
    </row>
    <row r="8" spans="1:16">
      <c r="O8" s="44">
        <v>6.5000000000000002E-2</v>
      </c>
      <c r="P8" s="4">
        <v>459.73504314764676</v>
      </c>
    </row>
    <row r="9" spans="1:16">
      <c r="L9" t="s">
        <v>188</v>
      </c>
      <c r="M9" s="46">
        <f>PMT(M6/12,M7,-M5)</f>
        <v>459.73504314764676</v>
      </c>
      <c r="O9" s="44">
        <v>6.7500000000000004E-2</v>
      </c>
      <c r="P9" s="4">
        <v>461.44382067036258</v>
      </c>
    </row>
    <row r="10" spans="1:16">
      <c r="L10" t="s">
        <v>271</v>
      </c>
      <c r="M10" s="46">
        <f>M9*M7-M5</f>
        <v>1550.4615533152828</v>
      </c>
      <c r="O10" s="44">
        <v>7.0000000000000007E-2</v>
      </c>
      <c r="P10" s="4">
        <v>463.15645298057916</v>
      </c>
    </row>
    <row r="29" spans="3:3">
      <c r="C29" s="87"/>
    </row>
    <row r="37" spans="12:24">
      <c r="L37" t="s">
        <v>266</v>
      </c>
      <c r="M37" s="43">
        <v>20000</v>
      </c>
      <c r="O37" t="s">
        <v>272</v>
      </c>
    </row>
    <row r="38" spans="12:24">
      <c r="L38" t="s">
        <v>268</v>
      </c>
      <c r="M38" s="43">
        <v>5000</v>
      </c>
      <c r="O38" s="9" t="s">
        <v>273</v>
      </c>
      <c r="P38" s="9" t="s">
        <v>188</v>
      </c>
      <c r="Q38" s="9" t="s">
        <v>274</v>
      </c>
    </row>
    <row r="39" spans="12:24">
      <c r="L39" t="s">
        <v>185</v>
      </c>
      <c r="M39" s="43">
        <f>M37-M38</f>
        <v>15000</v>
      </c>
      <c r="P39" s="47">
        <f>M43</f>
        <v>459.73504314764676</v>
      </c>
      <c r="Q39" s="47">
        <f>M44</f>
        <v>1550.4615533152828</v>
      </c>
    </row>
    <row r="40" spans="12:24">
      <c r="L40" t="s">
        <v>186</v>
      </c>
      <c r="M40" s="44">
        <v>6.5000000000000002E-2</v>
      </c>
      <c r="O40" s="44">
        <v>0.06</v>
      </c>
      <c r="P40" s="46">
        <f t="dataTable" ref="P40:Q44" dt2D="0" dtr="0" r1="M40"/>
        <v>456.32906177332671</v>
      </c>
      <c r="Q40" s="46">
        <v>1427.8462238397624</v>
      </c>
    </row>
    <row r="41" spans="12:24">
      <c r="L41" t="s">
        <v>270</v>
      </c>
      <c r="M41">
        <v>36</v>
      </c>
      <c r="O41" s="44">
        <v>6.25E-2</v>
      </c>
      <c r="P41" s="46">
        <v>458.03012274982262</v>
      </c>
      <c r="Q41" s="46">
        <v>1489.0844189936142</v>
      </c>
    </row>
    <row r="42" spans="12:24">
      <c r="O42" s="44">
        <v>6.5000000000000002E-2</v>
      </c>
      <c r="P42" s="46">
        <v>459.73504314764676</v>
      </c>
      <c r="Q42" s="46">
        <v>1550.4615533152828</v>
      </c>
    </row>
    <row r="43" spans="12:24">
      <c r="L43" t="s">
        <v>188</v>
      </c>
      <c r="M43" s="46">
        <f>PMT(M40/12,M41,-M39)</f>
        <v>459.73504314764676</v>
      </c>
      <c r="O43" s="44">
        <v>6.7500000000000004E-2</v>
      </c>
      <c r="P43" s="46">
        <v>461.44382067036258</v>
      </c>
      <c r="Q43" s="46">
        <v>1611.977544133053</v>
      </c>
    </row>
    <row r="44" spans="12:24">
      <c r="L44" t="s">
        <v>271</v>
      </c>
      <c r="M44" s="46">
        <f>M43*M41-M39</f>
        <v>1550.4615533152828</v>
      </c>
      <c r="O44" s="44">
        <v>7.0000000000000007E-2</v>
      </c>
      <c r="P44" s="46">
        <v>463.15645298057916</v>
      </c>
      <c r="Q44" s="46">
        <v>1673.6323073008498</v>
      </c>
    </row>
    <row r="47" spans="12:24">
      <c r="L47" t="s">
        <v>266</v>
      </c>
      <c r="M47" s="43">
        <v>20000</v>
      </c>
      <c r="V47" t="s">
        <v>272</v>
      </c>
    </row>
    <row r="48" spans="12:24">
      <c r="L48" t="s">
        <v>268</v>
      </c>
      <c r="M48" s="43">
        <v>5000</v>
      </c>
      <c r="V48" s="9" t="s">
        <v>275</v>
      </c>
      <c r="W48" s="9" t="s">
        <v>188</v>
      </c>
      <c r="X48" s="9" t="s">
        <v>274</v>
      </c>
    </row>
    <row r="49" spans="12:24">
      <c r="L49" t="s">
        <v>185</v>
      </c>
      <c r="M49" s="43">
        <f>M47-M48</f>
        <v>15000</v>
      </c>
      <c r="W49" s="47">
        <f>M53</f>
        <v>459.73504314764676</v>
      </c>
      <c r="X49" s="47">
        <f>M54</f>
        <v>1550.4615533152828</v>
      </c>
    </row>
    <row r="50" spans="12:24">
      <c r="L50" t="s">
        <v>186</v>
      </c>
      <c r="M50" s="44">
        <v>6.5000000000000002E-2</v>
      </c>
      <c r="V50">
        <v>12</v>
      </c>
      <c r="W50" s="4">
        <f t="dataTable" ref="W50:X53" dt2D="0" dtr="0" r1="M51"/>
        <v>1294.446254404221</v>
      </c>
      <c r="X50" s="4">
        <v>533.35505285065301</v>
      </c>
    </row>
    <row r="51" spans="12:24">
      <c r="L51" t="s">
        <v>270</v>
      </c>
      <c r="M51">
        <v>36</v>
      </c>
      <c r="V51">
        <v>24</v>
      </c>
      <c r="W51" s="4">
        <v>668.19377150266484</v>
      </c>
      <c r="X51" s="4">
        <v>1036.6505160639572</v>
      </c>
    </row>
    <row r="52" spans="12:24">
      <c r="V52">
        <v>36</v>
      </c>
      <c r="W52" s="4">
        <v>459.73504314764676</v>
      </c>
      <c r="X52" s="4">
        <v>1550.4615533152828</v>
      </c>
    </row>
    <row r="53" spans="12:24">
      <c r="L53" t="s">
        <v>188</v>
      </c>
      <c r="M53" s="46">
        <f>PMT(M50/12,M51,-M49)</f>
        <v>459.73504314764676</v>
      </c>
      <c r="V53">
        <v>48</v>
      </c>
      <c r="W53" s="4">
        <v>355.7242939334655</v>
      </c>
      <c r="X53" s="4">
        <v>2074.7661088063433</v>
      </c>
    </row>
    <row r="54" spans="12:24">
      <c r="L54" t="s">
        <v>271</v>
      </c>
      <c r="M54" s="46">
        <f>M53*M51-M49</f>
        <v>1550.4615533152828</v>
      </c>
    </row>
  </sheetData>
  <hyperlinks>
    <hyperlink ref="A1" location="'Table of contents'!A1" display="Return to table of contents" xr:uid="{00000000-0004-0000-2F00-000000000000}"/>
  </hyperlink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3"/>
  <dimension ref="A1:AC31"/>
  <sheetViews>
    <sheetView workbookViewId="0" xr3:uid="{DED2A6B2-B78A-5A07-A845-30818C757969}">
      <selection activeCell="A2" sqref="A2"/>
    </sheetView>
  </sheetViews>
  <sheetFormatPr defaultRowHeight="15"/>
  <cols>
    <col min="12" max="12" width="20" bestFit="1" customWidth="1"/>
    <col min="13" max="13" width="9.85546875" bestFit="1" customWidth="1"/>
    <col min="26" max="29" width="9.85546875" bestFit="1" customWidth="1"/>
  </cols>
  <sheetData>
    <row r="1" spans="1:1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8">
      <c r="L3" t="s">
        <v>266</v>
      </c>
      <c r="M3" s="43">
        <v>20000</v>
      </c>
      <c r="O3" t="s">
        <v>276</v>
      </c>
    </row>
    <row r="4" spans="1:18">
      <c r="L4" t="s">
        <v>268</v>
      </c>
      <c r="M4" s="43">
        <v>5000</v>
      </c>
      <c r="O4" s="47">
        <f>M9</f>
        <v>459.73504314764676</v>
      </c>
      <c r="P4" s="43">
        <v>4000</v>
      </c>
      <c r="Q4" s="43">
        <v>5000</v>
      </c>
      <c r="R4" s="43">
        <v>6000</v>
      </c>
    </row>
    <row r="5" spans="1:18">
      <c r="L5" t="s">
        <v>185</v>
      </c>
      <c r="M5" s="43">
        <f>M3-M4</f>
        <v>15000</v>
      </c>
      <c r="O5" s="44">
        <v>0.06</v>
      </c>
      <c r="P5" s="46">
        <f t="dataTable" ref="P5:R9" dt2D="1" dtr="1" r1="M4" r2="M6"/>
        <v>486.75099922488175</v>
      </c>
      <c r="Q5" s="46">
        <v>456.32906177332671</v>
      </c>
      <c r="R5" s="46">
        <v>425.90712432177156</v>
      </c>
    </row>
    <row r="6" spans="1:18">
      <c r="L6" t="s">
        <v>186</v>
      </c>
      <c r="M6" s="44">
        <v>6.5000000000000002E-2</v>
      </c>
      <c r="O6" s="44">
        <v>6.25E-2</v>
      </c>
      <c r="P6" s="46">
        <v>488.56546426647742</v>
      </c>
      <c r="Q6" s="46">
        <v>458.03012274982262</v>
      </c>
      <c r="R6" s="46">
        <v>427.49478123316777</v>
      </c>
    </row>
    <row r="7" spans="1:18">
      <c r="L7" t="s">
        <v>270</v>
      </c>
      <c r="M7">
        <v>36</v>
      </c>
      <c r="O7" s="44">
        <v>6.5000000000000002E-2</v>
      </c>
      <c r="P7" s="46">
        <v>490.38404602415659</v>
      </c>
      <c r="Q7" s="46">
        <v>459.73504314764676</v>
      </c>
      <c r="R7" s="46">
        <v>429.08604027113699</v>
      </c>
    </row>
    <row r="8" spans="1:18">
      <c r="O8" s="44">
        <v>6.7500000000000004E-2</v>
      </c>
      <c r="P8" s="46">
        <v>492.20674204838679</v>
      </c>
      <c r="Q8" s="46">
        <v>461.44382067036258</v>
      </c>
      <c r="R8" s="46">
        <v>430.68089929233838</v>
      </c>
    </row>
    <row r="9" spans="1:18">
      <c r="L9" t="s">
        <v>188</v>
      </c>
      <c r="M9" s="46">
        <f>PMT(M6/12,M7,-M5)</f>
        <v>459.73504314764676</v>
      </c>
      <c r="O9" s="44">
        <v>7.0000000000000007E-2</v>
      </c>
      <c r="P9" s="46">
        <v>494.03354984595109</v>
      </c>
      <c r="Q9" s="46">
        <v>463.15645298057916</v>
      </c>
      <c r="R9" s="46">
        <v>432.27935611520718</v>
      </c>
    </row>
    <row r="10" spans="1:18">
      <c r="L10" t="s">
        <v>271</v>
      </c>
      <c r="M10" s="46">
        <f>M9*M7-M5</f>
        <v>1550.4615533152828</v>
      </c>
    </row>
    <row r="24" spans="3:29">
      <c r="L24" t="s">
        <v>266</v>
      </c>
      <c r="M24" s="43">
        <v>20000</v>
      </c>
      <c r="O24" t="s">
        <v>277</v>
      </c>
      <c r="Z24" t="s">
        <v>277</v>
      </c>
    </row>
    <row r="25" spans="3:29">
      <c r="L25" t="s">
        <v>268</v>
      </c>
      <c r="M25" s="43">
        <v>5000</v>
      </c>
      <c r="O25" s="51"/>
      <c r="P25" s="52"/>
      <c r="Q25" s="52"/>
      <c r="R25" s="52"/>
      <c r="Z25" s="47">
        <f>M31</f>
        <v>1550.4615533152828</v>
      </c>
      <c r="AA25" s="43">
        <v>4000</v>
      </c>
      <c r="AB25" s="43">
        <v>5000</v>
      </c>
      <c r="AC25" s="43">
        <v>6000</v>
      </c>
    </row>
    <row r="26" spans="3:29">
      <c r="L26" t="s">
        <v>185</v>
      </c>
      <c r="M26" s="43">
        <f>M24-M25</f>
        <v>15000</v>
      </c>
      <c r="O26" s="53"/>
      <c r="P26" s="51"/>
      <c r="Q26" s="51"/>
      <c r="R26" s="51"/>
      <c r="Z26">
        <v>12</v>
      </c>
      <c r="AA26" s="46">
        <f t="dataTable" ref="AA26:AC30" dt2D="1" dtr="1" r1="M25" r2="M28"/>
        <v>568.91205637402891</v>
      </c>
      <c r="AB26" s="46">
        <v>533.35505285065301</v>
      </c>
      <c r="AC26" s="46">
        <v>497.79804932727347</v>
      </c>
    </row>
    <row r="27" spans="3:29">
      <c r="L27" t="s">
        <v>186</v>
      </c>
      <c r="M27" s="44">
        <v>6.5000000000000002E-2</v>
      </c>
      <c r="O27" s="53"/>
      <c r="P27" s="51"/>
      <c r="Q27" s="51"/>
      <c r="R27" s="51"/>
      <c r="Z27">
        <v>24</v>
      </c>
      <c r="AA27" s="46">
        <v>1105.7605504682215</v>
      </c>
      <c r="AB27" s="46">
        <v>1036.6505160639572</v>
      </c>
      <c r="AC27" s="46">
        <v>967.54048165968925</v>
      </c>
    </row>
    <row r="28" spans="3:29">
      <c r="L28" t="s">
        <v>270</v>
      </c>
      <c r="M28">
        <v>36</v>
      </c>
      <c r="O28" s="53"/>
      <c r="P28" s="51"/>
      <c r="Q28" s="51"/>
      <c r="R28" s="51"/>
      <c r="Z28">
        <v>36</v>
      </c>
      <c r="AA28" s="46">
        <v>1653.8256568696379</v>
      </c>
      <c r="AB28" s="46">
        <v>1550.4615533152828</v>
      </c>
      <c r="AC28" s="46">
        <v>1447.0974497609313</v>
      </c>
    </row>
    <row r="29" spans="3:29">
      <c r="C29" s="87"/>
      <c r="O29" s="53"/>
      <c r="P29" s="51"/>
      <c r="Q29" s="51"/>
      <c r="R29" s="51"/>
      <c r="Z29">
        <v>48</v>
      </c>
      <c r="AA29" s="46">
        <v>2213.0838493934316</v>
      </c>
      <c r="AB29" s="46">
        <v>2074.7661088063433</v>
      </c>
      <c r="AC29" s="46">
        <v>1936.4483682192513</v>
      </c>
    </row>
    <row r="30" spans="3:29">
      <c r="L30" t="s">
        <v>188</v>
      </c>
      <c r="M30" s="46">
        <f>PMT(M27/12,M28,-M26)</f>
        <v>459.73504314764676</v>
      </c>
      <c r="O30" s="53"/>
      <c r="P30" s="51"/>
      <c r="Q30" s="51"/>
      <c r="R30" s="51"/>
      <c r="Z30">
        <v>60</v>
      </c>
      <c r="AA30" s="46">
        <v>2783.5022899793985</v>
      </c>
      <c r="AB30" s="46">
        <v>2609.5333968556879</v>
      </c>
      <c r="AC30" s="46">
        <v>2435.5645037319737</v>
      </c>
    </row>
    <row r="31" spans="3:29">
      <c r="L31" t="s">
        <v>271</v>
      </c>
      <c r="M31" s="46">
        <f>M30*M28-M26</f>
        <v>1550.4615533152828</v>
      </c>
    </row>
  </sheetData>
  <hyperlinks>
    <hyperlink ref="A1" location="'Table of contents'!A1" display="Return to table of contents" xr:uid="{00000000-0004-0000-3000-000000000000}"/>
  </hyperlink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74"/>
  <dimension ref="A1:Q88"/>
  <sheetViews>
    <sheetView topLeftCell="A3" workbookViewId="0" xr3:uid="{0048B8E7-8DCA-5CD6-B67B-486C8B362ABD}">
      <selection activeCell="M4" sqref="M4"/>
    </sheetView>
  </sheetViews>
  <sheetFormatPr defaultRowHeight="15"/>
  <cols>
    <col min="12" max="12" width="9.28515625" customWidth="1"/>
    <col min="13" max="17" width="11" customWidth="1"/>
    <col min="19" max="19" width="9" customWidth="1"/>
  </cols>
  <sheetData>
    <row r="1" spans="1:17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7">
      <c r="L3" s="92" t="s">
        <v>93</v>
      </c>
      <c r="M3" s="92" t="s">
        <v>278</v>
      </c>
      <c r="N3" s="93" t="s">
        <v>95</v>
      </c>
      <c r="O3" s="93" t="s">
        <v>96</v>
      </c>
      <c r="P3" s="92" t="s">
        <v>97</v>
      </c>
      <c r="Q3" s="92" t="s">
        <v>98</v>
      </c>
    </row>
    <row r="4" spans="1:17">
      <c r="L4">
        <v>1</v>
      </c>
      <c r="M4" s="55">
        <v>21767</v>
      </c>
      <c r="N4" s="61" t="s">
        <v>99</v>
      </c>
      <c r="O4" s="61" t="s">
        <v>102</v>
      </c>
      <c r="P4" s="9">
        <v>1</v>
      </c>
      <c r="Q4" s="90">
        <v>65400</v>
      </c>
    </row>
    <row r="5" spans="1:17">
      <c r="L5">
        <v>2</v>
      </c>
      <c r="M5" s="55">
        <v>28413</v>
      </c>
      <c r="N5" s="61" t="s">
        <v>101</v>
      </c>
      <c r="O5" s="61" t="s">
        <v>279</v>
      </c>
      <c r="P5" s="9">
        <v>2</v>
      </c>
      <c r="Q5" s="90">
        <v>62000</v>
      </c>
    </row>
    <row r="6" spans="1:17">
      <c r="L6">
        <v>3</v>
      </c>
      <c r="M6" s="55">
        <v>29589</v>
      </c>
      <c r="N6" s="61" t="s">
        <v>99</v>
      </c>
      <c r="O6" s="61" t="s">
        <v>100</v>
      </c>
      <c r="P6" s="9">
        <v>0</v>
      </c>
      <c r="Q6" s="90">
        <v>63200</v>
      </c>
    </row>
    <row r="7" spans="1:17">
      <c r="L7">
        <v>4</v>
      </c>
      <c r="M7" s="55">
        <v>18023</v>
      </c>
      <c r="N7" s="61" t="s">
        <v>99</v>
      </c>
      <c r="O7" s="61" t="s">
        <v>103</v>
      </c>
      <c r="P7" s="9">
        <v>2</v>
      </c>
      <c r="Q7" s="90">
        <v>52000</v>
      </c>
    </row>
    <row r="8" spans="1:17">
      <c r="L8">
        <v>5</v>
      </c>
      <c r="M8" s="55">
        <v>31871</v>
      </c>
      <c r="N8" s="61" t="s">
        <v>101</v>
      </c>
      <c r="O8" s="61" t="s">
        <v>280</v>
      </c>
      <c r="P8" s="9">
        <v>3</v>
      </c>
      <c r="Q8" s="90">
        <v>81400</v>
      </c>
    </row>
    <row r="9" spans="1:17">
      <c r="L9">
        <v>6</v>
      </c>
      <c r="M9" s="55">
        <v>18079</v>
      </c>
      <c r="N9" s="61" t="s">
        <v>101</v>
      </c>
      <c r="O9" s="61" t="s">
        <v>103</v>
      </c>
      <c r="P9" s="9">
        <v>3</v>
      </c>
      <c r="Q9" s="90">
        <v>46300</v>
      </c>
    </row>
    <row r="10" spans="1:17">
      <c r="L10">
        <v>7</v>
      </c>
      <c r="M10" s="55">
        <v>18040</v>
      </c>
      <c r="N10" s="61" t="s">
        <v>101</v>
      </c>
      <c r="O10" s="61" t="s">
        <v>102</v>
      </c>
      <c r="P10" s="9">
        <v>2</v>
      </c>
      <c r="Q10" s="90">
        <v>49600</v>
      </c>
    </row>
    <row r="11" spans="1:17">
      <c r="L11">
        <v>8</v>
      </c>
      <c r="M11" s="55">
        <v>19297</v>
      </c>
      <c r="N11" s="61" t="s">
        <v>99</v>
      </c>
      <c r="O11" s="61" t="s">
        <v>280</v>
      </c>
      <c r="P11" s="9">
        <v>1</v>
      </c>
      <c r="Q11" s="90">
        <v>45900</v>
      </c>
    </row>
    <row r="12" spans="1:17">
      <c r="L12">
        <v>9</v>
      </c>
      <c r="M12" s="55">
        <v>20837</v>
      </c>
      <c r="N12" s="61" t="s">
        <v>99</v>
      </c>
      <c r="O12" s="61" t="s">
        <v>280</v>
      </c>
      <c r="P12" s="9">
        <v>3</v>
      </c>
      <c r="Q12" s="90">
        <v>47700</v>
      </c>
    </row>
    <row r="13" spans="1:17">
      <c r="L13">
        <v>10</v>
      </c>
      <c r="M13" s="55">
        <v>31308</v>
      </c>
      <c r="N13" s="61" t="s">
        <v>101</v>
      </c>
      <c r="O13" s="61" t="s">
        <v>103</v>
      </c>
      <c r="P13" s="9">
        <v>1</v>
      </c>
      <c r="Q13" s="90">
        <v>59900</v>
      </c>
    </row>
    <row r="14" spans="1:17">
      <c r="L14">
        <v>11</v>
      </c>
      <c r="M14" s="55">
        <v>19559</v>
      </c>
      <c r="N14" s="61" t="s">
        <v>99</v>
      </c>
      <c r="O14" s="61" t="s">
        <v>100</v>
      </c>
      <c r="P14" s="9">
        <v>1</v>
      </c>
      <c r="Q14" s="90">
        <v>48100</v>
      </c>
    </row>
    <row r="15" spans="1:17">
      <c r="L15">
        <v>12</v>
      </c>
      <c r="M15" s="55">
        <v>17146</v>
      </c>
      <c r="N15" s="61" t="s">
        <v>101</v>
      </c>
      <c r="O15" s="61" t="s">
        <v>279</v>
      </c>
      <c r="P15" s="9">
        <v>0</v>
      </c>
      <c r="Q15" s="90">
        <v>58100</v>
      </c>
    </row>
    <row r="16" spans="1:17">
      <c r="L16">
        <v>13</v>
      </c>
      <c r="M16" s="55">
        <v>31500</v>
      </c>
      <c r="N16" s="61" t="s">
        <v>101</v>
      </c>
      <c r="O16" s="61" t="s">
        <v>280</v>
      </c>
      <c r="P16" s="9">
        <v>2</v>
      </c>
      <c r="Q16" s="90">
        <v>56000</v>
      </c>
    </row>
    <row r="17" spans="3:17">
      <c r="L17">
        <v>14</v>
      </c>
      <c r="M17" s="55">
        <v>19340</v>
      </c>
      <c r="N17" s="61" t="s">
        <v>101</v>
      </c>
      <c r="O17" s="61" t="s">
        <v>103</v>
      </c>
      <c r="P17" s="9">
        <v>2</v>
      </c>
      <c r="Q17" s="90">
        <v>53400</v>
      </c>
    </row>
    <row r="18" spans="3:17">
      <c r="L18">
        <v>15</v>
      </c>
      <c r="M18" s="55">
        <v>28288</v>
      </c>
      <c r="N18" s="61" t="s">
        <v>101</v>
      </c>
      <c r="O18" s="61" t="s">
        <v>103</v>
      </c>
      <c r="P18" s="9">
        <v>2</v>
      </c>
      <c r="Q18" s="90">
        <v>39000</v>
      </c>
    </row>
    <row r="19" spans="3:17">
      <c r="L19">
        <v>16</v>
      </c>
      <c r="M19" s="55">
        <v>32831</v>
      </c>
      <c r="N19" s="61" t="s">
        <v>99</v>
      </c>
      <c r="O19" s="61" t="s">
        <v>279</v>
      </c>
      <c r="P19" s="9">
        <v>1</v>
      </c>
      <c r="Q19" s="90">
        <v>61500</v>
      </c>
    </row>
    <row r="20" spans="3:17">
      <c r="L20">
        <v>17</v>
      </c>
      <c r="M20" s="55">
        <v>21069</v>
      </c>
      <c r="N20" s="61" t="s">
        <v>99</v>
      </c>
      <c r="O20" s="61" t="s">
        <v>100</v>
      </c>
      <c r="P20" s="9">
        <v>0</v>
      </c>
      <c r="Q20" s="90">
        <v>37700</v>
      </c>
    </row>
    <row r="21" spans="3:17">
      <c r="L21">
        <v>18</v>
      </c>
      <c r="M21" s="55">
        <v>25841</v>
      </c>
      <c r="N21" s="61" t="s">
        <v>101</v>
      </c>
      <c r="O21" s="61" t="s">
        <v>280</v>
      </c>
      <c r="P21" s="9">
        <v>2</v>
      </c>
      <c r="Q21" s="90">
        <v>36700</v>
      </c>
    </row>
    <row r="22" spans="3:17">
      <c r="L22">
        <v>19</v>
      </c>
      <c r="M22" s="55">
        <v>26961</v>
      </c>
      <c r="N22" s="61" t="s">
        <v>99</v>
      </c>
      <c r="O22" s="61" t="s">
        <v>279</v>
      </c>
      <c r="P22" s="9">
        <v>2</v>
      </c>
      <c r="Q22" s="90">
        <v>45200</v>
      </c>
    </row>
    <row r="23" spans="3:17">
      <c r="L23">
        <v>20</v>
      </c>
      <c r="M23" s="55">
        <v>28649</v>
      </c>
      <c r="N23" s="61" t="s">
        <v>99</v>
      </c>
      <c r="O23" s="61" t="s">
        <v>102</v>
      </c>
      <c r="P23" s="9">
        <v>0</v>
      </c>
      <c r="Q23" s="90">
        <v>59000</v>
      </c>
    </row>
    <row r="24" spans="3:17">
      <c r="L24">
        <v>21</v>
      </c>
      <c r="M24" s="55">
        <v>33112</v>
      </c>
      <c r="N24" s="61" t="s">
        <v>101</v>
      </c>
      <c r="O24" s="61" t="s">
        <v>100</v>
      </c>
      <c r="P24" s="9">
        <v>2</v>
      </c>
      <c r="Q24" s="90">
        <v>54300</v>
      </c>
    </row>
    <row r="25" spans="3:17">
      <c r="L25">
        <v>22</v>
      </c>
      <c r="M25" s="55">
        <v>17207</v>
      </c>
      <c r="N25" s="61" t="s">
        <v>99</v>
      </c>
      <c r="O25" s="61" t="s">
        <v>103</v>
      </c>
      <c r="P25" s="9">
        <v>1</v>
      </c>
      <c r="Q25" s="90">
        <v>62100</v>
      </c>
    </row>
    <row r="26" spans="3:17">
      <c r="L26">
        <v>23</v>
      </c>
      <c r="M26" s="55">
        <v>32599</v>
      </c>
      <c r="N26" s="61" t="s">
        <v>99</v>
      </c>
      <c r="O26" s="61" t="s">
        <v>280</v>
      </c>
      <c r="P26" s="9">
        <v>0</v>
      </c>
      <c r="Q26" s="90">
        <v>78000</v>
      </c>
    </row>
    <row r="27" spans="3:17">
      <c r="L27">
        <v>24</v>
      </c>
      <c r="M27" s="55">
        <v>25639</v>
      </c>
      <c r="N27" s="61" t="s">
        <v>99</v>
      </c>
      <c r="O27" s="61" t="s">
        <v>279</v>
      </c>
      <c r="P27" s="9">
        <v>0</v>
      </c>
      <c r="Q27" s="90">
        <v>43200</v>
      </c>
    </row>
    <row r="28" spans="3:17">
      <c r="L28">
        <v>25</v>
      </c>
      <c r="M28" s="55">
        <v>25655</v>
      </c>
      <c r="N28" s="61" t="s">
        <v>99</v>
      </c>
      <c r="O28" s="61" t="s">
        <v>100</v>
      </c>
      <c r="P28" s="9">
        <v>1</v>
      </c>
      <c r="Q28" s="90">
        <v>44500</v>
      </c>
    </row>
    <row r="29" spans="3:17">
      <c r="C29" s="87"/>
      <c r="L29">
        <v>26</v>
      </c>
      <c r="M29" s="55">
        <v>23137</v>
      </c>
      <c r="N29" s="61" t="s">
        <v>99</v>
      </c>
      <c r="O29" s="61" t="s">
        <v>280</v>
      </c>
      <c r="P29" s="9">
        <v>1</v>
      </c>
      <c r="Q29" s="90">
        <v>43300</v>
      </c>
    </row>
    <row r="30" spans="3:17">
      <c r="L30">
        <v>27</v>
      </c>
      <c r="M30" s="55">
        <v>21677</v>
      </c>
      <c r="N30" s="61" t="s">
        <v>99</v>
      </c>
      <c r="O30" s="61" t="s">
        <v>103</v>
      </c>
      <c r="P30" s="9">
        <v>3</v>
      </c>
      <c r="Q30" s="90">
        <v>45400</v>
      </c>
    </row>
    <row r="31" spans="3:17">
      <c r="L31">
        <v>28</v>
      </c>
      <c r="M31" s="55">
        <v>31842</v>
      </c>
      <c r="N31" s="61" t="s">
        <v>99</v>
      </c>
      <c r="O31" s="61" t="s">
        <v>280</v>
      </c>
      <c r="P31" s="9">
        <v>2</v>
      </c>
      <c r="Q31" s="90">
        <v>53900</v>
      </c>
    </row>
    <row r="32" spans="3:17">
      <c r="L32">
        <v>29</v>
      </c>
      <c r="M32" s="55">
        <v>21225</v>
      </c>
      <c r="N32" s="61" t="s">
        <v>99</v>
      </c>
      <c r="O32" s="61" t="s">
        <v>102</v>
      </c>
      <c r="P32" s="9">
        <v>1</v>
      </c>
      <c r="Q32" s="90">
        <v>44100</v>
      </c>
    </row>
    <row r="33" spans="12:17">
      <c r="L33">
        <v>30</v>
      </c>
      <c r="M33" s="55">
        <v>20305</v>
      </c>
      <c r="N33" s="61" t="s">
        <v>101</v>
      </c>
      <c r="O33" s="61" t="s">
        <v>100</v>
      </c>
      <c r="P33" s="9">
        <v>2</v>
      </c>
      <c r="Q33" s="90">
        <v>31000</v>
      </c>
    </row>
    <row r="34" spans="12:17">
      <c r="L34">
        <v>31</v>
      </c>
      <c r="M34" s="55">
        <v>30995</v>
      </c>
      <c r="N34" t="s">
        <v>99</v>
      </c>
      <c r="O34" t="s">
        <v>103</v>
      </c>
      <c r="P34">
        <v>2</v>
      </c>
      <c r="Q34" s="90">
        <v>67400</v>
      </c>
    </row>
    <row r="35" spans="12:17">
      <c r="L35">
        <v>32</v>
      </c>
      <c r="M35" s="55">
        <v>22322</v>
      </c>
      <c r="N35" t="s">
        <v>101</v>
      </c>
      <c r="O35" t="s">
        <v>100</v>
      </c>
      <c r="P35">
        <v>1</v>
      </c>
      <c r="Q35" s="90">
        <v>59300</v>
      </c>
    </row>
    <row r="36" spans="12:17">
      <c r="L36">
        <v>33</v>
      </c>
      <c r="M36" s="55">
        <v>22372</v>
      </c>
      <c r="N36" t="s">
        <v>101</v>
      </c>
      <c r="O36" t="s">
        <v>100</v>
      </c>
      <c r="P36">
        <v>1</v>
      </c>
      <c r="Q36" s="90">
        <v>48600</v>
      </c>
    </row>
    <row r="37" spans="12:17">
      <c r="L37">
        <v>34</v>
      </c>
      <c r="M37" s="55">
        <v>22574</v>
      </c>
      <c r="N37" t="s">
        <v>99</v>
      </c>
      <c r="O37" t="s">
        <v>102</v>
      </c>
      <c r="P37">
        <v>0</v>
      </c>
      <c r="Q37" s="90">
        <v>58400</v>
      </c>
    </row>
    <row r="38" spans="12:17">
      <c r="L38">
        <v>35</v>
      </c>
      <c r="M38" s="55">
        <v>25683</v>
      </c>
      <c r="N38" t="s">
        <v>99</v>
      </c>
      <c r="O38" t="s">
        <v>280</v>
      </c>
      <c r="P38">
        <v>2</v>
      </c>
      <c r="Q38" s="90">
        <v>65500</v>
      </c>
    </row>
    <row r="39" spans="12:17">
      <c r="L39">
        <v>36</v>
      </c>
      <c r="M39" s="55">
        <v>28173</v>
      </c>
      <c r="N39" t="s">
        <v>99</v>
      </c>
      <c r="O39" t="s">
        <v>280</v>
      </c>
      <c r="P39">
        <v>0</v>
      </c>
      <c r="Q39" s="90">
        <v>46900</v>
      </c>
    </row>
    <row r="40" spans="12:17">
      <c r="L40">
        <v>37</v>
      </c>
      <c r="M40" s="55">
        <v>31150</v>
      </c>
      <c r="N40" t="s">
        <v>99</v>
      </c>
      <c r="O40" t="s">
        <v>280</v>
      </c>
      <c r="P40">
        <v>2</v>
      </c>
      <c r="Q40" s="90">
        <v>41000</v>
      </c>
    </row>
    <row r="41" spans="12:17">
      <c r="L41">
        <v>38</v>
      </c>
      <c r="M41" s="55">
        <v>24243</v>
      </c>
      <c r="N41" t="s">
        <v>99</v>
      </c>
      <c r="O41" t="s">
        <v>100</v>
      </c>
      <c r="P41">
        <v>0</v>
      </c>
      <c r="Q41" s="90">
        <v>89300</v>
      </c>
    </row>
    <row r="42" spans="12:17">
      <c r="L42">
        <v>39</v>
      </c>
      <c r="M42" s="55">
        <v>25504</v>
      </c>
      <c r="N42" t="s">
        <v>101</v>
      </c>
      <c r="O42" t="s">
        <v>103</v>
      </c>
      <c r="P42">
        <v>3</v>
      </c>
      <c r="Q42" s="90">
        <v>71800</v>
      </c>
    </row>
    <row r="43" spans="12:17">
      <c r="L43">
        <v>40</v>
      </c>
      <c r="M43" s="55">
        <v>21519</v>
      </c>
      <c r="N43" t="s">
        <v>99</v>
      </c>
      <c r="O43" t="s">
        <v>102</v>
      </c>
      <c r="P43">
        <v>1</v>
      </c>
      <c r="Q43" s="90">
        <v>95000</v>
      </c>
    </row>
    <row r="44" spans="12:17">
      <c r="L44">
        <v>41</v>
      </c>
      <c r="M44" s="55">
        <v>22916</v>
      </c>
      <c r="N44" t="s">
        <v>99</v>
      </c>
      <c r="O44" t="s">
        <v>102</v>
      </c>
      <c r="P44">
        <v>1</v>
      </c>
      <c r="Q44" s="90">
        <v>49700</v>
      </c>
    </row>
    <row r="45" spans="12:17">
      <c r="L45">
        <v>42</v>
      </c>
      <c r="M45" s="55">
        <v>24862</v>
      </c>
      <c r="N45" t="s">
        <v>99</v>
      </c>
      <c r="O45" t="s">
        <v>100</v>
      </c>
      <c r="P45">
        <v>2</v>
      </c>
      <c r="Q45" s="90">
        <v>71700</v>
      </c>
    </row>
    <row r="46" spans="12:17">
      <c r="L46">
        <v>43</v>
      </c>
      <c r="M46" s="55">
        <v>32431</v>
      </c>
      <c r="N46" t="s">
        <v>101</v>
      </c>
      <c r="O46" t="s">
        <v>279</v>
      </c>
      <c r="P46">
        <v>0</v>
      </c>
      <c r="Q46" s="90">
        <v>52900</v>
      </c>
    </row>
    <row r="47" spans="12:17">
      <c r="L47">
        <v>44</v>
      </c>
      <c r="M47" s="55">
        <v>28532</v>
      </c>
      <c r="N47" t="s">
        <v>101</v>
      </c>
      <c r="O47" t="s">
        <v>280</v>
      </c>
      <c r="P47">
        <v>0</v>
      </c>
      <c r="Q47" s="90">
        <v>58300</v>
      </c>
    </row>
    <row r="48" spans="12:17">
      <c r="L48">
        <v>45</v>
      </c>
      <c r="M48" s="55">
        <v>27199</v>
      </c>
      <c r="N48" t="s">
        <v>99</v>
      </c>
      <c r="O48" t="s">
        <v>103</v>
      </c>
      <c r="P48">
        <v>2</v>
      </c>
      <c r="Q48" s="90">
        <v>82000</v>
      </c>
    </row>
    <row r="49" spans="12:17">
      <c r="L49">
        <v>46</v>
      </c>
      <c r="M49" s="55">
        <v>32773</v>
      </c>
      <c r="N49" t="s">
        <v>99</v>
      </c>
      <c r="O49" t="s">
        <v>279</v>
      </c>
      <c r="P49">
        <v>0</v>
      </c>
      <c r="Q49" s="90">
        <v>41300</v>
      </c>
    </row>
    <row r="50" spans="12:17">
      <c r="L50">
        <v>47</v>
      </c>
      <c r="M50" s="55">
        <v>30522</v>
      </c>
      <c r="N50" t="s">
        <v>101</v>
      </c>
      <c r="O50" t="s">
        <v>279</v>
      </c>
      <c r="P50">
        <v>1</v>
      </c>
      <c r="Q50" s="90">
        <v>72000</v>
      </c>
    </row>
    <row r="51" spans="12:17">
      <c r="L51">
        <v>48</v>
      </c>
      <c r="M51" s="55">
        <v>20554</v>
      </c>
      <c r="N51" t="s">
        <v>101</v>
      </c>
      <c r="O51" t="s">
        <v>103</v>
      </c>
      <c r="P51">
        <v>2</v>
      </c>
      <c r="Q51" s="90">
        <v>73500</v>
      </c>
    </row>
    <row r="52" spans="12:17">
      <c r="L52">
        <v>49</v>
      </c>
      <c r="M52" s="55">
        <v>32548</v>
      </c>
      <c r="N52" t="s">
        <v>99</v>
      </c>
      <c r="O52" t="s">
        <v>100</v>
      </c>
      <c r="P52">
        <v>2</v>
      </c>
      <c r="Q52" s="90">
        <v>55200</v>
      </c>
    </row>
    <row r="53" spans="12:17">
      <c r="L53">
        <v>50</v>
      </c>
      <c r="M53" s="55">
        <v>22260</v>
      </c>
      <c r="N53" t="s">
        <v>101</v>
      </c>
      <c r="O53" t="s">
        <v>280</v>
      </c>
      <c r="P53">
        <v>1</v>
      </c>
      <c r="Q53" s="90">
        <v>57000</v>
      </c>
    </row>
    <row r="54" spans="12:17">
      <c r="L54">
        <v>51</v>
      </c>
      <c r="M54" s="55">
        <v>20673</v>
      </c>
      <c r="N54" t="s">
        <v>99</v>
      </c>
      <c r="O54" t="s">
        <v>280</v>
      </c>
      <c r="P54">
        <v>2</v>
      </c>
      <c r="Q54" s="90">
        <v>84300</v>
      </c>
    </row>
    <row r="55" spans="12:17">
      <c r="L55">
        <v>52</v>
      </c>
      <c r="M55" s="55">
        <v>29849</v>
      </c>
      <c r="N55" t="s">
        <v>99</v>
      </c>
      <c r="O55" t="s">
        <v>103</v>
      </c>
      <c r="P55">
        <v>2</v>
      </c>
      <c r="Q55" s="90">
        <v>68900</v>
      </c>
    </row>
    <row r="56" spans="12:17">
      <c r="L56">
        <v>53</v>
      </c>
      <c r="M56" s="55">
        <v>23042</v>
      </c>
      <c r="N56" t="s">
        <v>99</v>
      </c>
      <c r="O56" t="s">
        <v>279</v>
      </c>
      <c r="P56">
        <v>2</v>
      </c>
      <c r="Q56" s="90">
        <v>59000</v>
      </c>
    </row>
    <row r="57" spans="12:17">
      <c r="L57">
        <v>54</v>
      </c>
      <c r="M57" s="55">
        <v>27005</v>
      </c>
      <c r="N57" t="s">
        <v>101</v>
      </c>
      <c r="O57" t="s">
        <v>100</v>
      </c>
      <c r="P57">
        <v>0</v>
      </c>
      <c r="Q57" s="90">
        <v>83200</v>
      </c>
    </row>
    <row r="58" spans="12:17">
      <c r="L58">
        <v>55</v>
      </c>
      <c r="M58" s="55">
        <v>32480</v>
      </c>
      <c r="N58" t="s">
        <v>99</v>
      </c>
      <c r="O58" t="s">
        <v>279</v>
      </c>
      <c r="P58">
        <v>0</v>
      </c>
      <c r="Q58" s="90">
        <v>52400</v>
      </c>
    </row>
    <row r="66" spans="12:17">
      <c r="L66" s="9" t="s">
        <v>84</v>
      </c>
      <c r="M66" s="9" t="s">
        <v>245</v>
      </c>
      <c r="N66" s="9" t="s">
        <v>246</v>
      </c>
      <c r="O66" s="9"/>
      <c r="P66" s="9"/>
      <c r="Q66" s="9"/>
    </row>
    <row r="67" spans="12:17">
      <c r="L67" s="68">
        <v>39448</v>
      </c>
      <c r="M67" s="8">
        <f t="shared" ref="M67:N76" ca="1" si="0">RANDBETWEEN(1000,5000)</f>
        <v>1066</v>
      </c>
      <c r="N67" s="8">
        <f t="shared" ca="1" si="0"/>
        <v>3862</v>
      </c>
      <c r="O67" s="8"/>
      <c r="P67" s="8"/>
      <c r="Q67" s="8"/>
    </row>
    <row r="68" spans="12:17">
      <c r="L68" s="68">
        <v>39479</v>
      </c>
      <c r="M68" s="8">
        <f t="shared" ca="1" si="0"/>
        <v>2549</v>
      </c>
      <c r="N68" s="8">
        <f t="shared" ca="1" si="0"/>
        <v>1766</v>
      </c>
      <c r="O68" s="8"/>
      <c r="P68" s="8"/>
      <c r="Q68" s="8"/>
    </row>
    <row r="69" spans="12:17">
      <c r="L69" s="68">
        <v>39508</v>
      </c>
      <c r="M69" s="8">
        <f t="shared" ca="1" si="0"/>
        <v>2894</v>
      </c>
      <c r="N69" s="8">
        <f t="shared" ca="1" si="0"/>
        <v>3635</v>
      </c>
      <c r="O69" s="8"/>
      <c r="P69" s="8"/>
      <c r="Q69" s="8"/>
    </row>
    <row r="70" spans="12:17">
      <c r="L70" s="68">
        <v>39539</v>
      </c>
      <c r="M70" s="8">
        <f t="shared" ca="1" si="0"/>
        <v>2942</v>
      </c>
      <c r="N70" s="8">
        <f t="shared" ca="1" si="0"/>
        <v>3092</v>
      </c>
      <c r="O70" s="8"/>
      <c r="P70" s="8"/>
      <c r="Q70" s="8"/>
    </row>
    <row r="71" spans="12:17">
      <c r="L71" s="68">
        <v>39569</v>
      </c>
      <c r="M71" s="8">
        <f t="shared" ca="1" si="0"/>
        <v>1671</v>
      </c>
      <c r="N71" s="8">
        <f t="shared" ca="1" si="0"/>
        <v>4272</v>
      </c>
      <c r="O71" s="8"/>
      <c r="P71" s="8"/>
      <c r="Q71" s="8"/>
    </row>
    <row r="72" spans="12:17">
      <c r="L72" s="68">
        <v>39600</v>
      </c>
      <c r="M72" s="8">
        <f t="shared" ca="1" si="0"/>
        <v>3263</v>
      </c>
      <c r="N72" s="8">
        <f t="shared" ca="1" si="0"/>
        <v>4831</v>
      </c>
      <c r="O72" s="8"/>
      <c r="P72" s="8"/>
      <c r="Q72" s="8"/>
    </row>
    <row r="73" spans="12:17">
      <c r="L73" s="68">
        <v>39630</v>
      </c>
      <c r="M73" s="8">
        <f t="shared" ca="1" si="0"/>
        <v>2707</v>
      </c>
      <c r="N73" s="8">
        <f t="shared" ca="1" si="0"/>
        <v>4029</v>
      </c>
      <c r="O73" s="8"/>
      <c r="P73" s="8"/>
      <c r="Q73" s="8"/>
    </row>
    <row r="74" spans="12:17">
      <c r="L74" s="68">
        <v>39661</v>
      </c>
      <c r="M74" s="8">
        <f t="shared" ca="1" si="0"/>
        <v>1812</v>
      </c>
      <c r="N74" s="8">
        <f t="shared" ca="1" si="0"/>
        <v>4717</v>
      </c>
      <c r="O74" s="8"/>
      <c r="P74" s="8"/>
      <c r="Q74" s="8"/>
    </row>
    <row r="75" spans="12:17">
      <c r="L75" s="68">
        <v>39692</v>
      </c>
      <c r="M75" s="8">
        <f t="shared" ca="1" si="0"/>
        <v>1896</v>
      </c>
      <c r="N75" s="8">
        <f t="shared" ca="1" si="0"/>
        <v>2753</v>
      </c>
      <c r="O75" s="8"/>
      <c r="P75" s="8"/>
      <c r="Q75" s="8"/>
    </row>
    <row r="76" spans="12:17">
      <c r="L76" s="68">
        <v>39722</v>
      </c>
      <c r="M76" s="8">
        <f t="shared" ca="1" si="0"/>
        <v>1389</v>
      </c>
      <c r="N76" s="8">
        <f t="shared" ca="1" si="0"/>
        <v>4610</v>
      </c>
      <c r="O76" s="8"/>
      <c r="P76" s="8"/>
      <c r="Q76" s="8"/>
    </row>
    <row r="77" spans="12:17">
      <c r="L77" s="68">
        <v>39753</v>
      </c>
      <c r="M77" s="8">
        <f t="shared" ref="M77:N88" ca="1" si="1">RANDBETWEEN(1000,5000)</f>
        <v>2572</v>
      </c>
      <c r="N77" s="8">
        <f t="shared" ca="1" si="1"/>
        <v>4800</v>
      </c>
      <c r="O77" s="8"/>
      <c r="P77" s="8"/>
      <c r="Q77" s="8"/>
    </row>
    <row r="78" spans="12:17">
      <c r="L78" s="68">
        <v>39783</v>
      </c>
      <c r="M78" s="8">
        <f t="shared" ca="1" si="1"/>
        <v>3124</v>
      </c>
      <c r="N78" s="8">
        <f t="shared" ca="1" si="1"/>
        <v>3533</v>
      </c>
      <c r="O78" s="8"/>
      <c r="P78" s="8"/>
      <c r="Q78" s="8"/>
    </row>
    <row r="79" spans="12:17">
      <c r="L79" s="68">
        <v>39814</v>
      </c>
      <c r="M79" s="8">
        <f t="shared" ca="1" si="1"/>
        <v>3411</v>
      </c>
      <c r="N79" s="8">
        <f t="shared" ca="1" si="1"/>
        <v>3276</v>
      </c>
      <c r="O79" s="8"/>
      <c r="P79" s="8"/>
      <c r="Q79" s="8"/>
    </row>
    <row r="80" spans="12:17">
      <c r="L80" s="68">
        <v>39845</v>
      </c>
      <c r="M80" s="8">
        <f t="shared" ca="1" si="1"/>
        <v>2864</v>
      </c>
      <c r="N80" s="8">
        <f t="shared" ca="1" si="1"/>
        <v>4268</v>
      </c>
      <c r="O80" s="8"/>
      <c r="P80" s="8"/>
      <c r="Q80" s="8"/>
    </row>
    <row r="81" spans="12:17">
      <c r="L81" s="68">
        <v>39873</v>
      </c>
      <c r="M81" s="8">
        <f t="shared" ca="1" si="1"/>
        <v>1940</v>
      </c>
      <c r="N81" s="8">
        <f t="shared" ca="1" si="1"/>
        <v>1092</v>
      </c>
      <c r="O81" s="8"/>
      <c r="P81" s="8"/>
      <c r="Q81" s="8"/>
    </row>
    <row r="82" spans="12:17">
      <c r="L82" s="68">
        <v>39904</v>
      </c>
      <c r="M82" s="8">
        <f t="shared" ca="1" si="1"/>
        <v>3603</v>
      </c>
      <c r="N82" s="8">
        <f t="shared" ca="1" si="1"/>
        <v>2776</v>
      </c>
      <c r="O82" s="8"/>
      <c r="P82" s="8"/>
      <c r="Q82" s="8"/>
    </row>
    <row r="83" spans="12:17">
      <c r="L83" s="68">
        <v>39934</v>
      </c>
      <c r="M83" s="8">
        <f t="shared" ca="1" si="1"/>
        <v>3101</v>
      </c>
      <c r="N83" s="8">
        <f t="shared" ca="1" si="1"/>
        <v>4320</v>
      </c>
      <c r="O83" s="8"/>
      <c r="P83" s="8"/>
      <c r="Q83" s="8"/>
    </row>
    <row r="84" spans="12:17">
      <c r="L84" s="68">
        <v>39965</v>
      </c>
      <c r="M84" s="8">
        <f t="shared" ca="1" si="1"/>
        <v>3560</v>
      </c>
      <c r="N84" s="8">
        <f t="shared" ca="1" si="1"/>
        <v>1786</v>
      </c>
      <c r="O84" s="8"/>
      <c r="P84" s="8"/>
      <c r="Q84" s="8"/>
    </row>
    <row r="85" spans="12:17">
      <c r="L85" s="68">
        <v>39995</v>
      </c>
      <c r="M85" s="8">
        <f t="shared" ca="1" si="1"/>
        <v>2005</v>
      </c>
      <c r="N85" s="8">
        <f t="shared" ca="1" si="1"/>
        <v>4331</v>
      </c>
      <c r="O85" s="8"/>
      <c r="P85" s="8"/>
      <c r="Q85" s="8"/>
    </row>
    <row r="86" spans="12:17">
      <c r="L86" s="68">
        <v>40026</v>
      </c>
      <c r="M86" s="8">
        <f t="shared" ca="1" si="1"/>
        <v>1320</v>
      </c>
      <c r="N86" s="8">
        <f t="shared" ca="1" si="1"/>
        <v>3821</v>
      </c>
      <c r="O86" s="8"/>
      <c r="P86" s="8"/>
      <c r="Q86" s="8"/>
    </row>
    <row r="87" spans="12:17">
      <c r="L87" s="68">
        <v>40057</v>
      </c>
      <c r="M87" s="8">
        <f t="shared" ca="1" si="1"/>
        <v>2394</v>
      </c>
      <c r="N87" s="8">
        <f t="shared" ca="1" si="1"/>
        <v>4929</v>
      </c>
      <c r="O87" s="8"/>
      <c r="P87" s="8"/>
      <c r="Q87" s="8"/>
    </row>
    <row r="88" spans="12:17">
      <c r="L88" s="68">
        <v>40087</v>
      </c>
      <c r="M88" s="8">
        <f t="shared" ca="1" si="1"/>
        <v>4584</v>
      </c>
      <c r="N88" s="8">
        <f t="shared" ca="1" si="1"/>
        <v>1206</v>
      </c>
      <c r="O88" s="8"/>
      <c r="P88" s="8"/>
      <c r="Q88" s="8"/>
    </row>
  </sheetData>
  <hyperlinks>
    <hyperlink ref="A1" location="'Table of contents'!A1" display="Return to table of contents" xr:uid="{00000000-0004-0000-3100-000000000000}"/>
  </hyperlinks>
  <pageMargins left="0.7" right="0.7" top="0.75" bottom="0.75" header="0.3" footer="0.3"/>
  <pageSetup orientation="portrait" horizontalDpi="1200" verticalDpi="12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75"/>
  <dimension ref="A1:T403"/>
  <sheetViews>
    <sheetView workbookViewId="0" xr3:uid="{19D6837B-414E-59DE-8400-B0C0387C2173}"/>
  </sheetViews>
  <sheetFormatPr defaultRowHeight="15"/>
  <cols>
    <col min="14" max="14" width="10.140625" bestFit="1" customWidth="1"/>
    <col min="15" max="15" width="9.7109375" bestFit="1" customWidth="1"/>
    <col min="16" max="16" width="11.7109375" customWidth="1"/>
    <col min="17" max="17" width="9.7109375" customWidth="1"/>
    <col min="18" max="18" width="16" customWidth="1"/>
    <col min="19" max="19" width="11.85546875" customWidth="1"/>
    <col min="20" max="20" width="11" customWidth="1"/>
  </cols>
  <sheetData>
    <row r="1" spans="1:20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0">
      <c r="L3" s="9" t="s">
        <v>281</v>
      </c>
      <c r="M3" s="9" t="s">
        <v>130</v>
      </c>
      <c r="N3" s="9" t="s">
        <v>129</v>
      </c>
      <c r="O3" s="9" t="s">
        <v>282</v>
      </c>
      <c r="P3" s="9" t="s">
        <v>283</v>
      </c>
      <c r="Q3" s="9" t="s">
        <v>95</v>
      </c>
      <c r="R3" s="9" t="s">
        <v>284</v>
      </c>
      <c r="S3" s="94" t="s">
        <v>285</v>
      </c>
      <c r="T3" t="s">
        <v>286</v>
      </c>
    </row>
    <row r="4" spans="1:20">
      <c r="L4" s="91">
        <v>39882</v>
      </c>
      <c r="M4" s="9" t="s">
        <v>287</v>
      </c>
      <c r="N4" s="9" t="s">
        <v>131</v>
      </c>
      <c r="O4" s="9" t="s">
        <v>170</v>
      </c>
      <c r="P4" s="95" t="s">
        <v>288</v>
      </c>
      <c r="Q4" s="9" t="s">
        <v>101</v>
      </c>
      <c r="R4">
        <v>4</v>
      </c>
      <c r="S4" s="96">
        <v>136.97</v>
      </c>
    </row>
    <row r="5" spans="1:20">
      <c r="L5" s="91">
        <v>39882</v>
      </c>
      <c r="M5" s="9" t="s">
        <v>287</v>
      </c>
      <c r="N5" s="9" t="s">
        <v>131</v>
      </c>
      <c r="O5" s="9" t="s">
        <v>170</v>
      </c>
      <c r="P5" s="9" t="s">
        <v>289</v>
      </c>
      <c r="Q5" s="9" t="s">
        <v>101</v>
      </c>
      <c r="R5">
        <v>1</v>
      </c>
      <c r="S5" s="96">
        <v>25.55</v>
      </c>
    </row>
    <row r="6" spans="1:20">
      <c r="L6" s="91">
        <v>39882</v>
      </c>
      <c r="M6" s="9" t="s">
        <v>287</v>
      </c>
      <c r="N6" s="9" t="s">
        <v>135</v>
      </c>
      <c r="O6" s="9" t="s">
        <v>170</v>
      </c>
      <c r="P6" s="95" t="s">
        <v>288</v>
      </c>
      <c r="Q6" s="9" t="s">
        <v>101</v>
      </c>
      <c r="R6">
        <v>5</v>
      </c>
      <c r="S6" s="96">
        <v>113.95</v>
      </c>
    </row>
    <row r="7" spans="1:20">
      <c r="L7" s="91">
        <v>39882</v>
      </c>
      <c r="M7" s="9" t="s">
        <v>287</v>
      </c>
      <c r="N7" s="9" t="s">
        <v>135</v>
      </c>
      <c r="O7" s="9" t="s">
        <v>290</v>
      </c>
      <c r="P7" s="9" t="s">
        <v>288</v>
      </c>
      <c r="Q7" s="9" t="s">
        <v>101</v>
      </c>
      <c r="R7">
        <v>1</v>
      </c>
      <c r="S7" s="96">
        <v>6.82</v>
      </c>
    </row>
    <row r="8" spans="1:20">
      <c r="L8" s="91">
        <v>39882</v>
      </c>
      <c r="M8" s="9" t="s">
        <v>287</v>
      </c>
      <c r="N8" s="9" t="s">
        <v>135</v>
      </c>
      <c r="O8" s="9" t="s">
        <v>170</v>
      </c>
      <c r="P8" s="95" t="s">
        <v>289</v>
      </c>
      <c r="Q8" s="9" t="s">
        <v>99</v>
      </c>
      <c r="R8">
        <v>4</v>
      </c>
      <c r="S8" s="96">
        <v>147.32</v>
      </c>
    </row>
    <row r="9" spans="1:20">
      <c r="L9" s="91">
        <v>39882</v>
      </c>
      <c r="M9" s="9" t="s">
        <v>287</v>
      </c>
      <c r="N9" s="9" t="s">
        <v>135</v>
      </c>
      <c r="O9" s="9" t="s">
        <v>290</v>
      </c>
      <c r="P9" s="9" t="s">
        <v>288</v>
      </c>
      <c r="Q9" s="9" t="s">
        <v>101</v>
      </c>
      <c r="R9">
        <v>5</v>
      </c>
      <c r="S9" s="96">
        <v>142.15</v>
      </c>
    </row>
    <row r="10" spans="1:20">
      <c r="L10" s="91">
        <v>39883</v>
      </c>
      <c r="M10" s="9" t="s">
        <v>291</v>
      </c>
      <c r="N10" s="9" t="s">
        <v>133</v>
      </c>
      <c r="O10" s="9" t="s">
        <v>170</v>
      </c>
      <c r="P10" s="9" t="s">
        <v>289</v>
      </c>
      <c r="Q10" s="9" t="s">
        <v>99</v>
      </c>
      <c r="R10">
        <v>1</v>
      </c>
      <c r="S10" s="96">
        <v>18.649999999999999</v>
      </c>
    </row>
    <row r="11" spans="1:20">
      <c r="L11" s="91">
        <v>39883</v>
      </c>
      <c r="M11" s="9" t="s">
        <v>291</v>
      </c>
      <c r="N11" s="9" t="s">
        <v>133</v>
      </c>
      <c r="O11" s="9" t="s">
        <v>292</v>
      </c>
      <c r="P11" s="9" t="s">
        <v>288</v>
      </c>
      <c r="Q11" s="9" t="s">
        <v>99</v>
      </c>
      <c r="R11">
        <v>4</v>
      </c>
      <c r="S11" s="96">
        <v>178.34</v>
      </c>
    </row>
    <row r="12" spans="1:20">
      <c r="L12" s="91">
        <v>39883</v>
      </c>
      <c r="M12" s="9" t="s">
        <v>291</v>
      </c>
      <c r="N12" s="9" t="s">
        <v>133</v>
      </c>
      <c r="O12" s="9" t="s">
        <v>170</v>
      </c>
      <c r="P12" s="9" t="s">
        <v>293</v>
      </c>
      <c r="Q12" s="9" t="s">
        <v>99</v>
      </c>
      <c r="R12">
        <v>2</v>
      </c>
      <c r="S12" s="96">
        <v>25.83</v>
      </c>
    </row>
    <row r="13" spans="1:20">
      <c r="L13" s="91">
        <v>39884</v>
      </c>
      <c r="M13" s="9" t="s">
        <v>294</v>
      </c>
      <c r="N13" s="9" t="s">
        <v>131</v>
      </c>
      <c r="O13" s="9" t="s">
        <v>295</v>
      </c>
      <c r="P13" s="9" t="s">
        <v>289</v>
      </c>
      <c r="Q13" s="9" t="s">
        <v>101</v>
      </c>
      <c r="R13">
        <v>1</v>
      </c>
      <c r="S13" s="96">
        <v>18.13</v>
      </c>
    </row>
    <row r="14" spans="1:20">
      <c r="L14" s="91">
        <v>39884</v>
      </c>
      <c r="M14" s="9" t="s">
        <v>294</v>
      </c>
      <c r="N14" s="9" t="s">
        <v>131</v>
      </c>
      <c r="O14" s="9" t="s">
        <v>290</v>
      </c>
      <c r="P14" s="95" t="s">
        <v>289</v>
      </c>
      <c r="Q14" s="9" t="s">
        <v>101</v>
      </c>
      <c r="R14">
        <v>2</v>
      </c>
      <c r="S14" s="96">
        <v>54.52</v>
      </c>
    </row>
    <row r="15" spans="1:20">
      <c r="L15" s="91">
        <v>39884</v>
      </c>
      <c r="M15" s="9" t="s">
        <v>294</v>
      </c>
      <c r="N15" s="9" t="s">
        <v>135</v>
      </c>
      <c r="O15" s="9" t="s">
        <v>292</v>
      </c>
      <c r="P15" s="9" t="s">
        <v>288</v>
      </c>
      <c r="Q15" s="9" t="s">
        <v>99</v>
      </c>
      <c r="R15">
        <v>2</v>
      </c>
      <c r="S15" s="96">
        <v>61.93</v>
      </c>
    </row>
    <row r="16" spans="1:20">
      <c r="L16" s="91">
        <v>39885</v>
      </c>
      <c r="M16" s="9" t="s">
        <v>296</v>
      </c>
      <c r="N16" s="9" t="s">
        <v>131</v>
      </c>
      <c r="O16" s="9" t="s">
        <v>290</v>
      </c>
      <c r="P16" s="95" t="s">
        <v>288</v>
      </c>
      <c r="Q16" s="9" t="s">
        <v>99</v>
      </c>
      <c r="R16">
        <v>3</v>
      </c>
      <c r="S16" s="96">
        <v>147.68</v>
      </c>
    </row>
    <row r="17" spans="3:19">
      <c r="L17" s="91">
        <v>39885</v>
      </c>
      <c r="M17" s="9" t="s">
        <v>296</v>
      </c>
      <c r="N17" s="9" t="s">
        <v>135</v>
      </c>
      <c r="O17" s="9" t="s">
        <v>290</v>
      </c>
      <c r="P17" s="9" t="s">
        <v>289</v>
      </c>
      <c r="Q17" s="9" t="s">
        <v>99</v>
      </c>
      <c r="R17">
        <v>1</v>
      </c>
      <c r="S17" s="96">
        <v>27.24</v>
      </c>
    </row>
    <row r="18" spans="3:19">
      <c r="L18" s="91">
        <v>39886</v>
      </c>
      <c r="M18" s="9" t="s">
        <v>297</v>
      </c>
      <c r="N18" s="9" t="s">
        <v>131</v>
      </c>
      <c r="O18" s="9" t="s">
        <v>170</v>
      </c>
      <c r="P18" s="9" t="s">
        <v>289</v>
      </c>
      <c r="Q18" s="9" t="s">
        <v>101</v>
      </c>
      <c r="R18">
        <v>3</v>
      </c>
      <c r="S18" s="96">
        <v>46.18</v>
      </c>
    </row>
    <row r="19" spans="3:19">
      <c r="L19" s="91">
        <v>39886</v>
      </c>
      <c r="M19" s="9" t="s">
        <v>297</v>
      </c>
      <c r="N19" s="9" t="s">
        <v>135</v>
      </c>
      <c r="O19" s="9" t="s">
        <v>170</v>
      </c>
      <c r="P19" s="9" t="s">
        <v>288</v>
      </c>
      <c r="Q19" s="9" t="s">
        <v>99</v>
      </c>
      <c r="R19">
        <v>5</v>
      </c>
      <c r="S19" s="96">
        <v>107.44</v>
      </c>
    </row>
    <row r="20" spans="3:19">
      <c r="L20" s="91">
        <v>39886</v>
      </c>
      <c r="M20" s="9" t="s">
        <v>297</v>
      </c>
      <c r="N20" s="9" t="s">
        <v>135</v>
      </c>
      <c r="O20" s="9" t="s">
        <v>292</v>
      </c>
      <c r="P20" s="95" t="s">
        <v>293</v>
      </c>
      <c r="Q20" s="9" t="s">
        <v>101</v>
      </c>
      <c r="R20">
        <v>6</v>
      </c>
      <c r="S20" s="96">
        <v>96.53</v>
      </c>
    </row>
    <row r="21" spans="3:19">
      <c r="L21" s="91">
        <v>39886</v>
      </c>
      <c r="M21" s="9" t="s">
        <v>297</v>
      </c>
      <c r="N21" s="9" t="s">
        <v>135</v>
      </c>
      <c r="O21" s="9" t="s">
        <v>170</v>
      </c>
      <c r="P21" s="95" t="s">
        <v>288</v>
      </c>
      <c r="Q21" s="9" t="s">
        <v>101</v>
      </c>
      <c r="R21">
        <v>4</v>
      </c>
      <c r="S21" s="96">
        <v>77.44</v>
      </c>
    </row>
    <row r="22" spans="3:19">
      <c r="L22" s="91">
        <v>39887</v>
      </c>
      <c r="M22" s="9" t="s">
        <v>298</v>
      </c>
      <c r="N22" s="9" t="s">
        <v>131</v>
      </c>
      <c r="O22" s="9" t="s">
        <v>292</v>
      </c>
      <c r="P22" s="9" t="s">
        <v>289</v>
      </c>
      <c r="Q22" s="9" t="s">
        <v>99</v>
      </c>
      <c r="R22">
        <v>1</v>
      </c>
      <c r="S22" s="96">
        <v>15.19</v>
      </c>
    </row>
    <row r="23" spans="3:19">
      <c r="L23" s="91">
        <v>39887</v>
      </c>
      <c r="M23" s="9" t="s">
        <v>298</v>
      </c>
      <c r="N23" s="9" t="s">
        <v>135</v>
      </c>
      <c r="O23" s="9" t="s">
        <v>292</v>
      </c>
      <c r="P23" s="9" t="s">
        <v>293</v>
      </c>
      <c r="Q23" s="9" t="s">
        <v>99</v>
      </c>
      <c r="R23">
        <v>1</v>
      </c>
      <c r="S23" s="96">
        <v>45.52</v>
      </c>
    </row>
    <row r="24" spans="3:19">
      <c r="L24" s="91">
        <v>39888</v>
      </c>
      <c r="M24" s="9" t="s">
        <v>299</v>
      </c>
      <c r="N24" s="9" t="s">
        <v>131</v>
      </c>
      <c r="O24" s="9" t="s">
        <v>170</v>
      </c>
      <c r="P24" s="9" t="s">
        <v>288</v>
      </c>
      <c r="Q24" s="9" t="s">
        <v>99</v>
      </c>
      <c r="R24">
        <v>4</v>
      </c>
      <c r="S24" s="96">
        <v>157.05000000000001</v>
      </c>
    </row>
    <row r="25" spans="3:19">
      <c r="L25" s="91">
        <v>39888</v>
      </c>
      <c r="M25" s="9" t="s">
        <v>299</v>
      </c>
      <c r="N25" s="9" t="s">
        <v>135</v>
      </c>
      <c r="O25" s="9" t="s">
        <v>170</v>
      </c>
      <c r="P25" s="9" t="s">
        <v>288</v>
      </c>
      <c r="Q25" s="9" t="s">
        <v>99</v>
      </c>
      <c r="R25">
        <v>2</v>
      </c>
      <c r="S25" s="96">
        <v>51.95</v>
      </c>
    </row>
    <row r="26" spans="3:19">
      <c r="L26" s="91">
        <v>39888</v>
      </c>
      <c r="M26" s="9" t="s">
        <v>299</v>
      </c>
      <c r="N26" s="9" t="s">
        <v>133</v>
      </c>
      <c r="O26" s="9" t="s">
        <v>170</v>
      </c>
      <c r="P26" s="95" t="s">
        <v>289</v>
      </c>
      <c r="Q26" s="9" t="s">
        <v>101</v>
      </c>
      <c r="R26">
        <v>9</v>
      </c>
      <c r="S26" s="96">
        <v>429.98</v>
      </c>
    </row>
    <row r="27" spans="3:19">
      <c r="L27" s="91">
        <v>39889</v>
      </c>
      <c r="M27" s="9" t="s">
        <v>287</v>
      </c>
      <c r="N27" s="9" t="s">
        <v>135</v>
      </c>
      <c r="O27" s="9" t="s">
        <v>292</v>
      </c>
      <c r="P27" s="9" t="s">
        <v>288</v>
      </c>
      <c r="Q27" s="9" t="s">
        <v>101</v>
      </c>
      <c r="R27">
        <v>1</v>
      </c>
      <c r="S27" s="96">
        <v>33.369999999999997</v>
      </c>
    </row>
    <row r="28" spans="3:19">
      <c r="L28" s="91">
        <v>39889</v>
      </c>
      <c r="M28" s="9" t="s">
        <v>287</v>
      </c>
      <c r="N28" s="9" t="s">
        <v>133</v>
      </c>
      <c r="O28" s="9" t="s">
        <v>170</v>
      </c>
      <c r="P28" s="9" t="s">
        <v>288</v>
      </c>
      <c r="Q28" s="9" t="s">
        <v>99</v>
      </c>
      <c r="R28">
        <v>3</v>
      </c>
      <c r="S28" s="96">
        <v>71.84</v>
      </c>
    </row>
    <row r="29" spans="3:19">
      <c r="C29" s="87"/>
      <c r="L29" s="91">
        <v>39890</v>
      </c>
      <c r="M29" s="9" t="s">
        <v>291</v>
      </c>
      <c r="N29" s="9" t="s">
        <v>131</v>
      </c>
      <c r="O29" s="9" t="s">
        <v>290</v>
      </c>
      <c r="P29" s="95" t="s">
        <v>289</v>
      </c>
      <c r="Q29" s="9" t="s">
        <v>101</v>
      </c>
      <c r="R29">
        <v>5</v>
      </c>
      <c r="S29" s="96">
        <v>139.51</v>
      </c>
    </row>
    <row r="30" spans="3:19">
      <c r="L30" s="91">
        <v>39890</v>
      </c>
      <c r="M30" s="9" t="s">
        <v>291</v>
      </c>
      <c r="N30" s="9" t="s">
        <v>135</v>
      </c>
      <c r="O30" s="9" t="s">
        <v>292</v>
      </c>
      <c r="P30" s="9" t="s">
        <v>289</v>
      </c>
      <c r="Q30" s="9" t="s">
        <v>99</v>
      </c>
      <c r="R30">
        <v>3</v>
      </c>
      <c r="S30" s="96">
        <v>78.459999999999994</v>
      </c>
    </row>
    <row r="31" spans="3:19">
      <c r="L31" s="91">
        <v>39890</v>
      </c>
      <c r="M31" s="9" t="s">
        <v>291</v>
      </c>
      <c r="N31" s="9" t="s">
        <v>133</v>
      </c>
      <c r="O31" s="9" t="s">
        <v>295</v>
      </c>
      <c r="P31" s="9" t="s">
        <v>289</v>
      </c>
      <c r="Q31" s="9" t="s">
        <v>99</v>
      </c>
      <c r="R31">
        <v>3</v>
      </c>
      <c r="S31" s="96">
        <v>125.13</v>
      </c>
    </row>
    <row r="32" spans="3:19">
      <c r="L32" s="91">
        <v>39891</v>
      </c>
      <c r="M32" s="9" t="s">
        <v>294</v>
      </c>
      <c r="N32" s="9" t="s">
        <v>135</v>
      </c>
      <c r="O32" s="9" t="s">
        <v>295</v>
      </c>
      <c r="P32" s="9" t="s">
        <v>288</v>
      </c>
      <c r="Q32" s="9" t="s">
        <v>99</v>
      </c>
      <c r="R32">
        <v>1</v>
      </c>
      <c r="S32" s="96">
        <v>14.76</v>
      </c>
    </row>
    <row r="33" spans="12:19">
      <c r="L33" s="91">
        <v>39891</v>
      </c>
      <c r="M33" s="9" t="s">
        <v>294</v>
      </c>
      <c r="N33" s="9" t="s">
        <v>135</v>
      </c>
      <c r="O33" s="9" t="s">
        <v>292</v>
      </c>
      <c r="P33" s="95" t="s">
        <v>293</v>
      </c>
      <c r="Q33" s="9" t="s">
        <v>101</v>
      </c>
      <c r="R33">
        <v>2</v>
      </c>
      <c r="S33" s="96">
        <v>83.38</v>
      </c>
    </row>
    <row r="34" spans="12:19">
      <c r="L34" s="91">
        <v>39892</v>
      </c>
      <c r="M34" s="9" t="s">
        <v>296</v>
      </c>
      <c r="N34" s="9" t="s">
        <v>131</v>
      </c>
      <c r="O34" s="9" t="s">
        <v>170</v>
      </c>
      <c r="P34" s="9" t="s">
        <v>289</v>
      </c>
      <c r="Q34" s="9" t="s">
        <v>101</v>
      </c>
      <c r="R34">
        <v>3</v>
      </c>
      <c r="S34" s="96">
        <v>104.91</v>
      </c>
    </row>
    <row r="35" spans="12:19">
      <c r="L35" s="91">
        <v>39892</v>
      </c>
      <c r="M35" s="9" t="s">
        <v>296</v>
      </c>
      <c r="N35" s="9" t="s">
        <v>135</v>
      </c>
      <c r="O35" s="9" t="s">
        <v>290</v>
      </c>
      <c r="P35" s="9" t="s">
        <v>288</v>
      </c>
      <c r="Q35" s="9" t="s">
        <v>99</v>
      </c>
      <c r="R35">
        <v>4</v>
      </c>
      <c r="S35" s="96">
        <v>101.37</v>
      </c>
    </row>
    <row r="36" spans="12:19">
      <c r="L36" s="91">
        <v>39892</v>
      </c>
      <c r="M36" s="9" t="s">
        <v>296</v>
      </c>
      <c r="N36" s="9" t="s">
        <v>135</v>
      </c>
      <c r="O36" s="9" t="s">
        <v>290</v>
      </c>
      <c r="P36" s="9" t="s">
        <v>288</v>
      </c>
      <c r="Q36" s="9" t="s">
        <v>101</v>
      </c>
      <c r="R36">
        <v>2</v>
      </c>
      <c r="S36" s="96">
        <v>53.16</v>
      </c>
    </row>
    <row r="37" spans="12:19">
      <c r="L37" s="91">
        <v>39892</v>
      </c>
      <c r="M37" s="9" t="s">
        <v>296</v>
      </c>
      <c r="N37" s="9" t="s">
        <v>133</v>
      </c>
      <c r="O37" s="9" t="s">
        <v>170</v>
      </c>
      <c r="P37" s="9" t="s">
        <v>288</v>
      </c>
      <c r="Q37" s="9" t="s">
        <v>101</v>
      </c>
      <c r="R37">
        <v>2</v>
      </c>
      <c r="S37" s="96">
        <v>40.630000000000003</v>
      </c>
    </row>
    <row r="38" spans="12:19">
      <c r="L38" s="91">
        <v>39893</v>
      </c>
      <c r="M38" s="9" t="s">
        <v>297</v>
      </c>
      <c r="N38" s="9" t="s">
        <v>131</v>
      </c>
      <c r="O38" s="9" t="s">
        <v>170</v>
      </c>
      <c r="P38" s="9" t="s">
        <v>288</v>
      </c>
      <c r="Q38" s="9" t="s">
        <v>101</v>
      </c>
      <c r="R38">
        <v>7</v>
      </c>
      <c r="S38" s="96">
        <v>286.41000000000003</v>
      </c>
    </row>
    <row r="39" spans="12:19">
      <c r="L39" s="91">
        <v>39893</v>
      </c>
      <c r="M39" s="9" t="s">
        <v>297</v>
      </c>
      <c r="N39" s="9" t="s">
        <v>135</v>
      </c>
      <c r="O39" s="9" t="s">
        <v>292</v>
      </c>
      <c r="P39" s="9" t="s">
        <v>289</v>
      </c>
      <c r="Q39" s="9" t="s">
        <v>101</v>
      </c>
      <c r="R39">
        <v>2</v>
      </c>
      <c r="S39" s="96">
        <v>59.39</v>
      </c>
    </row>
    <row r="40" spans="12:19">
      <c r="L40" s="91">
        <v>39893</v>
      </c>
      <c r="M40" s="9" t="s">
        <v>297</v>
      </c>
      <c r="N40" s="9" t="s">
        <v>133</v>
      </c>
      <c r="O40" s="9" t="s">
        <v>290</v>
      </c>
      <c r="P40" s="9" t="s">
        <v>288</v>
      </c>
      <c r="Q40" s="9" t="s">
        <v>99</v>
      </c>
      <c r="R40">
        <v>4</v>
      </c>
      <c r="S40" s="96">
        <v>185.45</v>
      </c>
    </row>
    <row r="41" spans="12:19">
      <c r="L41" s="91">
        <v>39894</v>
      </c>
      <c r="M41" s="9" t="s">
        <v>298</v>
      </c>
      <c r="N41" s="9" t="s">
        <v>131</v>
      </c>
      <c r="O41" s="9" t="s">
        <v>290</v>
      </c>
      <c r="P41" s="9" t="s">
        <v>289</v>
      </c>
      <c r="Q41" s="9" t="s">
        <v>101</v>
      </c>
      <c r="R41">
        <v>2</v>
      </c>
      <c r="S41" s="96">
        <v>35.08</v>
      </c>
    </row>
    <row r="42" spans="12:19">
      <c r="L42" s="91">
        <v>39894</v>
      </c>
      <c r="M42" s="9" t="s">
        <v>298</v>
      </c>
      <c r="N42" s="9" t="s">
        <v>131</v>
      </c>
      <c r="O42" s="9" t="s">
        <v>295</v>
      </c>
      <c r="P42" s="95" t="s">
        <v>289</v>
      </c>
      <c r="Q42" s="9" t="s">
        <v>99</v>
      </c>
      <c r="R42">
        <v>2</v>
      </c>
      <c r="S42" s="96">
        <v>91.62</v>
      </c>
    </row>
    <row r="43" spans="12:19">
      <c r="L43" s="91">
        <v>39894</v>
      </c>
      <c r="M43" s="9" t="s">
        <v>298</v>
      </c>
      <c r="N43" s="9" t="s">
        <v>131</v>
      </c>
      <c r="O43" s="9" t="s">
        <v>290</v>
      </c>
      <c r="P43" s="9" t="s">
        <v>293</v>
      </c>
      <c r="Q43" s="9" t="s">
        <v>101</v>
      </c>
      <c r="R43">
        <v>8</v>
      </c>
      <c r="S43" s="96">
        <v>155.5</v>
      </c>
    </row>
    <row r="44" spans="12:19">
      <c r="L44" s="91">
        <v>39894</v>
      </c>
      <c r="M44" s="9" t="s">
        <v>298</v>
      </c>
      <c r="N44" s="9" t="s">
        <v>133</v>
      </c>
      <c r="O44" s="9" t="s">
        <v>170</v>
      </c>
      <c r="P44" s="9" t="s">
        <v>288</v>
      </c>
      <c r="Q44" s="9" t="s">
        <v>99</v>
      </c>
      <c r="R44">
        <v>4</v>
      </c>
      <c r="S44" s="96">
        <v>20.89</v>
      </c>
    </row>
    <row r="45" spans="12:19">
      <c r="L45" s="91">
        <v>39894</v>
      </c>
      <c r="M45" s="9" t="s">
        <v>298</v>
      </c>
      <c r="N45" s="9" t="s">
        <v>133</v>
      </c>
      <c r="O45" s="9" t="s">
        <v>170</v>
      </c>
      <c r="P45" s="9" t="s">
        <v>289</v>
      </c>
      <c r="Q45" s="9" t="s">
        <v>99</v>
      </c>
      <c r="R45">
        <v>6</v>
      </c>
      <c r="S45" s="96">
        <v>186.29</v>
      </c>
    </row>
    <row r="46" spans="12:19">
      <c r="L46" s="91">
        <v>39894</v>
      </c>
      <c r="M46" s="9" t="s">
        <v>298</v>
      </c>
      <c r="N46" s="9" t="s">
        <v>133</v>
      </c>
      <c r="O46" s="9" t="s">
        <v>170</v>
      </c>
      <c r="P46" s="9" t="s">
        <v>293</v>
      </c>
      <c r="Q46" s="9" t="s">
        <v>101</v>
      </c>
      <c r="R46">
        <v>1</v>
      </c>
      <c r="S46" s="96">
        <v>42.22</v>
      </c>
    </row>
    <row r="47" spans="12:19">
      <c r="L47" s="91">
        <v>39894</v>
      </c>
      <c r="M47" s="9" t="s">
        <v>298</v>
      </c>
      <c r="N47" s="9" t="s">
        <v>133</v>
      </c>
      <c r="O47" s="9" t="s">
        <v>170</v>
      </c>
      <c r="P47" s="9" t="s">
        <v>288</v>
      </c>
      <c r="Q47" s="9" t="s">
        <v>99</v>
      </c>
      <c r="R47">
        <v>2</v>
      </c>
      <c r="S47" s="96">
        <v>42.19</v>
      </c>
    </row>
    <row r="48" spans="12:19">
      <c r="L48" s="91">
        <v>39895</v>
      </c>
      <c r="M48" s="9" t="s">
        <v>299</v>
      </c>
      <c r="N48" s="9" t="s">
        <v>135</v>
      </c>
      <c r="O48" s="9" t="s">
        <v>295</v>
      </c>
      <c r="P48" s="9" t="s">
        <v>288</v>
      </c>
      <c r="Q48" s="9" t="s">
        <v>101</v>
      </c>
      <c r="R48">
        <v>1</v>
      </c>
      <c r="S48" s="96">
        <v>47.86</v>
      </c>
    </row>
    <row r="49" spans="12:19">
      <c r="L49" s="91">
        <v>39896</v>
      </c>
      <c r="M49" s="9" t="s">
        <v>287</v>
      </c>
      <c r="N49" s="9" t="s">
        <v>131</v>
      </c>
      <c r="O49" s="9" t="s">
        <v>292</v>
      </c>
      <c r="P49" s="9" t="s">
        <v>289</v>
      </c>
      <c r="Q49" s="9" t="s">
        <v>101</v>
      </c>
      <c r="R49">
        <v>3</v>
      </c>
      <c r="S49" s="96">
        <v>139.76</v>
      </c>
    </row>
    <row r="50" spans="12:19">
      <c r="L50" s="91">
        <v>39896</v>
      </c>
      <c r="M50" s="9" t="s">
        <v>287</v>
      </c>
      <c r="N50" s="9" t="s">
        <v>131</v>
      </c>
      <c r="O50" s="9" t="s">
        <v>290</v>
      </c>
      <c r="P50" s="9" t="s">
        <v>289</v>
      </c>
      <c r="Q50" s="9" t="s">
        <v>101</v>
      </c>
      <c r="R50">
        <v>6</v>
      </c>
      <c r="S50" s="96">
        <v>186.42</v>
      </c>
    </row>
    <row r="51" spans="12:19">
      <c r="L51" s="91">
        <v>39896</v>
      </c>
      <c r="M51" s="9" t="s">
        <v>287</v>
      </c>
      <c r="N51" s="9" t="s">
        <v>135</v>
      </c>
      <c r="O51" s="9" t="s">
        <v>292</v>
      </c>
      <c r="P51" s="9" t="s">
        <v>289</v>
      </c>
      <c r="Q51" s="9" t="s">
        <v>101</v>
      </c>
      <c r="R51">
        <v>1</v>
      </c>
      <c r="S51" s="96">
        <v>54.08</v>
      </c>
    </row>
    <row r="52" spans="12:19">
      <c r="L52" s="91">
        <v>39896</v>
      </c>
      <c r="M52" s="9" t="s">
        <v>287</v>
      </c>
      <c r="N52" s="9" t="s">
        <v>135</v>
      </c>
      <c r="O52" s="9" t="s">
        <v>170</v>
      </c>
      <c r="P52" s="9" t="s">
        <v>289</v>
      </c>
      <c r="Q52" s="9" t="s">
        <v>101</v>
      </c>
      <c r="R52">
        <v>3</v>
      </c>
      <c r="S52" s="96">
        <v>84.98</v>
      </c>
    </row>
    <row r="53" spans="12:19">
      <c r="L53" s="91">
        <v>39896</v>
      </c>
      <c r="M53" s="9" t="s">
        <v>287</v>
      </c>
      <c r="N53" s="9" t="s">
        <v>135</v>
      </c>
      <c r="O53" s="9" t="s">
        <v>292</v>
      </c>
      <c r="P53" s="9" t="s">
        <v>293</v>
      </c>
      <c r="Q53" s="9" t="s">
        <v>101</v>
      </c>
      <c r="R53">
        <v>2</v>
      </c>
      <c r="S53" s="96">
        <v>27.13</v>
      </c>
    </row>
    <row r="54" spans="12:19">
      <c r="L54" s="91">
        <v>39897</v>
      </c>
      <c r="M54" s="9" t="s">
        <v>291</v>
      </c>
      <c r="N54" s="9" t="s">
        <v>131</v>
      </c>
      <c r="O54" s="9" t="s">
        <v>170</v>
      </c>
      <c r="P54" s="9" t="s">
        <v>289</v>
      </c>
      <c r="Q54" s="9" t="s">
        <v>101</v>
      </c>
      <c r="R54">
        <v>2</v>
      </c>
      <c r="S54" s="96">
        <v>54.7</v>
      </c>
    </row>
    <row r="55" spans="12:19">
      <c r="L55" s="91">
        <v>39897</v>
      </c>
      <c r="M55" s="9" t="s">
        <v>291</v>
      </c>
      <c r="N55" s="9" t="s">
        <v>135</v>
      </c>
      <c r="O55" s="9" t="s">
        <v>292</v>
      </c>
      <c r="P55" s="9" t="s">
        <v>289</v>
      </c>
      <c r="Q55" s="9" t="s">
        <v>101</v>
      </c>
      <c r="R55">
        <v>5</v>
      </c>
      <c r="S55" s="96">
        <v>229.54</v>
      </c>
    </row>
    <row r="56" spans="12:19">
      <c r="L56" s="91">
        <v>39897</v>
      </c>
      <c r="M56" s="9" t="s">
        <v>291</v>
      </c>
      <c r="N56" s="9" t="s">
        <v>133</v>
      </c>
      <c r="O56" s="9" t="s">
        <v>170</v>
      </c>
      <c r="P56" s="9" t="s">
        <v>293</v>
      </c>
      <c r="Q56" s="9" t="s">
        <v>99</v>
      </c>
      <c r="R56">
        <v>4</v>
      </c>
      <c r="S56" s="96">
        <v>124.21</v>
      </c>
    </row>
    <row r="57" spans="12:19">
      <c r="L57" s="91">
        <v>39898</v>
      </c>
      <c r="M57" s="9" t="s">
        <v>294</v>
      </c>
      <c r="N57" s="9" t="s">
        <v>131</v>
      </c>
      <c r="O57" s="9" t="s">
        <v>170</v>
      </c>
      <c r="P57" s="9" t="s">
        <v>288</v>
      </c>
      <c r="Q57" s="9" t="s">
        <v>101</v>
      </c>
      <c r="R57">
        <v>2</v>
      </c>
      <c r="S57" s="96">
        <v>26.39</v>
      </c>
    </row>
    <row r="58" spans="12:19">
      <c r="L58" s="91">
        <v>39899</v>
      </c>
      <c r="M58" s="9" t="s">
        <v>296</v>
      </c>
      <c r="N58" s="9" t="s">
        <v>131</v>
      </c>
      <c r="O58" s="9" t="s">
        <v>170</v>
      </c>
      <c r="P58" s="9" t="s">
        <v>289</v>
      </c>
      <c r="Q58" s="9" t="s">
        <v>101</v>
      </c>
      <c r="R58">
        <v>4</v>
      </c>
      <c r="S58" s="96">
        <v>106.97</v>
      </c>
    </row>
    <row r="59" spans="12:19">
      <c r="L59" s="91">
        <v>39899</v>
      </c>
      <c r="M59" s="9" t="s">
        <v>296</v>
      </c>
      <c r="N59" s="9" t="s">
        <v>135</v>
      </c>
      <c r="O59" s="9" t="s">
        <v>170</v>
      </c>
      <c r="P59" s="95" t="s">
        <v>293</v>
      </c>
      <c r="Q59" s="9" t="s">
        <v>101</v>
      </c>
      <c r="R59">
        <v>8</v>
      </c>
      <c r="S59" s="96">
        <v>377.18</v>
      </c>
    </row>
    <row r="60" spans="12:19">
      <c r="L60" s="91">
        <v>39900</v>
      </c>
      <c r="M60" s="9" t="s">
        <v>297</v>
      </c>
      <c r="N60" s="9" t="s">
        <v>131</v>
      </c>
      <c r="O60" s="9" t="s">
        <v>290</v>
      </c>
      <c r="P60" s="9" t="s">
        <v>289</v>
      </c>
      <c r="Q60" s="9" t="s">
        <v>101</v>
      </c>
      <c r="R60">
        <v>1</v>
      </c>
      <c r="S60" s="96">
        <v>24.31</v>
      </c>
    </row>
    <row r="61" spans="12:19">
      <c r="L61" s="91">
        <v>39900</v>
      </c>
      <c r="M61" s="9" t="s">
        <v>297</v>
      </c>
      <c r="N61" s="9" t="s">
        <v>135</v>
      </c>
      <c r="O61" s="9" t="s">
        <v>292</v>
      </c>
      <c r="P61" s="9" t="s">
        <v>289</v>
      </c>
      <c r="Q61" s="9" t="s">
        <v>101</v>
      </c>
      <c r="R61">
        <v>1</v>
      </c>
      <c r="S61" s="96">
        <v>34.47</v>
      </c>
    </row>
    <row r="62" spans="12:19">
      <c r="L62" s="91">
        <v>39900</v>
      </c>
      <c r="M62" s="9" t="s">
        <v>297</v>
      </c>
      <c r="N62" s="9" t="s">
        <v>135</v>
      </c>
      <c r="O62" s="9" t="s">
        <v>170</v>
      </c>
      <c r="P62" s="95" t="s">
        <v>289</v>
      </c>
      <c r="Q62" s="9" t="s">
        <v>99</v>
      </c>
      <c r="R62">
        <v>3</v>
      </c>
      <c r="S62" s="96">
        <v>106.19</v>
      </c>
    </row>
    <row r="63" spans="12:19">
      <c r="L63" s="91">
        <v>39900</v>
      </c>
      <c r="M63" s="9" t="s">
        <v>297</v>
      </c>
      <c r="N63" s="9" t="s">
        <v>133</v>
      </c>
      <c r="O63" s="9" t="s">
        <v>290</v>
      </c>
      <c r="P63" s="9" t="s">
        <v>288</v>
      </c>
      <c r="Q63" s="9" t="s">
        <v>99</v>
      </c>
      <c r="R63">
        <v>2</v>
      </c>
      <c r="S63" s="96">
        <v>55.3</v>
      </c>
    </row>
    <row r="64" spans="12:19">
      <c r="L64" s="91">
        <v>39901</v>
      </c>
      <c r="M64" s="9" t="s">
        <v>298</v>
      </c>
      <c r="N64" s="9" t="s">
        <v>131</v>
      </c>
      <c r="O64" s="9" t="s">
        <v>290</v>
      </c>
      <c r="P64" s="9" t="s">
        <v>288</v>
      </c>
      <c r="Q64" s="9" t="s">
        <v>101</v>
      </c>
      <c r="R64">
        <v>2</v>
      </c>
      <c r="S64" s="96">
        <v>82.98</v>
      </c>
    </row>
    <row r="65" spans="12:19">
      <c r="L65" s="91">
        <v>39901</v>
      </c>
      <c r="M65" s="9" t="s">
        <v>298</v>
      </c>
      <c r="N65" s="9" t="s">
        <v>131</v>
      </c>
      <c r="O65" s="9" t="s">
        <v>290</v>
      </c>
      <c r="P65" s="9" t="s">
        <v>293</v>
      </c>
      <c r="Q65" s="9" t="s">
        <v>99</v>
      </c>
      <c r="R65">
        <v>4</v>
      </c>
      <c r="S65" s="96">
        <v>101.79</v>
      </c>
    </row>
    <row r="66" spans="12:19">
      <c r="L66" s="91">
        <v>39901</v>
      </c>
      <c r="M66" s="9" t="s">
        <v>298</v>
      </c>
      <c r="N66" s="9" t="s">
        <v>131</v>
      </c>
      <c r="O66" s="9" t="s">
        <v>295</v>
      </c>
      <c r="P66" s="9" t="s">
        <v>289</v>
      </c>
      <c r="Q66" s="9" t="s">
        <v>99</v>
      </c>
      <c r="R66">
        <v>3</v>
      </c>
      <c r="S66" s="96">
        <v>99.28</v>
      </c>
    </row>
    <row r="67" spans="12:19">
      <c r="L67" s="91">
        <v>39901</v>
      </c>
      <c r="M67" s="9" t="s">
        <v>298</v>
      </c>
      <c r="N67" s="9" t="s">
        <v>131</v>
      </c>
      <c r="O67" s="9" t="s">
        <v>290</v>
      </c>
      <c r="P67" s="9" t="s">
        <v>289</v>
      </c>
      <c r="Q67" s="9" t="s">
        <v>101</v>
      </c>
      <c r="R67">
        <v>3</v>
      </c>
      <c r="S67" s="96">
        <v>100.09</v>
      </c>
    </row>
    <row r="68" spans="12:19">
      <c r="L68" s="91">
        <v>39901</v>
      </c>
      <c r="M68" s="9" t="s">
        <v>298</v>
      </c>
      <c r="N68" s="9" t="s">
        <v>135</v>
      </c>
      <c r="O68" s="9" t="s">
        <v>290</v>
      </c>
      <c r="P68" s="9" t="s">
        <v>293</v>
      </c>
      <c r="Q68" s="9" t="s">
        <v>101</v>
      </c>
      <c r="R68">
        <v>3</v>
      </c>
      <c r="S68" s="96">
        <v>88.91</v>
      </c>
    </row>
    <row r="69" spans="12:19">
      <c r="L69" s="91">
        <v>39901</v>
      </c>
      <c r="M69" s="9" t="s">
        <v>298</v>
      </c>
      <c r="N69" s="9" t="s">
        <v>135</v>
      </c>
      <c r="O69" s="9" t="s">
        <v>295</v>
      </c>
      <c r="P69" s="9" t="s">
        <v>293</v>
      </c>
      <c r="Q69" s="9" t="s">
        <v>99</v>
      </c>
      <c r="R69">
        <v>2</v>
      </c>
      <c r="S69" s="96">
        <v>62.58</v>
      </c>
    </row>
    <row r="70" spans="12:19">
      <c r="L70" s="91">
        <v>39901</v>
      </c>
      <c r="M70" s="9" t="s">
        <v>298</v>
      </c>
      <c r="N70" s="9" t="s">
        <v>135</v>
      </c>
      <c r="O70" s="9" t="s">
        <v>292</v>
      </c>
      <c r="P70" s="9" t="s">
        <v>288</v>
      </c>
      <c r="Q70" s="9" t="s">
        <v>101</v>
      </c>
      <c r="R70">
        <v>1</v>
      </c>
      <c r="S70" s="96">
        <v>28.87</v>
      </c>
    </row>
    <row r="71" spans="12:19">
      <c r="L71" s="91">
        <v>39901</v>
      </c>
      <c r="M71" s="9" t="s">
        <v>298</v>
      </c>
      <c r="N71" s="9" t="s">
        <v>135</v>
      </c>
      <c r="O71" s="9" t="s">
        <v>295</v>
      </c>
      <c r="P71" s="95" t="s">
        <v>288</v>
      </c>
      <c r="Q71" s="9" t="s">
        <v>99</v>
      </c>
      <c r="R71">
        <v>4</v>
      </c>
      <c r="S71" s="96">
        <v>141.29</v>
      </c>
    </row>
    <row r="72" spans="12:19">
      <c r="L72" s="91">
        <v>39901</v>
      </c>
      <c r="M72" s="9" t="s">
        <v>298</v>
      </c>
      <c r="N72" s="9" t="s">
        <v>133</v>
      </c>
      <c r="O72" s="9" t="s">
        <v>290</v>
      </c>
      <c r="P72" s="9" t="s">
        <v>293</v>
      </c>
      <c r="Q72" s="9" t="s">
        <v>99</v>
      </c>
      <c r="R72">
        <v>4</v>
      </c>
      <c r="S72" s="96">
        <v>66.540000000000006</v>
      </c>
    </row>
    <row r="73" spans="12:19">
      <c r="L73" s="91">
        <v>39901</v>
      </c>
      <c r="M73" s="9" t="s">
        <v>298</v>
      </c>
      <c r="N73" s="9" t="s">
        <v>133</v>
      </c>
      <c r="O73" s="9" t="s">
        <v>292</v>
      </c>
      <c r="P73" s="9" t="s">
        <v>288</v>
      </c>
      <c r="Q73" s="9" t="s">
        <v>101</v>
      </c>
      <c r="R73">
        <v>2</v>
      </c>
      <c r="S73" s="96">
        <v>69.03</v>
      </c>
    </row>
    <row r="74" spans="12:19">
      <c r="L74" s="91">
        <v>39902</v>
      </c>
      <c r="M74" s="9" t="s">
        <v>287</v>
      </c>
      <c r="N74" s="9" t="s">
        <v>135</v>
      </c>
      <c r="O74" s="9" t="s">
        <v>292</v>
      </c>
      <c r="P74" s="95" t="s">
        <v>289</v>
      </c>
      <c r="Q74" s="9" t="s">
        <v>101</v>
      </c>
      <c r="R74">
        <v>2</v>
      </c>
      <c r="S74" s="96">
        <v>65.510000000000005</v>
      </c>
    </row>
    <row r="75" spans="12:19">
      <c r="L75" s="91">
        <v>39902</v>
      </c>
      <c r="M75" s="9" t="s">
        <v>287</v>
      </c>
      <c r="N75" s="9" t="s">
        <v>133</v>
      </c>
      <c r="O75" s="9" t="s">
        <v>170</v>
      </c>
      <c r="P75" s="9" t="s">
        <v>288</v>
      </c>
      <c r="Q75" s="9" t="s">
        <v>101</v>
      </c>
      <c r="R75">
        <v>2</v>
      </c>
      <c r="S75" s="96">
        <v>35.590000000000003</v>
      </c>
    </row>
    <row r="76" spans="12:19">
      <c r="L76" s="91">
        <v>39903</v>
      </c>
      <c r="M76" s="9" t="s">
        <v>294</v>
      </c>
      <c r="N76" s="9" t="s">
        <v>135</v>
      </c>
      <c r="O76" s="9" t="s">
        <v>292</v>
      </c>
      <c r="P76" s="9" t="s">
        <v>288</v>
      </c>
      <c r="Q76" s="9" t="s">
        <v>101</v>
      </c>
      <c r="R76">
        <v>7</v>
      </c>
      <c r="S76" s="96">
        <v>320.18</v>
      </c>
    </row>
    <row r="77" spans="12:19">
      <c r="L77" s="91">
        <v>39903</v>
      </c>
      <c r="M77" s="9" t="s">
        <v>294</v>
      </c>
      <c r="N77" s="9" t="s">
        <v>135</v>
      </c>
      <c r="O77" s="9" t="s">
        <v>295</v>
      </c>
      <c r="P77" s="95" t="s">
        <v>289</v>
      </c>
      <c r="Q77" s="9" t="s">
        <v>99</v>
      </c>
      <c r="R77">
        <v>5</v>
      </c>
      <c r="S77" s="96">
        <v>128.57</v>
      </c>
    </row>
    <row r="78" spans="12:19">
      <c r="L78" s="91">
        <v>39903</v>
      </c>
      <c r="M78" s="9" t="s">
        <v>294</v>
      </c>
      <c r="N78" s="9" t="s">
        <v>133</v>
      </c>
      <c r="O78" s="9" t="s">
        <v>170</v>
      </c>
      <c r="P78" s="9" t="s">
        <v>289</v>
      </c>
      <c r="Q78" s="9" t="s">
        <v>99</v>
      </c>
      <c r="R78">
        <v>6</v>
      </c>
      <c r="S78" s="96">
        <v>248.42</v>
      </c>
    </row>
    <row r="79" spans="12:19">
      <c r="L79" s="91">
        <v>39903</v>
      </c>
      <c r="M79" s="9" t="s">
        <v>294</v>
      </c>
      <c r="N79" s="9" t="s">
        <v>133</v>
      </c>
      <c r="O79" s="9" t="s">
        <v>290</v>
      </c>
      <c r="P79" s="9" t="s">
        <v>293</v>
      </c>
      <c r="Q79" s="9" t="s">
        <v>99</v>
      </c>
      <c r="R79">
        <v>2</v>
      </c>
      <c r="S79" s="96">
        <v>50.04</v>
      </c>
    </row>
    <row r="80" spans="12:19">
      <c r="L80" s="91">
        <v>39904</v>
      </c>
      <c r="M80" s="9" t="s">
        <v>296</v>
      </c>
      <c r="N80" s="9" t="s">
        <v>131</v>
      </c>
      <c r="O80" s="9" t="s">
        <v>290</v>
      </c>
      <c r="P80" s="9" t="s">
        <v>293</v>
      </c>
      <c r="Q80" s="9" t="s">
        <v>99</v>
      </c>
      <c r="R80">
        <v>4</v>
      </c>
      <c r="S80" s="96">
        <v>145.47999999999999</v>
      </c>
    </row>
    <row r="81" spans="12:20">
      <c r="L81" s="91">
        <v>39904</v>
      </c>
      <c r="M81" s="9" t="s">
        <v>296</v>
      </c>
      <c r="N81" s="9" t="s">
        <v>135</v>
      </c>
      <c r="O81" s="9" t="s">
        <v>170</v>
      </c>
      <c r="P81" s="95" t="s">
        <v>289</v>
      </c>
      <c r="Q81" s="9" t="s">
        <v>101</v>
      </c>
      <c r="R81">
        <v>9</v>
      </c>
      <c r="S81" s="96">
        <v>403.6</v>
      </c>
    </row>
    <row r="82" spans="12:20">
      <c r="L82" s="91">
        <v>39904</v>
      </c>
      <c r="M82" s="9" t="s">
        <v>296</v>
      </c>
      <c r="N82" s="9" t="s">
        <v>135</v>
      </c>
      <c r="O82" s="9" t="s">
        <v>290</v>
      </c>
      <c r="P82" s="9" t="s">
        <v>293</v>
      </c>
      <c r="Q82" s="9" t="s">
        <v>101</v>
      </c>
      <c r="R82">
        <v>6</v>
      </c>
      <c r="S82" s="96">
        <v>284.14</v>
      </c>
    </row>
    <row r="83" spans="12:20">
      <c r="L83" s="91">
        <v>39904</v>
      </c>
      <c r="M83" s="9" t="s">
        <v>296</v>
      </c>
      <c r="N83" s="9" t="s">
        <v>135</v>
      </c>
      <c r="O83" s="9" t="s">
        <v>170</v>
      </c>
      <c r="P83" s="9" t="s">
        <v>289</v>
      </c>
      <c r="Q83" s="9" t="s">
        <v>101</v>
      </c>
      <c r="R83">
        <v>1</v>
      </c>
      <c r="S83" s="96">
        <v>81.14</v>
      </c>
    </row>
    <row r="84" spans="12:20">
      <c r="L84" s="91">
        <v>39905</v>
      </c>
      <c r="M84" s="9" t="s">
        <v>297</v>
      </c>
      <c r="N84" s="9" t="s">
        <v>131</v>
      </c>
      <c r="O84" s="9" t="s">
        <v>295</v>
      </c>
      <c r="P84" s="9" t="s">
        <v>289</v>
      </c>
      <c r="Q84" s="9" t="s">
        <v>101</v>
      </c>
      <c r="R84">
        <v>3</v>
      </c>
      <c r="S84" s="96">
        <v>82.36</v>
      </c>
    </row>
    <row r="85" spans="12:20">
      <c r="L85" s="91">
        <v>39905</v>
      </c>
      <c r="M85" s="9" t="s">
        <v>297</v>
      </c>
      <c r="N85" s="9" t="s">
        <v>135</v>
      </c>
      <c r="O85" s="9" t="s">
        <v>295</v>
      </c>
      <c r="P85" s="95" t="s">
        <v>289</v>
      </c>
      <c r="Q85" s="9" t="s">
        <v>101</v>
      </c>
      <c r="R85">
        <v>2</v>
      </c>
      <c r="S85" s="96">
        <v>32.65</v>
      </c>
    </row>
    <row r="86" spans="12:20">
      <c r="L86" s="91">
        <v>39905</v>
      </c>
      <c r="M86" s="9" t="s">
        <v>297</v>
      </c>
      <c r="N86" s="9" t="s">
        <v>135</v>
      </c>
      <c r="O86" s="9" t="s">
        <v>290</v>
      </c>
      <c r="P86" s="9" t="s">
        <v>288</v>
      </c>
      <c r="Q86" s="9" t="s">
        <v>101</v>
      </c>
      <c r="R86">
        <v>6</v>
      </c>
      <c r="S86" s="96">
        <v>200.7</v>
      </c>
    </row>
    <row r="87" spans="12:20">
      <c r="L87" s="91">
        <v>39905</v>
      </c>
      <c r="M87" s="9" t="s">
        <v>297</v>
      </c>
      <c r="N87" s="9" t="s">
        <v>135</v>
      </c>
      <c r="O87" s="9" t="s">
        <v>290</v>
      </c>
      <c r="P87" s="9" t="s">
        <v>289</v>
      </c>
      <c r="Q87" s="9" t="s">
        <v>101</v>
      </c>
      <c r="R87">
        <v>3</v>
      </c>
      <c r="S87" s="96">
        <v>99.13</v>
      </c>
    </row>
    <row r="88" spans="12:20">
      <c r="L88" s="91">
        <v>39906</v>
      </c>
      <c r="M88" s="9" t="s">
        <v>298</v>
      </c>
      <c r="N88" s="9" t="s">
        <v>131</v>
      </c>
      <c r="O88" s="9" t="s">
        <v>292</v>
      </c>
      <c r="P88" s="9" t="s">
        <v>288</v>
      </c>
      <c r="Q88" s="9" t="s">
        <v>101</v>
      </c>
      <c r="R88">
        <v>4</v>
      </c>
      <c r="S88" s="96">
        <v>85.88</v>
      </c>
    </row>
    <row r="89" spans="12:20">
      <c r="L89" s="91">
        <v>39906</v>
      </c>
      <c r="M89" s="9" t="s">
        <v>298</v>
      </c>
      <c r="N89" s="9" t="s">
        <v>135</v>
      </c>
      <c r="O89" s="9" t="s">
        <v>292</v>
      </c>
      <c r="P89" s="95" t="s">
        <v>289</v>
      </c>
      <c r="Q89" s="9" t="s">
        <v>99</v>
      </c>
      <c r="R89">
        <v>3</v>
      </c>
      <c r="S89" s="96">
        <v>183.52</v>
      </c>
    </row>
    <row r="90" spans="12:20">
      <c r="L90" s="91">
        <v>39906</v>
      </c>
      <c r="M90" s="9" t="s">
        <v>298</v>
      </c>
      <c r="N90" s="9" t="s">
        <v>135</v>
      </c>
      <c r="O90" s="9" t="s">
        <v>170</v>
      </c>
      <c r="P90" s="9" t="s">
        <v>288</v>
      </c>
      <c r="Q90" s="9" t="s">
        <v>101</v>
      </c>
      <c r="R90">
        <v>2</v>
      </c>
      <c r="S90" s="96">
        <v>53.87</v>
      </c>
    </row>
    <row r="91" spans="12:20">
      <c r="L91" s="91">
        <v>39906</v>
      </c>
      <c r="M91" s="9" t="s">
        <v>298</v>
      </c>
      <c r="N91" s="9" t="s">
        <v>133</v>
      </c>
      <c r="O91" s="9" t="s">
        <v>290</v>
      </c>
      <c r="P91" s="9" t="s">
        <v>289</v>
      </c>
      <c r="Q91" s="9" t="s">
        <v>99</v>
      </c>
      <c r="R91">
        <v>3</v>
      </c>
      <c r="S91" s="96">
        <v>44.08</v>
      </c>
    </row>
    <row r="92" spans="12:20">
      <c r="L92" s="91">
        <v>39907</v>
      </c>
      <c r="M92" s="9" t="s">
        <v>299</v>
      </c>
      <c r="N92" s="9" t="s">
        <v>131</v>
      </c>
      <c r="O92" s="9" t="s">
        <v>295</v>
      </c>
      <c r="P92" s="9" t="s">
        <v>288</v>
      </c>
      <c r="Q92" s="9" t="s">
        <v>101</v>
      </c>
      <c r="R92">
        <v>1</v>
      </c>
      <c r="S92" s="96">
        <v>82.34</v>
      </c>
    </row>
    <row r="93" spans="12:20">
      <c r="L93" s="91">
        <v>39907</v>
      </c>
      <c r="M93" s="9" t="s">
        <v>299</v>
      </c>
      <c r="N93" s="9" t="s">
        <v>135</v>
      </c>
      <c r="O93" s="9" t="s">
        <v>292</v>
      </c>
      <c r="P93" s="9" t="s">
        <v>293</v>
      </c>
      <c r="Q93" s="9" t="s">
        <v>99</v>
      </c>
      <c r="R93">
        <v>3</v>
      </c>
      <c r="S93" s="96">
        <v>151.29</v>
      </c>
    </row>
    <row r="94" spans="12:20">
      <c r="L94" s="91">
        <v>39908</v>
      </c>
      <c r="M94" s="9" t="s">
        <v>287</v>
      </c>
      <c r="N94" s="9" t="s">
        <v>131</v>
      </c>
      <c r="O94" s="9" t="s">
        <v>290</v>
      </c>
      <c r="P94" s="9" t="s">
        <v>288</v>
      </c>
      <c r="Q94" s="9" t="s">
        <v>99</v>
      </c>
      <c r="R94" s="9" t="s">
        <v>300</v>
      </c>
      <c r="S94">
        <v>5</v>
      </c>
      <c r="T94" s="96">
        <v>87.02</v>
      </c>
    </row>
    <row r="95" spans="12:20">
      <c r="L95" s="91">
        <v>39908</v>
      </c>
      <c r="M95" s="9" t="s">
        <v>287</v>
      </c>
      <c r="N95" s="9" t="s">
        <v>135</v>
      </c>
      <c r="O95" s="9" t="s">
        <v>295</v>
      </c>
      <c r="P95" s="9" t="s">
        <v>288</v>
      </c>
      <c r="Q95" s="9" t="s">
        <v>99</v>
      </c>
      <c r="R95" s="9" t="s">
        <v>300</v>
      </c>
      <c r="S95">
        <v>2</v>
      </c>
      <c r="T95" s="96">
        <v>54.96</v>
      </c>
    </row>
    <row r="96" spans="12:20">
      <c r="L96" s="91">
        <v>39908</v>
      </c>
      <c r="M96" s="9" t="s">
        <v>287</v>
      </c>
      <c r="N96" s="9" t="s">
        <v>135</v>
      </c>
      <c r="O96" s="9" t="s">
        <v>295</v>
      </c>
      <c r="P96" s="9" t="s">
        <v>289</v>
      </c>
      <c r="Q96" s="9" t="s">
        <v>101</v>
      </c>
      <c r="R96" s="9" t="s">
        <v>300</v>
      </c>
      <c r="S96">
        <v>1</v>
      </c>
      <c r="T96" s="96">
        <v>65.11</v>
      </c>
    </row>
    <row r="97" spans="12:20">
      <c r="L97" s="91">
        <v>39908</v>
      </c>
      <c r="M97" s="9" t="s">
        <v>287</v>
      </c>
      <c r="N97" s="9" t="s">
        <v>135</v>
      </c>
      <c r="O97" s="9" t="s">
        <v>290</v>
      </c>
      <c r="P97" s="9" t="s">
        <v>289</v>
      </c>
      <c r="Q97" s="9" t="s">
        <v>101</v>
      </c>
      <c r="R97" s="9" t="s">
        <v>300</v>
      </c>
      <c r="S97">
        <v>3</v>
      </c>
      <c r="T97" s="96">
        <v>76.69</v>
      </c>
    </row>
    <row r="98" spans="12:20">
      <c r="L98" s="91">
        <v>39908</v>
      </c>
      <c r="M98" s="9" t="s">
        <v>287</v>
      </c>
      <c r="N98" s="9" t="s">
        <v>133</v>
      </c>
      <c r="O98" s="9" t="s">
        <v>290</v>
      </c>
      <c r="P98" s="9" t="s">
        <v>288</v>
      </c>
      <c r="Q98" s="9" t="s">
        <v>101</v>
      </c>
      <c r="R98" s="9" t="s">
        <v>300</v>
      </c>
      <c r="S98">
        <v>2</v>
      </c>
      <c r="T98" s="96">
        <v>48.38</v>
      </c>
    </row>
    <row r="99" spans="12:20">
      <c r="L99" s="91">
        <v>39909</v>
      </c>
      <c r="M99" s="9" t="s">
        <v>291</v>
      </c>
      <c r="N99" s="9" t="s">
        <v>131</v>
      </c>
      <c r="O99" s="9" t="s">
        <v>290</v>
      </c>
      <c r="P99" s="9" t="s">
        <v>293</v>
      </c>
      <c r="Q99" s="9" t="s">
        <v>101</v>
      </c>
      <c r="R99" s="9" t="s">
        <v>300</v>
      </c>
      <c r="S99">
        <v>5</v>
      </c>
      <c r="T99" s="96">
        <v>76.64</v>
      </c>
    </row>
    <row r="100" spans="12:20">
      <c r="L100" s="91">
        <v>39909</v>
      </c>
      <c r="M100" s="9" t="s">
        <v>291</v>
      </c>
      <c r="N100" s="9" t="s">
        <v>135</v>
      </c>
      <c r="O100" s="9" t="s">
        <v>290</v>
      </c>
      <c r="P100" s="9" t="s">
        <v>288</v>
      </c>
      <c r="Q100" s="9" t="s">
        <v>101</v>
      </c>
      <c r="R100" s="9" t="s">
        <v>300</v>
      </c>
      <c r="S100">
        <v>2</v>
      </c>
      <c r="T100" s="96">
        <v>54.08</v>
      </c>
    </row>
    <row r="101" spans="12:20">
      <c r="L101" s="91">
        <v>39909</v>
      </c>
      <c r="M101" s="9" t="s">
        <v>291</v>
      </c>
      <c r="N101" s="9" t="s">
        <v>135</v>
      </c>
      <c r="O101" s="9" t="s">
        <v>292</v>
      </c>
      <c r="P101" s="9" t="s">
        <v>289</v>
      </c>
      <c r="Q101" s="9" t="s">
        <v>101</v>
      </c>
      <c r="R101" s="9" t="s">
        <v>301</v>
      </c>
      <c r="S101">
        <v>3</v>
      </c>
      <c r="T101" s="96">
        <v>130</v>
      </c>
    </row>
    <row r="102" spans="12:20">
      <c r="L102" s="91">
        <v>39909</v>
      </c>
      <c r="M102" s="9" t="s">
        <v>291</v>
      </c>
      <c r="N102" s="9" t="s">
        <v>133</v>
      </c>
      <c r="O102" s="9" t="s">
        <v>295</v>
      </c>
      <c r="P102" s="95" t="s">
        <v>289</v>
      </c>
      <c r="Q102" s="9" t="s">
        <v>101</v>
      </c>
      <c r="R102" s="9" t="s">
        <v>302</v>
      </c>
      <c r="S102">
        <v>4</v>
      </c>
      <c r="T102" s="96">
        <v>218.29</v>
      </c>
    </row>
    <row r="103" spans="12:20">
      <c r="L103" s="91">
        <v>39910</v>
      </c>
      <c r="M103" s="9" t="s">
        <v>294</v>
      </c>
      <c r="N103" s="9" t="s">
        <v>133</v>
      </c>
      <c r="O103" s="9" t="s">
        <v>170</v>
      </c>
      <c r="P103" s="9" t="s">
        <v>288</v>
      </c>
      <c r="Q103" s="9" t="s">
        <v>99</v>
      </c>
      <c r="R103" s="9" t="s">
        <v>300</v>
      </c>
      <c r="S103">
        <v>1</v>
      </c>
      <c r="T103" s="96">
        <v>38.1</v>
      </c>
    </row>
    <row r="104" spans="12:20">
      <c r="L104" s="91">
        <v>39911</v>
      </c>
      <c r="M104" s="9" t="s">
        <v>296</v>
      </c>
      <c r="N104" s="9" t="s">
        <v>131</v>
      </c>
      <c r="O104" s="9" t="s">
        <v>290</v>
      </c>
      <c r="P104" s="9" t="s">
        <v>288</v>
      </c>
      <c r="Q104" s="9" t="s">
        <v>99</v>
      </c>
      <c r="R104" s="9" t="s">
        <v>300</v>
      </c>
      <c r="S104">
        <v>4</v>
      </c>
      <c r="T104" s="96">
        <v>100.02</v>
      </c>
    </row>
    <row r="105" spans="12:20">
      <c r="L105" s="91">
        <v>39911</v>
      </c>
      <c r="M105" s="9" t="s">
        <v>296</v>
      </c>
      <c r="N105" s="9" t="s">
        <v>131</v>
      </c>
      <c r="O105" s="9" t="s">
        <v>170</v>
      </c>
      <c r="P105" s="95" t="s">
        <v>293</v>
      </c>
      <c r="Q105" s="9" t="s">
        <v>101</v>
      </c>
      <c r="R105" s="9" t="s">
        <v>302</v>
      </c>
      <c r="S105">
        <v>4</v>
      </c>
      <c r="T105" s="96">
        <v>248.73</v>
      </c>
    </row>
    <row r="106" spans="12:20">
      <c r="L106" s="91">
        <v>39911</v>
      </c>
      <c r="M106" s="9" t="s">
        <v>296</v>
      </c>
      <c r="N106" s="9" t="s">
        <v>131</v>
      </c>
      <c r="O106" s="9" t="s">
        <v>170</v>
      </c>
      <c r="P106" s="9" t="s">
        <v>289</v>
      </c>
      <c r="Q106" s="9" t="s">
        <v>101</v>
      </c>
      <c r="R106" s="9" t="s">
        <v>300</v>
      </c>
      <c r="S106">
        <v>2</v>
      </c>
      <c r="T106" s="96">
        <v>25.8</v>
      </c>
    </row>
    <row r="107" spans="12:20">
      <c r="L107" s="91">
        <v>39911</v>
      </c>
      <c r="M107" s="9" t="s">
        <v>296</v>
      </c>
      <c r="N107" s="9" t="s">
        <v>133</v>
      </c>
      <c r="O107" s="9" t="s">
        <v>295</v>
      </c>
      <c r="P107" s="9" t="s">
        <v>293</v>
      </c>
      <c r="Q107" s="9" t="s">
        <v>99</v>
      </c>
      <c r="R107" s="9" t="s">
        <v>300</v>
      </c>
      <c r="S107">
        <v>1</v>
      </c>
      <c r="T107" s="96">
        <v>52.83</v>
      </c>
    </row>
    <row r="108" spans="12:20">
      <c r="L108" s="91">
        <v>39912</v>
      </c>
      <c r="M108" s="9" t="s">
        <v>297</v>
      </c>
      <c r="N108" s="9" t="s">
        <v>131</v>
      </c>
      <c r="O108" s="9" t="s">
        <v>170</v>
      </c>
      <c r="P108" s="9" t="s">
        <v>288</v>
      </c>
      <c r="Q108" s="9" t="s">
        <v>99</v>
      </c>
      <c r="R108" s="9" t="s">
        <v>301</v>
      </c>
      <c r="S108">
        <v>3</v>
      </c>
      <c r="T108" s="96">
        <v>131.88999999999999</v>
      </c>
    </row>
    <row r="109" spans="12:20">
      <c r="L109" s="91">
        <v>39912</v>
      </c>
      <c r="M109" s="9" t="s">
        <v>297</v>
      </c>
      <c r="N109" s="9" t="s">
        <v>131</v>
      </c>
      <c r="O109" s="9" t="s">
        <v>290</v>
      </c>
      <c r="P109" s="9" t="s">
        <v>289</v>
      </c>
      <c r="Q109" s="9" t="s">
        <v>99</v>
      </c>
      <c r="R109" s="9" t="s">
        <v>300</v>
      </c>
      <c r="S109">
        <v>3</v>
      </c>
      <c r="T109" s="96">
        <v>82.69</v>
      </c>
    </row>
    <row r="110" spans="12:20">
      <c r="L110" s="91">
        <v>39912</v>
      </c>
      <c r="M110" s="9" t="s">
        <v>297</v>
      </c>
      <c r="N110" s="9" t="s">
        <v>131</v>
      </c>
      <c r="O110" s="9" t="s">
        <v>170</v>
      </c>
      <c r="P110" s="9" t="s">
        <v>289</v>
      </c>
      <c r="Q110" s="9" t="s">
        <v>99</v>
      </c>
      <c r="R110" s="9" t="s">
        <v>300</v>
      </c>
      <c r="S110">
        <v>1</v>
      </c>
      <c r="T110" s="96">
        <v>70.03</v>
      </c>
    </row>
    <row r="111" spans="12:20">
      <c r="L111" s="91">
        <v>39912</v>
      </c>
      <c r="M111" s="9" t="s">
        <v>297</v>
      </c>
      <c r="N111" s="9" t="s">
        <v>131</v>
      </c>
      <c r="O111" s="9" t="s">
        <v>290</v>
      </c>
      <c r="P111" s="95" t="s">
        <v>289</v>
      </c>
      <c r="Q111" s="9" t="s">
        <v>101</v>
      </c>
      <c r="R111" s="9" t="s">
        <v>302</v>
      </c>
      <c r="S111">
        <v>1</v>
      </c>
      <c r="T111" s="96">
        <v>102.86</v>
      </c>
    </row>
    <row r="112" spans="12:20">
      <c r="L112" s="91">
        <v>39912</v>
      </c>
      <c r="M112" s="9" t="s">
        <v>297</v>
      </c>
      <c r="N112" s="9" t="s">
        <v>131</v>
      </c>
      <c r="O112" s="9" t="s">
        <v>170</v>
      </c>
      <c r="P112" s="9" t="s">
        <v>293</v>
      </c>
      <c r="Q112" s="9" t="s">
        <v>99</v>
      </c>
      <c r="R112" s="9" t="s">
        <v>302</v>
      </c>
      <c r="S112">
        <v>4</v>
      </c>
      <c r="T112" s="96">
        <v>174.13</v>
      </c>
    </row>
    <row r="113" spans="12:20">
      <c r="L113" s="91">
        <v>39913</v>
      </c>
      <c r="M113" s="9" t="s">
        <v>298</v>
      </c>
      <c r="N113" s="9" t="s">
        <v>131</v>
      </c>
      <c r="O113" s="9" t="s">
        <v>292</v>
      </c>
      <c r="P113" s="9" t="s">
        <v>289</v>
      </c>
      <c r="Q113" s="9" t="s">
        <v>101</v>
      </c>
      <c r="R113" s="9" t="s">
        <v>300</v>
      </c>
      <c r="S113">
        <v>2</v>
      </c>
      <c r="T113" s="96">
        <v>49.8</v>
      </c>
    </row>
    <row r="114" spans="12:20">
      <c r="L114" s="91">
        <v>39913</v>
      </c>
      <c r="M114" s="9" t="s">
        <v>298</v>
      </c>
      <c r="N114" s="9" t="s">
        <v>131</v>
      </c>
      <c r="O114" s="9" t="s">
        <v>295</v>
      </c>
      <c r="P114" s="95" t="s">
        <v>293</v>
      </c>
      <c r="Q114" s="9" t="s">
        <v>101</v>
      </c>
      <c r="R114" s="9" t="s">
        <v>300</v>
      </c>
      <c r="S114">
        <v>2</v>
      </c>
      <c r="T114" s="96">
        <v>29.97</v>
      </c>
    </row>
    <row r="115" spans="12:20">
      <c r="L115" s="91">
        <v>39913</v>
      </c>
      <c r="M115" s="9" t="s">
        <v>298</v>
      </c>
      <c r="N115" s="9" t="s">
        <v>135</v>
      </c>
      <c r="O115" s="9" t="s">
        <v>295</v>
      </c>
      <c r="P115" s="9" t="s">
        <v>289</v>
      </c>
      <c r="Q115" s="9" t="s">
        <v>99</v>
      </c>
      <c r="R115" s="9" t="s">
        <v>301</v>
      </c>
      <c r="S115">
        <v>2</v>
      </c>
      <c r="T115" s="96">
        <v>82.53</v>
      </c>
    </row>
    <row r="116" spans="12:20">
      <c r="L116" s="91">
        <v>39913</v>
      </c>
      <c r="M116" s="9" t="s">
        <v>298</v>
      </c>
      <c r="N116" s="9" t="s">
        <v>135</v>
      </c>
      <c r="O116" s="9" t="s">
        <v>292</v>
      </c>
      <c r="P116" s="95" t="s">
        <v>289</v>
      </c>
      <c r="Q116" s="9" t="s">
        <v>101</v>
      </c>
      <c r="R116" s="9" t="s">
        <v>302</v>
      </c>
      <c r="S116">
        <v>4</v>
      </c>
      <c r="T116" s="96">
        <v>142.76</v>
      </c>
    </row>
    <row r="117" spans="12:20">
      <c r="L117" s="91">
        <v>39913</v>
      </c>
      <c r="M117" s="9" t="s">
        <v>298</v>
      </c>
      <c r="N117" s="9" t="s">
        <v>133</v>
      </c>
      <c r="O117" s="9" t="s">
        <v>290</v>
      </c>
      <c r="P117" s="9" t="s">
        <v>293</v>
      </c>
      <c r="Q117" s="9" t="s">
        <v>99</v>
      </c>
      <c r="R117" s="9" t="s">
        <v>300</v>
      </c>
      <c r="S117">
        <v>2</v>
      </c>
      <c r="T117" s="96">
        <v>72.58</v>
      </c>
    </row>
    <row r="118" spans="12:20">
      <c r="L118" s="91">
        <v>39913</v>
      </c>
      <c r="M118" s="9" t="s">
        <v>298</v>
      </c>
      <c r="N118" s="9" t="s">
        <v>133</v>
      </c>
      <c r="O118" s="9" t="s">
        <v>295</v>
      </c>
      <c r="P118" s="9" t="s">
        <v>288</v>
      </c>
      <c r="Q118" s="9" t="s">
        <v>99</v>
      </c>
      <c r="R118" s="9" t="s">
        <v>300</v>
      </c>
      <c r="S118">
        <v>2</v>
      </c>
      <c r="T118" s="96">
        <v>55.39</v>
      </c>
    </row>
    <row r="119" spans="12:20">
      <c r="L119" s="91">
        <v>39914</v>
      </c>
      <c r="M119" s="9" t="s">
        <v>299</v>
      </c>
      <c r="N119" s="9" t="s">
        <v>135</v>
      </c>
      <c r="O119" s="9" t="s">
        <v>170</v>
      </c>
      <c r="P119" s="9" t="s">
        <v>288</v>
      </c>
      <c r="Q119" s="9" t="s">
        <v>101</v>
      </c>
      <c r="R119" s="9" t="s">
        <v>302</v>
      </c>
      <c r="S119">
        <v>4</v>
      </c>
      <c r="T119" s="96">
        <v>206.39</v>
      </c>
    </row>
    <row r="120" spans="12:20">
      <c r="L120" s="91">
        <v>39915</v>
      </c>
      <c r="M120" s="9" t="s">
        <v>291</v>
      </c>
      <c r="N120" s="9" t="s">
        <v>131</v>
      </c>
      <c r="O120" s="9" t="s">
        <v>295</v>
      </c>
      <c r="P120" s="9" t="s">
        <v>289</v>
      </c>
      <c r="Q120" s="9" t="s">
        <v>101</v>
      </c>
      <c r="R120" s="9" t="s">
        <v>302</v>
      </c>
      <c r="S120">
        <v>4</v>
      </c>
      <c r="T120" s="96">
        <v>245.67</v>
      </c>
    </row>
    <row r="121" spans="12:20">
      <c r="L121" s="91">
        <v>39915</v>
      </c>
      <c r="M121" s="9" t="s">
        <v>291</v>
      </c>
      <c r="N121" s="9" t="s">
        <v>131</v>
      </c>
      <c r="O121" s="9" t="s">
        <v>290</v>
      </c>
      <c r="P121" s="9" t="s">
        <v>289</v>
      </c>
      <c r="Q121" s="9" t="s">
        <v>101</v>
      </c>
      <c r="R121" s="9" t="s">
        <v>302</v>
      </c>
      <c r="S121">
        <v>5</v>
      </c>
      <c r="T121" s="96">
        <v>265.69</v>
      </c>
    </row>
    <row r="122" spans="12:20">
      <c r="L122" s="91">
        <v>39915</v>
      </c>
      <c r="M122" s="9" t="s">
        <v>291</v>
      </c>
      <c r="N122" s="9" t="s">
        <v>135</v>
      </c>
      <c r="O122" s="9" t="s">
        <v>292</v>
      </c>
      <c r="P122" s="9" t="s">
        <v>289</v>
      </c>
      <c r="Q122" s="9" t="s">
        <v>101</v>
      </c>
      <c r="R122" s="9" t="s">
        <v>302</v>
      </c>
      <c r="S122">
        <v>3</v>
      </c>
      <c r="T122" s="96">
        <v>124.46</v>
      </c>
    </row>
    <row r="123" spans="12:20">
      <c r="L123" s="91">
        <v>39915</v>
      </c>
      <c r="M123" s="9" t="s">
        <v>291</v>
      </c>
      <c r="N123" s="9" t="s">
        <v>135</v>
      </c>
      <c r="O123" s="9" t="s">
        <v>290</v>
      </c>
      <c r="P123" s="9" t="s">
        <v>289</v>
      </c>
      <c r="Q123" s="9" t="s">
        <v>101</v>
      </c>
      <c r="R123" s="9" t="s">
        <v>302</v>
      </c>
      <c r="S123">
        <v>6</v>
      </c>
      <c r="T123" s="96">
        <v>206.26</v>
      </c>
    </row>
    <row r="124" spans="12:20">
      <c r="L124" s="91">
        <v>39916</v>
      </c>
      <c r="M124" s="9" t="s">
        <v>294</v>
      </c>
      <c r="N124" s="9" t="s">
        <v>135</v>
      </c>
      <c r="O124" s="9" t="s">
        <v>292</v>
      </c>
      <c r="P124" s="95" t="s">
        <v>289</v>
      </c>
      <c r="Q124" s="9" t="s">
        <v>101</v>
      </c>
      <c r="R124" s="9" t="s">
        <v>302</v>
      </c>
      <c r="S124">
        <v>7</v>
      </c>
      <c r="T124" s="96">
        <v>306.23</v>
      </c>
    </row>
    <row r="125" spans="12:20">
      <c r="L125" s="91">
        <v>39917</v>
      </c>
      <c r="M125" s="9" t="s">
        <v>297</v>
      </c>
      <c r="N125" s="9" t="s">
        <v>131</v>
      </c>
      <c r="O125" s="9" t="s">
        <v>292</v>
      </c>
      <c r="P125" s="95" t="s">
        <v>293</v>
      </c>
      <c r="Q125" s="9" t="s">
        <v>101</v>
      </c>
      <c r="R125" s="9" t="s">
        <v>301</v>
      </c>
      <c r="S125">
        <v>1</v>
      </c>
      <c r="T125" s="96">
        <v>48.12</v>
      </c>
    </row>
    <row r="126" spans="12:20">
      <c r="L126" s="91">
        <v>39917</v>
      </c>
      <c r="M126" s="9" t="s">
        <v>297</v>
      </c>
      <c r="N126" s="9" t="s">
        <v>135</v>
      </c>
      <c r="O126" s="9" t="s">
        <v>295</v>
      </c>
      <c r="P126" s="9" t="s">
        <v>289</v>
      </c>
      <c r="Q126" s="9" t="s">
        <v>99</v>
      </c>
      <c r="R126" s="9" t="s">
        <v>301</v>
      </c>
      <c r="S126">
        <v>4</v>
      </c>
      <c r="T126" s="96">
        <v>113.95</v>
      </c>
    </row>
    <row r="127" spans="12:20">
      <c r="L127" s="91">
        <v>39917</v>
      </c>
      <c r="M127" s="9" t="s">
        <v>297</v>
      </c>
      <c r="N127" s="9" t="s">
        <v>135</v>
      </c>
      <c r="O127" s="9" t="s">
        <v>170</v>
      </c>
      <c r="P127" s="9" t="s">
        <v>288</v>
      </c>
      <c r="Q127" s="9" t="s">
        <v>101</v>
      </c>
      <c r="R127" s="9" t="s">
        <v>302</v>
      </c>
      <c r="S127">
        <v>6</v>
      </c>
      <c r="T127" s="96">
        <v>261.44</v>
      </c>
    </row>
    <row r="128" spans="12:20">
      <c r="L128" s="91">
        <v>39918</v>
      </c>
      <c r="M128" s="9" t="s">
        <v>298</v>
      </c>
      <c r="N128" s="9" t="s">
        <v>131</v>
      </c>
      <c r="O128" s="9" t="s">
        <v>292</v>
      </c>
      <c r="P128" s="9" t="s">
        <v>293</v>
      </c>
      <c r="Q128" s="9" t="s">
        <v>99</v>
      </c>
      <c r="R128" s="9" t="s">
        <v>300</v>
      </c>
      <c r="S128">
        <v>2</v>
      </c>
      <c r="T128" s="96">
        <v>59.9</v>
      </c>
    </row>
    <row r="129" spans="12:20">
      <c r="L129" s="91">
        <v>39918</v>
      </c>
      <c r="M129" s="9" t="s">
        <v>298</v>
      </c>
      <c r="N129" s="9" t="s">
        <v>131</v>
      </c>
      <c r="O129" s="9" t="s">
        <v>295</v>
      </c>
      <c r="P129" s="9" t="s">
        <v>288</v>
      </c>
      <c r="Q129" s="9" t="s">
        <v>101</v>
      </c>
      <c r="R129" s="9" t="s">
        <v>301</v>
      </c>
      <c r="S129">
        <v>2</v>
      </c>
      <c r="T129" s="96">
        <v>49.73</v>
      </c>
    </row>
    <row r="130" spans="12:20">
      <c r="L130" s="91">
        <v>39918</v>
      </c>
      <c r="M130" s="9" t="s">
        <v>298</v>
      </c>
      <c r="N130" s="9" t="s">
        <v>131</v>
      </c>
      <c r="O130" s="9" t="s">
        <v>295</v>
      </c>
      <c r="P130" s="9" t="s">
        <v>288</v>
      </c>
      <c r="Q130" s="9" t="s">
        <v>101</v>
      </c>
      <c r="R130" s="9" t="s">
        <v>300</v>
      </c>
      <c r="S130">
        <v>3</v>
      </c>
      <c r="T130" s="96">
        <v>65.06</v>
      </c>
    </row>
    <row r="131" spans="12:20">
      <c r="L131" s="91">
        <v>39918</v>
      </c>
      <c r="M131" s="9" t="s">
        <v>298</v>
      </c>
      <c r="N131" s="9" t="s">
        <v>135</v>
      </c>
      <c r="O131" s="9" t="s">
        <v>170</v>
      </c>
      <c r="P131" s="9" t="s">
        <v>288</v>
      </c>
      <c r="Q131" s="9" t="s">
        <v>99</v>
      </c>
      <c r="R131" s="9" t="s">
        <v>301</v>
      </c>
      <c r="S131">
        <v>4</v>
      </c>
      <c r="T131" s="96">
        <v>97.71</v>
      </c>
    </row>
    <row r="132" spans="12:20">
      <c r="L132" s="91">
        <v>39918</v>
      </c>
      <c r="M132" s="9" t="s">
        <v>298</v>
      </c>
      <c r="N132" s="9" t="s">
        <v>135</v>
      </c>
      <c r="O132" s="9" t="s">
        <v>290</v>
      </c>
      <c r="P132" s="9" t="s">
        <v>293</v>
      </c>
      <c r="Q132" s="9" t="s">
        <v>101</v>
      </c>
      <c r="R132" s="9" t="s">
        <v>300</v>
      </c>
      <c r="S132">
        <v>1</v>
      </c>
      <c r="T132" s="96">
        <v>49.84</v>
      </c>
    </row>
    <row r="133" spans="12:20">
      <c r="L133" s="91">
        <v>39918</v>
      </c>
      <c r="M133" s="9" t="s">
        <v>298</v>
      </c>
      <c r="N133" s="9" t="s">
        <v>133</v>
      </c>
      <c r="O133" s="9" t="s">
        <v>295</v>
      </c>
      <c r="P133" s="9" t="s">
        <v>293</v>
      </c>
      <c r="Q133" s="9" t="s">
        <v>101</v>
      </c>
      <c r="R133" s="9" t="s">
        <v>302</v>
      </c>
      <c r="S133">
        <v>6</v>
      </c>
      <c r="T133" s="96">
        <v>233.94</v>
      </c>
    </row>
    <row r="134" spans="12:20">
      <c r="L134" s="91">
        <v>39918</v>
      </c>
      <c r="M134" s="9" t="s">
        <v>298</v>
      </c>
      <c r="N134" s="9" t="s">
        <v>133</v>
      </c>
      <c r="O134" s="9" t="s">
        <v>170</v>
      </c>
      <c r="P134" s="95" t="s">
        <v>289</v>
      </c>
      <c r="Q134" s="9" t="s">
        <v>101</v>
      </c>
      <c r="R134" s="9" t="s">
        <v>302</v>
      </c>
      <c r="S134">
        <v>9</v>
      </c>
      <c r="T134" s="96">
        <v>370.26</v>
      </c>
    </row>
    <row r="135" spans="12:20">
      <c r="L135" s="91">
        <v>39919</v>
      </c>
      <c r="M135" s="9" t="s">
        <v>299</v>
      </c>
      <c r="N135" s="9" t="s">
        <v>135</v>
      </c>
      <c r="O135" s="9" t="s">
        <v>170</v>
      </c>
      <c r="P135" s="95" t="s">
        <v>293</v>
      </c>
      <c r="Q135" s="9" t="s">
        <v>99</v>
      </c>
      <c r="R135" s="9" t="s">
        <v>302</v>
      </c>
      <c r="S135">
        <v>6</v>
      </c>
      <c r="T135" s="96">
        <v>313.11</v>
      </c>
    </row>
    <row r="136" spans="12:20">
      <c r="L136" s="91">
        <v>39919</v>
      </c>
      <c r="M136" s="9" t="s">
        <v>299</v>
      </c>
      <c r="N136" s="9" t="s">
        <v>135</v>
      </c>
      <c r="O136" s="9" t="s">
        <v>290</v>
      </c>
      <c r="P136" s="9" t="s">
        <v>293</v>
      </c>
      <c r="Q136" s="9" t="s">
        <v>101</v>
      </c>
      <c r="R136" s="9" t="s">
        <v>300</v>
      </c>
      <c r="S136">
        <v>6</v>
      </c>
      <c r="T136" s="96">
        <v>141.77000000000001</v>
      </c>
    </row>
    <row r="137" spans="12:20">
      <c r="L137" s="91">
        <v>39919</v>
      </c>
      <c r="M137" s="9" t="s">
        <v>299</v>
      </c>
      <c r="N137" s="9" t="s">
        <v>133</v>
      </c>
      <c r="O137" s="9" t="s">
        <v>292</v>
      </c>
      <c r="P137" s="9" t="s">
        <v>289</v>
      </c>
      <c r="Q137" s="9" t="s">
        <v>101</v>
      </c>
      <c r="R137" s="9" t="s">
        <v>300</v>
      </c>
      <c r="S137">
        <v>1</v>
      </c>
      <c r="T137" s="96">
        <v>27.99</v>
      </c>
    </row>
    <row r="138" spans="12:20">
      <c r="L138" s="91">
        <v>39920</v>
      </c>
      <c r="M138" s="9" t="s">
        <v>287</v>
      </c>
      <c r="N138" s="9" t="s">
        <v>131</v>
      </c>
      <c r="O138" s="9" t="s">
        <v>295</v>
      </c>
      <c r="P138" s="9" t="s">
        <v>288</v>
      </c>
      <c r="Q138" s="9" t="s">
        <v>101</v>
      </c>
      <c r="R138" s="9" t="s">
        <v>300</v>
      </c>
      <c r="S138">
        <v>3</v>
      </c>
      <c r="T138" s="96">
        <v>81.34</v>
      </c>
    </row>
    <row r="139" spans="12:20">
      <c r="L139" s="91">
        <v>39920</v>
      </c>
      <c r="M139" s="9" t="s">
        <v>287</v>
      </c>
      <c r="N139" s="9" t="s">
        <v>135</v>
      </c>
      <c r="O139" s="9" t="s">
        <v>170</v>
      </c>
      <c r="P139" s="9" t="s">
        <v>288</v>
      </c>
      <c r="Q139" s="9" t="s">
        <v>101</v>
      </c>
      <c r="R139" s="9" t="s">
        <v>300</v>
      </c>
      <c r="S139">
        <v>2</v>
      </c>
      <c r="T139" s="96">
        <v>97.15</v>
      </c>
    </row>
    <row r="140" spans="12:20">
      <c r="L140" s="91">
        <v>39920</v>
      </c>
      <c r="M140" s="9" t="s">
        <v>287</v>
      </c>
      <c r="N140" s="9" t="s">
        <v>133</v>
      </c>
      <c r="O140" s="9" t="s">
        <v>170</v>
      </c>
      <c r="P140" s="9" t="s">
        <v>293</v>
      </c>
      <c r="Q140" s="9" t="s">
        <v>99</v>
      </c>
      <c r="R140" s="9" t="s">
        <v>302</v>
      </c>
      <c r="S140">
        <v>7</v>
      </c>
      <c r="T140" s="96">
        <v>352.49</v>
      </c>
    </row>
    <row r="141" spans="12:20">
      <c r="L141" s="91">
        <v>39921</v>
      </c>
      <c r="M141" s="9" t="s">
        <v>291</v>
      </c>
      <c r="N141" s="9" t="s">
        <v>131</v>
      </c>
      <c r="O141" s="9" t="s">
        <v>292</v>
      </c>
      <c r="P141" s="9" t="s">
        <v>288</v>
      </c>
      <c r="Q141" s="9" t="s">
        <v>101</v>
      </c>
      <c r="R141" s="9" t="s">
        <v>301</v>
      </c>
      <c r="S141">
        <v>3</v>
      </c>
      <c r="T141" s="96">
        <v>88.75</v>
      </c>
    </row>
    <row r="142" spans="12:20">
      <c r="L142" s="91">
        <v>39921</v>
      </c>
      <c r="M142" s="9" t="s">
        <v>291</v>
      </c>
      <c r="N142" s="9" t="s">
        <v>135</v>
      </c>
      <c r="O142" s="9" t="s">
        <v>290</v>
      </c>
      <c r="P142" s="9" t="s">
        <v>288</v>
      </c>
      <c r="Q142" s="9" t="s">
        <v>101</v>
      </c>
      <c r="R142" s="9" t="s">
        <v>301</v>
      </c>
      <c r="S142">
        <v>4</v>
      </c>
      <c r="T142" s="96">
        <v>107.95</v>
      </c>
    </row>
    <row r="143" spans="12:20">
      <c r="L143" s="91">
        <v>39921</v>
      </c>
      <c r="M143" s="9" t="s">
        <v>291</v>
      </c>
      <c r="N143" s="9" t="s">
        <v>133</v>
      </c>
      <c r="O143" s="9" t="s">
        <v>290</v>
      </c>
      <c r="P143" s="9" t="s">
        <v>289</v>
      </c>
      <c r="Q143" s="9" t="s">
        <v>99</v>
      </c>
      <c r="R143" s="9" t="s">
        <v>301</v>
      </c>
      <c r="S143">
        <v>5</v>
      </c>
      <c r="T143" s="96">
        <v>186.22</v>
      </c>
    </row>
    <row r="144" spans="12:20">
      <c r="L144" s="91">
        <v>39922</v>
      </c>
      <c r="M144" s="9" t="s">
        <v>294</v>
      </c>
      <c r="N144" s="9" t="s">
        <v>131</v>
      </c>
      <c r="O144" s="9" t="s">
        <v>295</v>
      </c>
      <c r="P144" s="9" t="s">
        <v>289</v>
      </c>
      <c r="Q144" s="9" t="s">
        <v>101</v>
      </c>
      <c r="R144" s="9" t="s">
        <v>301</v>
      </c>
      <c r="S144">
        <v>4</v>
      </c>
      <c r="T144" s="96">
        <v>159.22999999999999</v>
      </c>
    </row>
    <row r="145" spans="12:20">
      <c r="L145" s="91">
        <v>39922</v>
      </c>
      <c r="M145" s="9" t="s">
        <v>294</v>
      </c>
      <c r="N145" s="9" t="s">
        <v>135</v>
      </c>
      <c r="O145" s="9" t="s">
        <v>295</v>
      </c>
      <c r="P145" s="9" t="s">
        <v>289</v>
      </c>
      <c r="Q145" s="9" t="s">
        <v>101</v>
      </c>
      <c r="R145" s="9" t="s">
        <v>300</v>
      </c>
      <c r="S145">
        <v>2</v>
      </c>
      <c r="T145" s="96">
        <v>82.43</v>
      </c>
    </row>
    <row r="146" spans="12:20">
      <c r="L146" s="91">
        <v>39922</v>
      </c>
      <c r="M146" s="9" t="s">
        <v>294</v>
      </c>
      <c r="N146" s="9" t="s">
        <v>133</v>
      </c>
      <c r="O146" s="9" t="s">
        <v>290</v>
      </c>
      <c r="P146" s="9" t="s">
        <v>289</v>
      </c>
      <c r="Q146" s="9" t="s">
        <v>99</v>
      </c>
      <c r="R146" s="9" t="s">
        <v>300</v>
      </c>
      <c r="S146">
        <v>4</v>
      </c>
      <c r="T146" s="96">
        <v>99.42</v>
      </c>
    </row>
    <row r="147" spans="12:20">
      <c r="L147" s="91">
        <v>39923</v>
      </c>
      <c r="M147" s="9" t="s">
        <v>296</v>
      </c>
      <c r="N147" s="9" t="s">
        <v>135</v>
      </c>
      <c r="O147" s="9" t="s">
        <v>290</v>
      </c>
      <c r="P147" s="95" t="s">
        <v>293</v>
      </c>
      <c r="Q147" s="9" t="s">
        <v>99</v>
      </c>
      <c r="R147" s="9" t="s">
        <v>301</v>
      </c>
      <c r="S147">
        <v>3</v>
      </c>
      <c r="T147" s="96">
        <v>79.319999999999993</v>
      </c>
    </row>
    <row r="148" spans="12:20">
      <c r="L148" s="91">
        <v>39923</v>
      </c>
      <c r="M148" s="9" t="s">
        <v>296</v>
      </c>
      <c r="N148" s="9" t="s">
        <v>133</v>
      </c>
      <c r="O148" s="9" t="s">
        <v>292</v>
      </c>
      <c r="P148" s="9" t="s">
        <v>288</v>
      </c>
      <c r="Q148" s="9" t="s">
        <v>99</v>
      </c>
      <c r="R148" s="9" t="s">
        <v>302</v>
      </c>
      <c r="S148">
        <v>3</v>
      </c>
      <c r="T148" s="96">
        <v>160.01</v>
      </c>
    </row>
    <row r="149" spans="12:20">
      <c r="L149" s="91">
        <v>39923</v>
      </c>
      <c r="M149" s="9" t="s">
        <v>296</v>
      </c>
      <c r="N149" s="9" t="s">
        <v>133</v>
      </c>
      <c r="O149" s="9" t="s">
        <v>170</v>
      </c>
      <c r="P149" s="9" t="s">
        <v>288</v>
      </c>
      <c r="Q149" s="9" t="s">
        <v>99</v>
      </c>
      <c r="R149" s="9" t="s">
        <v>300</v>
      </c>
      <c r="S149">
        <v>2</v>
      </c>
      <c r="T149" s="96">
        <v>51.99</v>
      </c>
    </row>
    <row r="150" spans="12:20">
      <c r="L150" s="91">
        <v>39924</v>
      </c>
      <c r="M150" s="9" t="s">
        <v>297</v>
      </c>
      <c r="N150" s="9" t="s">
        <v>131</v>
      </c>
      <c r="O150" s="9" t="s">
        <v>170</v>
      </c>
      <c r="P150" s="9" t="s">
        <v>288</v>
      </c>
      <c r="Q150" s="9" t="s">
        <v>101</v>
      </c>
      <c r="R150" s="9" t="s">
        <v>301</v>
      </c>
      <c r="S150">
        <v>8</v>
      </c>
      <c r="T150" s="96">
        <v>267.67</v>
      </c>
    </row>
    <row r="151" spans="12:20">
      <c r="L151" s="91">
        <v>39924</v>
      </c>
      <c r="M151" s="9" t="s">
        <v>297</v>
      </c>
      <c r="N151" s="9" t="s">
        <v>135</v>
      </c>
      <c r="O151" s="9" t="s">
        <v>290</v>
      </c>
      <c r="P151" s="95" t="s">
        <v>289</v>
      </c>
      <c r="Q151" s="9" t="s">
        <v>101</v>
      </c>
      <c r="R151" s="9" t="s">
        <v>302</v>
      </c>
      <c r="S151">
        <v>9</v>
      </c>
      <c r="T151" s="96">
        <v>429.22</v>
      </c>
    </row>
    <row r="152" spans="12:20">
      <c r="L152" s="91">
        <v>39924</v>
      </c>
      <c r="M152" s="9" t="s">
        <v>297</v>
      </c>
      <c r="N152" s="9" t="s">
        <v>135</v>
      </c>
      <c r="O152" s="9" t="s">
        <v>290</v>
      </c>
      <c r="P152" s="9" t="s">
        <v>293</v>
      </c>
      <c r="Q152" s="9" t="s">
        <v>101</v>
      </c>
      <c r="R152" s="9" t="s">
        <v>300</v>
      </c>
      <c r="S152">
        <v>1</v>
      </c>
      <c r="T152" s="96">
        <v>46.2</v>
      </c>
    </row>
    <row r="153" spans="12:20">
      <c r="L153" s="91">
        <v>39924</v>
      </c>
      <c r="M153" s="9" t="s">
        <v>297</v>
      </c>
      <c r="N153" s="9" t="s">
        <v>135</v>
      </c>
      <c r="O153" s="9" t="s">
        <v>290</v>
      </c>
      <c r="P153" s="9" t="s">
        <v>288</v>
      </c>
      <c r="Q153" s="9" t="s">
        <v>101</v>
      </c>
      <c r="R153" s="9" t="s">
        <v>302</v>
      </c>
      <c r="S153">
        <v>5</v>
      </c>
      <c r="T153" s="96">
        <v>240.02</v>
      </c>
    </row>
    <row r="154" spans="12:20">
      <c r="L154" s="91">
        <v>39925</v>
      </c>
      <c r="M154" s="9" t="s">
        <v>298</v>
      </c>
      <c r="N154" s="9" t="s">
        <v>131</v>
      </c>
      <c r="O154" s="9" t="s">
        <v>292</v>
      </c>
      <c r="P154" s="95" t="s">
        <v>293</v>
      </c>
      <c r="Q154" s="9" t="s">
        <v>99</v>
      </c>
      <c r="R154" s="9" t="s">
        <v>301</v>
      </c>
      <c r="S154">
        <v>4</v>
      </c>
      <c r="T154" s="96">
        <v>157.13999999999999</v>
      </c>
    </row>
    <row r="155" spans="12:20">
      <c r="L155" s="91">
        <v>39925</v>
      </c>
      <c r="M155" s="9" t="s">
        <v>298</v>
      </c>
      <c r="N155" s="9" t="s">
        <v>135</v>
      </c>
      <c r="O155" s="9" t="s">
        <v>295</v>
      </c>
      <c r="P155" s="9" t="s">
        <v>289</v>
      </c>
      <c r="Q155" s="9" t="s">
        <v>101</v>
      </c>
      <c r="R155" s="9" t="s">
        <v>301</v>
      </c>
      <c r="S155">
        <v>5</v>
      </c>
      <c r="T155" s="96">
        <v>140.4</v>
      </c>
    </row>
    <row r="156" spans="12:20">
      <c r="L156" s="91">
        <v>39925</v>
      </c>
      <c r="M156" s="9" t="s">
        <v>298</v>
      </c>
      <c r="N156" s="9" t="s">
        <v>133</v>
      </c>
      <c r="O156" s="9" t="s">
        <v>290</v>
      </c>
      <c r="P156" s="95" t="s">
        <v>289</v>
      </c>
      <c r="Q156" s="9" t="s">
        <v>99</v>
      </c>
      <c r="R156" s="9" t="s">
        <v>302</v>
      </c>
      <c r="S156">
        <v>5</v>
      </c>
      <c r="T156" s="96">
        <v>204.93</v>
      </c>
    </row>
    <row r="157" spans="12:20">
      <c r="L157" s="91">
        <v>39926</v>
      </c>
      <c r="M157" s="9" t="s">
        <v>299</v>
      </c>
      <c r="N157" s="9" t="s">
        <v>131</v>
      </c>
      <c r="O157" s="9" t="s">
        <v>292</v>
      </c>
      <c r="P157" s="9" t="s">
        <v>288</v>
      </c>
      <c r="Q157" s="9" t="s">
        <v>101</v>
      </c>
      <c r="R157" s="9" t="s">
        <v>301</v>
      </c>
      <c r="S157">
        <v>2</v>
      </c>
      <c r="T157" s="96">
        <v>88.18</v>
      </c>
    </row>
    <row r="158" spans="12:20">
      <c r="L158" s="91">
        <v>39926</v>
      </c>
      <c r="M158" s="9" t="s">
        <v>299</v>
      </c>
      <c r="N158" s="9" t="s">
        <v>135</v>
      </c>
      <c r="O158" s="9" t="s">
        <v>292</v>
      </c>
      <c r="P158" s="9" t="s">
        <v>293</v>
      </c>
      <c r="Q158" s="9" t="s">
        <v>101</v>
      </c>
      <c r="R158" s="9" t="s">
        <v>300</v>
      </c>
      <c r="S158">
        <v>3</v>
      </c>
      <c r="T158" s="96">
        <v>95.47</v>
      </c>
    </row>
    <row r="159" spans="12:20">
      <c r="L159" s="91">
        <v>39927</v>
      </c>
      <c r="M159" s="9" t="s">
        <v>287</v>
      </c>
      <c r="N159" s="9" t="s">
        <v>131</v>
      </c>
      <c r="O159" s="9" t="s">
        <v>292</v>
      </c>
      <c r="P159" s="95" t="s">
        <v>289</v>
      </c>
      <c r="Q159" s="9" t="s">
        <v>101</v>
      </c>
      <c r="R159" s="9" t="s">
        <v>302</v>
      </c>
      <c r="S159">
        <v>5</v>
      </c>
      <c r="T159" s="96">
        <v>224.73</v>
      </c>
    </row>
    <row r="160" spans="12:20">
      <c r="L160" s="91">
        <v>39927</v>
      </c>
      <c r="M160" s="9" t="s">
        <v>287</v>
      </c>
      <c r="N160" s="9" t="s">
        <v>131</v>
      </c>
      <c r="O160" s="9" t="s">
        <v>170</v>
      </c>
      <c r="P160" s="95" t="s">
        <v>289</v>
      </c>
      <c r="Q160" s="9" t="s">
        <v>101</v>
      </c>
      <c r="R160" s="9" t="s">
        <v>302</v>
      </c>
      <c r="S160">
        <v>8</v>
      </c>
      <c r="T160" s="96">
        <v>344.73</v>
      </c>
    </row>
    <row r="161" spans="12:20">
      <c r="L161" s="91">
        <v>39927</v>
      </c>
      <c r="M161" s="9" t="s">
        <v>287</v>
      </c>
      <c r="N161" s="9" t="s">
        <v>135</v>
      </c>
      <c r="O161" s="9" t="s">
        <v>290</v>
      </c>
      <c r="P161" s="9" t="s">
        <v>288</v>
      </c>
      <c r="Q161" s="9" t="s">
        <v>101</v>
      </c>
      <c r="R161" s="9" t="s">
        <v>302</v>
      </c>
      <c r="S161">
        <v>4</v>
      </c>
      <c r="T161" s="96">
        <v>185.32</v>
      </c>
    </row>
    <row r="162" spans="12:20">
      <c r="L162" s="91">
        <v>39927</v>
      </c>
      <c r="M162" s="9" t="s">
        <v>287</v>
      </c>
      <c r="N162" s="9" t="s">
        <v>135</v>
      </c>
      <c r="O162" s="9" t="s">
        <v>292</v>
      </c>
      <c r="P162" s="95" t="s">
        <v>288</v>
      </c>
      <c r="Q162" s="9" t="s">
        <v>101</v>
      </c>
      <c r="R162" s="9" t="s">
        <v>302</v>
      </c>
      <c r="S162">
        <v>6</v>
      </c>
      <c r="T162" s="96">
        <v>297.31</v>
      </c>
    </row>
    <row r="163" spans="12:20">
      <c r="L163" s="91">
        <v>39927</v>
      </c>
      <c r="M163" s="9" t="s">
        <v>287</v>
      </c>
      <c r="N163" s="9" t="s">
        <v>133</v>
      </c>
      <c r="O163" s="9" t="s">
        <v>292</v>
      </c>
      <c r="P163" s="9" t="s">
        <v>293</v>
      </c>
      <c r="Q163" s="9" t="s">
        <v>99</v>
      </c>
      <c r="R163" s="9" t="s">
        <v>302</v>
      </c>
      <c r="S163">
        <v>4</v>
      </c>
      <c r="T163" s="96">
        <v>223.32</v>
      </c>
    </row>
    <row r="164" spans="12:20">
      <c r="L164" s="91">
        <v>39927</v>
      </c>
      <c r="M164" s="9" t="s">
        <v>287</v>
      </c>
      <c r="N164" s="9" t="s">
        <v>133</v>
      </c>
      <c r="O164" s="9" t="s">
        <v>292</v>
      </c>
      <c r="P164" s="95" t="s">
        <v>288</v>
      </c>
      <c r="Q164" s="9" t="s">
        <v>101</v>
      </c>
      <c r="R164" s="9" t="s">
        <v>302</v>
      </c>
      <c r="S164">
        <v>3</v>
      </c>
      <c r="T164" s="96">
        <v>164.4</v>
      </c>
    </row>
    <row r="165" spans="12:20">
      <c r="L165" s="91">
        <v>39928</v>
      </c>
      <c r="M165" s="9" t="s">
        <v>291</v>
      </c>
      <c r="N165" s="9" t="s">
        <v>131</v>
      </c>
      <c r="O165" s="9" t="s">
        <v>170</v>
      </c>
      <c r="P165" s="95" t="s">
        <v>289</v>
      </c>
      <c r="Q165" s="9" t="s">
        <v>101</v>
      </c>
      <c r="R165" s="9" t="s">
        <v>301</v>
      </c>
      <c r="S165">
        <v>2</v>
      </c>
      <c r="T165" s="96">
        <v>123.57</v>
      </c>
    </row>
    <row r="166" spans="12:20">
      <c r="L166" s="91">
        <v>39928</v>
      </c>
      <c r="M166" s="9" t="s">
        <v>291</v>
      </c>
      <c r="N166" s="9" t="s">
        <v>133</v>
      </c>
      <c r="O166" s="9" t="s">
        <v>290</v>
      </c>
      <c r="P166" s="95" t="s">
        <v>289</v>
      </c>
      <c r="Q166" s="9" t="s">
        <v>99</v>
      </c>
      <c r="R166" s="9" t="s">
        <v>302</v>
      </c>
      <c r="S166">
        <v>5</v>
      </c>
      <c r="T166" s="96">
        <v>236.97</v>
      </c>
    </row>
    <row r="167" spans="12:20">
      <c r="L167" s="91">
        <v>39929</v>
      </c>
      <c r="M167" s="9" t="s">
        <v>294</v>
      </c>
      <c r="N167" s="9" t="s">
        <v>131</v>
      </c>
      <c r="O167" s="9" t="s">
        <v>170</v>
      </c>
      <c r="P167" s="9" t="s">
        <v>288</v>
      </c>
      <c r="Q167" s="9" t="s">
        <v>101</v>
      </c>
      <c r="R167" s="9" t="s">
        <v>301</v>
      </c>
      <c r="S167">
        <v>2</v>
      </c>
      <c r="T167" s="96">
        <v>82.75</v>
      </c>
    </row>
    <row r="168" spans="12:20">
      <c r="L168" s="91">
        <v>39929</v>
      </c>
      <c r="M168" s="9" t="s">
        <v>294</v>
      </c>
      <c r="N168" s="9" t="s">
        <v>131</v>
      </c>
      <c r="O168" s="9" t="s">
        <v>292</v>
      </c>
      <c r="P168" s="9" t="s">
        <v>293</v>
      </c>
      <c r="Q168" s="9" t="s">
        <v>99</v>
      </c>
      <c r="R168" s="9" t="s">
        <v>302</v>
      </c>
      <c r="S168">
        <v>6</v>
      </c>
      <c r="T168" s="96">
        <v>307.75</v>
      </c>
    </row>
    <row r="169" spans="12:20">
      <c r="L169" s="91">
        <v>39929</v>
      </c>
      <c r="M169" s="9" t="s">
        <v>294</v>
      </c>
      <c r="N169" s="9" t="s">
        <v>135</v>
      </c>
      <c r="O169" s="9" t="s">
        <v>295</v>
      </c>
      <c r="P169" s="9" t="s">
        <v>293</v>
      </c>
      <c r="Q169" s="9" t="s">
        <v>101</v>
      </c>
      <c r="R169" s="9" t="s">
        <v>302</v>
      </c>
      <c r="S169">
        <v>4</v>
      </c>
      <c r="T169" s="96">
        <v>200.73</v>
      </c>
    </row>
    <row r="170" spans="12:20">
      <c r="L170" s="91">
        <v>39930</v>
      </c>
      <c r="M170" s="9" t="s">
        <v>296</v>
      </c>
      <c r="N170" s="9" t="s">
        <v>131</v>
      </c>
      <c r="O170" s="9" t="s">
        <v>295</v>
      </c>
      <c r="P170" s="95" t="s">
        <v>288</v>
      </c>
      <c r="Q170" s="9" t="s">
        <v>101</v>
      </c>
      <c r="R170" s="9" t="s">
        <v>302</v>
      </c>
      <c r="S170">
        <v>4</v>
      </c>
      <c r="T170" s="96">
        <v>242.06</v>
      </c>
    </row>
    <row r="171" spans="12:20">
      <c r="L171" s="91">
        <v>39930</v>
      </c>
      <c r="M171" s="9" t="s">
        <v>296</v>
      </c>
      <c r="N171" s="9" t="s">
        <v>133</v>
      </c>
      <c r="O171" s="9" t="s">
        <v>292</v>
      </c>
      <c r="P171" s="95" t="s">
        <v>288</v>
      </c>
      <c r="Q171" s="9" t="s">
        <v>99</v>
      </c>
      <c r="R171" s="9" t="s">
        <v>302</v>
      </c>
      <c r="S171">
        <v>4</v>
      </c>
      <c r="T171" s="96">
        <v>215.09</v>
      </c>
    </row>
    <row r="172" spans="12:20">
      <c r="L172" s="91">
        <v>39930</v>
      </c>
      <c r="M172" s="9" t="s">
        <v>296</v>
      </c>
      <c r="N172" s="9" t="s">
        <v>133</v>
      </c>
      <c r="O172" s="9" t="s">
        <v>290</v>
      </c>
      <c r="P172" s="9" t="s">
        <v>289</v>
      </c>
      <c r="Q172" s="9" t="s">
        <v>99</v>
      </c>
      <c r="R172" s="9" t="s">
        <v>301</v>
      </c>
      <c r="S172">
        <v>3</v>
      </c>
      <c r="T172" s="96">
        <v>162.9</v>
      </c>
    </row>
    <row r="173" spans="12:20">
      <c r="L173" s="91">
        <v>39931</v>
      </c>
      <c r="M173" s="9" t="s">
        <v>297</v>
      </c>
      <c r="N173" s="9" t="s">
        <v>135</v>
      </c>
      <c r="O173" s="9" t="s">
        <v>170</v>
      </c>
      <c r="P173" s="9" t="s">
        <v>289</v>
      </c>
      <c r="Q173" s="9" t="s">
        <v>101</v>
      </c>
      <c r="R173" s="9" t="s">
        <v>302</v>
      </c>
      <c r="S173">
        <v>5</v>
      </c>
      <c r="T173" s="96">
        <v>214.31</v>
      </c>
    </row>
    <row r="174" spans="12:20">
      <c r="L174" s="91">
        <v>39931</v>
      </c>
      <c r="M174" s="9" t="s">
        <v>297</v>
      </c>
      <c r="N174" s="9" t="s">
        <v>135</v>
      </c>
      <c r="O174" s="9" t="s">
        <v>292</v>
      </c>
      <c r="P174" s="9" t="s">
        <v>289</v>
      </c>
      <c r="Q174" s="9" t="s">
        <v>101</v>
      </c>
      <c r="R174" s="9" t="s">
        <v>300</v>
      </c>
      <c r="S174">
        <v>1</v>
      </c>
      <c r="T174" s="96">
        <v>42.07</v>
      </c>
    </row>
    <row r="175" spans="12:20">
      <c r="L175" s="91">
        <v>39931</v>
      </c>
      <c r="M175" s="9" t="s">
        <v>297</v>
      </c>
      <c r="N175" s="9" t="s">
        <v>133</v>
      </c>
      <c r="O175" s="9" t="s">
        <v>290</v>
      </c>
      <c r="P175" s="95" t="s">
        <v>288</v>
      </c>
      <c r="Q175" s="9" t="s">
        <v>99</v>
      </c>
      <c r="R175" s="9" t="s">
        <v>300</v>
      </c>
      <c r="S175">
        <v>2</v>
      </c>
      <c r="T175" s="96">
        <v>69.05</v>
      </c>
    </row>
    <row r="176" spans="12:20">
      <c r="L176" s="91">
        <v>39931</v>
      </c>
      <c r="M176" s="9" t="s">
        <v>297</v>
      </c>
      <c r="N176" s="9" t="s">
        <v>133</v>
      </c>
      <c r="O176" s="9" t="s">
        <v>290</v>
      </c>
      <c r="P176" s="9" t="s">
        <v>288</v>
      </c>
      <c r="Q176" s="9" t="s">
        <v>101</v>
      </c>
      <c r="R176" s="9" t="s">
        <v>300</v>
      </c>
      <c r="S176">
        <v>4</v>
      </c>
      <c r="T176" s="96">
        <v>148.9</v>
      </c>
    </row>
    <row r="177" spans="12:20">
      <c r="L177" s="91">
        <v>39932</v>
      </c>
      <c r="M177" s="9" t="s">
        <v>298</v>
      </c>
      <c r="N177" s="9" t="s">
        <v>131</v>
      </c>
      <c r="O177" s="9" t="s">
        <v>290</v>
      </c>
      <c r="P177" s="9" t="s">
        <v>288</v>
      </c>
      <c r="Q177" s="9" t="s">
        <v>99</v>
      </c>
      <c r="R177" s="9" t="s">
        <v>300</v>
      </c>
      <c r="S177">
        <v>4</v>
      </c>
      <c r="T177" s="96">
        <v>105.74</v>
      </c>
    </row>
    <row r="178" spans="12:20">
      <c r="L178" s="91">
        <v>39932</v>
      </c>
      <c r="M178" s="9" t="s">
        <v>298</v>
      </c>
      <c r="N178" s="9" t="s">
        <v>131</v>
      </c>
      <c r="O178" s="9" t="s">
        <v>295</v>
      </c>
      <c r="P178" s="95" t="s">
        <v>289</v>
      </c>
      <c r="Q178" s="9" t="s">
        <v>99</v>
      </c>
      <c r="R178" s="9" t="s">
        <v>302</v>
      </c>
      <c r="S178">
        <v>3</v>
      </c>
      <c r="T178" s="96">
        <v>138.32</v>
      </c>
    </row>
    <row r="179" spans="12:20">
      <c r="L179" s="91">
        <v>39932</v>
      </c>
      <c r="M179" s="9" t="s">
        <v>298</v>
      </c>
      <c r="N179" s="9" t="s">
        <v>135</v>
      </c>
      <c r="O179" s="9" t="s">
        <v>170</v>
      </c>
      <c r="P179" s="9" t="s">
        <v>289</v>
      </c>
      <c r="Q179" s="9" t="s">
        <v>99</v>
      </c>
      <c r="R179" s="9" t="s">
        <v>300</v>
      </c>
      <c r="S179">
        <v>2</v>
      </c>
      <c r="T179" s="96">
        <v>61.71</v>
      </c>
    </row>
    <row r="180" spans="12:20">
      <c r="L180" s="91">
        <v>39932</v>
      </c>
      <c r="M180" s="9" t="s">
        <v>298</v>
      </c>
      <c r="N180" s="9" t="s">
        <v>133</v>
      </c>
      <c r="O180" s="9" t="s">
        <v>292</v>
      </c>
      <c r="P180" s="95" t="s">
        <v>288</v>
      </c>
      <c r="Q180" s="9" t="s">
        <v>99</v>
      </c>
      <c r="R180" s="9" t="s">
        <v>302</v>
      </c>
      <c r="S180">
        <v>3</v>
      </c>
      <c r="T180" s="96">
        <v>120.11</v>
      </c>
    </row>
    <row r="181" spans="12:20">
      <c r="L181" s="91">
        <v>39932</v>
      </c>
      <c r="M181" s="9" t="s">
        <v>298</v>
      </c>
      <c r="N181" s="9" t="s">
        <v>133</v>
      </c>
      <c r="O181" s="9" t="s">
        <v>295</v>
      </c>
      <c r="P181" s="9" t="s">
        <v>289</v>
      </c>
      <c r="Q181" s="9" t="s">
        <v>99</v>
      </c>
      <c r="R181" s="9" t="s">
        <v>301</v>
      </c>
      <c r="S181">
        <v>1</v>
      </c>
      <c r="T181" s="96">
        <v>72.8</v>
      </c>
    </row>
    <row r="182" spans="12:20">
      <c r="L182" s="91">
        <v>39932</v>
      </c>
      <c r="M182" s="9" t="s">
        <v>298</v>
      </c>
      <c r="N182" s="9" t="s">
        <v>133</v>
      </c>
      <c r="O182" s="9" t="s">
        <v>295</v>
      </c>
      <c r="P182" s="95" t="s">
        <v>289</v>
      </c>
      <c r="Q182" s="9" t="s">
        <v>101</v>
      </c>
      <c r="R182" s="9" t="s">
        <v>301</v>
      </c>
      <c r="S182">
        <v>2</v>
      </c>
      <c r="T182" s="96">
        <v>134.86000000000001</v>
      </c>
    </row>
    <row r="183" spans="12:20">
      <c r="L183" s="91">
        <v>39932</v>
      </c>
      <c r="M183" s="9" t="s">
        <v>298</v>
      </c>
      <c r="N183" s="9" t="s">
        <v>133</v>
      </c>
      <c r="O183" s="9" t="s">
        <v>170</v>
      </c>
      <c r="P183" s="9" t="s">
        <v>288</v>
      </c>
      <c r="Q183" s="9" t="s">
        <v>99</v>
      </c>
      <c r="R183" s="9" t="s">
        <v>300</v>
      </c>
      <c r="S183">
        <v>4</v>
      </c>
      <c r="T183" s="96">
        <v>89.75</v>
      </c>
    </row>
    <row r="184" spans="12:20">
      <c r="L184" s="91">
        <v>39933</v>
      </c>
      <c r="M184" s="9" t="s">
        <v>299</v>
      </c>
      <c r="N184" s="9" t="s">
        <v>131</v>
      </c>
      <c r="O184" s="9" t="s">
        <v>170</v>
      </c>
      <c r="P184" s="9" t="s">
        <v>289</v>
      </c>
      <c r="Q184" s="9" t="s">
        <v>101</v>
      </c>
      <c r="R184" s="9" t="s">
        <v>302</v>
      </c>
      <c r="S184">
        <v>4</v>
      </c>
      <c r="T184" s="96">
        <v>220.04</v>
      </c>
    </row>
    <row r="185" spans="12:20">
      <c r="L185" s="91">
        <v>39933</v>
      </c>
      <c r="M185" s="9" t="s">
        <v>299</v>
      </c>
      <c r="N185" s="9" t="s">
        <v>135</v>
      </c>
      <c r="O185" s="9" t="s">
        <v>292</v>
      </c>
      <c r="P185" s="95" t="s">
        <v>289</v>
      </c>
      <c r="Q185" s="9" t="s">
        <v>101</v>
      </c>
      <c r="R185" s="9" t="s">
        <v>302</v>
      </c>
      <c r="S185">
        <v>3</v>
      </c>
      <c r="T185" s="96">
        <v>168.39</v>
      </c>
    </row>
    <row r="186" spans="12:20">
      <c r="L186" s="91">
        <v>39933</v>
      </c>
      <c r="M186" s="9" t="s">
        <v>299</v>
      </c>
      <c r="N186" s="9" t="s">
        <v>133</v>
      </c>
      <c r="O186" s="9" t="s">
        <v>290</v>
      </c>
      <c r="P186" s="9" t="s">
        <v>289</v>
      </c>
      <c r="Q186" s="9" t="s">
        <v>99</v>
      </c>
      <c r="R186" s="9" t="s">
        <v>302</v>
      </c>
      <c r="S186">
        <v>6</v>
      </c>
      <c r="T186" s="96">
        <v>277.8</v>
      </c>
    </row>
    <row r="187" spans="12:20">
      <c r="L187" s="91">
        <v>39934</v>
      </c>
      <c r="M187" s="9" t="s">
        <v>287</v>
      </c>
      <c r="N187" s="9" t="s">
        <v>135</v>
      </c>
      <c r="O187" s="9" t="s">
        <v>290</v>
      </c>
      <c r="P187" s="9" t="s">
        <v>288</v>
      </c>
      <c r="Q187" s="9" t="s">
        <v>101</v>
      </c>
      <c r="R187" s="9" t="s">
        <v>301</v>
      </c>
      <c r="S187">
        <v>3</v>
      </c>
      <c r="T187" s="96">
        <v>130.49</v>
      </c>
    </row>
    <row r="188" spans="12:20">
      <c r="L188" s="91">
        <v>39935</v>
      </c>
      <c r="M188" s="9" t="s">
        <v>291</v>
      </c>
      <c r="N188" s="9" t="s">
        <v>133</v>
      </c>
      <c r="O188" s="9" t="s">
        <v>290</v>
      </c>
      <c r="P188" s="9" t="s">
        <v>293</v>
      </c>
      <c r="Q188" s="9" t="s">
        <v>99</v>
      </c>
      <c r="R188" s="9" t="s">
        <v>301</v>
      </c>
      <c r="S188">
        <v>2</v>
      </c>
      <c r="T188" s="96">
        <v>94.39</v>
      </c>
    </row>
    <row r="189" spans="12:20">
      <c r="L189" s="91">
        <v>39936</v>
      </c>
      <c r="M189" s="9" t="s">
        <v>294</v>
      </c>
      <c r="N189" s="9" t="s">
        <v>135</v>
      </c>
      <c r="O189" s="9" t="s">
        <v>170</v>
      </c>
      <c r="P189" s="9" t="s">
        <v>289</v>
      </c>
      <c r="Q189" s="9" t="s">
        <v>101</v>
      </c>
      <c r="R189" s="9" t="s">
        <v>300</v>
      </c>
      <c r="S189">
        <v>4</v>
      </c>
      <c r="T189" s="96">
        <v>120.48</v>
      </c>
    </row>
    <row r="190" spans="12:20">
      <c r="L190" s="91">
        <v>39936</v>
      </c>
      <c r="M190" s="9" t="s">
        <v>294</v>
      </c>
      <c r="N190" s="9" t="s">
        <v>135</v>
      </c>
      <c r="O190" s="9" t="s">
        <v>292</v>
      </c>
      <c r="P190" s="9" t="s">
        <v>288</v>
      </c>
      <c r="Q190" s="9" t="s">
        <v>101</v>
      </c>
      <c r="R190" s="9" t="s">
        <v>302</v>
      </c>
      <c r="S190">
        <v>6</v>
      </c>
      <c r="T190" s="96">
        <v>304.95</v>
      </c>
    </row>
    <row r="191" spans="12:20">
      <c r="L191" s="91">
        <v>39937</v>
      </c>
      <c r="M191" s="9" t="s">
        <v>296</v>
      </c>
      <c r="N191" s="9" t="s">
        <v>133</v>
      </c>
      <c r="O191" s="9" t="s">
        <v>170</v>
      </c>
      <c r="P191" s="95" t="s">
        <v>288</v>
      </c>
      <c r="Q191" s="9" t="s">
        <v>101</v>
      </c>
      <c r="R191" s="9" t="s">
        <v>302</v>
      </c>
      <c r="S191">
        <v>9</v>
      </c>
      <c r="T191" s="96">
        <v>389.79</v>
      </c>
    </row>
    <row r="192" spans="12:20">
      <c r="L192" s="91">
        <v>39938</v>
      </c>
      <c r="M192" s="9" t="s">
        <v>297</v>
      </c>
      <c r="N192" s="9" t="s">
        <v>131</v>
      </c>
      <c r="O192" s="9" t="s">
        <v>290</v>
      </c>
      <c r="P192" s="9" t="s">
        <v>288</v>
      </c>
      <c r="Q192" s="9" t="s">
        <v>101</v>
      </c>
      <c r="R192" s="9" t="s">
        <v>301</v>
      </c>
      <c r="S192">
        <v>4</v>
      </c>
      <c r="T192" s="96">
        <v>161.08000000000001</v>
      </c>
    </row>
    <row r="193" spans="12:20">
      <c r="L193" s="91">
        <v>39938</v>
      </c>
      <c r="M193" s="9" t="s">
        <v>297</v>
      </c>
      <c r="N193" s="9" t="s">
        <v>135</v>
      </c>
      <c r="O193" s="9" t="s">
        <v>290</v>
      </c>
      <c r="P193" s="9" t="s">
        <v>288</v>
      </c>
      <c r="Q193" s="9" t="s">
        <v>101</v>
      </c>
      <c r="R193" s="9" t="s">
        <v>300</v>
      </c>
      <c r="S193">
        <v>2</v>
      </c>
      <c r="T193" s="96">
        <v>69.61</v>
      </c>
    </row>
    <row r="194" spans="12:20">
      <c r="L194" s="91">
        <v>39939</v>
      </c>
      <c r="M194" s="9" t="s">
        <v>298</v>
      </c>
      <c r="N194" s="9" t="s">
        <v>131</v>
      </c>
      <c r="O194" s="9" t="s">
        <v>170</v>
      </c>
      <c r="P194" s="9" t="s">
        <v>288</v>
      </c>
      <c r="Q194" s="9" t="s">
        <v>101</v>
      </c>
      <c r="R194" s="9" t="s">
        <v>300</v>
      </c>
      <c r="S194">
        <v>3</v>
      </c>
      <c r="T194" s="96">
        <v>59.99</v>
      </c>
    </row>
    <row r="195" spans="12:20">
      <c r="L195" s="91">
        <v>39939</v>
      </c>
      <c r="M195" s="9" t="s">
        <v>298</v>
      </c>
      <c r="N195" s="9" t="s">
        <v>131</v>
      </c>
      <c r="O195" s="9" t="s">
        <v>295</v>
      </c>
      <c r="P195" s="9" t="s">
        <v>289</v>
      </c>
      <c r="Q195" s="9" t="s">
        <v>99</v>
      </c>
      <c r="R195" s="9" t="s">
        <v>300</v>
      </c>
      <c r="S195">
        <v>2</v>
      </c>
      <c r="T195" s="96">
        <v>120.78</v>
      </c>
    </row>
    <row r="196" spans="12:20">
      <c r="L196" s="91">
        <v>39939</v>
      </c>
      <c r="M196" s="9" t="s">
        <v>298</v>
      </c>
      <c r="N196" s="9" t="s">
        <v>131</v>
      </c>
      <c r="O196" s="9" t="s">
        <v>170</v>
      </c>
      <c r="P196" s="9" t="s">
        <v>293</v>
      </c>
      <c r="Q196" s="9" t="s">
        <v>101</v>
      </c>
      <c r="R196" s="9" t="s">
        <v>300</v>
      </c>
      <c r="S196">
        <v>3</v>
      </c>
      <c r="T196" s="96">
        <v>82.3</v>
      </c>
    </row>
    <row r="197" spans="12:20">
      <c r="L197" s="91">
        <v>39939</v>
      </c>
      <c r="M197" s="9" t="s">
        <v>298</v>
      </c>
      <c r="N197" s="9" t="s">
        <v>131</v>
      </c>
      <c r="O197" s="9" t="s">
        <v>292</v>
      </c>
      <c r="P197" s="9" t="s">
        <v>288</v>
      </c>
      <c r="Q197" s="9" t="s">
        <v>101</v>
      </c>
      <c r="R197" s="9" t="s">
        <v>300</v>
      </c>
      <c r="S197">
        <v>2</v>
      </c>
      <c r="T197" s="96">
        <v>91.88</v>
      </c>
    </row>
    <row r="198" spans="12:20">
      <c r="L198" s="91">
        <v>39939</v>
      </c>
      <c r="M198" s="9" t="s">
        <v>298</v>
      </c>
      <c r="N198" s="9" t="s">
        <v>131</v>
      </c>
      <c r="O198" s="9" t="s">
        <v>170</v>
      </c>
      <c r="P198" s="9" t="s">
        <v>289</v>
      </c>
      <c r="Q198" s="9" t="s">
        <v>99</v>
      </c>
      <c r="R198" s="9" t="s">
        <v>301</v>
      </c>
      <c r="S198">
        <v>1</v>
      </c>
      <c r="T198" s="96">
        <v>87.1</v>
      </c>
    </row>
    <row r="199" spans="12:20">
      <c r="L199" s="91">
        <v>39939</v>
      </c>
      <c r="M199" s="9" t="s">
        <v>298</v>
      </c>
      <c r="N199" s="9" t="s">
        <v>135</v>
      </c>
      <c r="O199" s="9" t="s">
        <v>295</v>
      </c>
      <c r="P199" s="9" t="s">
        <v>289</v>
      </c>
      <c r="Q199" s="9" t="s">
        <v>101</v>
      </c>
      <c r="R199" s="9" t="s">
        <v>300</v>
      </c>
      <c r="S199">
        <v>2</v>
      </c>
      <c r="T199" s="96">
        <v>70.099999999999994</v>
      </c>
    </row>
    <row r="200" spans="12:20">
      <c r="L200" s="91">
        <v>39939</v>
      </c>
      <c r="M200" s="9" t="s">
        <v>298</v>
      </c>
      <c r="N200" s="9" t="s">
        <v>135</v>
      </c>
      <c r="O200" s="9" t="s">
        <v>290</v>
      </c>
      <c r="P200" s="9" t="s">
        <v>293</v>
      </c>
      <c r="Q200" s="9" t="s">
        <v>101</v>
      </c>
      <c r="R200" s="9" t="s">
        <v>301</v>
      </c>
      <c r="S200">
        <v>2</v>
      </c>
      <c r="T200" s="96">
        <v>106.67</v>
      </c>
    </row>
    <row r="201" spans="12:20">
      <c r="L201" s="91">
        <v>39939</v>
      </c>
      <c r="M201" s="9" t="s">
        <v>298</v>
      </c>
      <c r="N201" s="9" t="s">
        <v>133</v>
      </c>
      <c r="O201" s="9" t="s">
        <v>290</v>
      </c>
      <c r="P201" s="95" t="s">
        <v>289</v>
      </c>
      <c r="Q201" s="9" t="s">
        <v>99</v>
      </c>
      <c r="R201" s="9" t="s">
        <v>300</v>
      </c>
      <c r="S201">
        <v>1</v>
      </c>
      <c r="T201" s="96">
        <v>34.31</v>
      </c>
    </row>
    <row r="202" spans="12:20">
      <c r="L202" s="91">
        <v>39939</v>
      </c>
      <c r="M202" s="9" t="s">
        <v>298</v>
      </c>
      <c r="N202" s="9" t="s">
        <v>133</v>
      </c>
      <c r="O202" s="9" t="s">
        <v>170</v>
      </c>
      <c r="P202" s="9" t="s">
        <v>288</v>
      </c>
      <c r="Q202" s="9" t="s">
        <v>99</v>
      </c>
      <c r="R202" s="9" t="s">
        <v>300</v>
      </c>
      <c r="S202">
        <v>3</v>
      </c>
      <c r="T202" s="96">
        <v>77.69</v>
      </c>
    </row>
    <row r="203" spans="12:20">
      <c r="L203" s="91">
        <v>39939</v>
      </c>
      <c r="M203" s="9" t="s">
        <v>298</v>
      </c>
      <c r="N203" s="9" t="s">
        <v>133</v>
      </c>
      <c r="O203" s="9" t="s">
        <v>170</v>
      </c>
      <c r="P203" s="9" t="s">
        <v>289</v>
      </c>
      <c r="Q203" s="9" t="s">
        <v>101</v>
      </c>
      <c r="R203" s="9" t="s">
        <v>300</v>
      </c>
      <c r="S203">
        <v>2</v>
      </c>
      <c r="T203" s="96">
        <v>85.31</v>
      </c>
    </row>
    <row r="204" spans="12:20">
      <c r="L204" s="91">
        <v>39940</v>
      </c>
      <c r="M204" s="9" t="s">
        <v>299</v>
      </c>
      <c r="N204" s="9" t="s">
        <v>133</v>
      </c>
      <c r="O204" s="9" t="s">
        <v>290</v>
      </c>
      <c r="P204" s="95" t="s">
        <v>289</v>
      </c>
      <c r="Q204" s="9" t="s">
        <v>101</v>
      </c>
      <c r="R204" s="9" t="s">
        <v>301</v>
      </c>
      <c r="S204">
        <v>1</v>
      </c>
      <c r="T204" s="96">
        <v>65.92</v>
      </c>
    </row>
    <row r="205" spans="12:20">
      <c r="L205" s="91">
        <v>39940</v>
      </c>
      <c r="M205" s="9" t="s">
        <v>299</v>
      </c>
      <c r="N205" s="9" t="s">
        <v>133</v>
      </c>
      <c r="O205" s="9" t="s">
        <v>295</v>
      </c>
      <c r="P205" s="9" t="s">
        <v>293</v>
      </c>
      <c r="Q205" s="9" t="s">
        <v>101</v>
      </c>
      <c r="R205" s="9" t="s">
        <v>300</v>
      </c>
      <c r="S205">
        <v>1</v>
      </c>
      <c r="T205" s="96">
        <v>89.98</v>
      </c>
    </row>
    <row r="206" spans="12:20">
      <c r="L206" s="91">
        <v>39941</v>
      </c>
      <c r="M206" s="9" t="s">
        <v>287</v>
      </c>
      <c r="N206" s="9" t="s">
        <v>131</v>
      </c>
      <c r="O206" s="9" t="s">
        <v>170</v>
      </c>
      <c r="P206" s="9" t="s">
        <v>288</v>
      </c>
      <c r="Q206" s="9" t="s">
        <v>101</v>
      </c>
      <c r="R206" s="9" t="s">
        <v>300</v>
      </c>
      <c r="S206">
        <v>3</v>
      </c>
      <c r="T206" s="96">
        <v>102.07</v>
      </c>
    </row>
    <row r="207" spans="12:20">
      <c r="L207" s="91">
        <v>39941</v>
      </c>
      <c r="M207" s="9" t="s">
        <v>287</v>
      </c>
      <c r="N207" s="9" t="s">
        <v>135</v>
      </c>
      <c r="O207" s="9" t="s">
        <v>292</v>
      </c>
      <c r="P207" s="9" t="s">
        <v>288</v>
      </c>
      <c r="Q207" s="9" t="s">
        <v>101</v>
      </c>
      <c r="R207" s="9" t="s">
        <v>301</v>
      </c>
      <c r="S207">
        <v>4</v>
      </c>
      <c r="T207" s="96">
        <v>199.83</v>
      </c>
    </row>
    <row r="208" spans="12:20">
      <c r="L208" s="91">
        <v>39941</v>
      </c>
      <c r="M208" s="9" t="s">
        <v>287</v>
      </c>
      <c r="N208" s="9" t="s">
        <v>133</v>
      </c>
      <c r="O208" s="9" t="s">
        <v>292</v>
      </c>
      <c r="P208" s="9" t="s">
        <v>293</v>
      </c>
      <c r="Q208" s="9" t="s">
        <v>99</v>
      </c>
      <c r="R208" s="9" t="s">
        <v>301</v>
      </c>
      <c r="S208">
        <v>3</v>
      </c>
      <c r="T208" s="96">
        <v>134.21</v>
      </c>
    </row>
    <row r="209" spans="12:20">
      <c r="L209" s="91">
        <v>39941</v>
      </c>
      <c r="M209" s="9" t="s">
        <v>287</v>
      </c>
      <c r="N209" s="9" t="s">
        <v>133</v>
      </c>
      <c r="O209" s="9" t="s">
        <v>292</v>
      </c>
      <c r="P209" s="9" t="s">
        <v>289</v>
      </c>
      <c r="Q209" s="9" t="s">
        <v>99</v>
      </c>
      <c r="R209" s="9" t="s">
        <v>301</v>
      </c>
      <c r="S209">
        <v>4</v>
      </c>
      <c r="T209" s="96">
        <v>188.41</v>
      </c>
    </row>
    <row r="210" spans="12:20">
      <c r="L210" s="91">
        <v>39941</v>
      </c>
      <c r="M210" s="9" t="s">
        <v>287</v>
      </c>
      <c r="N210" s="9" t="s">
        <v>133</v>
      </c>
      <c r="O210" s="9" t="s">
        <v>170</v>
      </c>
      <c r="P210" s="9" t="s">
        <v>288</v>
      </c>
      <c r="Q210" s="9" t="s">
        <v>99</v>
      </c>
      <c r="R210" s="9" t="s">
        <v>301</v>
      </c>
      <c r="S210">
        <v>4</v>
      </c>
      <c r="T210" s="96">
        <v>102.72</v>
      </c>
    </row>
    <row r="211" spans="12:20">
      <c r="L211" s="91">
        <v>39941</v>
      </c>
      <c r="M211" s="9" t="s">
        <v>287</v>
      </c>
      <c r="N211" s="9" t="s">
        <v>133</v>
      </c>
      <c r="O211" s="9" t="s">
        <v>170</v>
      </c>
      <c r="P211" s="9" t="s">
        <v>289</v>
      </c>
      <c r="Q211" s="9" t="s">
        <v>99</v>
      </c>
      <c r="R211" s="9" t="s">
        <v>300</v>
      </c>
      <c r="S211">
        <v>2</v>
      </c>
      <c r="T211" s="96">
        <v>85.63</v>
      </c>
    </row>
    <row r="212" spans="12:20">
      <c r="L212" s="91">
        <v>39942</v>
      </c>
      <c r="M212" s="9" t="s">
        <v>291</v>
      </c>
      <c r="N212" s="9" t="s">
        <v>131</v>
      </c>
      <c r="O212" s="9" t="s">
        <v>170</v>
      </c>
      <c r="P212" s="9" t="s">
        <v>293</v>
      </c>
      <c r="Q212" s="9" t="s">
        <v>99</v>
      </c>
      <c r="R212" s="9" t="s">
        <v>302</v>
      </c>
      <c r="S212">
        <v>4</v>
      </c>
      <c r="T212" s="96">
        <v>206.87</v>
      </c>
    </row>
    <row r="213" spans="12:20">
      <c r="L213" s="91">
        <v>39942</v>
      </c>
      <c r="M213" s="9" t="s">
        <v>291</v>
      </c>
      <c r="N213" s="9" t="s">
        <v>135</v>
      </c>
      <c r="O213" s="9" t="s">
        <v>292</v>
      </c>
      <c r="P213" s="9" t="s">
        <v>289</v>
      </c>
      <c r="Q213" s="9" t="s">
        <v>101</v>
      </c>
      <c r="R213" s="9" t="s">
        <v>302</v>
      </c>
      <c r="S213">
        <v>2</v>
      </c>
      <c r="T213" s="96">
        <v>141.22</v>
      </c>
    </row>
    <row r="214" spans="12:20">
      <c r="L214" s="91">
        <v>39942</v>
      </c>
      <c r="M214" s="9" t="s">
        <v>291</v>
      </c>
      <c r="N214" s="9" t="s">
        <v>133</v>
      </c>
      <c r="O214" s="9" t="s">
        <v>170</v>
      </c>
      <c r="P214" s="9" t="s">
        <v>288</v>
      </c>
      <c r="Q214" s="9" t="s">
        <v>99</v>
      </c>
      <c r="R214" s="9" t="s">
        <v>302</v>
      </c>
      <c r="S214">
        <v>10</v>
      </c>
      <c r="T214" s="96">
        <v>463.4</v>
      </c>
    </row>
    <row r="215" spans="12:20">
      <c r="L215" s="91">
        <v>39942</v>
      </c>
      <c r="M215" s="9" t="s">
        <v>291</v>
      </c>
      <c r="N215" s="9" t="s">
        <v>133</v>
      </c>
      <c r="O215" s="9" t="s">
        <v>292</v>
      </c>
      <c r="P215" s="9" t="s">
        <v>289</v>
      </c>
      <c r="Q215" s="9" t="s">
        <v>101</v>
      </c>
      <c r="R215" s="9" t="s">
        <v>301</v>
      </c>
      <c r="S215">
        <v>5</v>
      </c>
      <c r="T215" s="96">
        <v>166.54</v>
      </c>
    </row>
    <row r="216" spans="12:20">
      <c r="L216" s="91">
        <v>39943</v>
      </c>
      <c r="M216" s="9" t="s">
        <v>294</v>
      </c>
      <c r="N216" s="9" t="s">
        <v>131</v>
      </c>
      <c r="O216" s="9" t="s">
        <v>295</v>
      </c>
      <c r="P216" s="9" t="s">
        <v>289</v>
      </c>
      <c r="Q216" s="9" t="s">
        <v>101</v>
      </c>
      <c r="R216" s="9" t="s">
        <v>302</v>
      </c>
      <c r="S216">
        <v>6</v>
      </c>
      <c r="T216" s="96">
        <v>260.62</v>
      </c>
    </row>
    <row r="217" spans="12:20">
      <c r="L217" s="91">
        <v>39943</v>
      </c>
      <c r="M217" s="9" t="s">
        <v>294</v>
      </c>
      <c r="N217" s="9" t="s">
        <v>135</v>
      </c>
      <c r="O217" s="9" t="s">
        <v>295</v>
      </c>
      <c r="P217" s="9" t="s">
        <v>288</v>
      </c>
      <c r="Q217" s="9" t="s">
        <v>101</v>
      </c>
      <c r="R217" s="9" t="s">
        <v>300</v>
      </c>
      <c r="S217">
        <v>1</v>
      </c>
      <c r="T217" s="96">
        <v>79.16</v>
      </c>
    </row>
    <row r="218" spans="12:20">
      <c r="L218" s="91">
        <v>39944</v>
      </c>
      <c r="M218" s="9" t="s">
        <v>296</v>
      </c>
      <c r="N218" s="9" t="s">
        <v>135</v>
      </c>
      <c r="O218" s="9" t="s">
        <v>170</v>
      </c>
      <c r="P218" s="95" t="s">
        <v>289</v>
      </c>
      <c r="Q218" s="9" t="s">
        <v>101</v>
      </c>
      <c r="R218" s="9" t="s">
        <v>302</v>
      </c>
      <c r="S218">
        <v>6</v>
      </c>
      <c r="T218" s="96">
        <v>320.39999999999998</v>
      </c>
    </row>
    <row r="219" spans="12:20">
      <c r="L219" s="91">
        <v>39944</v>
      </c>
      <c r="M219" s="9" t="s">
        <v>296</v>
      </c>
      <c r="N219" s="9" t="s">
        <v>133</v>
      </c>
      <c r="O219" s="9" t="s">
        <v>295</v>
      </c>
      <c r="P219" s="9" t="s">
        <v>293</v>
      </c>
      <c r="Q219" s="9" t="s">
        <v>99</v>
      </c>
      <c r="R219" s="9" t="s">
        <v>301</v>
      </c>
      <c r="S219">
        <v>2</v>
      </c>
      <c r="T219" s="96">
        <v>79.010000000000005</v>
      </c>
    </row>
    <row r="220" spans="12:20">
      <c r="L220" s="91">
        <v>39945</v>
      </c>
      <c r="M220" s="9" t="s">
        <v>297</v>
      </c>
      <c r="N220" s="9" t="s">
        <v>131</v>
      </c>
      <c r="O220" s="9" t="s">
        <v>170</v>
      </c>
      <c r="P220" s="95" t="s">
        <v>289</v>
      </c>
      <c r="Q220" s="9" t="s">
        <v>101</v>
      </c>
      <c r="R220" s="9" t="s">
        <v>301</v>
      </c>
      <c r="S220">
        <v>2</v>
      </c>
      <c r="T220" s="96">
        <v>126.22</v>
      </c>
    </row>
    <row r="221" spans="12:20">
      <c r="L221" s="91">
        <v>39945</v>
      </c>
      <c r="M221" s="9" t="s">
        <v>297</v>
      </c>
      <c r="N221" s="9" t="s">
        <v>133</v>
      </c>
      <c r="O221" s="9" t="s">
        <v>290</v>
      </c>
      <c r="P221" s="9" t="s">
        <v>288</v>
      </c>
      <c r="Q221" s="9" t="s">
        <v>99</v>
      </c>
      <c r="R221" s="9" t="s">
        <v>302</v>
      </c>
      <c r="S221">
        <v>5</v>
      </c>
      <c r="T221" s="96">
        <v>263.45</v>
      </c>
    </row>
    <row r="222" spans="12:20">
      <c r="L222" s="91">
        <v>39946</v>
      </c>
      <c r="M222" s="9" t="s">
        <v>298</v>
      </c>
      <c r="N222" s="9" t="s">
        <v>131</v>
      </c>
      <c r="O222" s="9" t="s">
        <v>292</v>
      </c>
      <c r="P222" s="9" t="s">
        <v>293</v>
      </c>
      <c r="Q222" s="9" t="s">
        <v>99</v>
      </c>
      <c r="R222" s="9" t="s">
        <v>300</v>
      </c>
      <c r="S222">
        <v>3</v>
      </c>
      <c r="T222" s="96">
        <v>135.86000000000001</v>
      </c>
    </row>
    <row r="223" spans="12:20">
      <c r="L223" s="91">
        <v>39946</v>
      </c>
      <c r="M223" s="9" t="s">
        <v>298</v>
      </c>
      <c r="N223" s="9" t="s">
        <v>135</v>
      </c>
      <c r="O223" s="9" t="s">
        <v>170</v>
      </c>
      <c r="P223" s="95" t="s">
        <v>288</v>
      </c>
      <c r="Q223" s="9" t="s">
        <v>99</v>
      </c>
      <c r="R223" s="9" t="s">
        <v>300</v>
      </c>
      <c r="S223">
        <v>1</v>
      </c>
      <c r="T223" s="96">
        <v>98.74</v>
      </c>
    </row>
    <row r="224" spans="12:20">
      <c r="L224" s="91">
        <v>39946</v>
      </c>
      <c r="M224" s="9" t="s">
        <v>298</v>
      </c>
      <c r="N224" s="9" t="s">
        <v>133</v>
      </c>
      <c r="O224" s="9" t="s">
        <v>292</v>
      </c>
      <c r="P224" s="95" t="s">
        <v>289</v>
      </c>
      <c r="Q224" s="9" t="s">
        <v>101</v>
      </c>
      <c r="R224" s="9" t="s">
        <v>302</v>
      </c>
      <c r="S224">
        <v>1</v>
      </c>
      <c r="T224" s="96">
        <v>101.05</v>
      </c>
    </row>
    <row r="225" spans="12:20">
      <c r="L225" s="91">
        <v>39946</v>
      </c>
      <c r="M225" s="9" t="s">
        <v>298</v>
      </c>
      <c r="N225" s="9" t="s">
        <v>133</v>
      </c>
      <c r="O225" s="9" t="s">
        <v>290</v>
      </c>
      <c r="P225" s="95" t="s">
        <v>293</v>
      </c>
      <c r="Q225" s="9" t="s">
        <v>99</v>
      </c>
      <c r="R225" s="9" t="s">
        <v>302</v>
      </c>
      <c r="S225">
        <v>7</v>
      </c>
      <c r="T225" s="96">
        <v>361.6</v>
      </c>
    </row>
    <row r="226" spans="12:20">
      <c r="L226" s="91">
        <v>39947</v>
      </c>
      <c r="M226" s="9" t="s">
        <v>299</v>
      </c>
      <c r="N226" s="9" t="s">
        <v>133</v>
      </c>
      <c r="O226" s="9" t="s">
        <v>290</v>
      </c>
      <c r="P226" s="9" t="s">
        <v>288</v>
      </c>
      <c r="Q226" s="9" t="s">
        <v>101</v>
      </c>
      <c r="R226" s="9" t="s">
        <v>300</v>
      </c>
      <c r="S226">
        <v>3</v>
      </c>
      <c r="T226" s="96">
        <v>120.56</v>
      </c>
    </row>
    <row r="227" spans="12:20">
      <c r="L227" s="91">
        <v>39948</v>
      </c>
      <c r="M227" s="9" t="s">
        <v>287</v>
      </c>
      <c r="N227" s="9" t="s">
        <v>131</v>
      </c>
      <c r="O227" s="9" t="s">
        <v>170</v>
      </c>
      <c r="P227" s="9" t="s">
        <v>289</v>
      </c>
      <c r="Q227" s="9" t="s">
        <v>101</v>
      </c>
      <c r="R227" s="9" t="s">
        <v>300</v>
      </c>
      <c r="S227">
        <v>1</v>
      </c>
      <c r="T227" s="96">
        <v>52.68</v>
      </c>
    </row>
    <row r="228" spans="12:20">
      <c r="L228" s="91">
        <v>39948</v>
      </c>
      <c r="M228" s="9" t="s">
        <v>287</v>
      </c>
      <c r="N228" s="9" t="s">
        <v>131</v>
      </c>
      <c r="O228" s="9" t="s">
        <v>290</v>
      </c>
      <c r="P228" s="9" t="s">
        <v>288</v>
      </c>
      <c r="Q228" s="9" t="s">
        <v>101</v>
      </c>
      <c r="R228" s="9" t="s">
        <v>300</v>
      </c>
      <c r="S228">
        <v>3</v>
      </c>
      <c r="T228" s="96">
        <v>99.51</v>
      </c>
    </row>
    <row r="229" spans="12:20">
      <c r="L229" s="91">
        <v>39948</v>
      </c>
      <c r="M229" s="9" t="s">
        <v>287</v>
      </c>
      <c r="N229" s="9" t="s">
        <v>135</v>
      </c>
      <c r="O229" s="9" t="s">
        <v>292</v>
      </c>
      <c r="P229" s="9" t="s">
        <v>288</v>
      </c>
      <c r="Q229" s="9" t="s">
        <v>101</v>
      </c>
      <c r="R229" s="9" t="s">
        <v>300</v>
      </c>
      <c r="S229">
        <v>1</v>
      </c>
      <c r="T229" s="96">
        <v>85.29</v>
      </c>
    </row>
    <row r="230" spans="12:20">
      <c r="L230" s="91">
        <v>39948</v>
      </c>
      <c r="M230" s="9" t="s">
        <v>287</v>
      </c>
      <c r="N230" s="9" t="s">
        <v>135</v>
      </c>
      <c r="O230" s="9" t="s">
        <v>290</v>
      </c>
      <c r="P230" s="9" t="s">
        <v>289</v>
      </c>
      <c r="Q230" s="9" t="s">
        <v>101</v>
      </c>
      <c r="R230" s="9" t="s">
        <v>300</v>
      </c>
      <c r="S230">
        <v>3</v>
      </c>
      <c r="T230" s="96">
        <v>143.59</v>
      </c>
    </row>
    <row r="231" spans="12:20">
      <c r="L231" s="91">
        <v>39948</v>
      </c>
      <c r="M231" s="9" t="s">
        <v>287</v>
      </c>
      <c r="N231" s="9" t="s">
        <v>135</v>
      </c>
      <c r="O231" s="9" t="s">
        <v>292</v>
      </c>
      <c r="P231" s="95" t="s">
        <v>289</v>
      </c>
      <c r="Q231" s="9" t="s">
        <v>101</v>
      </c>
      <c r="R231" s="9" t="s">
        <v>302</v>
      </c>
      <c r="S231">
        <v>3</v>
      </c>
      <c r="T231" s="96">
        <v>197.13</v>
      </c>
    </row>
    <row r="232" spans="12:20">
      <c r="L232" s="91">
        <v>39948</v>
      </c>
      <c r="M232" s="9" t="s">
        <v>287</v>
      </c>
      <c r="N232" s="9" t="s">
        <v>135</v>
      </c>
      <c r="O232" s="9" t="s">
        <v>292</v>
      </c>
      <c r="P232" s="9" t="s">
        <v>288</v>
      </c>
      <c r="Q232" s="9" t="s">
        <v>101</v>
      </c>
      <c r="R232" s="9" t="s">
        <v>301</v>
      </c>
      <c r="S232">
        <v>3</v>
      </c>
      <c r="T232" s="96">
        <v>190.74</v>
      </c>
    </row>
    <row r="233" spans="12:20">
      <c r="L233" s="91">
        <v>39948</v>
      </c>
      <c r="M233" s="9" t="s">
        <v>287</v>
      </c>
      <c r="N233" s="9" t="s">
        <v>133</v>
      </c>
      <c r="O233" s="9" t="s">
        <v>170</v>
      </c>
      <c r="P233" s="9" t="s">
        <v>288</v>
      </c>
      <c r="Q233" s="9" t="s">
        <v>99</v>
      </c>
      <c r="R233" s="9" t="s">
        <v>300</v>
      </c>
      <c r="S233">
        <v>3</v>
      </c>
      <c r="T233" s="96">
        <v>111.44</v>
      </c>
    </row>
    <row r="234" spans="12:20">
      <c r="L234" s="91">
        <v>39949</v>
      </c>
      <c r="M234" s="9" t="s">
        <v>291</v>
      </c>
      <c r="N234" s="9" t="s">
        <v>131</v>
      </c>
      <c r="O234" s="9" t="s">
        <v>170</v>
      </c>
      <c r="P234" s="9" t="s">
        <v>288</v>
      </c>
      <c r="Q234" s="9" t="s">
        <v>99</v>
      </c>
      <c r="R234" s="9" t="s">
        <v>301</v>
      </c>
      <c r="S234">
        <v>3</v>
      </c>
      <c r="T234" s="96">
        <v>153.38999999999999</v>
      </c>
    </row>
    <row r="235" spans="12:20">
      <c r="L235" s="91">
        <v>39949</v>
      </c>
      <c r="M235" s="9" t="s">
        <v>291</v>
      </c>
      <c r="N235" s="9" t="s">
        <v>135</v>
      </c>
      <c r="O235" s="9" t="s">
        <v>295</v>
      </c>
      <c r="P235" s="9" t="s">
        <v>289</v>
      </c>
      <c r="Q235" s="9" t="s">
        <v>101</v>
      </c>
      <c r="R235" s="9" t="s">
        <v>301</v>
      </c>
      <c r="S235">
        <v>2</v>
      </c>
      <c r="T235" s="96">
        <v>65.400000000000006</v>
      </c>
    </row>
    <row r="236" spans="12:20">
      <c r="L236" s="91">
        <v>39949</v>
      </c>
      <c r="M236" s="9" t="s">
        <v>291</v>
      </c>
      <c r="N236" s="9" t="s">
        <v>133</v>
      </c>
      <c r="O236" s="9" t="s">
        <v>290</v>
      </c>
      <c r="P236" s="95" t="s">
        <v>289</v>
      </c>
      <c r="Q236" s="9" t="s">
        <v>101</v>
      </c>
      <c r="R236" s="9" t="s">
        <v>302</v>
      </c>
      <c r="S236">
        <v>9</v>
      </c>
      <c r="T236" s="96">
        <v>448.2</v>
      </c>
    </row>
    <row r="237" spans="12:20">
      <c r="L237" s="91">
        <v>39949</v>
      </c>
      <c r="M237" s="9" t="s">
        <v>291</v>
      </c>
      <c r="N237" s="9" t="s">
        <v>133</v>
      </c>
      <c r="O237" s="9" t="s">
        <v>292</v>
      </c>
      <c r="P237" s="95" t="s">
        <v>289</v>
      </c>
      <c r="Q237" s="9" t="s">
        <v>99</v>
      </c>
      <c r="R237" s="9" t="s">
        <v>302</v>
      </c>
      <c r="S237">
        <v>2</v>
      </c>
      <c r="T237" s="96">
        <v>123.19</v>
      </c>
    </row>
    <row r="238" spans="12:20">
      <c r="L238" s="91">
        <v>39950</v>
      </c>
      <c r="M238" s="9" t="s">
        <v>296</v>
      </c>
      <c r="N238" s="9" t="s">
        <v>131</v>
      </c>
      <c r="O238" s="9" t="s">
        <v>292</v>
      </c>
      <c r="P238" s="95" t="s">
        <v>289</v>
      </c>
      <c r="Q238" s="9" t="s">
        <v>101</v>
      </c>
      <c r="R238" s="9" t="s">
        <v>302</v>
      </c>
      <c r="S238">
        <v>5</v>
      </c>
      <c r="T238" s="96">
        <v>210.28</v>
      </c>
    </row>
    <row r="239" spans="12:20">
      <c r="L239" s="91">
        <v>39950</v>
      </c>
      <c r="M239" s="9" t="s">
        <v>296</v>
      </c>
      <c r="N239" s="9" t="s">
        <v>131</v>
      </c>
      <c r="O239" s="9" t="s">
        <v>290</v>
      </c>
      <c r="P239" s="9" t="s">
        <v>289</v>
      </c>
      <c r="Q239" s="9" t="s">
        <v>101</v>
      </c>
      <c r="R239" s="9" t="s">
        <v>302</v>
      </c>
      <c r="S239">
        <v>7</v>
      </c>
      <c r="T239" s="96">
        <v>349.46</v>
      </c>
    </row>
    <row r="240" spans="12:20">
      <c r="L240" s="91">
        <v>39950</v>
      </c>
      <c r="M240" s="9" t="s">
        <v>296</v>
      </c>
      <c r="N240" s="9" t="s">
        <v>133</v>
      </c>
      <c r="O240" s="9" t="s">
        <v>292</v>
      </c>
      <c r="P240" s="95" t="s">
        <v>288</v>
      </c>
      <c r="Q240" s="9" t="s">
        <v>99</v>
      </c>
      <c r="R240" s="9" t="s">
        <v>302</v>
      </c>
      <c r="S240">
        <v>4</v>
      </c>
      <c r="T240" s="96">
        <v>290.63</v>
      </c>
    </row>
    <row r="241" spans="12:20">
      <c r="L241" s="91">
        <v>39950</v>
      </c>
      <c r="M241" s="9" t="s">
        <v>296</v>
      </c>
      <c r="N241" s="9" t="s">
        <v>133</v>
      </c>
      <c r="O241" s="9" t="s">
        <v>295</v>
      </c>
      <c r="P241" s="9" t="s">
        <v>289</v>
      </c>
      <c r="Q241" s="9" t="s">
        <v>101</v>
      </c>
      <c r="R241" s="9" t="s">
        <v>300</v>
      </c>
      <c r="S241">
        <v>3</v>
      </c>
      <c r="T241" s="96">
        <v>103.03</v>
      </c>
    </row>
    <row r="242" spans="12:20">
      <c r="L242" s="91">
        <v>39951</v>
      </c>
      <c r="M242" s="9" t="s">
        <v>297</v>
      </c>
      <c r="N242" s="9" t="s">
        <v>131</v>
      </c>
      <c r="O242" s="9" t="s">
        <v>292</v>
      </c>
      <c r="P242" s="9" t="s">
        <v>289</v>
      </c>
      <c r="Q242" s="9" t="s">
        <v>99</v>
      </c>
      <c r="R242" s="9" t="s">
        <v>300</v>
      </c>
      <c r="S242">
        <v>2</v>
      </c>
      <c r="T242" s="96">
        <v>112.54</v>
      </c>
    </row>
    <row r="243" spans="12:20">
      <c r="L243" s="91">
        <v>39951</v>
      </c>
      <c r="M243" s="9" t="s">
        <v>297</v>
      </c>
      <c r="N243" s="9" t="s">
        <v>135</v>
      </c>
      <c r="O243" s="9" t="s">
        <v>295</v>
      </c>
      <c r="P243" s="95" t="s">
        <v>288</v>
      </c>
      <c r="Q243" s="9" t="s">
        <v>99</v>
      </c>
      <c r="R243" s="9" t="s">
        <v>302</v>
      </c>
      <c r="S243">
        <v>8</v>
      </c>
      <c r="T243" s="96">
        <v>399.36</v>
      </c>
    </row>
    <row r="244" spans="12:20">
      <c r="L244" s="91">
        <v>39951</v>
      </c>
      <c r="M244" s="9" t="s">
        <v>297</v>
      </c>
      <c r="N244" s="9" t="s">
        <v>133</v>
      </c>
      <c r="O244" s="9" t="s">
        <v>292</v>
      </c>
      <c r="P244" s="9" t="s">
        <v>288</v>
      </c>
      <c r="Q244" s="9" t="s">
        <v>99</v>
      </c>
      <c r="R244" s="9" t="s">
        <v>301</v>
      </c>
      <c r="S244">
        <v>2</v>
      </c>
      <c r="T244" s="96">
        <v>68.180000000000007</v>
      </c>
    </row>
    <row r="245" spans="12:20">
      <c r="L245" s="91">
        <v>39952</v>
      </c>
      <c r="M245" s="9" t="s">
        <v>298</v>
      </c>
      <c r="N245" s="9" t="s">
        <v>131</v>
      </c>
      <c r="O245" s="9" t="s">
        <v>295</v>
      </c>
      <c r="P245" s="9" t="s">
        <v>289</v>
      </c>
      <c r="Q245" s="9" t="s">
        <v>99</v>
      </c>
      <c r="R245" s="9" t="s">
        <v>301</v>
      </c>
      <c r="S245">
        <v>3</v>
      </c>
      <c r="T245" s="96">
        <v>146.58000000000001</v>
      </c>
    </row>
    <row r="246" spans="12:20">
      <c r="L246" s="91">
        <v>39952</v>
      </c>
      <c r="M246" s="9" t="s">
        <v>298</v>
      </c>
      <c r="N246" s="9" t="s">
        <v>131</v>
      </c>
      <c r="O246" s="9" t="s">
        <v>295</v>
      </c>
      <c r="P246" s="95" t="s">
        <v>293</v>
      </c>
      <c r="Q246" s="9" t="s">
        <v>101</v>
      </c>
      <c r="R246" s="9" t="s">
        <v>302</v>
      </c>
      <c r="S246">
        <v>6</v>
      </c>
      <c r="T246" s="96">
        <v>309.5</v>
      </c>
    </row>
    <row r="247" spans="12:20">
      <c r="L247" s="91">
        <v>39952</v>
      </c>
      <c r="M247" s="9" t="s">
        <v>298</v>
      </c>
      <c r="N247" s="9" t="s">
        <v>131</v>
      </c>
      <c r="O247" s="9" t="s">
        <v>170</v>
      </c>
      <c r="P247" s="9" t="s">
        <v>289</v>
      </c>
      <c r="Q247" s="9" t="s">
        <v>99</v>
      </c>
      <c r="R247" s="9" t="s">
        <v>301</v>
      </c>
      <c r="S247">
        <v>5</v>
      </c>
      <c r="T247" s="96">
        <v>177.96</v>
      </c>
    </row>
    <row r="248" spans="12:20">
      <c r="L248" s="91">
        <v>39952</v>
      </c>
      <c r="M248" s="9" t="s">
        <v>298</v>
      </c>
      <c r="N248" s="9" t="s">
        <v>131</v>
      </c>
      <c r="O248" s="9" t="s">
        <v>292</v>
      </c>
      <c r="P248" s="95" t="s">
        <v>289</v>
      </c>
      <c r="Q248" s="9" t="s">
        <v>99</v>
      </c>
      <c r="R248" s="9" t="s">
        <v>300</v>
      </c>
      <c r="S248">
        <v>2</v>
      </c>
      <c r="T248" s="96">
        <v>119.46</v>
      </c>
    </row>
    <row r="249" spans="12:20">
      <c r="L249" s="91">
        <v>39952</v>
      </c>
      <c r="M249" s="9" t="s">
        <v>298</v>
      </c>
      <c r="N249" s="9" t="s">
        <v>135</v>
      </c>
      <c r="O249" s="9" t="s">
        <v>170</v>
      </c>
      <c r="P249" s="9" t="s">
        <v>293</v>
      </c>
      <c r="Q249" s="9" t="s">
        <v>101</v>
      </c>
      <c r="R249" s="9" t="s">
        <v>300</v>
      </c>
      <c r="S249">
        <v>3</v>
      </c>
      <c r="T249" s="96">
        <v>119.66</v>
      </c>
    </row>
    <row r="250" spans="12:20">
      <c r="L250" s="91">
        <v>39952</v>
      </c>
      <c r="M250" s="9" t="s">
        <v>298</v>
      </c>
      <c r="N250" s="9" t="s">
        <v>135</v>
      </c>
      <c r="O250" s="9" t="s">
        <v>295</v>
      </c>
      <c r="P250" s="9" t="s">
        <v>293</v>
      </c>
      <c r="Q250" s="9" t="s">
        <v>101</v>
      </c>
      <c r="R250" s="9" t="s">
        <v>301</v>
      </c>
      <c r="S250">
        <v>4</v>
      </c>
      <c r="T250" s="96">
        <v>168.87</v>
      </c>
    </row>
    <row r="251" spans="12:20">
      <c r="L251" s="91">
        <v>39952</v>
      </c>
      <c r="M251" s="9" t="s">
        <v>298</v>
      </c>
      <c r="N251" s="9" t="s">
        <v>135</v>
      </c>
      <c r="O251" s="9" t="s">
        <v>292</v>
      </c>
      <c r="P251" s="9" t="s">
        <v>293</v>
      </c>
      <c r="Q251" s="9" t="s">
        <v>101</v>
      </c>
      <c r="R251" s="9" t="s">
        <v>302</v>
      </c>
      <c r="S251">
        <v>4</v>
      </c>
      <c r="T251" s="96">
        <v>192.39</v>
      </c>
    </row>
    <row r="252" spans="12:20">
      <c r="L252" s="91">
        <v>39952</v>
      </c>
      <c r="M252" s="9" t="s">
        <v>298</v>
      </c>
      <c r="N252" s="9" t="s">
        <v>135</v>
      </c>
      <c r="O252" s="9" t="s">
        <v>292</v>
      </c>
      <c r="P252" s="9" t="s">
        <v>288</v>
      </c>
      <c r="Q252" s="9" t="s">
        <v>101</v>
      </c>
      <c r="R252" s="9" t="s">
        <v>302</v>
      </c>
      <c r="S252">
        <v>2</v>
      </c>
      <c r="T252" s="96">
        <v>101.73</v>
      </c>
    </row>
    <row r="253" spans="12:20">
      <c r="L253" s="91">
        <v>39952</v>
      </c>
      <c r="M253" s="9" t="s">
        <v>298</v>
      </c>
      <c r="N253" s="9" t="s">
        <v>135</v>
      </c>
      <c r="O253" s="9" t="s">
        <v>290</v>
      </c>
      <c r="P253" s="9" t="s">
        <v>289</v>
      </c>
      <c r="Q253" s="9" t="s">
        <v>99</v>
      </c>
      <c r="R253" s="9" t="s">
        <v>300</v>
      </c>
      <c r="S253">
        <v>2</v>
      </c>
      <c r="T253" s="96">
        <v>74.94</v>
      </c>
    </row>
    <row r="254" spans="12:20">
      <c r="L254" s="91">
        <v>39952</v>
      </c>
      <c r="M254" s="9" t="s">
        <v>298</v>
      </c>
      <c r="N254" s="9" t="s">
        <v>133</v>
      </c>
      <c r="O254" s="9" t="s">
        <v>295</v>
      </c>
      <c r="P254" s="9" t="s">
        <v>293</v>
      </c>
      <c r="Q254" s="9" t="s">
        <v>101</v>
      </c>
      <c r="R254" s="9" t="s">
        <v>301</v>
      </c>
      <c r="S254">
        <v>8</v>
      </c>
      <c r="T254" s="96">
        <v>291.3</v>
      </c>
    </row>
    <row r="255" spans="12:20">
      <c r="L255" s="91">
        <v>39953</v>
      </c>
      <c r="M255" s="9" t="s">
        <v>299</v>
      </c>
      <c r="N255" s="9" t="s">
        <v>135</v>
      </c>
      <c r="O255" s="9" t="s">
        <v>170</v>
      </c>
      <c r="P255" s="95" t="s">
        <v>293</v>
      </c>
      <c r="Q255" s="9" t="s">
        <v>101</v>
      </c>
      <c r="R255" s="9" t="s">
        <v>301</v>
      </c>
      <c r="S255">
        <v>3</v>
      </c>
      <c r="T255" s="96">
        <v>161</v>
      </c>
    </row>
    <row r="256" spans="12:20">
      <c r="L256" s="91">
        <v>39954</v>
      </c>
      <c r="M256" s="9" t="s">
        <v>287</v>
      </c>
      <c r="N256" s="9" t="s">
        <v>135</v>
      </c>
      <c r="O256" s="9" t="s">
        <v>170</v>
      </c>
      <c r="P256" s="9" t="s">
        <v>288</v>
      </c>
      <c r="Q256" s="9" t="s">
        <v>101</v>
      </c>
      <c r="R256" s="9" t="s">
        <v>300</v>
      </c>
      <c r="S256">
        <v>3</v>
      </c>
      <c r="T256" s="96">
        <v>116.01</v>
      </c>
    </row>
    <row r="257" spans="12:20">
      <c r="L257" s="91">
        <v>39954</v>
      </c>
      <c r="M257" s="9" t="s">
        <v>287</v>
      </c>
      <c r="N257" s="9" t="s">
        <v>135</v>
      </c>
      <c r="O257" s="9" t="s">
        <v>170</v>
      </c>
      <c r="P257" s="9" t="s">
        <v>288</v>
      </c>
      <c r="Q257" s="9" t="s">
        <v>99</v>
      </c>
      <c r="R257" s="9" t="s">
        <v>300</v>
      </c>
      <c r="S257">
        <v>2</v>
      </c>
      <c r="T257" s="96">
        <v>74.39</v>
      </c>
    </row>
    <row r="258" spans="12:20">
      <c r="L258" s="91">
        <v>39954</v>
      </c>
      <c r="M258" s="9" t="s">
        <v>287</v>
      </c>
      <c r="N258" s="9" t="s">
        <v>133</v>
      </c>
      <c r="O258" s="9" t="s">
        <v>290</v>
      </c>
      <c r="P258" s="9" t="s">
        <v>288</v>
      </c>
      <c r="Q258" s="9" t="s">
        <v>99</v>
      </c>
      <c r="R258" s="9" t="s">
        <v>301</v>
      </c>
      <c r="S258">
        <v>4</v>
      </c>
      <c r="T258" s="96">
        <v>226.25</v>
      </c>
    </row>
    <row r="259" spans="12:20">
      <c r="L259" s="91">
        <v>39954</v>
      </c>
      <c r="M259" s="9" t="s">
        <v>287</v>
      </c>
      <c r="N259" s="9" t="s">
        <v>133</v>
      </c>
      <c r="O259" s="9" t="s">
        <v>170</v>
      </c>
      <c r="P259" s="9" t="s">
        <v>293</v>
      </c>
      <c r="Q259" s="9" t="s">
        <v>99</v>
      </c>
      <c r="R259" s="9" t="s">
        <v>301</v>
      </c>
      <c r="S259">
        <v>3</v>
      </c>
      <c r="T259" s="96">
        <v>135.19</v>
      </c>
    </row>
    <row r="260" spans="12:20">
      <c r="L260" s="91">
        <v>39955</v>
      </c>
      <c r="M260" s="9" t="s">
        <v>291</v>
      </c>
      <c r="N260" s="9" t="s">
        <v>131</v>
      </c>
      <c r="O260" s="9" t="s">
        <v>170</v>
      </c>
      <c r="P260" s="9" t="s">
        <v>289</v>
      </c>
      <c r="Q260" s="9" t="s">
        <v>99</v>
      </c>
      <c r="R260" s="9" t="s">
        <v>300</v>
      </c>
      <c r="S260">
        <v>4</v>
      </c>
      <c r="T260" s="96">
        <v>126.16</v>
      </c>
    </row>
    <row r="261" spans="12:20">
      <c r="L261" s="91">
        <v>39955</v>
      </c>
      <c r="M261" s="9" t="s">
        <v>291</v>
      </c>
      <c r="N261" s="9" t="s">
        <v>135</v>
      </c>
      <c r="O261" s="9" t="s">
        <v>292</v>
      </c>
      <c r="P261" s="9" t="s">
        <v>293</v>
      </c>
      <c r="Q261" s="9" t="s">
        <v>101</v>
      </c>
      <c r="R261" s="9" t="s">
        <v>301</v>
      </c>
      <c r="S261">
        <v>4</v>
      </c>
      <c r="T261" s="96">
        <v>156.30000000000001</v>
      </c>
    </row>
    <row r="262" spans="12:20">
      <c r="L262" s="91">
        <v>39955</v>
      </c>
      <c r="M262" s="9" t="s">
        <v>291</v>
      </c>
      <c r="N262" s="9" t="s">
        <v>135</v>
      </c>
      <c r="O262" s="9" t="s">
        <v>292</v>
      </c>
      <c r="P262" s="95" t="s">
        <v>289</v>
      </c>
      <c r="Q262" s="9" t="s">
        <v>101</v>
      </c>
      <c r="R262" s="9" t="s">
        <v>300</v>
      </c>
      <c r="S262">
        <v>3</v>
      </c>
      <c r="T262" s="96">
        <v>73.42</v>
      </c>
    </row>
    <row r="263" spans="12:20">
      <c r="L263" s="91">
        <v>39955</v>
      </c>
      <c r="M263" s="9" t="s">
        <v>291</v>
      </c>
      <c r="N263" s="9" t="s">
        <v>135</v>
      </c>
      <c r="O263" s="9" t="s">
        <v>290</v>
      </c>
      <c r="P263" s="9" t="s">
        <v>288</v>
      </c>
      <c r="Q263" s="9" t="s">
        <v>101</v>
      </c>
      <c r="R263" s="9" t="s">
        <v>302</v>
      </c>
      <c r="S263">
        <v>7</v>
      </c>
      <c r="T263" s="96">
        <v>310.74</v>
      </c>
    </row>
    <row r="264" spans="12:20">
      <c r="L264" s="91">
        <v>39955</v>
      </c>
      <c r="M264" s="9" t="s">
        <v>291</v>
      </c>
      <c r="N264" s="9" t="s">
        <v>135</v>
      </c>
      <c r="O264" s="9" t="s">
        <v>290</v>
      </c>
      <c r="P264" s="95" t="s">
        <v>288</v>
      </c>
      <c r="Q264" s="9" t="s">
        <v>101</v>
      </c>
      <c r="R264" s="9" t="s">
        <v>302</v>
      </c>
      <c r="S264">
        <v>6</v>
      </c>
      <c r="T264" s="96">
        <v>296.26</v>
      </c>
    </row>
    <row r="265" spans="12:20">
      <c r="L265" s="91">
        <v>39955</v>
      </c>
      <c r="M265" s="9" t="s">
        <v>291</v>
      </c>
      <c r="N265" s="9" t="s">
        <v>133</v>
      </c>
      <c r="O265" s="9" t="s">
        <v>170</v>
      </c>
      <c r="P265" s="9" t="s">
        <v>293</v>
      </c>
      <c r="Q265" s="9" t="s">
        <v>99</v>
      </c>
      <c r="R265" s="9" t="s">
        <v>300</v>
      </c>
      <c r="S265">
        <v>2</v>
      </c>
      <c r="T265" s="96">
        <v>115.29</v>
      </c>
    </row>
    <row r="266" spans="12:20">
      <c r="L266" s="91">
        <v>39956</v>
      </c>
      <c r="M266" s="9" t="s">
        <v>294</v>
      </c>
      <c r="N266" s="9" t="s">
        <v>133</v>
      </c>
      <c r="O266" s="9" t="s">
        <v>170</v>
      </c>
      <c r="P266" s="9" t="s">
        <v>289</v>
      </c>
      <c r="Q266" s="9" t="s">
        <v>99</v>
      </c>
      <c r="R266" s="9" t="s">
        <v>301</v>
      </c>
      <c r="S266">
        <v>4</v>
      </c>
      <c r="T266" s="96">
        <v>212.94</v>
      </c>
    </row>
    <row r="267" spans="12:20">
      <c r="L267" s="91">
        <v>39957</v>
      </c>
      <c r="M267" s="9" t="s">
        <v>296</v>
      </c>
      <c r="N267" s="9" t="s">
        <v>131</v>
      </c>
      <c r="O267" s="9" t="s">
        <v>292</v>
      </c>
      <c r="P267" s="9" t="s">
        <v>288</v>
      </c>
      <c r="Q267" s="9" t="s">
        <v>101</v>
      </c>
      <c r="R267" s="9" t="s">
        <v>300</v>
      </c>
      <c r="S267">
        <v>2</v>
      </c>
      <c r="T267" s="96">
        <v>85.93</v>
      </c>
    </row>
    <row r="268" spans="12:20">
      <c r="L268" s="91">
        <v>39957</v>
      </c>
      <c r="M268" s="9" t="s">
        <v>296</v>
      </c>
      <c r="N268" s="9" t="s">
        <v>135</v>
      </c>
      <c r="O268" s="9" t="s">
        <v>170</v>
      </c>
      <c r="P268" s="9" t="s">
        <v>289</v>
      </c>
      <c r="Q268" s="9" t="s">
        <v>99</v>
      </c>
      <c r="R268" s="9" t="s">
        <v>300</v>
      </c>
      <c r="S268">
        <v>2</v>
      </c>
      <c r="T268" s="96">
        <v>80.02</v>
      </c>
    </row>
    <row r="269" spans="12:20">
      <c r="L269" s="91">
        <v>39957</v>
      </c>
      <c r="M269" s="9" t="s">
        <v>296</v>
      </c>
      <c r="N269" s="9" t="s">
        <v>135</v>
      </c>
      <c r="O269" s="9" t="s">
        <v>290</v>
      </c>
      <c r="P269" s="95" t="s">
        <v>293</v>
      </c>
      <c r="Q269" s="9" t="s">
        <v>101</v>
      </c>
      <c r="R269" s="9" t="s">
        <v>302</v>
      </c>
      <c r="S269">
        <v>5</v>
      </c>
      <c r="T269" s="96">
        <v>286.17</v>
      </c>
    </row>
    <row r="270" spans="12:20">
      <c r="L270" s="91">
        <v>39958</v>
      </c>
      <c r="M270" s="9" t="s">
        <v>297</v>
      </c>
      <c r="N270" s="9" t="s">
        <v>131</v>
      </c>
      <c r="O270" s="9" t="s">
        <v>292</v>
      </c>
      <c r="P270" s="9" t="s">
        <v>288</v>
      </c>
      <c r="Q270" s="9" t="s">
        <v>101</v>
      </c>
      <c r="R270" s="9" t="s">
        <v>301</v>
      </c>
      <c r="S270">
        <v>4</v>
      </c>
      <c r="T270" s="96">
        <v>190.27</v>
      </c>
    </row>
    <row r="271" spans="12:20">
      <c r="L271" s="91">
        <v>39958</v>
      </c>
      <c r="M271" s="9" t="s">
        <v>297</v>
      </c>
      <c r="N271" s="9" t="s">
        <v>135</v>
      </c>
      <c r="O271" s="9" t="s">
        <v>290</v>
      </c>
      <c r="P271" s="9" t="s">
        <v>289</v>
      </c>
      <c r="Q271" s="9" t="s">
        <v>99</v>
      </c>
      <c r="R271" s="9" t="s">
        <v>302</v>
      </c>
      <c r="S271">
        <v>5</v>
      </c>
      <c r="T271" s="96">
        <v>265.24</v>
      </c>
    </row>
    <row r="272" spans="12:20">
      <c r="L272" s="91">
        <v>39958</v>
      </c>
      <c r="M272" s="9" t="s">
        <v>297</v>
      </c>
      <c r="N272" s="9" t="s">
        <v>135</v>
      </c>
      <c r="O272" s="9" t="s">
        <v>170</v>
      </c>
      <c r="P272" s="95" t="s">
        <v>288</v>
      </c>
      <c r="Q272" s="9" t="s">
        <v>101</v>
      </c>
      <c r="R272" s="9" t="s">
        <v>302</v>
      </c>
      <c r="S272">
        <v>7</v>
      </c>
      <c r="T272" s="96">
        <v>353.93</v>
      </c>
    </row>
    <row r="273" spans="12:20">
      <c r="L273" s="91">
        <v>39959</v>
      </c>
      <c r="M273" s="9" t="s">
        <v>298</v>
      </c>
      <c r="N273" s="9" t="s">
        <v>131</v>
      </c>
      <c r="O273" s="9" t="s">
        <v>290</v>
      </c>
      <c r="P273" s="9" t="s">
        <v>289</v>
      </c>
      <c r="Q273" s="9" t="s">
        <v>99</v>
      </c>
      <c r="R273" s="9" t="s">
        <v>302</v>
      </c>
      <c r="S273">
        <v>5</v>
      </c>
      <c r="T273" s="96">
        <v>314.77</v>
      </c>
    </row>
    <row r="274" spans="12:20">
      <c r="L274" s="91">
        <v>39959</v>
      </c>
      <c r="M274" s="9" t="s">
        <v>298</v>
      </c>
      <c r="N274" s="9" t="s">
        <v>135</v>
      </c>
      <c r="O274" s="9" t="s">
        <v>295</v>
      </c>
      <c r="P274" s="95" t="s">
        <v>289</v>
      </c>
      <c r="Q274" s="9" t="s">
        <v>101</v>
      </c>
      <c r="R274" s="9" t="s">
        <v>302</v>
      </c>
      <c r="S274">
        <v>2</v>
      </c>
      <c r="T274" s="96">
        <v>169.23</v>
      </c>
    </row>
    <row r="275" spans="12:20">
      <c r="L275" s="91">
        <v>39959</v>
      </c>
      <c r="M275" s="9" t="s">
        <v>298</v>
      </c>
      <c r="N275" s="9" t="s">
        <v>133</v>
      </c>
      <c r="O275" s="9" t="s">
        <v>170</v>
      </c>
      <c r="P275" s="9" t="s">
        <v>288</v>
      </c>
      <c r="Q275" s="9" t="s">
        <v>101</v>
      </c>
      <c r="R275" s="9" t="s">
        <v>301</v>
      </c>
      <c r="S275">
        <v>3</v>
      </c>
      <c r="T275" s="96">
        <v>149.71</v>
      </c>
    </row>
    <row r="276" spans="12:20">
      <c r="L276" s="91">
        <v>39959</v>
      </c>
      <c r="M276" s="9" t="s">
        <v>298</v>
      </c>
      <c r="N276" s="9" t="s">
        <v>133</v>
      </c>
      <c r="O276" s="9" t="s">
        <v>295</v>
      </c>
      <c r="P276" s="9" t="s">
        <v>288</v>
      </c>
      <c r="Q276" s="9" t="s">
        <v>99</v>
      </c>
      <c r="R276" s="9" t="s">
        <v>301</v>
      </c>
      <c r="S276">
        <v>2</v>
      </c>
      <c r="T276" s="96">
        <v>105.35</v>
      </c>
    </row>
    <row r="277" spans="12:20">
      <c r="L277" s="91">
        <v>39960</v>
      </c>
      <c r="M277" s="9" t="s">
        <v>287</v>
      </c>
      <c r="N277" s="9" t="s">
        <v>135</v>
      </c>
      <c r="O277" s="9" t="s">
        <v>292</v>
      </c>
      <c r="P277" s="9" t="s">
        <v>289</v>
      </c>
      <c r="Q277" s="9" t="s">
        <v>101</v>
      </c>
      <c r="R277" s="9" t="s">
        <v>301</v>
      </c>
      <c r="S277">
        <v>2</v>
      </c>
      <c r="T277" s="96">
        <v>111.47</v>
      </c>
    </row>
    <row r="278" spans="12:20">
      <c r="L278" s="91">
        <v>39960</v>
      </c>
      <c r="M278" s="9" t="s">
        <v>287</v>
      </c>
      <c r="N278" s="9" t="s">
        <v>133</v>
      </c>
      <c r="O278" s="9" t="s">
        <v>170</v>
      </c>
      <c r="P278" s="9" t="s">
        <v>288</v>
      </c>
      <c r="Q278" s="9" t="s">
        <v>99</v>
      </c>
      <c r="R278" s="9" t="s">
        <v>302</v>
      </c>
      <c r="S278">
        <v>9</v>
      </c>
      <c r="T278" s="96">
        <v>441.16</v>
      </c>
    </row>
    <row r="279" spans="12:20">
      <c r="L279" s="91">
        <v>39961</v>
      </c>
      <c r="M279" s="9" t="s">
        <v>291</v>
      </c>
      <c r="N279" s="9" t="s">
        <v>131</v>
      </c>
      <c r="O279" s="9" t="s">
        <v>295</v>
      </c>
      <c r="P279" s="9" t="s">
        <v>288</v>
      </c>
      <c r="Q279" s="9" t="s">
        <v>101</v>
      </c>
      <c r="R279" s="9" t="s">
        <v>301</v>
      </c>
      <c r="S279">
        <v>5</v>
      </c>
      <c r="T279" s="96">
        <v>179.56</v>
      </c>
    </row>
    <row r="280" spans="12:20">
      <c r="L280" s="91">
        <v>39961</v>
      </c>
      <c r="M280" s="9" t="s">
        <v>291</v>
      </c>
      <c r="N280" s="9" t="s">
        <v>133</v>
      </c>
      <c r="O280" s="9" t="s">
        <v>292</v>
      </c>
      <c r="P280" s="9" t="s">
        <v>288</v>
      </c>
      <c r="Q280" s="9" t="s">
        <v>99</v>
      </c>
      <c r="R280" s="9" t="s">
        <v>301</v>
      </c>
      <c r="S280">
        <v>2</v>
      </c>
      <c r="T280" s="96">
        <v>83.15</v>
      </c>
    </row>
    <row r="281" spans="12:20">
      <c r="L281" s="91">
        <v>39962</v>
      </c>
      <c r="M281" s="9" t="s">
        <v>294</v>
      </c>
      <c r="N281" s="9" t="s">
        <v>133</v>
      </c>
      <c r="O281" s="9" t="s">
        <v>292</v>
      </c>
      <c r="P281" s="9" t="s">
        <v>289</v>
      </c>
      <c r="Q281" s="9" t="s">
        <v>99</v>
      </c>
      <c r="R281" s="9" t="s">
        <v>302</v>
      </c>
      <c r="S281">
        <v>4</v>
      </c>
      <c r="T281" s="96">
        <v>262.86</v>
      </c>
    </row>
    <row r="282" spans="12:20">
      <c r="L282" s="91">
        <v>39962</v>
      </c>
      <c r="M282" s="9" t="s">
        <v>294</v>
      </c>
      <c r="N282" s="9" t="s">
        <v>133</v>
      </c>
      <c r="O282" s="9" t="s">
        <v>295</v>
      </c>
      <c r="P282" s="9" t="s">
        <v>289</v>
      </c>
      <c r="Q282" s="9" t="s">
        <v>99</v>
      </c>
      <c r="R282" s="9" t="s">
        <v>300</v>
      </c>
      <c r="S282">
        <v>2</v>
      </c>
      <c r="T282" s="96">
        <v>82.51</v>
      </c>
    </row>
    <row r="283" spans="12:20">
      <c r="L283" s="91">
        <v>39963</v>
      </c>
      <c r="M283" s="9" t="s">
        <v>296</v>
      </c>
      <c r="N283" s="9" t="s">
        <v>131</v>
      </c>
      <c r="O283" s="9" t="s">
        <v>290</v>
      </c>
      <c r="P283" s="95" t="s">
        <v>288</v>
      </c>
      <c r="Q283" s="9" t="s">
        <v>101</v>
      </c>
      <c r="R283" s="9" t="s">
        <v>302</v>
      </c>
      <c r="S283">
        <v>5</v>
      </c>
      <c r="T283" s="96">
        <v>290.27</v>
      </c>
    </row>
    <row r="284" spans="12:20">
      <c r="L284" s="91">
        <v>39963</v>
      </c>
      <c r="M284" s="9" t="s">
        <v>296</v>
      </c>
      <c r="N284" s="9" t="s">
        <v>131</v>
      </c>
      <c r="O284" s="9" t="s">
        <v>170</v>
      </c>
      <c r="P284" s="95" t="s">
        <v>289</v>
      </c>
      <c r="Q284" s="9" t="s">
        <v>101</v>
      </c>
      <c r="R284" s="9" t="s">
        <v>301</v>
      </c>
      <c r="S284">
        <v>5</v>
      </c>
      <c r="T284" s="96">
        <v>223.08</v>
      </c>
    </row>
    <row r="285" spans="12:20">
      <c r="L285" s="91">
        <v>39963</v>
      </c>
      <c r="M285" s="9" t="s">
        <v>296</v>
      </c>
      <c r="N285" s="9" t="s">
        <v>135</v>
      </c>
      <c r="O285" s="9" t="s">
        <v>290</v>
      </c>
      <c r="P285" s="9" t="s">
        <v>288</v>
      </c>
      <c r="Q285" s="9" t="s">
        <v>101</v>
      </c>
      <c r="R285" s="9" t="s">
        <v>301</v>
      </c>
      <c r="S285">
        <v>3</v>
      </c>
      <c r="T285" s="96">
        <v>165.77</v>
      </c>
    </row>
    <row r="286" spans="12:20">
      <c r="L286" s="91">
        <v>39963</v>
      </c>
      <c r="M286" s="9" t="s">
        <v>296</v>
      </c>
      <c r="N286" s="9" t="s">
        <v>133</v>
      </c>
      <c r="O286" s="9" t="s">
        <v>292</v>
      </c>
      <c r="P286" s="9" t="s">
        <v>289</v>
      </c>
      <c r="Q286" s="9" t="s">
        <v>101</v>
      </c>
      <c r="R286" s="9" t="s">
        <v>300</v>
      </c>
      <c r="S286">
        <v>2</v>
      </c>
      <c r="T286" s="96">
        <v>99.81</v>
      </c>
    </row>
    <row r="287" spans="12:20">
      <c r="L287" s="91">
        <v>39964</v>
      </c>
      <c r="M287" s="9" t="s">
        <v>297</v>
      </c>
      <c r="N287" s="9" t="s">
        <v>131</v>
      </c>
      <c r="O287" s="9" t="s">
        <v>290</v>
      </c>
      <c r="P287" s="9" t="s">
        <v>289</v>
      </c>
      <c r="Q287" s="9" t="s">
        <v>101</v>
      </c>
      <c r="R287" s="9" t="s">
        <v>301</v>
      </c>
      <c r="S287">
        <v>3</v>
      </c>
      <c r="T287" s="96">
        <v>158.94999999999999</v>
      </c>
    </row>
    <row r="288" spans="12:20">
      <c r="L288" s="91">
        <v>39964</v>
      </c>
      <c r="M288" s="9" t="s">
        <v>297</v>
      </c>
      <c r="N288" s="9" t="s">
        <v>131</v>
      </c>
      <c r="O288" s="9" t="s">
        <v>295</v>
      </c>
      <c r="P288" s="9" t="s">
        <v>289</v>
      </c>
      <c r="Q288" s="9" t="s">
        <v>101</v>
      </c>
      <c r="R288" s="9" t="s">
        <v>302</v>
      </c>
      <c r="S288">
        <v>5</v>
      </c>
      <c r="T288" s="96">
        <v>280.99</v>
      </c>
    </row>
    <row r="289" spans="12:20">
      <c r="L289" s="91">
        <v>39964</v>
      </c>
      <c r="M289" s="9" t="s">
        <v>297</v>
      </c>
      <c r="N289" s="9" t="s">
        <v>131</v>
      </c>
      <c r="O289" s="9" t="s">
        <v>292</v>
      </c>
      <c r="P289" s="9" t="s">
        <v>289</v>
      </c>
      <c r="Q289" s="9" t="s">
        <v>101</v>
      </c>
      <c r="R289" s="9" t="s">
        <v>300</v>
      </c>
      <c r="S289">
        <v>4</v>
      </c>
      <c r="T289" s="96">
        <v>149.88999999999999</v>
      </c>
    </row>
    <row r="290" spans="12:20">
      <c r="L290" s="91">
        <v>39964</v>
      </c>
      <c r="M290" s="9" t="s">
        <v>297</v>
      </c>
      <c r="N290" s="9" t="s">
        <v>135</v>
      </c>
      <c r="O290" s="9" t="s">
        <v>292</v>
      </c>
      <c r="P290" s="9" t="s">
        <v>288</v>
      </c>
      <c r="Q290" s="9" t="s">
        <v>101</v>
      </c>
      <c r="R290" s="9" t="s">
        <v>302</v>
      </c>
      <c r="S290">
        <v>7</v>
      </c>
      <c r="T290" s="96">
        <v>363.52</v>
      </c>
    </row>
    <row r="291" spans="12:20">
      <c r="L291" s="91">
        <v>39964</v>
      </c>
      <c r="M291" s="9" t="s">
        <v>297</v>
      </c>
      <c r="N291" s="9" t="s">
        <v>133</v>
      </c>
      <c r="O291" s="9" t="s">
        <v>290</v>
      </c>
      <c r="P291" s="9" t="s">
        <v>288</v>
      </c>
      <c r="Q291" s="9" t="s">
        <v>99</v>
      </c>
      <c r="R291" s="9" t="s">
        <v>300</v>
      </c>
      <c r="S291">
        <v>2</v>
      </c>
      <c r="T291" s="96">
        <v>93.97</v>
      </c>
    </row>
    <row r="292" spans="12:20">
      <c r="L292" s="91">
        <v>39965</v>
      </c>
      <c r="M292" s="9" t="s">
        <v>298</v>
      </c>
      <c r="N292" s="9" t="s">
        <v>135</v>
      </c>
      <c r="O292" s="9" t="s">
        <v>290</v>
      </c>
      <c r="P292" s="95" t="s">
        <v>289</v>
      </c>
      <c r="Q292" s="9" t="s">
        <v>101</v>
      </c>
      <c r="R292" s="9" t="s">
        <v>302</v>
      </c>
      <c r="S292">
        <v>8</v>
      </c>
      <c r="T292" s="96">
        <v>391.97</v>
      </c>
    </row>
    <row r="293" spans="12:20">
      <c r="L293" s="91">
        <v>39965</v>
      </c>
      <c r="M293" s="9" t="s">
        <v>298</v>
      </c>
      <c r="N293" s="9" t="s">
        <v>135</v>
      </c>
      <c r="O293" s="9" t="s">
        <v>170</v>
      </c>
      <c r="P293" s="95" t="s">
        <v>288</v>
      </c>
      <c r="Q293" s="9" t="s">
        <v>101</v>
      </c>
      <c r="R293" s="9" t="s">
        <v>302</v>
      </c>
      <c r="S293">
        <v>5</v>
      </c>
      <c r="T293" s="96">
        <v>275.54000000000002</v>
      </c>
    </row>
    <row r="294" spans="12:20">
      <c r="L294" s="91">
        <v>39965</v>
      </c>
      <c r="M294" s="9" t="s">
        <v>298</v>
      </c>
      <c r="N294" s="9" t="s">
        <v>135</v>
      </c>
      <c r="O294" s="9" t="s">
        <v>290</v>
      </c>
      <c r="P294" s="9" t="s">
        <v>288</v>
      </c>
      <c r="Q294" s="9" t="s">
        <v>99</v>
      </c>
      <c r="R294" s="9" t="s">
        <v>300</v>
      </c>
      <c r="S294">
        <v>1</v>
      </c>
      <c r="T294" s="96">
        <v>115.55</v>
      </c>
    </row>
    <row r="295" spans="12:20">
      <c r="L295" s="91">
        <v>39965</v>
      </c>
      <c r="M295" s="9" t="s">
        <v>298</v>
      </c>
      <c r="N295" s="9" t="s">
        <v>133</v>
      </c>
      <c r="O295" s="9" t="s">
        <v>295</v>
      </c>
      <c r="P295" s="9" t="s">
        <v>289</v>
      </c>
      <c r="Q295" s="9" t="s">
        <v>99</v>
      </c>
      <c r="R295" s="9" t="s">
        <v>301</v>
      </c>
      <c r="S295">
        <v>3</v>
      </c>
      <c r="T295" s="96">
        <v>125</v>
      </c>
    </row>
    <row r="296" spans="12:20">
      <c r="L296" s="91">
        <v>39965</v>
      </c>
      <c r="M296" s="9" t="s">
        <v>298</v>
      </c>
      <c r="N296" s="9" t="s">
        <v>133</v>
      </c>
      <c r="O296" s="9" t="s">
        <v>292</v>
      </c>
      <c r="P296" s="9" t="s">
        <v>289</v>
      </c>
      <c r="Q296" s="9" t="s">
        <v>101</v>
      </c>
      <c r="R296" s="9" t="s">
        <v>301</v>
      </c>
      <c r="S296">
        <v>1</v>
      </c>
      <c r="T296" s="96">
        <v>103.15</v>
      </c>
    </row>
    <row r="297" spans="12:20">
      <c r="L297" s="91">
        <v>39965</v>
      </c>
      <c r="M297" s="9" t="s">
        <v>298</v>
      </c>
      <c r="N297" s="9" t="s">
        <v>133</v>
      </c>
      <c r="O297" s="9" t="s">
        <v>290</v>
      </c>
      <c r="P297" s="9" t="s">
        <v>289</v>
      </c>
      <c r="Q297" s="9" t="s">
        <v>99</v>
      </c>
      <c r="R297" s="9" t="s">
        <v>301</v>
      </c>
      <c r="S297">
        <v>9</v>
      </c>
      <c r="T297" s="96">
        <v>256.7</v>
      </c>
    </row>
    <row r="298" spans="12:20">
      <c r="L298" s="91">
        <v>39965</v>
      </c>
      <c r="M298" s="9" t="s">
        <v>298</v>
      </c>
      <c r="N298" s="9" t="s">
        <v>133</v>
      </c>
      <c r="O298" s="9" t="s">
        <v>295</v>
      </c>
      <c r="P298" s="9" t="s">
        <v>288</v>
      </c>
      <c r="Q298" s="9" t="s">
        <v>101</v>
      </c>
      <c r="R298" s="9" t="s">
        <v>301</v>
      </c>
      <c r="S298">
        <v>1</v>
      </c>
      <c r="T298" s="96">
        <v>117.99</v>
      </c>
    </row>
    <row r="299" spans="12:20">
      <c r="L299" s="91">
        <v>39965</v>
      </c>
      <c r="M299" s="9" t="s">
        <v>298</v>
      </c>
      <c r="N299" s="9" t="s">
        <v>133</v>
      </c>
      <c r="O299" s="9" t="s">
        <v>292</v>
      </c>
      <c r="P299" s="9" t="s">
        <v>288</v>
      </c>
      <c r="Q299" s="9" t="s">
        <v>101</v>
      </c>
      <c r="R299" s="9" t="s">
        <v>300</v>
      </c>
      <c r="S299">
        <v>2</v>
      </c>
      <c r="T299" s="96">
        <v>98.55</v>
      </c>
    </row>
    <row r="300" spans="12:20">
      <c r="L300" s="91">
        <v>39966</v>
      </c>
      <c r="M300" s="9" t="s">
        <v>299</v>
      </c>
      <c r="N300" s="9" t="s">
        <v>131</v>
      </c>
      <c r="O300" s="9" t="s">
        <v>295</v>
      </c>
      <c r="P300" s="9" t="s">
        <v>293</v>
      </c>
      <c r="Q300" s="9" t="s">
        <v>101</v>
      </c>
      <c r="R300" s="9" t="s">
        <v>300</v>
      </c>
      <c r="S300">
        <v>2</v>
      </c>
      <c r="T300" s="96">
        <v>112.93</v>
      </c>
    </row>
    <row r="301" spans="12:20">
      <c r="L301" s="91">
        <v>39966</v>
      </c>
      <c r="M301" s="9" t="s">
        <v>299</v>
      </c>
      <c r="N301" s="9" t="s">
        <v>133</v>
      </c>
      <c r="O301" s="9" t="s">
        <v>292</v>
      </c>
      <c r="P301" s="9" t="s">
        <v>288</v>
      </c>
      <c r="Q301" s="9" t="s">
        <v>101</v>
      </c>
      <c r="R301" s="9" t="s">
        <v>300</v>
      </c>
      <c r="S301">
        <v>2</v>
      </c>
      <c r="T301" s="96">
        <v>76.3</v>
      </c>
    </row>
    <row r="302" spans="12:20">
      <c r="L302" s="91">
        <v>39967</v>
      </c>
      <c r="M302" s="9" t="s">
        <v>287</v>
      </c>
      <c r="N302" s="9" t="s">
        <v>135</v>
      </c>
      <c r="O302" s="9" t="s">
        <v>290</v>
      </c>
      <c r="P302" s="9" t="s">
        <v>293</v>
      </c>
      <c r="Q302" s="9" t="s">
        <v>101</v>
      </c>
      <c r="R302" s="9" t="s">
        <v>300</v>
      </c>
      <c r="S302">
        <v>2</v>
      </c>
      <c r="T302" s="96">
        <v>129.80000000000001</v>
      </c>
    </row>
    <row r="303" spans="12:20">
      <c r="L303" s="91">
        <v>39967</v>
      </c>
      <c r="M303" s="9" t="s">
        <v>287</v>
      </c>
      <c r="N303" s="9" t="s">
        <v>133</v>
      </c>
      <c r="O303" s="9" t="s">
        <v>292</v>
      </c>
      <c r="P303" s="9" t="s">
        <v>289</v>
      </c>
      <c r="Q303" s="9" t="s">
        <v>101</v>
      </c>
      <c r="R303" s="9" t="s">
        <v>300</v>
      </c>
      <c r="S303">
        <v>3</v>
      </c>
      <c r="T303" s="96">
        <v>140.25</v>
      </c>
    </row>
    <row r="304" spans="12:20">
      <c r="L304" s="91">
        <v>39968</v>
      </c>
      <c r="M304" s="9" t="s">
        <v>291</v>
      </c>
      <c r="N304" s="9" t="s">
        <v>131</v>
      </c>
      <c r="O304" s="9" t="s">
        <v>290</v>
      </c>
      <c r="P304" s="95" t="s">
        <v>289</v>
      </c>
      <c r="Q304" s="9" t="s">
        <v>99</v>
      </c>
      <c r="R304" s="9" t="s">
        <v>300</v>
      </c>
      <c r="S304">
        <v>3</v>
      </c>
      <c r="T304" s="96">
        <v>149.79</v>
      </c>
    </row>
    <row r="305" spans="12:20">
      <c r="L305" s="91">
        <v>39968</v>
      </c>
      <c r="M305" s="9" t="s">
        <v>291</v>
      </c>
      <c r="N305" s="9" t="s">
        <v>131</v>
      </c>
      <c r="O305" s="9" t="s">
        <v>290</v>
      </c>
      <c r="P305" s="9" t="s">
        <v>289</v>
      </c>
      <c r="Q305" s="9" t="s">
        <v>101</v>
      </c>
      <c r="R305" s="9" t="s">
        <v>301</v>
      </c>
      <c r="S305">
        <v>4</v>
      </c>
      <c r="T305" s="96">
        <v>172.2</v>
      </c>
    </row>
    <row r="306" spans="12:20">
      <c r="L306" s="91">
        <v>39968</v>
      </c>
      <c r="M306" s="9" t="s">
        <v>291</v>
      </c>
      <c r="N306" s="9" t="s">
        <v>133</v>
      </c>
      <c r="O306" s="9" t="s">
        <v>170</v>
      </c>
      <c r="P306" s="95" t="s">
        <v>288</v>
      </c>
      <c r="Q306" s="9" t="s">
        <v>101</v>
      </c>
      <c r="R306" s="9" t="s">
        <v>302</v>
      </c>
      <c r="S306">
        <v>3</v>
      </c>
      <c r="T306" s="96">
        <v>139.85</v>
      </c>
    </row>
    <row r="307" spans="12:20">
      <c r="L307" s="91">
        <v>39968</v>
      </c>
      <c r="M307" s="9" t="s">
        <v>291</v>
      </c>
      <c r="N307" s="9" t="s">
        <v>133</v>
      </c>
      <c r="O307" s="9" t="s">
        <v>170</v>
      </c>
      <c r="P307" s="9" t="s">
        <v>293</v>
      </c>
      <c r="Q307" s="9" t="s">
        <v>99</v>
      </c>
      <c r="R307" s="9" t="s">
        <v>300</v>
      </c>
      <c r="S307">
        <v>1</v>
      </c>
      <c r="T307" s="96">
        <v>96.46</v>
      </c>
    </row>
    <row r="308" spans="12:20">
      <c r="L308" s="91">
        <v>39968</v>
      </c>
      <c r="M308" s="9" t="s">
        <v>291</v>
      </c>
      <c r="N308" s="9" t="s">
        <v>133</v>
      </c>
      <c r="O308" s="9" t="s">
        <v>170</v>
      </c>
      <c r="P308" s="9" t="s">
        <v>288</v>
      </c>
      <c r="Q308" s="9" t="s">
        <v>101</v>
      </c>
      <c r="R308" s="9" t="s">
        <v>301</v>
      </c>
      <c r="S308">
        <v>3</v>
      </c>
      <c r="T308" s="96">
        <v>127.83</v>
      </c>
    </row>
    <row r="309" spans="12:20">
      <c r="L309" s="91">
        <v>39969</v>
      </c>
      <c r="M309" s="9" t="s">
        <v>294</v>
      </c>
      <c r="N309" s="9" t="s">
        <v>133</v>
      </c>
      <c r="O309" s="9" t="s">
        <v>290</v>
      </c>
      <c r="P309" s="9" t="s">
        <v>288</v>
      </c>
      <c r="Q309" s="9" t="s">
        <v>99</v>
      </c>
      <c r="R309" s="9" t="s">
        <v>301</v>
      </c>
      <c r="S309">
        <v>6</v>
      </c>
      <c r="T309" s="96">
        <v>215.88</v>
      </c>
    </row>
    <row r="310" spans="12:20">
      <c r="L310" s="91">
        <v>39970</v>
      </c>
      <c r="M310" s="9" t="s">
        <v>296</v>
      </c>
      <c r="N310" s="9" t="s">
        <v>131</v>
      </c>
      <c r="O310" s="9" t="s">
        <v>290</v>
      </c>
      <c r="P310" s="9" t="s">
        <v>289</v>
      </c>
      <c r="Q310" s="9" t="s">
        <v>101</v>
      </c>
      <c r="R310" s="9" t="s">
        <v>301</v>
      </c>
      <c r="S310">
        <v>2</v>
      </c>
      <c r="T310" s="96">
        <v>133.49</v>
      </c>
    </row>
    <row r="311" spans="12:20">
      <c r="L311" s="91">
        <v>39970</v>
      </c>
      <c r="M311" s="9" t="s">
        <v>296</v>
      </c>
      <c r="N311" s="9" t="s">
        <v>133</v>
      </c>
      <c r="O311" s="9" t="s">
        <v>170</v>
      </c>
      <c r="P311" s="9" t="s">
        <v>288</v>
      </c>
      <c r="Q311" s="9" t="s">
        <v>99</v>
      </c>
      <c r="R311" s="9" t="s">
        <v>300</v>
      </c>
      <c r="S311">
        <v>2</v>
      </c>
      <c r="T311" s="96">
        <v>117.33</v>
      </c>
    </row>
    <row r="312" spans="12:20">
      <c r="L312" s="91">
        <v>39971</v>
      </c>
      <c r="M312" s="9" t="s">
        <v>297</v>
      </c>
      <c r="N312" s="9" t="s">
        <v>131</v>
      </c>
      <c r="O312" s="9" t="s">
        <v>170</v>
      </c>
      <c r="P312" s="9" t="s">
        <v>288</v>
      </c>
      <c r="Q312" s="9" t="s">
        <v>101</v>
      </c>
      <c r="R312" s="9" t="s">
        <v>300</v>
      </c>
      <c r="S312">
        <v>2</v>
      </c>
      <c r="T312" s="96">
        <v>107.98</v>
      </c>
    </row>
    <row r="313" spans="12:20">
      <c r="L313" s="91">
        <v>39971</v>
      </c>
      <c r="M313" s="9" t="s">
        <v>297</v>
      </c>
      <c r="N313" s="9" t="s">
        <v>135</v>
      </c>
      <c r="O313" s="9" t="s">
        <v>295</v>
      </c>
      <c r="P313" s="9" t="s">
        <v>288</v>
      </c>
      <c r="Q313" s="9" t="s">
        <v>101</v>
      </c>
      <c r="R313" s="9" t="s">
        <v>300</v>
      </c>
      <c r="S313">
        <v>6</v>
      </c>
      <c r="T313" s="96">
        <v>203.11</v>
      </c>
    </row>
    <row r="314" spans="12:20">
      <c r="L314" s="91">
        <v>39971</v>
      </c>
      <c r="M314" s="9" t="s">
        <v>297</v>
      </c>
      <c r="N314" s="9" t="s">
        <v>135</v>
      </c>
      <c r="O314" s="9" t="s">
        <v>170</v>
      </c>
      <c r="P314" s="9" t="s">
        <v>288</v>
      </c>
      <c r="Q314" s="9" t="s">
        <v>101</v>
      </c>
      <c r="R314" s="9" t="s">
        <v>300</v>
      </c>
      <c r="S314">
        <v>5</v>
      </c>
      <c r="T314" s="96">
        <v>193.33</v>
      </c>
    </row>
    <row r="315" spans="12:20">
      <c r="L315" s="91">
        <v>39971</v>
      </c>
      <c r="M315" s="9" t="s">
        <v>297</v>
      </c>
      <c r="N315" s="9" t="s">
        <v>133</v>
      </c>
      <c r="O315" s="9" t="s">
        <v>290</v>
      </c>
      <c r="P315" s="9" t="s">
        <v>293</v>
      </c>
      <c r="Q315" s="9" t="s">
        <v>99</v>
      </c>
      <c r="R315" s="9" t="s">
        <v>302</v>
      </c>
      <c r="S315">
        <v>7</v>
      </c>
      <c r="T315" s="96">
        <v>343.26</v>
      </c>
    </row>
    <row r="316" spans="12:20">
      <c r="L316" s="91">
        <v>39972</v>
      </c>
      <c r="M316" s="9" t="s">
        <v>298</v>
      </c>
      <c r="N316" s="9" t="s">
        <v>131</v>
      </c>
      <c r="O316" s="9" t="s">
        <v>290</v>
      </c>
      <c r="P316" s="95" t="s">
        <v>289</v>
      </c>
      <c r="Q316" s="9" t="s">
        <v>99</v>
      </c>
      <c r="R316" s="9" t="s">
        <v>302</v>
      </c>
      <c r="S316">
        <v>11</v>
      </c>
      <c r="T316" s="96">
        <v>485.01</v>
      </c>
    </row>
    <row r="317" spans="12:20">
      <c r="L317" s="91">
        <v>39972</v>
      </c>
      <c r="M317" s="9" t="s">
        <v>298</v>
      </c>
      <c r="N317" s="9" t="s">
        <v>133</v>
      </c>
      <c r="O317" s="9" t="s">
        <v>295</v>
      </c>
      <c r="P317" s="95" t="s">
        <v>289</v>
      </c>
      <c r="Q317" s="9" t="s">
        <v>101</v>
      </c>
      <c r="R317" s="9" t="s">
        <v>302</v>
      </c>
      <c r="S317">
        <v>4</v>
      </c>
      <c r="T317" s="96">
        <v>221.93</v>
      </c>
    </row>
    <row r="318" spans="12:20">
      <c r="L318" s="91">
        <v>39972</v>
      </c>
      <c r="M318" s="9" t="s">
        <v>298</v>
      </c>
      <c r="N318" s="9" t="s">
        <v>133</v>
      </c>
      <c r="O318" s="9" t="s">
        <v>170</v>
      </c>
      <c r="P318" s="9" t="s">
        <v>293</v>
      </c>
      <c r="Q318" s="9" t="s">
        <v>99</v>
      </c>
      <c r="R318" s="9" t="s">
        <v>300</v>
      </c>
      <c r="S318">
        <v>2</v>
      </c>
      <c r="T318" s="96">
        <v>94.04</v>
      </c>
    </row>
    <row r="319" spans="12:20">
      <c r="L319" s="91">
        <v>39972</v>
      </c>
      <c r="M319" s="9" t="s">
        <v>298</v>
      </c>
      <c r="N319" s="9" t="s">
        <v>133</v>
      </c>
      <c r="O319" s="9" t="s">
        <v>290</v>
      </c>
      <c r="P319" s="9" t="s">
        <v>289</v>
      </c>
      <c r="Q319" s="9" t="s">
        <v>99</v>
      </c>
      <c r="R319" s="9" t="s">
        <v>300</v>
      </c>
      <c r="S319">
        <v>1</v>
      </c>
      <c r="T319" s="96">
        <v>113.37</v>
      </c>
    </row>
    <row r="320" spans="12:20">
      <c r="L320" s="91">
        <v>39973</v>
      </c>
      <c r="M320" s="9" t="s">
        <v>299</v>
      </c>
      <c r="N320" s="9" t="s">
        <v>135</v>
      </c>
      <c r="O320" s="9" t="s">
        <v>290</v>
      </c>
      <c r="P320" s="9" t="s">
        <v>293</v>
      </c>
      <c r="Q320" s="9" t="s">
        <v>99</v>
      </c>
      <c r="R320" s="9" t="s">
        <v>301</v>
      </c>
      <c r="S320">
        <v>5</v>
      </c>
      <c r="T320" s="96">
        <v>188.26</v>
      </c>
    </row>
    <row r="321" spans="12:20">
      <c r="L321" s="91">
        <v>39974</v>
      </c>
      <c r="M321" s="9" t="s">
        <v>287</v>
      </c>
      <c r="N321" s="9" t="s">
        <v>135</v>
      </c>
      <c r="O321" s="9" t="s">
        <v>170</v>
      </c>
      <c r="P321" s="9" t="s">
        <v>288</v>
      </c>
      <c r="Q321" s="9" t="s">
        <v>101</v>
      </c>
      <c r="R321" s="9" t="s">
        <v>301</v>
      </c>
      <c r="S321">
        <v>4</v>
      </c>
      <c r="T321" s="96">
        <v>170.19</v>
      </c>
    </row>
    <row r="322" spans="12:20">
      <c r="L322" s="91">
        <v>39974</v>
      </c>
      <c r="M322" s="9" t="s">
        <v>287</v>
      </c>
      <c r="N322" s="9" t="s">
        <v>135</v>
      </c>
      <c r="O322" s="9" t="s">
        <v>170</v>
      </c>
      <c r="P322" s="9" t="s">
        <v>293</v>
      </c>
      <c r="Q322" s="9" t="s">
        <v>101</v>
      </c>
      <c r="R322" s="9" t="s">
        <v>302</v>
      </c>
      <c r="S322">
        <v>4</v>
      </c>
      <c r="T322" s="96">
        <v>224.15</v>
      </c>
    </row>
    <row r="323" spans="12:20">
      <c r="L323" s="91">
        <v>39974</v>
      </c>
      <c r="M323" s="9" t="s">
        <v>287</v>
      </c>
      <c r="N323" s="9" t="s">
        <v>135</v>
      </c>
      <c r="O323" s="9" t="s">
        <v>290</v>
      </c>
      <c r="P323" s="95" t="s">
        <v>293</v>
      </c>
      <c r="Q323" s="9" t="s">
        <v>101</v>
      </c>
      <c r="R323" s="9" t="s">
        <v>302</v>
      </c>
      <c r="S323">
        <v>7</v>
      </c>
      <c r="T323" s="96">
        <v>352.32</v>
      </c>
    </row>
    <row r="324" spans="12:20">
      <c r="L324" s="91">
        <v>39974</v>
      </c>
      <c r="M324" s="9" t="s">
        <v>287</v>
      </c>
      <c r="N324" s="9" t="s">
        <v>133</v>
      </c>
      <c r="O324" s="9" t="s">
        <v>295</v>
      </c>
      <c r="P324" s="9" t="s">
        <v>293</v>
      </c>
      <c r="Q324" s="9" t="s">
        <v>99</v>
      </c>
      <c r="R324" s="9" t="s">
        <v>302</v>
      </c>
      <c r="S324">
        <v>4</v>
      </c>
      <c r="T324" s="96">
        <v>257.18</v>
      </c>
    </row>
    <row r="325" spans="12:20">
      <c r="L325" s="91">
        <v>39974</v>
      </c>
      <c r="M325" s="9" t="s">
        <v>287</v>
      </c>
      <c r="N325" s="9" t="s">
        <v>133</v>
      </c>
      <c r="O325" s="9" t="s">
        <v>170</v>
      </c>
      <c r="P325" s="9" t="s">
        <v>288</v>
      </c>
      <c r="Q325" s="9" t="s">
        <v>99</v>
      </c>
      <c r="R325" s="9" t="s">
        <v>300</v>
      </c>
      <c r="S325">
        <v>2</v>
      </c>
      <c r="T325" s="96">
        <v>122.06</v>
      </c>
    </row>
    <row r="326" spans="12:20">
      <c r="L326" s="91">
        <v>39974</v>
      </c>
      <c r="M326" s="9" t="s">
        <v>287</v>
      </c>
      <c r="N326" s="9" t="s">
        <v>133</v>
      </c>
      <c r="O326" s="9" t="s">
        <v>290</v>
      </c>
      <c r="P326" s="95" t="s">
        <v>288</v>
      </c>
      <c r="Q326" s="9" t="s">
        <v>99</v>
      </c>
      <c r="R326" s="9" t="s">
        <v>302</v>
      </c>
      <c r="S326">
        <v>4</v>
      </c>
      <c r="T326" s="96">
        <v>239.95</v>
      </c>
    </row>
    <row r="327" spans="12:20">
      <c r="L327" s="91">
        <v>39975</v>
      </c>
      <c r="M327" s="9" t="s">
        <v>291</v>
      </c>
      <c r="N327" s="9" t="s">
        <v>135</v>
      </c>
      <c r="O327" s="9" t="s">
        <v>295</v>
      </c>
      <c r="P327" s="9" t="s">
        <v>289</v>
      </c>
      <c r="Q327" s="9" t="s">
        <v>101</v>
      </c>
      <c r="R327" s="9" t="s">
        <v>300</v>
      </c>
      <c r="S327">
        <v>3</v>
      </c>
      <c r="T327" s="96">
        <v>124.44</v>
      </c>
    </row>
    <row r="328" spans="12:20">
      <c r="L328" s="91">
        <v>39975</v>
      </c>
      <c r="M328" s="9" t="s">
        <v>291</v>
      </c>
      <c r="N328" s="9" t="s">
        <v>135</v>
      </c>
      <c r="O328" s="9" t="s">
        <v>290</v>
      </c>
      <c r="P328" s="9" t="s">
        <v>288</v>
      </c>
      <c r="Q328" s="9" t="s">
        <v>99</v>
      </c>
      <c r="R328" s="9" t="s">
        <v>300</v>
      </c>
      <c r="S328">
        <v>4</v>
      </c>
      <c r="T328" s="96">
        <v>116.58</v>
      </c>
    </row>
    <row r="329" spans="12:20">
      <c r="L329" s="91">
        <v>39975</v>
      </c>
      <c r="M329" s="9" t="s">
        <v>291</v>
      </c>
      <c r="N329" s="9" t="s">
        <v>135</v>
      </c>
      <c r="O329" s="9" t="s">
        <v>295</v>
      </c>
      <c r="P329" s="9" t="s">
        <v>293</v>
      </c>
      <c r="Q329" s="9" t="s">
        <v>101</v>
      </c>
      <c r="R329" s="9" t="s">
        <v>301</v>
      </c>
      <c r="S329">
        <v>2</v>
      </c>
      <c r="T329" s="96">
        <v>154.46</v>
      </c>
    </row>
    <row r="330" spans="12:20">
      <c r="L330" s="91">
        <v>39975</v>
      </c>
      <c r="M330" s="9" t="s">
        <v>291</v>
      </c>
      <c r="N330" s="9" t="s">
        <v>133</v>
      </c>
      <c r="O330" s="9" t="s">
        <v>295</v>
      </c>
      <c r="P330" s="9" t="s">
        <v>289</v>
      </c>
      <c r="Q330" s="9" t="s">
        <v>99</v>
      </c>
      <c r="R330" s="9" t="s">
        <v>300</v>
      </c>
      <c r="S330">
        <v>1</v>
      </c>
      <c r="T330" s="96">
        <v>76.92</v>
      </c>
    </row>
    <row r="331" spans="12:20">
      <c r="L331" s="91">
        <v>39975</v>
      </c>
      <c r="M331" s="9" t="s">
        <v>291</v>
      </c>
      <c r="N331" s="9" t="s">
        <v>133</v>
      </c>
      <c r="O331" s="9" t="s">
        <v>292</v>
      </c>
      <c r="P331" s="9" t="s">
        <v>289</v>
      </c>
      <c r="Q331" s="9" t="s">
        <v>99</v>
      </c>
      <c r="R331" s="9" t="s">
        <v>301</v>
      </c>
      <c r="S331">
        <v>4</v>
      </c>
      <c r="T331" s="96">
        <v>194.85</v>
      </c>
    </row>
    <row r="332" spans="12:20">
      <c r="L332" s="91">
        <v>39976</v>
      </c>
      <c r="M332" s="9" t="s">
        <v>294</v>
      </c>
      <c r="N332" s="9" t="s">
        <v>131</v>
      </c>
      <c r="O332" s="9" t="s">
        <v>292</v>
      </c>
      <c r="P332" s="95" t="s">
        <v>289</v>
      </c>
      <c r="Q332" s="9" t="s">
        <v>101</v>
      </c>
      <c r="R332" s="9" t="s">
        <v>302</v>
      </c>
      <c r="S332">
        <v>6</v>
      </c>
      <c r="T332" s="96">
        <v>367.7</v>
      </c>
    </row>
    <row r="333" spans="12:20">
      <c r="L333" s="91">
        <v>39976</v>
      </c>
      <c r="M333" s="9" t="s">
        <v>294</v>
      </c>
      <c r="N333" s="9" t="s">
        <v>133</v>
      </c>
      <c r="O333" s="9" t="s">
        <v>290</v>
      </c>
      <c r="P333" s="9" t="s">
        <v>293</v>
      </c>
      <c r="Q333" s="9" t="s">
        <v>99</v>
      </c>
      <c r="R333" s="9" t="s">
        <v>300</v>
      </c>
      <c r="S333">
        <v>1</v>
      </c>
      <c r="T333" s="96">
        <v>119.5</v>
      </c>
    </row>
    <row r="334" spans="12:20">
      <c r="L334" s="91">
        <v>39976</v>
      </c>
      <c r="M334" s="9" t="s">
        <v>294</v>
      </c>
      <c r="N334" s="9" t="s">
        <v>133</v>
      </c>
      <c r="O334" s="9" t="s">
        <v>170</v>
      </c>
      <c r="P334" s="95" t="s">
        <v>289</v>
      </c>
      <c r="Q334" s="9" t="s">
        <v>99</v>
      </c>
      <c r="R334" s="9" t="s">
        <v>302</v>
      </c>
      <c r="S334">
        <v>7</v>
      </c>
      <c r="T334" s="96">
        <v>270.94</v>
      </c>
    </row>
    <row r="335" spans="12:20">
      <c r="L335" s="91">
        <v>39976</v>
      </c>
      <c r="M335" s="9" t="s">
        <v>294</v>
      </c>
      <c r="N335" s="9" t="s">
        <v>133</v>
      </c>
      <c r="O335" s="9" t="s">
        <v>170</v>
      </c>
      <c r="P335" s="95" t="s">
        <v>293</v>
      </c>
      <c r="Q335" s="9" t="s">
        <v>99</v>
      </c>
      <c r="R335" s="9" t="s">
        <v>300</v>
      </c>
      <c r="S335">
        <v>2</v>
      </c>
      <c r="T335" s="96">
        <v>94.71</v>
      </c>
    </row>
    <row r="336" spans="12:20">
      <c r="L336" s="91">
        <v>39977</v>
      </c>
      <c r="M336" s="9" t="s">
        <v>296</v>
      </c>
      <c r="N336" s="9" t="s">
        <v>131</v>
      </c>
      <c r="O336" s="9" t="s">
        <v>292</v>
      </c>
      <c r="P336" s="9" t="s">
        <v>288</v>
      </c>
      <c r="Q336" s="9" t="s">
        <v>99</v>
      </c>
      <c r="R336" s="9" t="s">
        <v>300</v>
      </c>
      <c r="S336">
        <v>4</v>
      </c>
      <c r="T336" s="96">
        <v>154.01</v>
      </c>
    </row>
    <row r="337" spans="12:20">
      <c r="L337" s="91">
        <v>39977</v>
      </c>
      <c r="M337" s="9" t="s">
        <v>296</v>
      </c>
      <c r="N337" s="9" t="s">
        <v>131</v>
      </c>
      <c r="O337" s="9" t="s">
        <v>295</v>
      </c>
      <c r="P337" s="95" t="s">
        <v>288</v>
      </c>
      <c r="Q337" s="9" t="s">
        <v>101</v>
      </c>
      <c r="R337" s="9" t="s">
        <v>302</v>
      </c>
      <c r="S337">
        <v>5</v>
      </c>
      <c r="T337" s="96">
        <v>313.3</v>
      </c>
    </row>
    <row r="338" spans="12:20">
      <c r="L338" s="91">
        <v>39977</v>
      </c>
      <c r="M338" s="9" t="s">
        <v>296</v>
      </c>
      <c r="N338" s="9" t="s">
        <v>135</v>
      </c>
      <c r="O338" s="9" t="s">
        <v>170</v>
      </c>
      <c r="P338" s="9" t="s">
        <v>288</v>
      </c>
      <c r="Q338" s="9" t="s">
        <v>99</v>
      </c>
      <c r="R338" s="9" t="s">
        <v>301</v>
      </c>
      <c r="S338">
        <v>7</v>
      </c>
      <c r="T338" s="96">
        <v>217.99</v>
      </c>
    </row>
    <row r="339" spans="12:20">
      <c r="L339" s="91">
        <v>39978</v>
      </c>
      <c r="M339" s="9" t="s">
        <v>297</v>
      </c>
      <c r="N339" s="9" t="s">
        <v>135</v>
      </c>
      <c r="O339" s="9" t="s">
        <v>290</v>
      </c>
      <c r="P339" s="9" t="s">
        <v>288</v>
      </c>
      <c r="Q339" s="9" t="s">
        <v>101</v>
      </c>
      <c r="R339" s="9" t="s">
        <v>300</v>
      </c>
      <c r="S339">
        <v>3</v>
      </c>
      <c r="T339" s="96">
        <v>127.22</v>
      </c>
    </row>
    <row r="340" spans="12:20">
      <c r="L340" s="91">
        <v>39978</v>
      </c>
      <c r="M340" s="9" t="s">
        <v>297</v>
      </c>
      <c r="N340" s="9" t="s">
        <v>135</v>
      </c>
      <c r="O340" s="9" t="s">
        <v>292</v>
      </c>
      <c r="P340" s="9" t="s">
        <v>289</v>
      </c>
      <c r="Q340" s="9" t="s">
        <v>99</v>
      </c>
      <c r="R340" s="9" t="s">
        <v>300</v>
      </c>
      <c r="S340">
        <v>1</v>
      </c>
      <c r="T340" s="96">
        <v>135.97</v>
      </c>
    </row>
    <row r="341" spans="12:20">
      <c r="L341" s="91">
        <v>39978</v>
      </c>
      <c r="M341" s="9" t="s">
        <v>297</v>
      </c>
      <c r="N341" s="9" t="s">
        <v>135</v>
      </c>
      <c r="O341" s="9" t="s">
        <v>170</v>
      </c>
      <c r="P341" s="9" t="s">
        <v>289</v>
      </c>
      <c r="Q341" s="9" t="s">
        <v>101</v>
      </c>
      <c r="R341" s="9" t="s">
        <v>300</v>
      </c>
      <c r="S341">
        <v>1</v>
      </c>
      <c r="T341" s="96">
        <v>87.14</v>
      </c>
    </row>
    <row r="342" spans="12:20">
      <c r="L342" s="91">
        <v>39978</v>
      </c>
      <c r="M342" s="9" t="s">
        <v>297</v>
      </c>
      <c r="N342" s="9" t="s">
        <v>135</v>
      </c>
      <c r="O342" s="9" t="s">
        <v>295</v>
      </c>
      <c r="P342" s="9" t="s">
        <v>288</v>
      </c>
      <c r="Q342" s="9" t="s">
        <v>99</v>
      </c>
      <c r="R342" s="9" t="s">
        <v>300</v>
      </c>
      <c r="S342">
        <v>2</v>
      </c>
      <c r="T342" s="96">
        <v>96.77</v>
      </c>
    </row>
    <row r="343" spans="12:20">
      <c r="L343" s="91">
        <v>39978</v>
      </c>
      <c r="M343" s="9" t="s">
        <v>297</v>
      </c>
      <c r="N343" s="9" t="s">
        <v>133</v>
      </c>
      <c r="O343" s="9" t="s">
        <v>170</v>
      </c>
      <c r="P343" s="9" t="s">
        <v>289</v>
      </c>
      <c r="Q343" s="9" t="s">
        <v>101</v>
      </c>
      <c r="R343" s="9" t="s">
        <v>300</v>
      </c>
      <c r="S343">
        <v>1</v>
      </c>
      <c r="T343" s="96">
        <v>74.739999999999995</v>
      </c>
    </row>
    <row r="344" spans="12:20">
      <c r="L344" s="91">
        <v>39979</v>
      </c>
      <c r="M344" s="9" t="s">
        <v>298</v>
      </c>
      <c r="N344" s="9" t="s">
        <v>131</v>
      </c>
      <c r="O344" s="9" t="s">
        <v>292</v>
      </c>
      <c r="P344" s="9" t="s">
        <v>293</v>
      </c>
      <c r="Q344" s="9" t="s">
        <v>101</v>
      </c>
      <c r="R344" s="9" t="s">
        <v>301</v>
      </c>
      <c r="S344">
        <v>1</v>
      </c>
      <c r="T344" s="96">
        <v>117.48</v>
      </c>
    </row>
    <row r="345" spans="12:20">
      <c r="L345" s="91">
        <v>39979</v>
      </c>
      <c r="M345" s="9" t="s">
        <v>298</v>
      </c>
      <c r="N345" s="9" t="s">
        <v>131</v>
      </c>
      <c r="O345" s="9" t="s">
        <v>170</v>
      </c>
      <c r="P345" s="9" t="s">
        <v>288</v>
      </c>
      <c r="Q345" s="9" t="s">
        <v>99</v>
      </c>
      <c r="R345" s="9" t="s">
        <v>301</v>
      </c>
      <c r="S345">
        <v>2</v>
      </c>
      <c r="T345" s="96">
        <v>132.88999999999999</v>
      </c>
    </row>
    <row r="346" spans="12:20">
      <c r="L346" s="91">
        <v>39979</v>
      </c>
      <c r="M346" s="9" t="s">
        <v>298</v>
      </c>
      <c r="N346" s="9" t="s">
        <v>131</v>
      </c>
      <c r="O346" s="9" t="s">
        <v>290</v>
      </c>
      <c r="P346" s="95" t="s">
        <v>288</v>
      </c>
      <c r="Q346" s="9" t="s">
        <v>99</v>
      </c>
      <c r="R346" s="9" t="s">
        <v>301</v>
      </c>
      <c r="S346">
        <v>5</v>
      </c>
      <c r="T346" s="96">
        <v>230.26</v>
      </c>
    </row>
    <row r="347" spans="12:20">
      <c r="L347" s="91">
        <v>39979</v>
      </c>
      <c r="M347" s="9" t="s">
        <v>298</v>
      </c>
      <c r="N347" s="9" t="s">
        <v>135</v>
      </c>
      <c r="O347" s="9" t="s">
        <v>290</v>
      </c>
      <c r="P347" s="95" t="s">
        <v>288</v>
      </c>
      <c r="Q347" s="9" t="s">
        <v>99</v>
      </c>
      <c r="R347" s="9" t="s">
        <v>302</v>
      </c>
      <c r="S347">
        <v>10</v>
      </c>
      <c r="T347" s="96">
        <v>451.03</v>
      </c>
    </row>
    <row r="348" spans="12:20">
      <c r="L348" s="91">
        <v>39979</v>
      </c>
      <c r="M348" s="9" t="s">
        <v>298</v>
      </c>
      <c r="N348" s="9" t="s">
        <v>135</v>
      </c>
      <c r="O348" s="9" t="s">
        <v>295</v>
      </c>
      <c r="P348" s="9" t="s">
        <v>293</v>
      </c>
      <c r="Q348" s="9" t="s">
        <v>101</v>
      </c>
      <c r="R348" s="9" t="s">
        <v>300</v>
      </c>
      <c r="S348">
        <v>3</v>
      </c>
      <c r="T348" s="96">
        <v>153.31</v>
      </c>
    </row>
    <row r="349" spans="12:20">
      <c r="L349" s="91">
        <v>39980</v>
      </c>
      <c r="M349" s="9" t="s">
        <v>299</v>
      </c>
      <c r="N349" s="9" t="s">
        <v>131</v>
      </c>
      <c r="O349" s="9" t="s">
        <v>295</v>
      </c>
      <c r="P349" s="9" t="s">
        <v>289</v>
      </c>
      <c r="Q349" s="9" t="s">
        <v>99</v>
      </c>
      <c r="R349" s="9" t="s">
        <v>300</v>
      </c>
      <c r="S349">
        <v>3</v>
      </c>
      <c r="T349" s="96">
        <v>117.79</v>
      </c>
    </row>
    <row r="350" spans="12:20">
      <c r="L350" s="91">
        <v>39981</v>
      </c>
      <c r="M350" s="9" t="s">
        <v>287</v>
      </c>
      <c r="N350" s="9" t="s">
        <v>131</v>
      </c>
      <c r="O350" s="9" t="s">
        <v>170</v>
      </c>
      <c r="P350" s="95" t="s">
        <v>288</v>
      </c>
      <c r="Q350" s="9" t="s">
        <v>101</v>
      </c>
      <c r="R350" s="9" t="s">
        <v>302</v>
      </c>
      <c r="S350">
        <v>7</v>
      </c>
      <c r="T350" s="96">
        <v>357.32</v>
      </c>
    </row>
    <row r="351" spans="12:20">
      <c r="L351" s="91">
        <v>39981</v>
      </c>
      <c r="M351" s="9" t="s">
        <v>287</v>
      </c>
      <c r="N351" s="9" t="s">
        <v>135</v>
      </c>
      <c r="O351" s="9" t="s">
        <v>292</v>
      </c>
      <c r="P351" s="95" t="s">
        <v>288</v>
      </c>
      <c r="Q351" s="9" t="s">
        <v>101</v>
      </c>
      <c r="R351" s="9" t="s">
        <v>302</v>
      </c>
      <c r="S351">
        <v>7</v>
      </c>
      <c r="T351" s="96">
        <v>374.17</v>
      </c>
    </row>
    <row r="352" spans="12:20">
      <c r="L352" s="91">
        <v>39982</v>
      </c>
      <c r="M352" s="9" t="s">
        <v>291</v>
      </c>
      <c r="N352" s="9" t="s">
        <v>135</v>
      </c>
      <c r="O352" s="9" t="s">
        <v>290</v>
      </c>
      <c r="P352" s="9" t="s">
        <v>289</v>
      </c>
      <c r="Q352" s="9" t="s">
        <v>101</v>
      </c>
      <c r="R352" s="9" t="s">
        <v>300</v>
      </c>
      <c r="S352">
        <v>3</v>
      </c>
      <c r="T352" s="96">
        <v>122.28</v>
      </c>
    </row>
    <row r="353" spans="12:20">
      <c r="L353" s="91">
        <v>39982</v>
      </c>
      <c r="M353" s="9" t="s">
        <v>291</v>
      </c>
      <c r="N353" s="9" t="s">
        <v>133</v>
      </c>
      <c r="O353" s="9" t="s">
        <v>170</v>
      </c>
      <c r="P353" s="9" t="s">
        <v>289</v>
      </c>
      <c r="Q353" s="9" t="s">
        <v>99</v>
      </c>
      <c r="R353" s="9" t="s">
        <v>300</v>
      </c>
      <c r="S353">
        <v>2</v>
      </c>
      <c r="T353" s="96">
        <v>122.57</v>
      </c>
    </row>
    <row r="354" spans="12:20">
      <c r="L354" s="91">
        <v>39983</v>
      </c>
      <c r="M354" s="9" t="s">
        <v>294</v>
      </c>
      <c r="N354" s="9" t="s">
        <v>133</v>
      </c>
      <c r="O354" s="9" t="s">
        <v>292</v>
      </c>
      <c r="P354" s="9" t="s">
        <v>293</v>
      </c>
      <c r="Q354" s="9" t="s">
        <v>101</v>
      </c>
      <c r="R354" s="9" t="s">
        <v>301</v>
      </c>
      <c r="S354">
        <v>2</v>
      </c>
      <c r="T354" s="96">
        <v>134.59</v>
      </c>
    </row>
    <row r="355" spans="12:20">
      <c r="L355" s="91">
        <v>39983</v>
      </c>
      <c r="M355" s="9" t="s">
        <v>294</v>
      </c>
      <c r="N355" s="9" t="s">
        <v>133</v>
      </c>
      <c r="O355" s="9" t="s">
        <v>292</v>
      </c>
      <c r="P355" s="9" t="s">
        <v>288</v>
      </c>
      <c r="Q355" s="9" t="s">
        <v>99</v>
      </c>
      <c r="R355" s="9" t="s">
        <v>300</v>
      </c>
      <c r="S355">
        <v>1</v>
      </c>
      <c r="T355" s="96">
        <v>134.97999999999999</v>
      </c>
    </row>
    <row r="356" spans="12:20">
      <c r="L356" s="91">
        <v>39983</v>
      </c>
      <c r="M356" s="9" t="s">
        <v>294</v>
      </c>
      <c r="N356" s="9" t="s">
        <v>133</v>
      </c>
      <c r="O356" s="9" t="s">
        <v>295</v>
      </c>
      <c r="P356" s="9" t="s">
        <v>293</v>
      </c>
      <c r="Q356" s="9" t="s">
        <v>99</v>
      </c>
      <c r="R356" s="9" t="s">
        <v>300</v>
      </c>
      <c r="S356">
        <v>1</v>
      </c>
      <c r="T356" s="96">
        <v>109.45</v>
      </c>
    </row>
    <row r="357" spans="12:20">
      <c r="L357" s="91">
        <v>39984</v>
      </c>
      <c r="M357" s="9" t="s">
        <v>296</v>
      </c>
      <c r="N357" s="9" t="s">
        <v>131</v>
      </c>
      <c r="O357" s="9" t="s">
        <v>170</v>
      </c>
      <c r="P357" s="95" t="s">
        <v>288</v>
      </c>
      <c r="Q357" s="9" t="s">
        <v>101</v>
      </c>
      <c r="R357" s="9" t="s">
        <v>300</v>
      </c>
      <c r="S357">
        <v>3</v>
      </c>
      <c r="T357" s="96">
        <v>131.52000000000001</v>
      </c>
    </row>
    <row r="358" spans="12:20">
      <c r="L358" s="91">
        <v>39985</v>
      </c>
      <c r="M358" s="9" t="s">
        <v>297</v>
      </c>
      <c r="N358" s="9" t="s">
        <v>131</v>
      </c>
      <c r="O358" s="9" t="s">
        <v>295</v>
      </c>
      <c r="P358" s="9" t="s">
        <v>288</v>
      </c>
      <c r="Q358" s="9" t="s">
        <v>101</v>
      </c>
      <c r="R358" s="9" t="s">
        <v>300</v>
      </c>
      <c r="S358">
        <v>1</v>
      </c>
      <c r="T358" s="96">
        <v>88.76</v>
      </c>
    </row>
    <row r="359" spans="12:20">
      <c r="L359" s="91">
        <v>39985</v>
      </c>
      <c r="M359" s="9" t="s">
        <v>297</v>
      </c>
      <c r="N359" s="9" t="s">
        <v>131</v>
      </c>
      <c r="O359" s="9" t="s">
        <v>292</v>
      </c>
      <c r="P359" s="95" t="s">
        <v>289</v>
      </c>
      <c r="Q359" s="9" t="s">
        <v>101</v>
      </c>
      <c r="R359" s="9" t="s">
        <v>302</v>
      </c>
      <c r="S359">
        <v>2</v>
      </c>
      <c r="T359" s="96">
        <v>174.28</v>
      </c>
    </row>
    <row r="360" spans="12:20">
      <c r="L360" s="91">
        <v>39985</v>
      </c>
      <c r="M360" s="9" t="s">
        <v>297</v>
      </c>
      <c r="N360" s="9" t="s">
        <v>135</v>
      </c>
      <c r="O360" s="9" t="s">
        <v>170</v>
      </c>
      <c r="P360" s="9" t="s">
        <v>289</v>
      </c>
      <c r="Q360" s="9" t="s">
        <v>99</v>
      </c>
      <c r="R360" s="9" t="s">
        <v>300</v>
      </c>
      <c r="S360">
        <v>1</v>
      </c>
      <c r="T360" s="96">
        <v>100.7</v>
      </c>
    </row>
    <row r="361" spans="12:20">
      <c r="L361" s="91">
        <v>39985</v>
      </c>
      <c r="M361" s="9" t="s">
        <v>297</v>
      </c>
      <c r="N361" s="9" t="s">
        <v>135</v>
      </c>
      <c r="O361" s="9" t="s">
        <v>290</v>
      </c>
      <c r="P361" s="95" t="s">
        <v>289</v>
      </c>
      <c r="Q361" s="9" t="s">
        <v>101</v>
      </c>
      <c r="R361" s="9" t="s">
        <v>302</v>
      </c>
      <c r="S361">
        <v>7</v>
      </c>
      <c r="T361" s="96">
        <v>387.43</v>
      </c>
    </row>
    <row r="362" spans="12:20">
      <c r="L362" s="91">
        <v>39985</v>
      </c>
      <c r="M362" s="9" t="s">
        <v>297</v>
      </c>
      <c r="N362" s="9" t="s">
        <v>135</v>
      </c>
      <c r="O362" s="9" t="s">
        <v>170</v>
      </c>
      <c r="P362" s="9" t="s">
        <v>289</v>
      </c>
      <c r="Q362" s="9" t="s">
        <v>101</v>
      </c>
      <c r="R362" s="9" t="s">
        <v>300</v>
      </c>
      <c r="S362">
        <v>3</v>
      </c>
      <c r="T362" s="96">
        <v>160.71</v>
      </c>
    </row>
    <row r="363" spans="12:20">
      <c r="L363" s="91">
        <v>39985</v>
      </c>
      <c r="M363" s="9" t="s">
        <v>297</v>
      </c>
      <c r="N363" s="9" t="s">
        <v>133</v>
      </c>
      <c r="O363" s="9" t="s">
        <v>292</v>
      </c>
      <c r="P363" s="9" t="s">
        <v>289</v>
      </c>
      <c r="Q363" s="9" t="s">
        <v>99</v>
      </c>
      <c r="R363" s="9" t="s">
        <v>300</v>
      </c>
      <c r="S363">
        <v>1</v>
      </c>
      <c r="T363" s="96">
        <v>105.91</v>
      </c>
    </row>
    <row r="364" spans="12:20">
      <c r="L364" s="91">
        <v>39985</v>
      </c>
      <c r="M364" s="9" t="s">
        <v>297</v>
      </c>
      <c r="N364" s="9" t="s">
        <v>133</v>
      </c>
      <c r="O364" s="9" t="s">
        <v>170</v>
      </c>
      <c r="P364" s="9" t="s">
        <v>293</v>
      </c>
      <c r="Q364" s="9" t="s">
        <v>99</v>
      </c>
      <c r="R364" s="9" t="s">
        <v>301</v>
      </c>
      <c r="S364">
        <v>1</v>
      </c>
      <c r="T364" s="96">
        <v>101.46</v>
      </c>
    </row>
    <row r="365" spans="12:20">
      <c r="L365" s="91">
        <v>39986</v>
      </c>
      <c r="M365" s="9" t="s">
        <v>298</v>
      </c>
      <c r="N365" s="9" t="s">
        <v>131</v>
      </c>
      <c r="O365" s="9" t="s">
        <v>170</v>
      </c>
      <c r="P365" s="9" t="s">
        <v>289</v>
      </c>
      <c r="Q365" s="9" t="s">
        <v>101</v>
      </c>
      <c r="R365" s="9" t="s">
        <v>302</v>
      </c>
      <c r="S365">
        <v>5</v>
      </c>
      <c r="T365" s="96">
        <v>271.67</v>
      </c>
    </row>
    <row r="366" spans="12:20">
      <c r="L366" s="91">
        <v>39986</v>
      </c>
      <c r="M366" s="9" t="s">
        <v>298</v>
      </c>
      <c r="N366" s="9" t="s">
        <v>131</v>
      </c>
      <c r="O366" s="9" t="s">
        <v>290</v>
      </c>
      <c r="P366" s="9" t="s">
        <v>289</v>
      </c>
      <c r="Q366" s="9" t="s">
        <v>99</v>
      </c>
      <c r="R366" s="9" t="s">
        <v>300</v>
      </c>
      <c r="S366">
        <v>1</v>
      </c>
      <c r="T366" s="96">
        <v>112.74</v>
      </c>
    </row>
    <row r="367" spans="12:20">
      <c r="L367" s="91">
        <v>39986</v>
      </c>
      <c r="M367" s="9" t="s">
        <v>298</v>
      </c>
      <c r="N367" s="9" t="s">
        <v>135</v>
      </c>
      <c r="O367" s="9" t="s">
        <v>290</v>
      </c>
      <c r="P367" s="9" t="s">
        <v>288</v>
      </c>
      <c r="Q367" s="9" t="s">
        <v>99</v>
      </c>
      <c r="R367" s="9" t="s">
        <v>300</v>
      </c>
      <c r="S367">
        <v>1</v>
      </c>
      <c r="T367" s="96">
        <v>96.42</v>
      </c>
    </row>
    <row r="368" spans="12:20">
      <c r="L368" s="91">
        <v>39986</v>
      </c>
      <c r="M368" s="9" t="s">
        <v>298</v>
      </c>
      <c r="N368" s="9" t="s">
        <v>133</v>
      </c>
      <c r="O368" s="9" t="s">
        <v>290</v>
      </c>
      <c r="P368" s="95" t="s">
        <v>288</v>
      </c>
      <c r="Q368" s="9" t="s">
        <v>101</v>
      </c>
      <c r="R368" s="9" t="s">
        <v>302</v>
      </c>
      <c r="S368">
        <v>6</v>
      </c>
      <c r="T368" s="96">
        <v>271.48</v>
      </c>
    </row>
    <row r="369" spans="12:20">
      <c r="L369" s="91">
        <v>39987</v>
      </c>
      <c r="M369" s="9" t="s">
        <v>299</v>
      </c>
      <c r="N369" s="9" t="s">
        <v>131</v>
      </c>
      <c r="O369" s="9" t="s">
        <v>290</v>
      </c>
      <c r="P369" s="9" t="s">
        <v>289</v>
      </c>
      <c r="Q369" s="9" t="s">
        <v>99</v>
      </c>
      <c r="R369" s="9" t="s">
        <v>301</v>
      </c>
      <c r="S369">
        <v>2</v>
      </c>
      <c r="T369" s="96">
        <v>156.79</v>
      </c>
    </row>
    <row r="370" spans="12:20">
      <c r="L370" s="91">
        <v>39987</v>
      </c>
      <c r="M370" s="9" t="s">
        <v>299</v>
      </c>
      <c r="N370" s="9" t="s">
        <v>131</v>
      </c>
      <c r="O370" s="9" t="s">
        <v>292</v>
      </c>
      <c r="P370" s="9" t="s">
        <v>293</v>
      </c>
      <c r="Q370" s="9" t="s">
        <v>101</v>
      </c>
      <c r="R370" s="9" t="s">
        <v>301</v>
      </c>
      <c r="S370">
        <v>5</v>
      </c>
      <c r="T370" s="96">
        <v>249.63</v>
      </c>
    </row>
    <row r="371" spans="12:20">
      <c r="L371" s="91">
        <v>39987</v>
      </c>
      <c r="M371" s="9" t="s">
        <v>299</v>
      </c>
      <c r="N371" s="9" t="s">
        <v>135</v>
      </c>
      <c r="O371" s="9" t="s">
        <v>170</v>
      </c>
      <c r="P371" s="9" t="s">
        <v>289</v>
      </c>
      <c r="Q371" s="9" t="s">
        <v>99</v>
      </c>
      <c r="R371" s="9" t="s">
        <v>301</v>
      </c>
      <c r="S371">
        <v>6</v>
      </c>
      <c r="T371" s="96">
        <v>278.62</v>
      </c>
    </row>
    <row r="372" spans="12:20">
      <c r="L372" s="91">
        <v>39987</v>
      </c>
      <c r="M372" s="9" t="s">
        <v>299</v>
      </c>
      <c r="N372" s="9" t="s">
        <v>133</v>
      </c>
      <c r="O372" s="9" t="s">
        <v>290</v>
      </c>
      <c r="P372" s="9" t="s">
        <v>288</v>
      </c>
      <c r="Q372" s="9" t="s">
        <v>99</v>
      </c>
      <c r="R372" s="9" t="s">
        <v>301</v>
      </c>
      <c r="S372">
        <v>2</v>
      </c>
      <c r="T372" s="96">
        <v>84.46</v>
      </c>
    </row>
    <row r="373" spans="12:20">
      <c r="L373" s="91">
        <v>39987</v>
      </c>
      <c r="M373" s="9" t="s">
        <v>299</v>
      </c>
      <c r="N373" s="9" t="s">
        <v>133</v>
      </c>
      <c r="O373" s="9" t="s">
        <v>290</v>
      </c>
      <c r="P373" s="95" t="s">
        <v>289</v>
      </c>
      <c r="Q373" s="9" t="s">
        <v>99</v>
      </c>
      <c r="R373" s="9" t="s">
        <v>302</v>
      </c>
      <c r="S373">
        <v>3</v>
      </c>
      <c r="T373" s="96">
        <v>221.17</v>
      </c>
    </row>
    <row r="374" spans="12:20">
      <c r="L374" s="91">
        <v>39987</v>
      </c>
      <c r="M374" s="9" t="s">
        <v>299</v>
      </c>
      <c r="N374" s="9" t="s">
        <v>133</v>
      </c>
      <c r="O374" s="9" t="s">
        <v>170</v>
      </c>
      <c r="P374" s="9" t="s">
        <v>289</v>
      </c>
      <c r="Q374" s="9" t="s">
        <v>99</v>
      </c>
      <c r="R374" s="9" t="s">
        <v>300</v>
      </c>
      <c r="S374">
        <v>4</v>
      </c>
      <c r="T374" s="96">
        <v>194.79</v>
      </c>
    </row>
    <row r="375" spans="12:20">
      <c r="L375" s="91">
        <v>39987</v>
      </c>
      <c r="M375" s="9" t="s">
        <v>299</v>
      </c>
      <c r="N375" s="9" t="s">
        <v>133</v>
      </c>
      <c r="O375" s="9" t="s">
        <v>292</v>
      </c>
      <c r="P375" s="9" t="s">
        <v>289</v>
      </c>
      <c r="Q375" s="9" t="s">
        <v>99</v>
      </c>
      <c r="R375" s="9" t="s">
        <v>302</v>
      </c>
      <c r="S375">
        <v>4</v>
      </c>
      <c r="T375" s="96">
        <v>199.22</v>
      </c>
    </row>
    <row r="376" spans="12:20">
      <c r="L376" s="91">
        <v>39988</v>
      </c>
      <c r="M376" s="9" t="s">
        <v>287</v>
      </c>
      <c r="N376" s="9" t="s">
        <v>131</v>
      </c>
      <c r="O376" s="9" t="s">
        <v>290</v>
      </c>
      <c r="P376" s="9" t="s">
        <v>288</v>
      </c>
      <c r="Q376" s="9" t="s">
        <v>101</v>
      </c>
      <c r="R376" s="9" t="s">
        <v>300</v>
      </c>
      <c r="S376">
        <v>2</v>
      </c>
      <c r="T376" s="96">
        <v>141.69999999999999</v>
      </c>
    </row>
    <row r="377" spans="12:20">
      <c r="L377" s="91">
        <v>39988</v>
      </c>
      <c r="M377" s="9" t="s">
        <v>287</v>
      </c>
      <c r="N377" s="9" t="s">
        <v>135</v>
      </c>
      <c r="O377" s="9" t="s">
        <v>295</v>
      </c>
      <c r="P377" s="95" t="s">
        <v>288</v>
      </c>
      <c r="Q377" s="9" t="s">
        <v>101</v>
      </c>
      <c r="R377" s="9" t="s">
        <v>301</v>
      </c>
      <c r="S377">
        <v>4</v>
      </c>
      <c r="T377" s="96">
        <v>191.15</v>
      </c>
    </row>
    <row r="378" spans="12:20">
      <c r="L378" s="91">
        <v>39988</v>
      </c>
      <c r="M378" s="9" t="s">
        <v>287</v>
      </c>
      <c r="N378" s="9" t="s">
        <v>135</v>
      </c>
      <c r="O378" s="9" t="s">
        <v>290</v>
      </c>
      <c r="P378" s="9" t="s">
        <v>289</v>
      </c>
      <c r="Q378" s="9" t="s">
        <v>101</v>
      </c>
      <c r="R378" s="9" t="s">
        <v>300</v>
      </c>
      <c r="S378">
        <v>2</v>
      </c>
      <c r="T378" s="96">
        <v>142.41</v>
      </c>
    </row>
    <row r="379" spans="12:20">
      <c r="L379" s="91">
        <v>39989</v>
      </c>
      <c r="M379" s="9" t="s">
        <v>291</v>
      </c>
      <c r="N379" s="9" t="s">
        <v>131</v>
      </c>
      <c r="O379" s="9" t="s">
        <v>290</v>
      </c>
      <c r="P379" s="9" t="s">
        <v>289</v>
      </c>
      <c r="Q379" s="9" t="s">
        <v>101</v>
      </c>
      <c r="R379" s="9" t="s">
        <v>300</v>
      </c>
      <c r="S379">
        <v>3</v>
      </c>
      <c r="T379" s="96">
        <v>134.53</v>
      </c>
    </row>
    <row r="380" spans="12:20">
      <c r="L380" s="91">
        <v>39989</v>
      </c>
      <c r="M380" s="9" t="s">
        <v>291</v>
      </c>
      <c r="N380" s="9" t="s">
        <v>135</v>
      </c>
      <c r="O380" s="9" t="s">
        <v>170</v>
      </c>
      <c r="P380" s="9" t="s">
        <v>293</v>
      </c>
      <c r="Q380" s="9" t="s">
        <v>101</v>
      </c>
      <c r="R380" s="9" t="s">
        <v>302</v>
      </c>
      <c r="S380">
        <v>7</v>
      </c>
      <c r="T380" s="96">
        <v>374.37</v>
      </c>
    </row>
    <row r="381" spans="12:20">
      <c r="L381" s="91">
        <v>39989</v>
      </c>
      <c r="M381" s="9" t="s">
        <v>291</v>
      </c>
      <c r="N381" s="9" t="s">
        <v>135</v>
      </c>
      <c r="O381" s="9" t="s">
        <v>292</v>
      </c>
      <c r="P381" s="9" t="s">
        <v>288</v>
      </c>
      <c r="Q381" s="9" t="s">
        <v>101</v>
      </c>
      <c r="R381" s="9" t="s">
        <v>302</v>
      </c>
      <c r="S381">
        <v>3</v>
      </c>
      <c r="T381" s="96">
        <v>241.73</v>
      </c>
    </row>
    <row r="382" spans="12:20">
      <c r="L382" s="91">
        <v>39990</v>
      </c>
      <c r="M382" s="9" t="s">
        <v>294</v>
      </c>
      <c r="N382" s="9" t="s">
        <v>131</v>
      </c>
      <c r="O382" s="9" t="s">
        <v>295</v>
      </c>
      <c r="P382" s="95" t="s">
        <v>289</v>
      </c>
      <c r="Q382" s="9" t="s">
        <v>101</v>
      </c>
      <c r="R382" s="9" t="s">
        <v>302</v>
      </c>
      <c r="S382">
        <v>4</v>
      </c>
      <c r="T382" s="96">
        <v>278.58</v>
      </c>
    </row>
    <row r="383" spans="12:20">
      <c r="L383" s="91">
        <v>39990</v>
      </c>
      <c r="M383" s="9" t="s">
        <v>294</v>
      </c>
      <c r="N383" s="9" t="s">
        <v>131</v>
      </c>
      <c r="O383" s="9" t="s">
        <v>292</v>
      </c>
      <c r="P383" s="9" t="s">
        <v>289</v>
      </c>
      <c r="Q383" s="9" t="s">
        <v>101</v>
      </c>
      <c r="R383" s="9" t="s">
        <v>300</v>
      </c>
      <c r="S383">
        <v>1</v>
      </c>
      <c r="T383" s="96">
        <v>106.25</v>
      </c>
    </row>
    <row r="384" spans="12:20">
      <c r="L384" s="91">
        <v>39990</v>
      </c>
      <c r="M384" s="9" t="s">
        <v>294</v>
      </c>
      <c r="N384" s="9" t="s">
        <v>131</v>
      </c>
      <c r="O384" s="9" t="s">
        <v>292</v>
      </c>
      <c r="P384" s="9" t="s">
        <v>293</v>
      </c>
      <c r="Q384" s="9" t="s">
        <v>101</v>
      </c>
      <c r="R384" s="9" t="s">
        <v>300</v>
      </c>
      <c r="S384">
        <v>3</v>
      </c>
      <c r="T384" s="96">
        <v>115.71</v>
      </c>
    </row>
    <row r="385" spans="12:20">
      <c r="L385" s="91">
        <v>39990</v>
      </c>
      <c r="M385" s="9" t="s">
        <v>294</v>
      </c>
      <c r="N385" s="9" t="s">
        <v>135</v>
      </c>
      <c r="O385" s="9" t="s">
        <v>290</v>
      </c>
      <c r="P385" s="9" t="s">
        <v>288</v>
      </c>
      <c r="Q385" s="9" t="s">
        <v>101</v>
      </c>
      <c r="R385" s="9" t="s">
        <v>300</v>
      </c>
      <c r="S385">
        <v>1</v>
      </c>
      <c r="T385" s="96">
        <v>78.34</v>
      </c>
    </row>
    <row r="386" spans="12:20">
      <c r="L386" s="91">
        <v>39990</v>
      </c>
      <c r="M386" s="9" t="s">
        <v>294</v>
      </c>
      <c r="N386" s="9" t="s">
        <v>135</v>
      </c>
      <c r="O386" s="9" t="s">
        <v>170</v>
      </c>
      <c r="P386" s="9" t="s">
        <v>289</v>
      </c>
      <c r="Q386" s="9" t="s">
        <v>101</v>
      </c>
      <c r="R386" s="9" t="s">
        <v>301</v>
      </c>
      <c r="S386">
        <v>4</v>
      </c>
      <c r="T386" s="96">
        <v>216.03</v>
      </c>
    </row>
    <row r="387" spans="12:20">
      <c r="L387" s="91">
        <v>39990</v>
      </c>
      <c r="M387" s="9" t="s">
        <v>294</v>
      </c>
      <c r="N387" s="9" t="s">
        <v>135</v>
      </c>
      <c r="O387" s="9" t="s">
        <v>170</v>
      </c>
      <c r="P387" s="9" t="s">
        <v>289</v>
      </c>
      <c r="Q387" s="9" t="s">
        <v>101</v>
      </c>
      <c r="R387" s="9" t="s">
        <v>300</v>
      </c>
      <c r="S387">
        <v>2</v>
      </c>
      <c r="T387" s="96">
        <v>140.01</v>
      </c>
    </row>
    <row r="388" spans="12:20">
      <c r="L388" s="91">
        <v>39990</v>
      </c>
      <c r="M388" s="9" t="s">
        <v>294</v>
      </c>
      <c r="N388" s="9" t="s">
        <v>133</v>
      </c>
      <c r="O388" s="9" t="s">
        <v>290</v>
      </c>
      <c r="P388" s="95" t="s">
        <v>289</v>
      </c>
      <c r="Q388" s="9" t="s">
        <v>99</v>
      </c>
      <c r="R388" s="9" t="s">
        <v>302</v>
      </c>
      <c r="S388">
        <v>8</v>
      </c>
      <c r="T388" s="96">
        <v>458.51</v>
      </c>
    </row>
    <row r="389" spans="12:20">
      <c r="L389" s="91">
        <v>39991</v>
      </c>
      <c r="M389" s="9" t="s">
        <v>296</v>
      </c>
      <c r="N389" s="9" t="s">
        <v>131</v>
      </c>
      <c r="O389" s="9" t="s">
        <v>170</v>
      </c>
      <c r="P389" s="9" t="s">
        <v>288</v>
      </c>
      <c r="Q389" s="9" t="s">
        <v>101</v>
      </c>
      <c r="R389" s="9" t="s">
        <v>301</v>
      </c>
      <c r="S389">
        <v>4</v>
      </c>
      <c r="T389" s="96">
        <v>210.6</v>
      </c>
    </row>
    <row r="390" spans="12:20">
      <c r="L390" s="91">
        <v>39991</v>
      </c>
      <c r="M390" s="9" t="s">
        <v>296</v>
      </c>
      <c r="N390" s="9" t="s">
        <v>131</v>
      </c>
      <c r="O390" s="9" t="s">
        <v>292</v>
      </c>
      <c r="P390" s="9" t="s">
        <v>289</v>
      </c>
      <c r="Q390" s="9" t="s">
        <v>101</v>
      </c>
      <c r="R390" s="9" t="s">
        <v>301</v>
      </c>
      <c r="S390">
        <v>4</v>
      </c>
      <c r="T390" s="96">
        <v>189.49</v>
      </c>
    </row>
    <row r="391" spans="12:20">
      <c r="L391" s="91">
        <v>39991</v>
      </c>
      <c r="M391" s="9" t="s">
        <v>296</v>
      </c>
      <c r="N391" s="9" t="s">
        <v>133</v>
      </c>
      <c r="O391" s="9" t="s">
        <v>170</v>
      </c>
      <c r="P391" s="9" t="s">
        <v>293</v>
      </c>
      <c r="Q391" s="9" t="s">
        <v>99</v>
      </c>
      <c r="R391" s="9" t="s">
        <v>302</v>
      </c>
      <c r="S391">
        <v>7</v>
      </c>
      <c r="T391" s="96">
        <v>359.42</v>
      </c>
    </row>
    <row r="392" spans="12:20">
      <c r="L392" s="91">
        <v>39992</v>
      </c>
      <c r="M392" s="9" t="s">
        <v>297</v>
      </c>
      <c r="N392" s="9" t="s">
        <v>131</v>
      </c>
      <c r="O392" s="9" t="s">
        <v>170</v>
      </c>
      <c r="P392" s="9" t="s">
        <v>293</v>
      </c>
      <c r="Q392" s="9" t="s">
        <v>101</v>
      </c>
      <c r="R392" s="9" t="s">
        <v>300</v>
      </c>
      <c r="S392">
        <v>3</v>
      </c>
      <c r="T392" s="96">
        <v>132.06</v>
      </c>
    </row>
    <row r="393" spans="12:20">
      <c r="L393" s="91">
        <v>39992</v>
      </c>
      <c r="M393" s="9" t="s">
        <v>297</v>
      </c>
      <c r="N393" s="9" t="s">
        <v>131</v>
      </c>
      <c r="O393" s="9" t="s">
        <v>170</v>
      </c>
      <c r="P393" s="9" t="s">
        <v>288</v>
      </c>
      <c r="Q393" s="9" t="s">
        <v>101</v>
      </c>
      <c r="R393" s="9" t="s">
        <v>301</v>
      </c>
      <c r="S393">
        <v>5</v>
      </c>
      <c r="T393" s="96">
        <v>252.33</v>
      </c>
    </row>
    <row r="394" spans="12:20">
      <c r="L394" s="91">
        <v>39992</v>
      </c>
      <c r="M394" s="9" t="s">
        <v>297</v>
      </c>
      <c r="N394" s="9" t="s">
        <v>131</v>
      </c>
      <c r="O394" s="9" t="s">
        <v>295</v>
      </c>
      <c r="P394" s="95" t="s">
        <v>289</v>
      </c>
      <c r="Q394" s="9" t="s">
        <v>99</v>
      </c>
      <c r="R394" s="9" t="s">
        <v>301</v>
      </c>
      <c r="S394">
        <v>2</v>
      </c>
      <c r="T394" s="96">
        <v>172.05</v>
      </c>
    </row>
    <row r="395" spans="12:20">
      <c r="L395" s="91">
        <v>39992</v>
      </c>
      <c r="M395" s="9" t="s">
        <v>297</v>
      </c>
      <c r="N395" s="9" t="s">
        <v>135</v>
      </c>
      <c r="O395" s="9" t="s">
        <v>170</v>
      </c>
      <c r="P395" s="9" t="s">
        <v>289</v>
      </c>
      <c r="Q395" s="9" t="s">
        <v>101</v>
      </c>
      <c r="R395" s="9" t="s">
        <v>301</v>
      </c>
      <c r="S395">
        <v>4</v>
      </c>
      <c r="T395" s="96">
        <v>206.19</v>
      </c>
    </row>
    <row r="396" spans="12:20">
      <c r="L396" s="91">
        <v>39992</v>
      </c>
      <c r="M396" s="9" t="s">
        <v>297</v>
      </c>
      <c r="N396" s="9" t="s">
        <v>135</v>
      </c>
      <c r="O396" s="9" t="s">
        <v>295</v>
      </c>
      <c r="P396" s="9" t="s">
        <v>289</v>
      </c>
      <c r="Q396" s="9" t="s">
        <v>101</v>
      </c>
      <c r="R396" s="9" t="s">
        <v>301</v>
      </c>
      <c r="S396">
        <v>2</v>
      </c>
      <c r="T396" s="96">
        <v>143.97999999999999</v>
      </c>
    </row>
    <row r="397" spans="12:20">
      <c r="L397" s="91">
        <v>39992</v>
      </c>
      <c r="M397" s="9" t="s">
        <v>297</v>
      </c>
      <c r="N397" s="9" t="s">
        <v>135</v>
      </c>
      <c r="O397" s="9" t="s">
        <v>290</v>
      </c>
      <c r="P397" s="9" t="s">
        <v>288</v>
      </c>
      <c r="Q397" s="9" t="s">
        <v>101</v>
      </c>
      <c r="R397" s="9" t="s">
        <v>302</v>
      </c>
      <c r="S397">
        <v>4</v>
      </c>
      <c r="T397" s="96">
        <v>276.67</v>
      </c>
    </row>
    <row r="398" spans="12:20">
      <c r="L398" s="91">
        <v>39993</v>
      </c>
      <c r="M398" s="9" t="s">
        <v>298</v>
      </c>
      <c r="N398" s="9" t="s">
        <v>131</v>
      </c>
      <c r="O398" s="9" t="s">
        <v>295</v>
      </c>
      <c r="P398" s="9" t="s">
        <v>288</v>
      </c>
      <c r="Q398" s="9" t="s">
        <v>99</v>
      </c>
      <c r="R398" s="9" t="s">
        <v>300</v>
      </c>
      <c r="S398">
        <v>1</v>
      </c>
      <c r="T398" s="96">
        <v>111.67</v>
      </c>
    </row>
    <row r="399" spans="12:20">
      <c r="L399" s="91">
        <v>39993</v>
      </c>
      <c r="M399" s="9" t="s">
        <v>298</v>
      </c>
      <c r="N399" s="9" t="s">
        <v>135</v>
      </c>
      <c r="O399" s="9" t="s">
        <v>290</v>
      </c>
      <c r="P399" s="9" t="s">
        <v>288</v>
      </c>
      <c r="Q399" s="9" t="s">
        <v>99</v>
      </c>
      <c r="R399" s="9" t="s">
        <v>301</v>
      </c>
      <c r="S399">
        <v>6</v>
      </c>
      <c r="T399" s="96">
        <v>268.39</v>
      </c>
    </row>
    <row r="400" spans="12:20">
      <c r="L400" s="91">
        <v>39993</v>
      </c>
      <c r="M400" s="9" t="s">
        <v>298</v>
      </c>
      <c r="N400" s="9" t="s">
        <v>135</v>
      </c>
      <c r="O400" s="9" t="s">
        <v>290</v>
      </c>
      <c r="P400" s="9" t="s">
        <v>293</v>
      </c>
      <c r="Q400" s="9" t="s">
        <v>101</v>
      </c>
      <c r="R400" s="9" t="s">
        <v>301</v>
      </c>
      <c r="S400">
        <v>3</v>
      </c>
      <c r="T400" s="96">
        <v>169.11</v>
      </c>
    </row>
    <row r="401" spans="12:20">
      <c r="L401" s="91">
        <v>39993</v>
      </c>
      <c r="M401" s="9" t="s">
        <v>298</v>
      </c>
      <c r="N401" s="9" t="s">
        <v>135</v>
      </c>
      <c r="O401" s="9" t="s">
        <v>170</v>
      </c>
      <c r="P401" s="9" t="s">
        <v>289</v>
      </c>
      <c r="Q401" s="9" t="s">
        <v>99</v>
      </c>
      <c r="R401" s="9" t="s">
        <v>301</v>
      </c>
      <c r="S401">
        <v>6</v>
      </c>
      <c r="T401" s="96">
        <v>242.46</v>
      </c>
    </row>
    <row r="402" spans="12:20">
      <c r="L402" s="91">
        <v>39993</v>
      </c>
      <c r="M402" s="9" t="s">
        <v>298</v>
      </c>
      <c r="N402" s="9" t="s">
        <v>135</v>
      </c>
      <c r="O402" s="9" t="s">
        <v>290</v>
      </c>
      <c r="P402" s="9" t="s">
        <v>288</v>
      </c>
      <c r="Q402" s="9" t="s">
        <v>99</v>
      </c>
      <c r="R402" s="9" t="s">
        <v>301</v>
      </c>
      <c r="S402">
        <v>4</v>
      </c>
      <c r="T402" s="96">
        <v>168.64</v>
      </c>
    </row>
    <row r="403" spans="12:20">
      <c r="L403" s="91">
        <v>39993</v>
      </c>
      <c r="M403" s="9" t="s">
        <v>298</v>
      </c>
      <c r="N403" s="9" t="s">
        <v>135</v>
      </c>
      <c r="O403" s="9" t="s">
        <v>290</v>
      </c>
      <c r="P403" s="9" t="s">
        <v>288</v>
      </c>
      <c r="Q403" s="9" t="s">
        <v>101</v>
      </c>
      <c r="R403" s="9" t="s">
        <v>300</v>
      </c>
      <c r="S403">
        <v>1</v>
      </c>
      <c r="T403" s="96">
        <v>107.59</v>
      </c>
    </row>
  </sheetData>
  <hyperlinks>
    <hyperlink ref="A1" location="'Table of contents'!A1" display="Return to table of contents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76"/>
  <dimension ref="A1:R68"/>
  <sheetViews>
    <sheetView workbookViewId="0" xr3:uid="{6E54DC90-BCA5-5A7D-89BB-21DF97B9F4F5}"/>
  </sheetViews>
  <sheetFormatPr defaultRowHeight="15"/>
  <cols>
    <col min="13" max="13" width="10.7109375" bestFit="1" customWidth="1"/>
    <col min="15" max="15" width="10" bestFit="1" customWidth="1"/>
    <col min="19" max="19" width="10.7109375" bestFit="1" customWidth="1"/>
  </cols>
  <sheetData>
    <row r="1" spans="1:1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5">
      <c r="L3" t="s">
        <v>192</v>
      </c>
      <c r="N3" t="s">
        <v>303</v>
      </c>
    </row>
    <row r="4" spans="1:15">
      <c r="L4">
        <v>62</v>
      </c>
      <c r="N4" t="s">
        <v>302</v>
      </c>
      <c r="O4">
        <v>94</v>
      </c>
    </row>
    <row r="5" spans="1:15">
      <c r="L5">
        <v>88</v>
      </c>
      <c r="N5" t="s">
        <v>300</v>
      </c>
      <c r="O5">
        <v>66</v>
      </c>
    </row>
    <row r="6" spans="1:15">
      <c r="L6">
        <v>77</v>
      </c>
    </row>
    <row r="7" spans="1:15">
      <c r="L7">
        <v>62</v>
      </c>
    </row>
    <row r="8" spans="1:15">
      <c r="L8">
        <v>94</v>
      </c>
    </row>
    <row r="9" spans="1:15">
      <c r="L9">
        <v>68</v>
      </c>
    </row>
    <row r="10" spans="1:15">
      <c r="L10">
        <v>73</v>
      </c>
    </row>
    <row r="11" spans="1:15">
      <c r="L11">
        <v>61</v>
      </c>
    </row>
    <row r="12" spans="1:15">
      <c r="L12">
        <v>99</v>
      </c>
    </row>
    <row r="13" spans="1:15">
      <c r="L13">
        <v>94</v>
      </c>
    </row>
    <row r="14" spans="1:15">
      <c r="L14">
        <v>88</v>
      </c>
    </row>
    <row r="15" spans="1:15">
      <c r="L15">
        <v>82</v>
      </c>
    </row>
    <row r="16" spans="1:15">
      <c r="L16">
        <v>87</v>
      </c>
    </row>
    <row r="17" spans="3:17">
      <c r="L17">
        <v>65</v>
      </c>
    </row>
    <row r="18" spans="3:17">
      <c r="L18">
        <v>82</v>
      </c>
    </row>
    <row r="19" spans="3:17">
      <c r="L19">
        <v>70</v>
      </c>
    </row>
    <row r="20" spans="3:17">
      <c r="L20">
        <v>94</v>
      </c>
    </row>
    <row r="21" spans="3:17">
      <c r="L21">
        <v>80</v>
      </c>
    </row>
    <row r="22" spans="3:17">
      <c r="L22">
        <v>96</v>
      </c>
    </row>
    <row r="24" spans="3:17">
      <c r="L24" s="92" t="s">
        <v>93</v>
      </c>
      <c r="M24" s="92" t="s">
        <v>278</v>
      </c>
      <c r="N24" s="93" t="s">
        <v>95</v>
      </c>
      <c r="O24" s="93" t="s">
        <v>96</v>
      </c>
      <c r="P24" s="92" t="s">
        <v>97</v>
      </c>
      <c r="Q24" s="92" t="s">
        <v>98</v>
      </c>
    </row>
    <row r="25" spans="3:17">
      <c r="L25">
        <v>1</v>
      </c>
      <c r="M25" s="55">
        <v>21767</v>
      </c>
      <c r="N25" s="61" t="s">
        <v>99</v>
      </c>
      <c r="O25" s="61" t="s">
        <v>103</v>
      </c>
      <c r="P25" s="9">
        <v>1</v>
      </c>
      <c r="Q25" s="90">
        <v>65400</v>
      </c>
    </row>
    <row r="26" spans="3:17">
      <c r="L26">
        <v>2</v>
      </c>
      <c r="M26" s="55">
        <v>28413</v>
      </c>
      <c r="N26" s="61" t="s">
        <v>101</v>
      </c>
      <c r="O26" s="61" t="s">
        <v>280</v>
      </c>
      <c r="P26" s="9">
        <v>2</v>
      </c>
      <c r="Q26" s="90">
        <v>62000</v>
      </c>
    </row>
    <row r="27" spans="3:17">
      <c r="L27">
        <v>3</v>
      </c>
      <c r="M27" s="55">
        <v>29589</v>
      </c>
      <c r="N27" s="61" t="s">
        <v>99</v>
      </c>
      <c r="O27" s="61" t="s">
        <v>102</v>
      </c>
      <c r="P27" s="9">
        <v>0</v>
      </c>
      <c r="Q27" s="90">
        <v>63200</v>
      </c>
    </row>
    <row r="28" spans="3:17">
      <c r="L28">
        <v>4</v>
      </c>
      <c r="M28" s="55">
        <v>18023</v>
      </c>
      <c r="N28" s="61" t="s">
        <v>99</v>
      </c>
      <c r="O28" s="61" t="s">
        <v>279</v>
      </c>
      <c r="P28" s="9">
        <v>2</v>
      </c>
      <c r="Q28" s="90">
        <v>52000</v>
      </c>
    </row>
    <row r="29" spans="3:17">
      <c r="C29" s="87"/>
      <c r="L29">
        <v>5</v>
      </c>
      <c r="M29" s="55">
        <v>31871</v>
      </c>
      <c r="N29" s="61" t="s">
        <v>101</v>
      </c>
      <c r="O29" s="61" t="s">
        <v>280</v>
      </c>
      <c r="P29" s="9">
        <v>3</v>
      </c>
      <c r="Q29" s="90">
        <v>81400</v>
      </c>
    </row>
    <row r="30" spans="3:17">
      <c r="L30">
        <v>6</v>
      </c>
      <c r="M30" s="55">
        <v>18079</v>
      </c>
      <c r="N30" s="61" t="s">
        <v>101</v>
      </c>
      <c r="O30" s="61" t="s">
        <v>279</v>
      </c>
      <c r="P30" s="9">
        <v>3</v>
      </c>
      <c r="Q30" s="90">
        <v>46300</v>
      </c>
    </row>
    <row r="31" spans="3:17">
      <c r="L31">
        <v>7</v>
      </c>
      <c r="M31" s="55">
        <v>18040</v>
      </c>
      <c r="N31" s="61" t="s">
        <v>101</v>
      </c>
      <c r="O31" s="61" t="s">
        <v>100</v>
      </c>
      <c r="P31" s="9">
        <v>2</v>
      </c>
      <c r="Q31" s="90">
        <v>49600</v>
      </c>
    </row>
    <row r="32" spans="3:17">
      <c r="L32">
        <v>8</v>
      </c>
      <c r="M32" s="55">
        <v>19297</v>
      </c>
      <c r="N32" s="61" t="s">
        <v>99</v>
      </c>
      <c r="O32" s="61" t="s">
        <v>100</v>
      </c>
      <c r="P32" s="9">
        <v>1</v>
      </c>
      <c r="Q32" s="90">
        <v>45900</v>
      </c>
    </row>
    <row r="33" spans="12:17">
      <c r="L33">
        <v>9</v>
      </c>
      <c r="M33" s="55">
        <v>20837</v>
      </c>
      <c r="N33" s="61" t="s">
        <v>99</v>
      </c>
      <c r="O33" s="61" t="s">
        <v>102</v>
      </c>
      <c r="P33" s="9">
        <v>3</v>
      </c>
      <c r="Q33" s="90">
        <v>47700</v>
      </c>
    </row>
    <row r="34" spans="12:17">
      <c r="L34">
        <v>10</v>
      </c>
      <c r="M34" s="55">
        <v>31308</v>
      </c>
      <c r="N34" s="61" t="s">
        <v>101</v>
      </c>
      <c r="O34" s="61" t="s">
        <v>103</v>
      </c>
      <c r="P34" s="9">
        <v>1</v>
      </c>
      <c r="Q34" s="90">
        <v>59900</v>
      </c>
    </row>
    <row r="35" spans="12:17">
      <c r="L35">
        <v>11</v>
      </c>
      <c r="M35" s="55">
        <v>19559</v>
      </c>
      <c r="N35" s="61" t="s">
        <v>99</v>
      </c>
      <c r="O35" s="61" t="s">
        <v>102</v>
      </c>
      <c r="P35" s="9">
        <v>1</v>
      </c>
      <c r="Q35" s="90">
        <v>48100</v>
      </c>
    </row>
    <row r="36" spans="12:17">
      <c r="L36">
        <v>12</v>
      </c>
      <c r="M36" s="55">
        <v>17146</v>
      </c>
      <c r="N36" s="61" t="s">
        <v>101</v>
      </c>
      <c r="O36" s="61" t="s">
        <v>280</v>
      </c>
      <c r="P36" s="9">
        <v>0</v>
      </c>
      <c r="Q36" s="90">
        <v>58100</v>
      </c>
    </row>
    <row r="37" spans="12:17">
      <c r="L37">
        <v>13</v>
      </c>
      <c r="M37" s="55">
        <v>31500</v>
      </c>
      <c r="N37" s="61" t="s">
        <v>101</v>
      </c>
      <c r="O37" s="61" t="s">
        <v>279</v>
      </c>
      <c r="P37" s="9">
        <v>2</v>
      </c>
      <c r="Q37" s="90">
        <v>56000</v>
      </c>
    </row>
    <row r="38" spans="12:17">
      <c r="L38">
        <v>14</v>
      </c>
      <c r="M38" s="55">
        <v>19340</v>
      </c>
      <c r="N38" s="61" t="s">
        <v>101</v>
      </c>
      <c r="O38" s="61" t="s">
        <v>102</v>
      </c>
      <c r="P38" s="9">
        <v>2</v>
      </c>
      <c r="Q38" s="90">
        <v>53400</v>
      </c>
    </row>
    <row r="39" spans="12:17">
      <c r="L39">
        <v>15</v>
      </c>
      <c r="M39" s="55">
        <v>28288</v>
      </c>
      <c r="N39" s="61" t="s">
        <v>101</v>
      </c>
      <c r="O39" s="61" t="s">
        <v>102</v>
      </c>
      <c r="P39" s="9">
        <v>2</v>
      </c>
      <c r="Q39" s="90">
        <v>39000</v>
      </c>
    </row>
    <row r="40" spans="12:17">
      <c r="L40">
        <v>16</v>
      </c>
      <c r="M40" s="55">
        <v>32831</v>
      </c>
      <c r="N40" s="61" t="s">
        <v>99</v>
      </c>
      <c r="O40" s="61" t="s">
        <v>100</v>
      </c>
      <c r="P40" s="9">
        <v>1</v>
      </c>
      <c r="Q40" s="90">
        <v>61500</v>
      </c>
    </row>
    <row r="41" spans="12:17">
      <c r="L41">
        <v>17</v>
      </c>
      <c r="M41" s="55">
        <v>21069</v>
      </c>
      <c r="N41" s="61" t="s">
        <v>99</v>
      </c>
      <c r="O41" s="61" t="s">
        <v>100</v>
      </c>
      <c r="P41" s="9">
        <v>0</v>
      </c>
      <c r="Q41" s="90">
        <v>37700</v>
      </c>
    </row>
    <row r="42" spans="12:17">
      <c r="L42">
        <v>18</v>
      </c>
      <c r="M42" s="55">
        <v>25841</v>
      </c>
      <c r="N42" s="61" t="s">
        <v>101</v>
      </c>
      <c r="O42" s="61" t="s">
        <v>280</v>
      </c>
      <c r="P42" s="9">
        <v>2</v>
      </c>
      <c r="Q42" s="90">
        <v>36700</v>
      </c>
    </row>
    <row r="43" spans="12:17">
      <c r="L43">
        <v>19</v>
      </c>
      <c r="M43" s="55">
        <v>26961</v>
      </c>
      <c r="N43" s="61" t="s">
        <v>99</v>
      </c>
      <c r="O43" s="61" t="s">
        <v>102</v>
      </c>
      <c r="P43" s="9">
        <v>2</v>
      </c>
      <c r="Q43" s="90">
        <v>45200</v>
      </c>
    </row>
    <row r="44" spans="12:17">
      <c r="L44">
        <v>20</v>
      </c>
      <c r="M44" s="55">
        <v>28649</v>
      </c>
      <c r="N44" s="61" t="s">
        <v>99</v>
      </c>
      <c r="O44" s="61" t="s">
        <v>100</v>
      </c>
      <c r="P44" s="9">
        <v>0</v>
      </c>
      <c r="Q44" s="90">
        <v>59000</v>
      </c>
    </row>
    <row r="45" spans="12:17">
      <c r="L45">
        <v>21</v>
      </c>
      <c r="M45" s="55">
        <v>33112</v>
      </c>
      <c r="N45" s="61" t="s">
        <v>101</v>
      </c>
      <c r="O45" s="61" t="s">
        <v>100</v>
      </c>
      <c r="P45" s="9">
        <v>2</v>
      </c>
      <c r="Q45" s="90">
        <v>54300</v>
      </c>
    </row>
    <row r="46" spans="12:17">
      <c r="L46">
        <v>22</v>
      </c>
      <c r="M46" s="55">
        <v>17207</v>
      </c>
      <c r="N46" s="61" t="s">
        <v>99</v>
      </c>
      <c r="O46" s="61" t="s">
        <v>102</v>
      </c>
      <c r="P46" s="9">
        <v>1</v>
      </c>
      <c r="Q46" s="90">
        <v>62100</v>
      </c>
    </row>
    <row r="47" spans="12:17">
      <c r="L47">
        <v>23</v>
      </c>
      <c r="M47" s="55">
        <v>32599</v>
      </c>
      <c r="N47" s="61" t="s">
        <v>99</v>
      </c>
      <c r="O47" s="61" t="s">
        <v>279</v>
      </c>
      <c r="P47" s="9">
        <v>0</v>
      </c>
      <c r="Q47" s="90">
        <v>78000</v>
      </c>
    </row>
    <row r="48" spans="12:17">
      <c r="L48">
        <v>24</v>
      </c>
      <c r="M48" s="55">
        <v>25639</v>
      </c>
      <c r="N48" s="61" t="s">
        <v>99</v>
      </c>
      <c r="O48" s="61" t="s">
        <v>100</v>
      </c>
      <c r="P48" s="9">
        <v>0</v>
      </c>
      <c r="Q48" s="90">
        <v>43200</v>
      </c>
    </row>
    <row r="49" spans="12:18">
      <c r="L49">
        <v>25</v>
      </c>
      <c r="M49" s="55">
        <v>25655</v>
      </c>
      <c r="N49" s="61" t="s">
        <v>99</v>
      </c>
      <c r="O49" s="61" t="s">
        <v>103</v>
      </c>
      <c r="P49" s="9">
        <v>1</v>
      </c>
      <c r="Q49" s="90">
        <v>44500</v>
      </c>
    </row>
    <row r="50" spans="12:18">
      <c r="L50">
        <v>26</v>
      </c>
      <c r="M50" s="55">
        <v>23137</v>
      </c>
      <c r="N50" s="61" t="s">
        <v>99</v>
      </c>
      <c r="O50" s="61" t="s">
        <v>280</v>
      </c>
      <c r="P50" s="9">
        <v>1</v>
      </c>
      <c r="Q50" s="90">
        <v>43300</v>
      </c>
    </row>
    <row r="51" spans="12:18">
      <c r="L51">
        <v>27</v>
      </c>
      <c r="M51" s="55">
        <v>21677</v>
      </c>
      <c r="N51" s="61" t="s">
        <v>99</v>
      </c>
      <c r="O51" s="61" t="s">
        <v>100</v>
      </c>
      <c r="P51" s="9">
        <v>3</v>
      </c>
      <c r="Q51" s="90">
        <v>45400</v>
      </c>
    </row>
    <row r="52" spans="12:18">
      <c r="L52">
        <v>28</v>
      </c>
      <c r="M52" s="55">
        <v>31842</v>
      </c>
      <c r="N52" s="61" t="s">
        <v>99</v>
      </c>
      <c r="O52" s="61" t="s">
        <v>103</v>
      </c>
      <c r="P52" s="9">
        <v>2</v>
      </c>
      <c r="Q52" s="90">
        <v>53900</v>
      </c>
    </row>
    <row r="53" spans="12:18">
      <c r="L53">
        <v>29</v>
      </c>
      <c r="M53" s="55">
        <v>21225</v>
      </c>
      <c r="N53" s="61" t="s">
        <v>99</v>
      </c>
      <c r="O53" s="61" t="s">
        <v>280</v>
      </c>
      <c r="P53" s="9">
        <v>1</v>
      </c>
      <c r="Q53" s="90">
        <v>44100</v>
      </c>
    </row>
    <row r="54" spans="12:18">
      <c r="L54">
        <v>30</v>
      </c>
      <c r="M54" s="55">
        <v>20305</v>
      </c>
      <c r="N54" s="61" t="s">
        <v>101</v>
      </c>
      <c r="O54" s="61" t="s">
        <v>103</v>
      </c>
      <c r="P54" s="9">
        <v>2</v>
      </c>
      <c r="Q54" s="90">
        <v>31000</v>
      </c>
    </row>
    <row r="56" spans="12:18">
      <c r="L56" s="9" t="s">
        <v>84</v>
      </c>
      <c r="M56" s="9" t="s">
        <v>249</v>
      </c>
      <c r="N56" s="9" t="s">
        <v>250</v>
      </c>
      <c r="O56" s="9" t="s">
        <v>251</v>
      </c>
      <c r="P56" s="9" t="s">
        <v>252</v>
      </c>
      <c r="Q56" s="9" t="s">
        <v>253</v>
      </c>
      <c r="R56" s="9" t="s">
        <v>254</v>
      </c>
    </row>
    <row r="57" spans="12:18">
      <c r="L57" s="68">
        <v>39814</v>
      </c>
      <c r="M57" s="8">
        <f t="shared" ref="M57:R68" ca="1" si="0">RANDBETWEEN(1000,5000)</f>
        <v>3082</v>
      </c>
      <c r="N57" s="8">
        <f t="shared" ca="1" si="0"/>
        <v>2052</v>
      </c>
      <c r="O57" s="8">
        <f t="shared" ca="1" si="0"/>
        <v>2488</v>
      </c>
      <c r="P57" s="8">
        <f t="shared" ca="1" si="0"/>
        <v>3563</v>
      </c>
      <c r="Q57" s="8">
        <f t="shared" ca="1" si="0"/>
        <v>1842</v>
      </c>
      <c r="R57" s="8">
        <f t="shared" ca="1" si="0"/>
        <v>4127</v>
      </c>
    </row>
    <row r="58" spans="12:18">
      <c r="L58" s="68">
        <v>39845</v>
      </c>
      <c r="M58" s="8">
        <f t="shared" ca="1" si="0"/>
        <v>1805</v>
      </c>
      <c r="N58" s="8">
        <f t="shared" ca="1" si="0"/>
        <v>3352</v>
      </c>
      <c r="O58" s="8">
        <f t="shared" ca="1" si="0"/>
        <v>2372</v>
      </c>
      <c r="P58" s="8">
        <f t="shared" ca="1" si="0"/>
        <v>1552</v>
      </c>
      <c r="Q58" s="8">
        <f t="shared" ca="1" si="0"/>
        <v>4437</v>
      </c>
      <c r="R58" s="8">
        <f t="shared" ca="1" si="0"/>
        <v>3872</v>
      </c>
    </row>
    <row r="59" spans="12:18">
      <c r="L59" s="68">
        <v>39873</v>
      </c>
      <c r="M59" s="8">
        <f t="shared" ca="1" si="0"/>
        <v>1289</v>
      </c>
      <c r="N59" s="8">
        <f t="shared" ca="1" si="0"/>
        <v>1779</v>
      </c>
      <c r="O59" s="8">
        <f t="shared" ca="1" si="0"/>
        <v>2596</v>
      </c>
      <c r="P59" s="8">
        <f t="shared" ca="1" si="0"/>
        <v>1966</v>
      </c>
      <c r="Q59" s="8">
        <f t="shared" ca="1" si="0"/>
        <v>1425</v>
      </c>
      <c r="R59" s="8">
        <f t="shared" ca="1" si="0"/>
        <v>1332</v>
      </c>
    </row>
    <row r="60" spans="12:18">
      <c r="L60" s="68">
        <v>39904</v>
      </c>
      <c r="M60" s="8">
        <f t="shared" ca="1" si="0"/>
        <v>3983</v>
      </c>
      <c r="N60" s="8">
        <f t="shared" ca="1" si="0"/>
        <v>2375</v>
      </c>
      <c r="O60" s="8">
        <f t="shared" ca="1" si="0"/>
        <v>4661</v>
      </c>
      <c r="P60" s="8">
        <f t="shared" ca="1" si="0"/>
        <v>2057</v>
      </c>
      <c r="Q60" s="8">
        <f t="shared" ca="1" si="0"/>
        <v>2484</v>
      </c>
      <c r="R60" s="8">
        <f t="shared" ca="1" si="0"/>
        <v>3612</v>
      </c>
    </row>
    <row r="61" spans="12:18">
      <c r="L61" s="68">
        <v>39934</v>
      </c>
      <c r="M61" s="8">
        <f t="shared" ca="1" si="0"/>
        <v>3349</v>
      </c>
      <c r="N61" s="8">
        <f t="shared" ca="1" si="0"/>
        <v>4672</v>
      </c>
      <c r="O61" s="8">
        <f t="shared" ca="1" si="0"/>
        <v>4771</v>
      </c>
      <c r="P61" s="8">
        <f t="shared" ca="1" si="0"/>
        <v>4756</v>
      </c>
      <c r="Q61" s="8">
        <f t="shared" ca="1" si="0"/>
        <v>1929</v>
      </c>
      <c r="R61" s="8">
        <f t="shared" ca="1" si="0"/>
        <v>1312</v>
      </c>
    </row>
    <row r="62" spans="12:18">
      <c r="L62" s="68">
        <v>39965</v>
      </c>
      <c r="M62" s="8">
        <f t="shared" ca="1" si="0"/>
        <v>2391</v>
      </c>
      <c r="N62" s="8">
        <f t="shared" ca="1" si="0"/>
        <v>4260</v>
      </c>
      <c r="O62" s="8">
        <f t="shared" ca="1" si="0"/>
        <v>2882</v>
      </c>
      <c r="P62" s="8">
        <f t="shared" ca="1" si="0"/>
        <v>4304</v>
      </c>
      <c r="Q62" s="8">
        <f t="shared" ca="1" si="0"/>
        <v>3383</v>
      </c>
      <c r="R62" s="8">
        <f t="shared" ca="1" si="0"/>
        <v>3071</v>
      </c>
    </row>
    <row r="63" spans="12:18">
      <c r="L63" s="68">
        <v>39995</v>
      </c>
      <c r="M63" s="8">
        <f t="shared" ca="1" si="0"/>
        <v>3747</v>
      </c>
      <c r="N63" s="8">
        <f t="shared" ca="1" si="0"/>
        <v>3155</v>
      </c>
      <c r="O63" s="8">
        <f t="shared" ca="1" si="0"/>
        <v>3763</v>
      </c>
      <c r="P63" s="8">
        <f t="shared" ca="1" si="0"/>
        <v>2541</v>
      </c>
      <c r="Q63" s="8">
        <f t="shared" ca="1" si="0"/>
        <v>3616</v>
      </c>
      <c r="R63" s="8">
        <f t="shared" ca="1" si="0"/>
        <v>4587</v>
      </c>
    </row>
    <row r="64" spans="12:18">
      <c r="L64" s="68">
        <v>40026</v>
      </c>
      <c r="M64" s="8">
        <f t="shared" ca="1" si="0"/>
        <v>3269</v>
      </c>
      <c r="N64" s="8">
        <f t="shared" ca="1" si="0"/>
        <v>2013</v>
      </c>
      <c r="O64" s="8">
        <f t="shared" ca="1" si="0"/>
        <v>2260</v>
      </c>
      <c r="P64" s="8">
        <f t="shared" ca="1" si="0"/>
        <v>3829</v>
      </c>
      <c r="Q64" s="8">
        <f t="shared" ca="1" si="0"/>
        <v>4599</v>
      </c>
      <c r="R64" s="8">
        <f t="shared" ca="1" si="0"/>
        <v>1456</v>
      </c>
    </row>
    <row r="65" spans="12:18">
      <c r="L65" s="68">
        <v>40057</v>
      </c>
      <c r="M65" s="8">
        <f t="shared" ca="1" si="0"/>
        <v>4156</v>
      </c>
      <c r="N65" s="8">
        <f t="shared" ca="1" si="0"/>
        <v>3397</v>
      </c>
      <c r="O65" s="8">
        <f t="shared" ca="1" si="0"/>
        <v>1710</v>
      </c>
      <c r="P65" s="8">
        <f t="shared" ca="1" si="0"/>
        <v>3073</v>
      </c>
      <c r="Q65" s="8">
        <f t="shared" ca="1" si="0"/>
        <v>2439</v>
      </c>
      <c r="R65" s="8">
        <f t="shared" ca="1" si="0"/>
        <v>1858</v>
      </c>
    </row>
    <row r="66" spans="12:18">
      <c r="L66" s="68">
        <v>40087</v>
      </c>
      <c r="M66" s="8">
        <f t="shared" ca="1" si="0"/>
        <v>1148</v>
      </c>
      <c r="N66" s="8">
        <f t="shared" ca="1" si="0"/>
        <v>2772</v>
      </c>
      <c r="O66" s="8">
        <f t="shared" ca="1" si="0"/>
        <v>3408</v>
      </c>
      <c r="P66" s="8">
        <f t="shared" ca="1" si="0"/>
        <v>1049</v>
      </c>
      <c r="Q66" s="8">
        <f t="shared" ca="1" si="0"/>
        <v>2197</v>
      </c>
      <c r="R66" s="8">
        <f t="shared" ca="1" si="0"/>
        <v>3510</v>
      </c>
    </row>
    <row r="67" spans="12:18">
      <c r="L67" s="68">
        <v>40118</v>
      </c>
      <c r="M67" s="8">
        <f t="shared" ca="1" si="0"/>
        <v>2226</v>
      </c>
      <c r="N67" s="8">
        <f t="shared" ca="1" si="0"/>
        <v>1309</v>
      </c>
      <c r="O67" s="8">
        <f t="shared" ca="1" si="0"/>
        <v>4626</v>
      </c>
      <c r="P67" s="8">
        <f t="shared" ca="1" si="0"/>
        <v>3855</v>
      </c>
      <c r="Q67" s="8">
        <f t="shared" ca="1" si="0"/>
        <v>2107</v>
      </c>
      <c r="R67" s="8">
        <f t="shared" ca="1" si="0"/>
        <v>2009</v>
      </c>
    </row>
    <row r="68" spans="12:18">
      <c r="L68" s="68">
        <v>40148</v>
      </c>
      <c r="M68" s="8">
        <f t="shared" ca="1" si="0"/>
        <v>3704</v>
      </c>
      <c r="N68" s="8">
        <f t="shared" ca="1" si="0"/>
        <v>4516</v>
      </c>
      <c r="O68" s="8">
        <f t="shared" ca="1" si="0"/>
        <v>3922</v>
      </c>
      <c r="P68" s="8">
        <f t="shared" ca="1" si="0"/>
        <v>2440</v>
      </c>
      <c r="Q68" s="8">
        <f t="shared" ca="1" si="0"/>
        <v>4273</v>
      </c>
      <c r="R68" s="8">
        <f t="shared" ca="1" si="0"/>
        <v>1386</v>
      </c>
    </row>
  </sheetData>
  <hyperlinks>
    <hyperlink ref="A1" location="'Table of contents'!A1" display="Return to table of contents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44"/>
  <dimension ref="A1:O39"/>
  <sheetViews>
    <sheetView workbookViewId="0" xr3:uid="{87597A4D-7D11-59BA-9CCC-58575E0E5C6B}">
      <selection activeCell="O31" sqref="O31"/>
    </sheetView>
  </sheetViews>
  <sheetFormatPr defaultRowHeight="15"/>
  <cols>
    <col min="12" max="12" width="16.28515625" bestFit="1" customWidth="1"/>
    <col min="13" max="13" width="10.28515625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0" spans="3:15">
      <c r="L20" s="7"/>
      <c r="N20" t="s">
        <v>304</v>
      </c>
    </row>
    <row r="21" spans="3:15">
      <c r="L21" s="7"/>
      <c r="N21" t="s">
        <v>305</v>
      </c>
    </row>
    <row r="22" spans="3:15">
      <c r="L22" s="7"/>
      <c r="N22" t="s">
        <v>306</v>
      </c>
    </row>
    <row r="23" spans="3:15">
      <c r="L23" s="7"/>
      <c r="N23" t="s">
        <v>307</v>
      </c>
    </row>
    <row r="24" spans="3:15">
      <c r="L24" s="7"/>
      <c r="N24" t="s">
        <v>308</v>
      </c>
    </row>
    <row r="25" spans="3:15">
      <c r="L25" s="87"/>
      <c r="N25">
        <v>30</v>
      </c>
      <c r="O25">
        <v>40</v>
      </c>
    </row>
    <row r="27" spans="3:15">
      <c r="L27" t="s">
        <v>185</v>
      </c>
      <c r="M27" s="8">
        <v>25000</v>
      </c>
    </row>
    <row r="28" spans="3:15">
      <c r="L28" t="s">
        <v>269</v>
      </c>
      <c r="M28" s="44">
        <v>6.25E-2</v>
      </c>
    </row>
    <row r="29" spans="3:15">
      <c r="C29" s="87"/>
      <c r="L29" t="s">
        <v>275</v>
      </c>
    </row>
    <row r="30" spans="3:15">
      <c r="L30" t="s">
        <v>309</v>
      </c>
      <c r="M30" s="46" t="e">
        <f>PMT(M28/12,M29,-M27)</f>
        <v>#NUM!</v>
      </c>
    </row>
    <row r="39" spans="12:12">
      <c r="L39" s="55" t="s">
        <v>310</v>
      </c>
    </row>
  </sheetData>
  <hyperlinks>
    <hyperlink ref="A1" location="'Table of contents'!A1" display="Return to table of contents" xr:uid="{00000000-0004-0000-3400-000000000000}"/>
  </hyperlinks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82"/>
  <dimension ref="A1:N29"/>
  <sheetViews>
    <sheetView workbookViewId="0" xr3:uid="{F8F526D3-CCDF-55AA-96A5-57728D634E42}"/>
  </sheetViews>
  <sheetFormatPr defaultRowHeight="15"/>
  <cols>
    <col min="12" max="12" width="9.140625" customWidth="1"/>
    <col min="13" max="13" width="11.140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3500-000000000000}"/>
  </hyperlinks>
  <pageMargins left="0.7" right="0.7" top="0.75" bottom="0.75" header="0.3" footer="0.3"/>
  <pageSetup orientation="portrait" r:id="rId1"/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45"/>
  <dimension ref="A1:N29"/>
  <sheetViews>
    <sheetView workbookViewId="0" xr3:uid="{84C63CA7-D800-5F12-ABFD-A37359D34F9C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46"/>
  <dimension ref="A1:AA75"/>
  <sheetViews>
    <sheetView workbookViewId="0" xr3:uid="{907B716E-A5F6-5D62-8DFD-54D940AD679F}"/>
  </sheetViews>
  <sheetFormatPr defaultRowHeight="15"/>
  <cols>
    <col min="12" max="12" width="10.28515625" bestFit="1" customWidth="1"/>
    <col min="13" max="13" width="10.85546875" bestFit="1" customWidth="1"/>
    <col min="14" max="14" width="11.28515625" bestFit="1" customWidth="1"/>
    <col min="15" max="15" width="10.85546875" bestFit="1" customWidth="1"/>
    <col min="17" max="17" width="34.7109375" bestFit="1" customWidth="1"/>
  </cols>
  <sheetData>
    <row r="1" spans="1:27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7">
      <c r="L3" s="9" t="s">
        <v>196</v>
      </c>
      <c r="M3" t="s">
        <v>95</v>
      </c>
      <c r="N3" s="9" t="s">
        <v>94</v>
      </c>
      <c r="O3" s="9" t="s">
        <v>192</v>
      </c>
      <c r="Q3" t="s">
        <v>311</v>
      </c>
      <c r="R3" s="9" t="s">
        <v>99</v>
      </c>
    </row>
    <row r="4" spans="1:27">
      <c r="L4">
        <v>1</v>
      </c>
      <c r="M4" t="s">
        <v>99</v>
      </c>
      <c r="N4">
        <v>18</v>
      </c>
      <c r="O4">
        <v>62</v>
      </c>
      <c r="Q4" t="s">
        <v>312</v>
      </c>
      <c r="R4">
        <v>20</v>
      </c>
    </row>
    <row r="5" spans="1:27">
      <c r="L5">
        <v>2</v>
      </c>
      <c r="M5" t="s">
        <v>101</v>
      </c>
      <c r="N5">
        <v>21</v>
      </c>
      <c r="O5">
        <v>73</v>
      </c>
      <c r="Q5" t="s">
        <v>313</v>
      </c>
      <c r="R5">
        <v>87</v>
      </c>
    </row>
    <row r="6" spans="1:27">
      <c r="L6">
        <v>3</v>
      </c>
      <c r="M6" t="s">
        <v>101</v>
      </c>
      <c r="N6">
        <v>18</v>
      </c>
      <c r="O6">
        <v>74</v>
      </c>
    </row>
    <row r="7" spans="1:27">
      <c r="L7">
        <v>4</v>
      </c>
      <c r="M7" t="s">
        <v>101</v>
      </c>
      <c r="N7">
        <v>18</v>
      </c>
      <c r="Q7" t="s">
        <v>314</v>
      </c>
    </row>
    <row r="8" spans="1:27">
      <c r="L8">
        <v>5</v>
      </c>
      <c r="M8" t="s">
        <v>99</v>
      </c>
      <c r="N8">
        <v>18</v>
      </c>
      <c r="O8">
        <v>77</v>
      </c>
    </row>
    <row r="9" spans="1:27">
      <c r="L9">
        <v>6</v>
      </c>
      <c r="M9" t="s">
        <v>101</v>
      </c>
      <c r="N9">
        <v>20</v>
      </c>
      <c r="O9">
        <v>57</v>
      </c>
      <c r="Q9" t="s">
        <v>315</v>
      </c>
    </row>
    <row r="10" spans="1:27">
      <c r="L10">
        <v>7</v>
      </c>
      <c r="M10" t="s">
        <v>101</v>
      </c>
      <c r="N10">
        <v>18</v>
      </c>
      <c r="O10">
        <v>67</v>
      </c>
      <c r="Q10" t="s">
        <v>316</v>
      </c>
      <c r="AA10" s="71"/>
    </row>
    <row r="11" spans="1:27">
      <c r="L11">
        <v>8</v>
      </c>
      <c r="M11" t="s">
        <v>99</v>
      </c>
      <c r="N11">
        <v>19</v>
      </c>
      <c r="O11">
        <v>90</v>
      </c>
      <c r="Q11" t="s">
        <v>317</v>
      </c>
    </row>
    <row r="12" spans="1:27">
      <c r="L12">
        <v>9</v>
      </c>
      <c r="M12" t="s">
        <v>99</v>
      </c>
      <c r="N12">
        <v>19</v>
      </c>
      <c r="O12">
        <v>77</v>
      </c>
      <c r="Q12" t="s">
        <v>318</v>
      </c>
      <c r="AA12" s="71"/>
    </row>
    <row r="13" spans="1:27">
      <c r="L13">
        <v>10</v>
      </c>
      <c r="M13" t="s">
        <v>99</v>
      </c>
      <c r="N13">
        <v>22</v>
      </c>
      <c r="O13">
        <v>83</v>
      </c>
      <c r="Q13" t="s">
        <v>319</v>
      </c>
    </row>
    <row r="14" spans="1:27">
      <c r="L14">
        <v>11</v>
      </c>
      <c r="M14" t="s">
        <v>101</v>
      </c>
      <c r="N14">
        <v>20</v>
      </c>
      <c r="O14">
        <v>71</v>
      </c>
      <c r="Q14" t="s">
        <v>320</v>
      </c>
      <c r="AA14" s="71"/>
    </row>
    <row r="15" spans="1:27">
      <c r="L15">
        <v>12</v>
      </c>
      <c r="M15" t="s">
        <v>101</v>
      </c>
      <c r="N15">
        <v>20</v>
      </c>
      <c r="O15">
        <v>75</v>
      </c>
    </row>
    <row r="16" spans="1:27">
      <c r="L16">
        <v>13</v>
      </c>
      <c r="M16" t="s">
        <v>101</v>
      </c>
      <c r="N16">
        <v>20</v>
      </c>
      <c r="O16">
        <v>72</v>
      </c>
    </row>
    <row r="17" spans="3:15">
      <c r="L17">
        <v>14</v>
      </c>
      <c r="M17" t="s">
        <v>101</v>
      </c>
      <c r="N17">
        <v>24</v>
      </c>
      <c r="O17">
        <v>82</v>
      </c>
    </row>
    <row r="18" spans="3:15">
      <c r="L18">
        <v>15</v>
      </c>
      <c r="M18" t="s">
        <v>101</v>
      </c>
      <c r="N18">
        <v>18</v>
      </c>
      <c r="O18">
        <v>68</v>
      </c>
    </row>
    <row r="19" spans="3:15">
      <c r="L19">
        <v>16</v>
      </c>
      <c r="M19" t="s">
        <v>99</v>
      </c>
      <c r="N19">
        <v>18</v>
      </c>
      <c r="O19">
        <v>86</v>
      </c>
    </row>
    <row r="20" spans="3:15">
      <c r="L20">
        <v>17</v>
      </c>
      <c r="M20" t="s">
        <v>101</v>
      </c>
      <c r="N20">
        <v>24</v>
      </c>
      <c r="O20">
        <v>77</v>
      </c>
    </row>
    <row r="21" spans="3:15">
      <c r="L21">
        <v>18</v>
      </c>
      <c r="M21" t="s">
        <v>99</v>
      </c>
      <c r="N21">
        <v>21</v>
      </c>
      <c r="O21">
        <v>68</v>
      </c>
    </row>
    <row r="22" spans="3:15">
      <c r="L22">
        <v>19</v>
      </c>
      <c r="M22" t="s">
        <v>99</v>
      </c>
      <c r="N22">
        <v>20</v>
      </c>
      <c r="O22">
        <v>86</v>
      </c>
    </row>
    <row r="23" spans="3:15">
      <c r="L23">
        <v>20</v>
      </c>
      <c r="M23" t="s">
        <v>101</v>
      </c>
      <c r="N23">
        <v>21</v>
      </c>
    </row>
    <row r="24" spans="3:15">
      <c r="L24">
        <v>21</v>
      </c>
      <c r="M24" t="s">
        <v>99</v>
      </c>
      <c r="N24">
        <v>20</v>
      </c>
      <c r="O24">
        <v>80</v>
      </c>
    </row>
    <row r="25" spans="3:15">
      <c r="L25">
        <v>22</v>
      </c>
      <c r="M25" t="s">
        <v>101</v>
      </c>
      <c r="N25">
        <v>18</v>
      </c>
      <c r="O25">
        <v>81</v>
      </c>
    </row>
    <row r="26" spans="3:15">
      <c r="L26">
        <v>23</v>
      </c>
      <c r="M26" t="s">
        <v>99</v>
      </c>
      <c r="N26">
        <v>20</v>
      </c>
      <c r="O26">
        <v>84</v>
      </c>
    </row>
    <row r="27" spans="3:15">
      <c r="L27">
        <v>24</v>
      </c>
      <c r="M27" t="s">
        <v>101</v>
      </c>
      <c r="N27">
        <v>19</v>
      </c>
      <c r="O27">
        <v>71</v>
      </c>
    </row>
    <row r="28" spans="3:15">
      <c r="L28">
        <v>25</v>
      </c>
      <c r="M28" t="s">
        <v>101</v>
      </c>
      <c r="N28">
        <v>18</v>
      </c>
      <c r="O28">
        <v>76</v>
      </c>
    </row>
    <row r="29" spans="3:15">
      <c r="C29" s="87"/>
      <c r="L29">
        <v>26</v>
      </c>
      <c r="M29" t="s">
        <v>99</v>
      </c>
      <c r="N29">
        <v>21</v>
      </c>
      <c r="O29">
        <v>81</v>
      </c>
    </row>
    <row r="30" spans="3:15">
      <c r="L30">
        <v>27</v>
      </c>
      <c r="M30" t="s">
        <v>101</v>
      </c>
      <c r="N30">
        <v>18</v>
      </c>
      <c r="O30">
        <v>99</v>
      </c>
    </row>
    <row r="31" spans="3:15">
      <c r="L31">
        <v>28</v>
      </c>
      <c r="M31" t="s">
        <v>99</v>
      </c>
      <c r="N31">
        <v>20</v>
      </c>
      <c r="O31">
        <v>72</v>
      </c>
    </row>
    <row r="32" spans="3:15">
      <c r="L32">
        <v>29</v>
      </c>
      <c r="M32" t="s">
        <v>101</v>
      </c>
      <c r="N32">
        <v>18</v>
      </c>
      <c r="O32">
        <v>78</v>
      </c>
    </row>
    <row r="33" spans="12:15">
      <c r="L33">
        <v>30</v>
      </c>
      <c r="M33" t="s">
        <v>101</v>
      </c>
      <c r="N33">
        <v>21</v>
      </c>
      <c r="O33">
        <v>67</v>
      </c>
    </row>
    <row r="34" spans="12:15">
      <c r="L34">
        <v>31</v>
      </c>
      <c r="M34" t="s">
        <v>101</v>
      </c>
      <c r="N34">
        <v>21</v>
      </c>
      <c r="O34">
        <v>89</v>
      </c>
    </row>
    <row r="35" spans="12:15">
      <c r="L35">
        <v>32</v>
      </c>
      <c r="M35" t="s">
        <v>101</v>
      </c>
      <c r="N35">
        <v>19</v>
      </c>
      <c r="O35">
        <v>70</v>
      </c>
    </row>
    <row r="36" spans="12:15">
      <c r="L36">
        <v>33</v>
      </c>
      <c r="M36" t="s">
        <v>101</v>
      </c>
      <c r="N36">
        <v>19</v>
      </c>
      <c r="O36">
        <v>77</v>
      </c>
    </row>
    <row r="37" spans="12:15">
      <c r="L37">
        <v>34</v>
      </c>
      <c r="M37" t="s">
        <v>101</v>
      </c>
      <c r="N37">
        <v>18</v>
      </c>
    </row>
    <row r="38" spans="12:15">
      <c r="L38">
        <v>35</v>
      </c>
      <c r="M38" t="s">
        <v>99</v>
      </c>
      <c r="N38">
        <v>22</v>
      </c>
      <c r="O38">
        <v>83</v>
      </c>
    </row>
    <row r="39" spans="12:15">
      <c r="L39">
        <v>36</v>
      </c>
      <c r="M39" t="s">
        <v>101</v>
      </c>
      <c r="N39">
        <v>19</v>
      </c>
      <c r="O39">
        <v>74</v>
      </c>
    </row>
    <row r="40" spans="12:15">
      <c r="L40">
        <v>37</v>
      </c>
      <c r="M40" t="s">
        <v>99</v>
      </c>
      <c r="N40">
        <v>19</v>
      </c>
      <c r="O40">
        <v>87</v>
      </c>
    </row>
    <row r="41" spans="12:15">
      <c r="L41">
        <v>38</v>
      </c>
      <c r="M41" t="s">
        <v>99</v>
      </c>
      <c r="N41">
        <v>18</v>
      </c>
      <c r="O41">
        <v>75</v>
      </c>
    </row>
    <row r="42" spans="12:15">
      <c r="L42">
        <v>39</v>
      </c>
      <c r="M42" t="s">
        <v>99</v>
      </c>
      <c r="N42">
        <v>20</v>
      </c>
      <c r="O42">
        <v>86</v>
      </c>
    </row>
    <row r="43" spans="12:15">
      <c r="L43">
        <v>40</v>
      </c>
      <c r="M43" t="s">
        <v>99</v>
      </c>
      <c r="N43">
        <v>21</v>
      </c>
      <c r="O43">
        <v>77</v>
      </c>
    </row>
    <row r="44" spans="12:15">
      <c r="L44">
        <v>41</v>
      </c>
      <c r="M44" t="s">
        <v>99</v>
      </c>
      <c r="N44">
        <v>20</v>
      </c>
      <c r="O44">
        <v>73</v>
      </c>
    </row>
    <row r="45" spans="12:15">
      <c r="L45">
        <v>42</v>
      </c>
      <c r="M45" t="s">
        <v>99</v>
      </c>
      <c r="N45">
        <v>20</v>
      </c>
      <c r="O45">
        <v>74</v>
      </c>
    </row>
    <row r="46" spans="12:15">
      <c r="L46">
        <v>43</v>
      </c>
      <c r="M46" t="s">
        <v>101</v>
      </c>
      <c r="N46">
        <v>20</v>
      </c>
      <c r="O46">
        <v>79</v>
      </c>
    </row>
    <row r="47" spans="12:15">
      <c r="L47">
        <v>44</v>
      </c>
      <c r="M47" t="s">
        <v>99</v>
      </c>
      <c r="N47">
        <v>18</v>
      </c>
      <c r="O47">
        <v>80</v>
      </c>
    </row>
    <row r="48" spans="12:15">
      <c r="L48">
        <v>45</v>
      </c>
      <c r="M48" t="s">
        <v>99</v>
      </c>
      <c r="N48">
        <v>20</v>
      </c>
      <c r="O48">
        <v>77</v>
      </c>
    </row>
    <row r="49" spans="12:15">
      <c r="L49">
        <v>46</v>
      </c>
      <c r="M49" t="s">
        <v>101</v>
      </c>
      <c r="N49">
        <v>21</v>
      </c>
      <c r="O49">
        <v>72</v>
      </c>
    </row>
    <row r="50" spans="12:15">
      <c r="L50">
        <v>47</v>
      </c>
      <c r="M50" t="s">
        <v>99</v>
      </c>
      <c r="N50">
        <v>19</v>
      </c>
      <c r="O50">
        <v>77</v>
      </c>
    </row>
    <row r="51" spans="12:15">
      <c r="L51">
        <v>48</v>
      </c>
      <c r="M51" t="s">
        <v>99</v>
      </c>
      <c r="N51">
        <v>19</v>
      </c>
      <c r="O51">
        <v>71</v>
      </c>
    </row>
    <row r="52" spans="12:15">
      <c r="L52">
        <v>49</v>
      </c>
      <c r="M52" t="s">
        <v>101</v>
      </c>
      <c r="N52">
        <v>23</v>
      </c>
      <c r="O52">
        <v>70</v>
      </c>
    </row>
    <row r="53" spans="12:15">
      <c r="L53">
        <v>50</v>
      </c>
      <c r="M53" t="s">
        <v>101</v>
      </c>
      <c r="N53">
        <v>19</v>
      </c>
      <c r="O53">
        <v>68</v>
      </c>
    </row>
    <row r="54" spans="12:15">
      <c r="L54">
        <v>51</v>
      </c>
      <c r="M54" t="s">
        <v>101</v>
      </c>
      <c r="N54">
        <v>24</v>
      </c>
      <c r="O54">
        <v>79</v>
      </c>
    </row>
    <row r="55" spans="12:15">
      <c r="L55">
        <v>52</v>
      </c>
      <c r="M55" t="s">
        <v>99</v>
      </c>
      <c r="N55">
        <v>19</v>
      </c>
      <c r="O55">
        <v>75</v>
      </c>
    </row>
    <row r="56" spans="12:15">
      <c r="L56">
        <v>53</v>
      </c>
      <c r="M56" t="s">
        <v>99</v>
      </c>
      <c r="N56">
        <v>18</v>
      </c>
      <c r="O56">
        <v>80</v>
      </c>
    </row>
    <row r="57" spans="12:15">
      <c r="L57">
        <v>54</v>
      </c>
      <c r="M57" t="s">
        <v>101</v>
      </c>
      <c r="N57">
        <v>19</v>
      </c>
      <c r="O57">
        <v>73</v>
      </c>
    </row>
    <row r="58" spans="12:15">
      <c r="L58">
        <v>55</v>
      </c>
      <c r="M58" t="s">
        <v>101</v>
      </c>
      <c r="N58">
        <v>21</v>
      </c>
      <c r="O58">
        <v>61</v>
      </c>
    </row>
    <row r="59" spans="12:15">
      <c r="L59">
        <v>56</v>
      </c>
      <c r="M59" t="s">
        <v>101</v>
      </c>
      <c r="N59">
        <v>21</v>
      </c>
      <c r="O59">
        <v>62</v>
      </c>
    </row>
    <row r="60" spans="12:15">
      <c r="L60">
        <v>57</v>
      </c>
      <c r="M60" t="s">
        <v>99</v>
      </c>
      <c r="N60">
        <v>19</v>
      </c>
      <c r="O60">
        <v>68</v>
      </c>
    </row>
    <row r="61" spans="12:15">
      <c r="L61">
        <v>58</v>
      </c>
      <c r="M61" t="s">
        <v>99</v>
      </c>
      <c r="N61">
        <v>19</v>
      </c>
      <c r="O61">
        <v>92</v>
      </c>
    </row>
    <row r="62" spans="12:15">
      <c r="L62">
        <v>59</v>
      </c>
      <c r="M62" t="s">
        <v>101</v>
      </c>
      <c r="N62">
        <v>20</v>
      </c>
      <c r="O62">
        <v>85</v>
      </c>
    </row>
    <row r="63" spans="12:15">
      <c r="L63">
        <v>60</v>
      </c>
      <c r="M63" t="s">
        <v>99</v>
      </c>
      <c r="N63">
        <v>22</v>
      </c>
      <c r="O63">
        <v>77</v>
      </c>
    </row>
    <row r="64" spans="12:15">
      <c r="L64">
        <v>61</v>
      </c>
      <c r="M64" t="s">
        <v>101</v>
      </c>
      <c r="N64">
        <v>19</v>
      </c>
      <c r="O64">
        <v>79</v>
      </c>
    </row>
    <row r="65" spans="12:15">
      <c r="L65">
        <v>62</v>
      </c>
      <c r="M65" t="s">
        <v>99</v>
      </c>
      <c r="N65">
        <v>20</v>
      </c>
      <c r="O65">
        <v>86</v>
      </c>
    </row>
    <row r="66" spans="12:15">
      <c r="L66">
        <v>63</v>
      </c>
      <c r="M66" t="s">
        <v>101</v>
      </c>
      <c r="N66">
        <v>19</v>
      </c>
      <c r="O66">
        <v>83</v>
      </c>
    </row>
    <row r="67" spans="12:15">
      <c r="L67">
        <v>64</v>
      </c>
      <c r="M67" t="s">
        <v>99</v>
      </c>
      <c r="N67">
        <v>19</v>
      </c>
      <c r="O67">
        <v>83</v>
      </c>
    </row>
    <row r="68" spans="12:15">
      <c r="L68">
        <v>65</v>
      </c>
      <c r="M68" t="s">
        <v>99</v>
      </c>
      <c r="N68">
        <v>18</v>
      </c>
      <c r="O68">
        <v>76</v>
      </c>
    </row>
    <row r="69" spans="12:15">
      <c r="L69">
        <v>66</v>
      </c>
      <c r="M69" t="s">
        <v>101</v>
      </c>
      <c r="N69">
        <v>24</v>
      </c>
      <c r="O69">
        <v>89</v>
      </c>
    </row>
    <row r="70" spans="12:15">
      <c r="L70">
        <v>67</v>
      </c>
      <c r="M70" t="s">
        <v>101</v>
      </c>
      <c r="N70">
        <v>18</v>
      </c>
      <c r="O70">
        <v>72</v>
      </c>
    </row>
    <row r="71" spans="12:15">
      <c r="L71">
        <v>68</v>
      </c>
      <c r="M71" t="s">
        <v>101</v>
      </c>
      <c r="N71">
        <v>21</v>
      </c>
      <c r="O71">
        <v>69</v>
      </c>
    </row>
    <row r="72" spans="12:15">
      <c r="L72">
        <v>69</v>
      </c>
      <c r="M72" t="s">
        <v>99</v>
      </c>
      <c r="N72">
        <v>23</v>
      </c>
      <c r="O72">
        <v>66</v>
      </c>
    </row>
    <row r="73" spans="12:15">
      <c r="L73">
        <v>70</v>
      </c>
      <c r="M73" t="s">
        <v>99</v>
      </c>
      <c r="N73">
        <v>24</v>
      </c>
      <c r="O73">
        <v>71</v>
      </c>
    </row>
    <row r="74" spans="12:15">
      <c r="L74">
        <v>71</v>
      </c>
      <c r="M74" t="s">
        <v>99</v>
      </c>
      <c r="N74">
        <v>20</v>
      </c>
      <c r="O74">
        <v>80</v>
      </c>
    </row>
    <row r="75" spans="12:15">
      <c r="L75">
        <v>72</v>
      </c>
      <c r="M75" t="s">
        <v>101</v>
      </c>
      <c r="N75">
        <v>18</v>
      </c>
      <c r="O75">
        <v>61</v>
      </c>
    </row>
  </sheetData>
  <hyperlinks>
    <hyperlink ref="A1" location="'Table of contents'!A1" display="Return to table of contents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47"/>
  <dimension ref="A1:AB75"/>
  <sheetViews>
    <sheetView workbookViewId="0" xr3:uid="{3BD89B44-3FF4-5B92-A47E-272556600A1E}"/>
  </sheetViews>
  <sheetFormatPr defaultRowHeight="15"/>
  <cols>
    <col min="12" max="12" width="10.28515625" bestFit="1" customWidth="1"/>
    <col min="13" max="13" width="10.85546875" bestFit="1" customWidth="1"/>
    <col min="14" max="14" width="11.28515625" bestFit="1" customWidth="1"/>
    <col min="15" max="15" width="10.85546875" bestFit="1" customWidth="1"/>
    <col min="17" max="17" width="20.42578125" bestFit="1" customWidth="1"/>
  </cols>
  <sheetData>
    <row r="1" spans="1:2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8">
      <c r="L3" s="9" t="s">
        <v>196</v>
      </c>
      <c r="M3" t="s">
        <v>95</v>
      </c>
      <c r="N3" s="9" t="s">
        <v>94</v>
      </c>
      <c r="O3" s="9" t="s">
        <v>192</v>
      </c>
      <c r="Q3" t="s">
        <v>311</v>
      </c>
      <c r="R3" s="9" t="s">
        <v>101</v>
      </c>
    </row>
    <row r="4" spans="1:28">
      <c r="L4">
        <v>1</v>
      </c>
      <c r="M4" t="s">
        <v>99</v>
      </c>
      <c r="N4">
        <v>18</v>
      </c>
      <c r="O4">
        <v>62</v>
      </c>
      <c r="Q4" t="s">
        <v>312</v>
      </c>
      <c r="R4">
        <v>20</v>
      </c>
    </row>
    <row r="5" spans="1:28">
      <c r="L5">
        <v>2</v>
      </c>
      <c r="M5" t="s">
        <v>101</v>
      </c>
      <c r="N5">
        <v>21</v>
      </c>
      <c r="O5">
        <v>73</v>
      </c>
      <c r="Q5" t="s">
        <v>313</v>
      </c>
      <c r="R5">
        <v>87</v>
      </c>
    </row>
    <row r="6" spans="1:28">
      <c r="L6">
        <v>3</v>
      </c>
      <c r="M6" t="s">
        <v>101</v>
      </c>
      <c r="N6">
        <v>18</v>
      </c>
      <c r="O6">
        <v>1</v>
      </c>
    </row>
    <row r="7" spans="1:28">
      <c r="L7">
        <v>4</v>
      </c>
      <c r="M7" t="s">
        <v>101</v>
      </c>
      <c r="N7">
        <v>18</v>
      </c>
      <c r="O7">
        <v>65</v>
      </c>
      <c r="Q7" t="s">
        <v>321</v>
      </c>
      <c r="AB7">
        <f>COUNTIFS(M4:M75,R3,N4:N75,"&lt;"&amp;R4,O4:O75,"&lt;="&amp;R5)</f>
        <v>18</v>
      </c>
    </row>
    <row r="8" spans="1:28">
      <c r="L8">
        <v>5</v>
      </c>
      <c r="M8" t="s">
        <v>99</v>
      </c>
      <c r="N8">
        <v>18</v>
      </c>
      <c r="O8">
        <v>77</v>
      </c>
    </row>
    <row r="9" spans="1:28">
      <c r="L9">
        <v>6</v>
      </c>
      <c r="M9" t="s">
        <v>101</v>
      </c>
      <c r="N9">
        <v>20</v>
      </c>
      <c r="O9">
        <v>57</v>
      </c>
      <c r="Q9" t="s">
        <v>322</v>
      </c>
      <c r="AB9">
        <f>SUMIFS(O4:O75,M4:M75,R3,N4:N75,"&lt;"&amp;R4)</f>
        <v>1342</v>
      </c>
    </row>
    <row r="10" spans="1:28">
      <c r="L10">
        <v>7</v>
      </c>
      <c r="M10" t="s">
        <v>101</v>
      </c>
      <c r="N10">
        <v>18</v>
      </c>
      <c r="O10">
        <v>67</v>
      </c>
      <c r="Q10" t="s">
        <v>323</v>
      </c>
      <c r="AB10" s="71">
        <f>AVERAGEIFS(O4:O75,M4:M75,R3,N4:N75,"&lt;"&amp;R4)</f>
        <v>70.631578947368425</v>
      </c>
    </row>
    <row r="11" spans="1:28">
      <c r="L11">
        <v>8</v>
      </c>
      <c r="M11" t="s">
        <v>99</v>
      </c>
      <c r="N11">
        <v>19</v>
      </c>
      <c r="O11">
        <v>90</v>
      </c>
    </row>
    <row r="12" spans="1:28">
      <c r="L12">
        <v>9</v>
      </c>
      <c r="M12" t="s">
        <v>99</v>
      </c>
      <c r="N12">
        <v>19</v>
      </c>
      <c r="O12">
        <v>77</v>
      </c>
    </row>
    <row r="13" spans="1:28">
      <c r="L13">
        <v>10</v>
      </c>
      <c r="M13" t="s">
        <v>99</v>
      </c>
      <c r="N13">
        <v>22</v>
      </c>
      <c r="O13">
        <v>83</v>
      </c>
    </row>
    <row r="14" spans="1:28">
      <c r="L14">
        <v>11</v>
      </c>
      <c r="M14" t="s">
        <v>101</v>
      </c>
      <c r="N14">
        <v>20</v>
      </c>
      <c r="O14">
        <v>71</v>
      </c>
    </row>
    <row r="15" spans="1:28">
      <c r="L15">
        <v>12</v>
      </c>
      <c r="M15" t="s">
        <v>101</v>
      </c>
      <c r="N15">
        <v>20</v>
      </c>
      <c r="O15">
        <v>75</v>
      </c>
    </row>
    <row r="16" spans="1:28">
      <c r="L16">
        <v>13</v>
      </c>
      <c r="M16" t="s">
        <v>101</v>
      </c>
      <c r="N16">
        <v>20</v>
      </c>
      <c r="O16">
        <v>72</v>
      </c>
    </row>
    <row r="17" spans="3:15">
      <c r="L17">
        <v>14</v>
      </c>
      <c r="M17" t="s">
        <v>101</v>
      </c>
      <c r="N17">
        <v>24</v>
      </c>
      <c r="O17">
        <v>82</v>
      </c>
    </row>
    <row r="18" spans="3:15">
      <c r="L18">
        <v>15</v>
      </c>
      <c r="M18" t="s">
        <v>101</v>
      </c>
      <c r="N18">
        <v>18</v>
      </c>
      <c r="O18">
        <v>68</v>
      </c>
    </row>
    <row r="19" spans="3:15">
      <c r="L19">
        <v>16</v>
      </c>
      <c r="M19" t="s">
        <v>99</v>
      </c>
      <c r="N19">
        <v>18</v>
      </c>
      <c r="O19">
        <v>86</v>
      </c>
    </row>
    <row r="20" spans="3:15">
      <c r="L20">
        <v>17</v>
      </c>
      <c r="M20" t="s">
        <v>101</v>
      </c>
      <c r="N20">
        <v>24</v>
      </c>
      <c r="O20">
        <v>77</v>
      </c>
    </row>
    <row r="21" spans="3:15">
      <c r="L21">
        <v>18</v>
      </c>
      <c r="M21" t="s">
        <v>99</v>
      </c>
      <c r="N21">
        <v>21</v>
      </c>
      <c r="O21">
        <v>68</v>
      </c>
    </row>
    <row r="22" spans="3:15">
      <c r="L22">
        <v>19</v>
      </c>
      <c r="M22" t="s">
        <v>99</v>
      </c>
      <c r="N22">
        <v>20</v>
      </c>
      <c r="O22">
        <v>86</v>
      </c>
    </row>
    <row r="23" spans="3:15">
      <c r="L23">
        <v>20</v>
      </c>
      <c r="M23" t="s">
        <v>101</v>
      </c>
      <c r="N23">
        <v>21</v>
      </c>
      <c r="O23">
        <v>89</v>
      </c>
    </row>
    <row r="24" spans="3:15">
      <c r="L24">
        <v>21</v>
      </c>
      <c r="M24" t="s">
        <v>99</v>
      </c>
      <c r="N24">
        <v>20</v>
      </c>
      <c r="O24">
        <v>80</v>
      </c>
    </row>
    <row r="25" spans="3:15">
      <c r="L25">
        <v>22</v>
      </c>
      <c r="M25" t="s">
        <v>101</v>
      </c>
      <c r="N25">
        <v>18</v>
      </c>
      <c r="O25">
        <v>81</v>
      </c>
    </row>
    <row r="26" spans="3:15">
      <c r="L26">
        <v>23</v>
      </c>
      <c r="M26" t="s">
        <v>99</v>
      </c>
      <c r="N26">
        <v>20</v>
      </c>
      <c r="O26">
        <v>84</v>
      </c>
    </row>
    <row r="27" spans="3:15">
      <c r="L27">
        <v>24</v>
      </c>
      <c r="M27" t="s">
        <v>101</v>
      </c>
      <c r="N27">
        <v>19</v>
      </c>
      <c r="O27">
        <v>71</v>
      </c>
    </row>
    <row r="28" spans="3:15">
      <c r="L28">
        <v>25</v>
      </c>
      <c r="M28" t="s">
        <v>101</v>
      </c>
      <c r="N28">
        <v>18</v>
      </c>
      <c r="O28">
        <v>76</v>
      </c>
    </row>
    <row r="29" spans="3:15">
      <c r="C29" s="87"/>
      <c r="L29">
        <v>26</v>
      </c>
      <c r="M29" t="s">
        <v>99</v>
      </c>
      <c r="N29">
        <v>21</v>
      </c>
      <c r="O29">
        <v>81</v>
      </c>
    </row>
    <row r="30" spans="3:15">
      <c r="L30">
        <v>27</v>
      </c>
      <c r="M30" t="s">
        <v>101</v>
      </c>
      <c r="N30">
        <v>18</v>
      </c>
      <c r="O30">
        <v>99</v>
      </c>
    </row>
    <row r="31" spans="3:15">
      <c r="L31">
        <v>28</v>
      </c>
      <c r="M31" t="s">
        <v>99</v>
      </c>
      <c r="N31">
        <v>20</v>
      </c>
      <c r="O31">
        <v>72</v>
      </c>
    </row>
    <row r="32" spans="3:15">
      <c r="L32">
        <v>29</v>
      </c>
      <c r="M32" t="s">
        <v>101</v>
      </c>
      <c r="N32">
        <v>18</v>
      </c>
      <c r="O32">
        <v>78</v>
      </c>
    </row>
    <row r="33" spans="12:15">
      <c r="L33">
        <v>30</v>
      </c>
      <c r="M33" t="s">
        <v>101</v>
      </c>
      <c r="N33">
        <v>21</v>
      </c>
      <c r="O33">
        <v>67</v>
      </c>
    </row>
    <row r="34" spans="12:15">
      <c r="L34">
        <v>31</v>
      </c>
      <c r="M34" t="s">
        <v>101</v>
      </c>
      <c r="N34">
        <v>21</v>
      </c>
      <c r="O34">
        <v>89</v>
      </c>
    </row>
    <row r="35" spans="12:15">
      <c r="L35">
        <v>32</v>
      </c>
      <c r="M35" t="s">
        <v>101</v>
      </c>
      <c r="N35">
        <v>19</v>
      </c>
      <c r="O35">
        <v>70</v>
      </c>
    </row>
    <row r="36" spans="12:15">
      <c r="L36">
        <v>33</v>
      </c>
      <c r="M36" t="s">
        <v>101</v>
      </c>
      <c r="N36">
        <v>19</v>
      </c>
      <c r="O36">
        <v>77</v>
      </c>
    </row>
    <row r="37" spans="12:15">
      <c r="L37">
        <v>34</v>
      </c>
      <c r="M37" t="s">
        <v>101</v>
      </c>
      <c r="N37">
        <v>18</v>
      </c>
      <c r="O37">
        <v>79</v>
      </c>
    </row>
    <row r="38" spans="12:15">
      <c r="L38">
        <v>35</v>
      </c>
      <c r="M38" t="s">
        <v>99</v>
      </c>
      <c r="N38">
        <v>22</v>
      </c>
      <c r="O38">
        <v>83</v>
      </c>
    </row>
    <row r="39" spans="12:15">
      <c r="L39">
        <v>36</v>
      </c>
      <c r="M39" t="s">
        <v>101</v>
      </c>
      <c r="N39">
        <v>19</v>
      </c>
      <c r="O39">
        <v>74</v>
      </c>
    </row>
    <row r="40" spans="12:15">
      <c r="L40">
        <v>37</v>
      </c>
      <c r="M40" t="s">
        <v>99</v>
      </c>
      <c r="N40">
        <v>19</v>
      </c>
      <c r="O40">
        <v>87</v>
      </c>
    </row>
    <row r="41" spans="12:15">
      <c r="L41">
        <v>38</v>
      </c>
      <c r="M41" t="s">
        <v>99</v>
      </c>
      <c r="N41">
        <v>18</v>
      </c>
      <c r="O41">
        <v>75</v>
      </c>
    </row>
    <row r="42" spans="12:15">
      <c r="L42">
        <v>39</v>
      </c>
      <c r="M42" t="s">
        <v>99</v>
      </c>
      <c r="N42">
        <v>20</v>
      </c>
      <c r="O42">
        <v>86</v>
      </c>
    </row>
    <row r="43" spans="12:15">
      <c r="L43">
        <v>40</v>
      </c>
      <c r="M43" t="s">
        <v>99</v>
      </c>
      <c r="N43">
        <v>21</v>
      </c>
      <c r="O43">
        <v>77</v>
      </c>
    </row>
    <row r="44" spans="12:15">
      <c r="L44">
        <v>41</v>
      </c>
      <c r="M44" t="s">
        <v>99</v>
      </c>
      <c r="N44">
        <v>20</v>
      </c>
      <c r="O44">
        <v>73</v>
      </c>
    </row>
    <row r="45" spans="12:15">
      <c r="L45">
        <v>42</v>
      </c>
      <c r="M45" t="s">
        <v>99</v>
      </c>
      <c r="N45">
        <v>20</v>
      </c>
      <c r="O45">
        <v>74</v>
      </c>
    </row>
    <row r="46" spans="12:15">
      <c r="L46">
        <v>43</v>
      </c>
      <c r="M46" t="s">
        <v>101</v>
      </c>
      <c r="N46">
        <v>20</v>
      </c>
      <c r="O46">
        <v>79</v>
      </c>
    </row>
    <row r="47" spans="12:15">
      <c r="L47">
        <v>44</v>
      </c>
      <c r="M47" t="s">
        <v>99</v>
      </c>
      <c r="N47">
        <v>18</v>
      </c>
      <c r="O47">
        <v>80</v>
      </c>
    </row>
    <row r="48" spans="12:15">
      <c r="L48">
        <v>45</v>
      </c>
      <c r="M48" t="s">
        <v>99</v>
      </c>
      <c r="N48">
        <v>20</v>
      </c>
      <c r="O48">
        <v>77</v>
      </c>
    </row>
    <row r="49" spans="12:15">
      <c r="L49">
        <v>46</v>
      </c>
      <c r="M49" t="s">
        <v>101</v>
      </c>
      <c r="N49">
        <v>21</v>
      </c>
      <c r="O49">
        <v>72</v>
      </c>
    </row>
    <row r="50" spans="12:15">
      <c r="L50">
        <v>47</v>
      </c>
      <c r="M50" t="s">
        <v>99</v>
      </c>
      <c r="N50">
        <v>19</v>
      </c>
      <c r="O50">
        <v>77</v>
      </c>
    </row>
    <row r="51" spans="12:15">
      <c r="L51">
        <v>48</v>
      </c>
      <c r="M51" t="s">
        <v>99</v>
      </c>
      <c r="N51">
        <v>19</v>
      </c>
      <c r="O51">
        <v>71</v>
      </c>
    </row>
    <row r="52" spans="12:15">
      <c r="L52">
        <v>49</v>
      </c>
      <c r="M52" t="s">
        <v>101</v>
      </c>
      <c r="N52">
        <v>23</v>
      </c>
      <c r="O52">
        <v>70</v>
      </c>
    </row>
    <row r="53" spans="12:15">
      <c r="L53">
        <v>50</v>
      </c>
      <c r="M53" t="s">
        <v>101</v>
      </c>
      <c r="N53">
        <v>19</v>
      </c>
      <c r="O53">
        <v>68</v>
      </c>
    </row>
    <row r="54" spans="12:15">
      <c r="L54">
        <v>51</v>
      </c>
      <c r="M54" t="s">
        <v>101</v>
      </c>
      <c r="N54">
        <v>24</v>
      </c>
      <c r="O54">
        <v>79</v>
      </c>
    </row>
    <row r="55" spans="12:15">
      <c r="L55">
        <v>52</v>
      </c>
      <c r="M55" t="s">
        <v>99</v>
      </c>
      <c r="N55">
        <v>19</v>
      </c>
      <c r="O55">
        <v>75</v>
      </c>
    </row>
    <row r="56" spans="12:15">
      <c r="L56">
        <v>53</v>
      </c>
      <c r="M56" t="s">
        <v>99</v>
      </c>
      <c r="N56">
        <v>18</v>
      </c>
      <c r="O56">
        <v>80</v>
      </c>
    </row>
    <row r="57" spans="12:15">
      <c r="L57">
        <v>54</v>
      </c>
      <c r="M57" t="s">
        <v>101</v>
      </c>
      <c r="N57">
        <v>19</v>
      </c>
      <c r="O57">
        <v>73</v>
      </c>
    </row>
    <row r="58" spans="12:15">
      <c r="L58">
        <v>55</v>
      </c>
      <c r="M58" t="s">
        <v>101</v>
      </c>
      <c r="N58">
        <v>21</v>
      </c>
      <c r="O58">
        <v>61</v>
      </c>
    </row>
    <row r="59" spans="12:15">
      <c r="L59">
        <v>56</v>
      </c>
      <c r="M59" t="s">
        <v>101</v>
      </c>
      <c r="N59">
        <v>21</v>
      </c>
      <c r="O59">
        <v>62</v>
      </c>
    </row>
    <row r="60" spans="12:15">
      <c r="L60">
        <v>57</v>
      </c>
      <c r="M60" t="s">
        <v>99</v>
      </c>
      <c r="N60">
        <v>19</v>
      </c>
      <c r="O60">
        <v>68</v>
      </c>
    </row>
    <row r="61" spans="12:15">
      <c r="L61">
        <v>58</v>
      </c>
      <c r="M61" t="s">
        <v>99</v>
      </c>
      <c r="N61">
        <v>19</v>
      </c>
      <c r="O61">
        <v>92</v>
      </c>
    </row>
    <row r="62" spans="12:15">
      <c r="L62">
        <v>59</v>
      </c>
      <c r="M62" t="s">
        <v>101</v>
      </c>
      <c r="N62">
        <v>20</v>
      </c>
      <c r="O62">
        <v>85</v>
      </c>
    </row>
    <row r="63" spans="12:15">
      <c r="L63">
        <v>60</v>
      </c>
      <c r="M63" t="s">
        <v>99</v>
      </c>
      <c r="N63">
        <v>22</v>
      </c>
      <c r="O63">
        <v>77</v>
      </c>
    </row>
    <row r="64" spans="12:15">
      <c r="L64">
        <v>61</v>
      </c>
      <c r="M64" t="s">
        <v>101</v>
      </c>
      <c r="N64">
        <v>19</v>
      </c>
      <c r="O64">
        <v>79</v>
      </c>
    </row>
    <row r="65" spans="12:15">
      <c r="L65">
        <v>62</v>
      </c>
      <c r="M65" t="s">
        <v>99</v>
      </c>
      <c r="N65">
        <v>20</v>
      </c>
      <c r="O65">
        <v>86</v>
      </c>
    </row>
    <row r="66" spans="12:15">
      <c r="L66">
        <v>63</v>
      </c>
      <c r="M66" t="s">
        <v>101</v>
      </c>
      <c r="N66">
        <v>19</v>
      </c>
      <c r="O66">
        <v>83</v>
      </c>
    </row>
    <row r="67" spans="12:15">
      <c r="L67">
        <v>64</v>
      </c>
      <c r="M67" t="s">
        <v>99</v>
      </c>
      <c r="N67">
        <v>19</v>
      </c>
      <c r="O67">
        <v>83</v>
      </c>
    </row>
    <row r="68" spans="12:15">
      <c r="L68">
        <v>65</v>
      </c>
      <c r="M68" t="s">
        <v>99</v>
      </c>
      <c r="N68">
        <v>18</v>
      </c>
      <c r="O68">
        <v>76</v>
      </c>
    </row>
    <row r="69" spans="12:15">
      <c r="L69">
        <v>66</v>
      </c>
      <c r="M69" t="s">
        <v>101</v>
      </c>
      <c r="N69">
        <v>24</v>
      </c>
      <c r="O69">
        <v>89</v>
      </c>
    </row>
    <row r="70" spans="12:15">
      <c r="L70">
        <v>67</v>
      </c>
      <c r="M70" t="s">
        <v>101</v>
      </c>
      <c r="N70">
        <v>18</v>
      </c>
      <c r="O70">
        <v>72</v>
      </c>
    </row>
    <row r="71" spans="12:15">
      <c r="L71">
        <v>68</v>
      </c>
      <c r="M71" t="s">
        <v>101</v>
      </c>
      <c r="N71">
        <v>21</v>
      </c>
      <c r="O71">
        <v>69</v>
      </c>
    </row>
    <row r="72" spans="12:15">
      <c r="L72">
        <v>69</v>
      </c>
      <c r="M72" t="s">
        <v>99</v>
      </c>
      <c r="N72">
        <v>23</v>
      </c>
      <c r="O72">
        <v>66</v>
      </c>
    </row>
    <row r="73" spans="12:15">
      <c r="L73">
        <v>70</v>
      </c>
      <c r="M73" t="s">
        <v>99</v>
      </c>
      <c r="N73">
        <v>24</v>
      </c>
      <c r="O73">
        <v>71</v>
      </c>
    </row>
    <row r="74" spans="12:15">
      <c r="L74">
        <v>71</v>
      </c>
      <c r="M74" t="s">
        <v>99</v>
      </c>
      <c r="N74">
        <v>20</v>
      </c>
      <c r="O74">
        <v>80</v>
      </c>
    </row>
    <row r="75" spans="12:15">
      <c r="L75">
        <v>72</v>
      </c>
      <c r="M75" t="s">
        <v>101</v>
      </c>
      <c r="N75">
        <v>18</v>
      </c>
      <c r="O75">
        <v>61</v>
      </c>
    </row>
  </sheetData>
  <hyperlinks>
    <hyperlink ref="A1" location="'Table of contents'!A1" display="Return to table of contents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48"/>
  <dimension ref="A1:Q29"/>
  <sheetViews>
    <sheetView workbookViewId="0" xr3:uid="{CF9B388B-951B-58AB-BD25-2ECBFB0C43FC}"/>
  </sheetViews>
  <sheetFormatPr defaultRowHeight="15"/>
  <cols>
    <col min="12" max="12" width="17.85546875" bestFit="1" customWidth="1"/>
  </cols>
  <sheetData>
    <row r="1" spans="1:17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7">
      <c r="L3" t="s">
        <v>324</v>
      </c>
      <c r="M3" s="9" t="s">
        <v>325</v>
      </c>
      <c r="N3" s="9" t="s">
        <v>326</v>
      </c>
      <c r="O3" s="9" t="s">
        <v>327</v>
      </c>
      <c r="Q3" s="9"/>
    </row>
    <row r="4" spans="1:17">
      <c r="L4" t="s">
        <v>328</v>
      </c>
      <c r="M4">
        <v>1.25</v>
      </c>
      <c r="N4">
        <v>1.35</v>
      </c>
      <c r="O4">
        <v>1.55</v>
      </c>
    </row>
    <row r="5" spans="1:17">
      <c r="L5" t="s">
        <v>329</v>
      </c>
      <c r="M5">
        <v>1.1499999999999999</v>
      </c>
      <c r="N5">
        <v>1.45</v>
      </c>
      <c r="O5">
        <v>1.25</v>
      </c>
    </row>
    <row r="6" spans="1:17">
      <c r="L6" t="s">
        <v>330</v>
      </c>
      <c r="M6">
        <v>1.35</v>
      </c>
      <c r="N6">
        <v>1.45</v>
      </c>
      <c r="O6">
        <v>1.1499999999999999</v>
      </c>
    </row>
    <row r="8" spans="1:17">
      <c r="L8" t="s">
        <v>331</v>
      </c>
      <c r="M8" s="9" t="s">
        <v>325</v>
      </c>
      <c r="N8" s="9" t="s">
        <v>326</v>
      </c>
      <c r="O8" s="9" t="s">
        <v>327</v>
      </c>
    </row>
    <row r="9" spans="1:17">
      <c r="L9" t="s">
        <v>328</v>
      </c>
      <c r="M9">
        <v>155</v>
      </c>
      <c r="N9">
        <v>180</v>
      </c>
      <c r="O9">
        <v>0</v>
      </c>
    </row>
    <row r="10" spans="1:17">
      <c r="L10" t="s">
        <v>329</v>
      </c>
      <c r="M10">
        <v>250</v>
      </c>
      <c r="N10">
        <v>130</v>
      </c>
      <c r="O10">
        <v>185</v>
      </c>
    </row>
    <row r="11" spans="1:17">
      <c r="L11" t="s">
        <v>330</v>
      </c>
      <c r="M11">
        <v>0</v>
      </c>
      <c r="N11">
        <v>210</v>
      </c>
      <c r="O11">
        <v>140</v>
      </c>
    </row>
    <row r="13" spans="1:17">
      <c r="L13" t="s">
        <v>149</v>
      </c>
    </row>
    <row r="29" spans="3:3">
      <c r="C29" s="87"/>
    </row>
  </sheetData>
  <hyperlinks>
    <hyperlink ref="A1" location="'Table of contents'!A1" display="Return to table of contents" xr:uid="{00000000-0004-0000-3900-000000000000}"/>
  </hyperlink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49"/>
  <dimension ref="A1:N29"/>
  <sheetViews>
    <sheetView workbookViewId="0" xr3:uid="{ADC5A24A-8A23-51FC-8409-FDD24D10817C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50"/>
  <dimension ref="A1:N29"/>
  <sheetViews>
    <sheetView workbookViewId="0" xr3:uid="{A04B861E-F498-527C-915C-A4920B5A1E15}"/>
  </sheetViews>
  <sheetFormatPr defaultRowHeight="15"/>
  <cols>
    <col min="12" max="12" width="10.710937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t="s">
        <v>332</v>
      </c>
    </row>
    <row r="4" spans="1:14">
      <c r="L4" t="s">
        <v>333</v>
      </c>
    </row>
    <row r="5" spans="1:14">
      <c r="L5" t="s">
        <v>334</v>
      </c>
    </row>
    <row r="6" spans="1:14">
      <c r="L6" t="s">
        <v>335</v>
      </c>
    </row>
    <row r="7" spans="1:14">
      <c r="L7" t="s">
        <v>336</v>
      </c>
    </row>
    <row r="8" spans="1:14">
      <c r="L8" t="s">
        <v>337</v>
      </c>
    </row>
    <row r="9" spans="1:14">
      <c r="L9" t="s">
        <v>338</v>
      </c>
    </row>
    <row r="10" spans="1:14">
      <c r="L10" t="s">
        <v>339</v>
      </c>
    </row>
    <row r="11" spans="1:14">
      <c r="L11" t="s">
        <v>340</v>
      </c>
    </row>
    <row r="12" spans="1:14">
      <c r="L12" t="s">
        <v>341</v>
      </c>
    </row>
    <row r="18" spans="3:12">
      <c r="L18" s="62" t="s">
        <v>342</v>
      </c>
    </row>
    <row r="19" spans="3:12">
      <c r="L19" s="62" t="s">
        <v>343</v>
      </c>
    </row>
    <row r="20" spans="3:12">
      <c r="L20" s="62" t="s">
        <v>344</v>
      </c>
    </row>
    <row r="21" spans="3:12">
      <c r="L21" s="62" t="s">
        <v>345</v>
      </c>
    </row>
    <row r="22" spans="3:12">
      <c r="L22" s="62" t="s">
        <v>346</v>
      </c>
    </row>
    <row r="23" spans="3:12">
      <c r="L23" s="62" t="s">
        <v>347</v>
      </c>
    </row>
    <row r="24" spans="3:12">
      <c r="L24" s="62" t="s">
        <v>348</v>
      </c>
    </row>
    <row r="29" spans="3:12">
      <c r="C29" s="87"/>
    </row>
  </sheetData>
  <hyperlinks>
    <hyperlink ref="A1" location="'Table of contents'!A1" display="Return to table of contents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51"/>
  <dimension ref="A1:N29"/>
  <sheetViews>
    <sheetView workbookViewId="0" xr3:uid="{34A2DB25-3A5C-59A8-86EA-47AE5FD5E42C}"/>
  </sheetViews>
  <sheetFormatPr defaultRowHeight="15"/>
  <cols>
    <col min="14" max="14" width="10.28515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t="s">
        <v>181</v>
      </c>
      <c r="M3" t="s">
        <v>349</v>
      </c>
      <c r="N3" t="s">
        <v>203</v>
      </c>
    </row>
    <row r="4" spans="1:14">
      <c r="L4" t="s">
        <v>350</v>
      </c>
      <c r="M4" t="s">
        <v>120</v>
      </c>
      <c r="N4" t="s">
        <v>238</v>
      </c>
    </row>
    <row r="5" spans="1:14">
      <c r="L5" t="s">
        <v>351</v>
      </c>
      <c r="M5" t="s">
        <v>352</v>
      </c>
      <c r="N5" t="s">
        <v>353</v>
      </c>
    </row>
    <row r="6" spans="1:14">
      <c r="L6" t="s">
        <v>354</v>
      </c>
      <c r="M6" t="s">
        <v>127</v>
      </c>
      <c r="N6" t="s">
        <v>355</v>
      </c>
    </row>
    <row r="7" spans="1:14">
      <c r="L7" t="s">
        <v>356</v>
      </c>
      <c r="M7" t="s">
        <v>120</v>
      </c>
      <c r="N7" t="s">
        <v>357</v>
      </c>
    </row>
    <row r="8" spans="1:14">
      <c r="L8" t="s">
        <v>358</v>
      </c>
      <c r="M8" t="s">
        <v>125</v>
      </c>
      <c r="N8" t="s">
        <v>359</v>
      </c>
    </row>
    <row r="9" spans="1:14">
      <c r="L9" t="s">
        <v>360</v>
      </c>
      <c r="M9" t="s">
        <v>352</v>
      </c>
      <c r="N9" t="s">
        <v>205</v>
      </c>
    </row>
    <row r="10" spans="1:14">
      <c r="L10" t="s">
        <v>361</v>
      </c>
      <c r="M10" t="s">
        <v>127</v>
      </c>
      <c r="N10" t="s">
        <v>362</v>
      </c>
    </row>
    <row r="11" spans="1:14">
      <c r="L11" t="s">
        <v>363</v>
      </c>
      <c r="M11" t="s">
        <v>364</v>
      </c>
      <c r="N11" t="s">
        <v>365</v>
      </c>
    </row>
    <row r="12" spans="1:14">
      <c r="L12" t="s">
        <v>366</v>
      </c>
      <c r="M12" t="s">
        <v>349</v>
      </c>
      <c r="N12" t="s">
        <v>367</v>
      </c>
    </row>
    <row r="29" spans="3:3">
      <c r="C29" s="87"/>
    </row>
  </sheetData>
  <hyperlinks>
    <hyperlink ref="A1" location="'Table of contents'!A1" display="Return to table of contents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52"/>
  <dimension ref="A1:AH95"/>
  <sheetViews>
    <sheetView workbookViewId="0" xr3:uid="{43D09734-C6C5-5C8A-80F1-315A8C539373}"/>
  </sheetViews>
  <sheetFormatPr defaultRowHeight="15"/>
  <cols>
    <col min="12" max="12" width="18.5703125" bestFit="1" customWidth="1"/>
    <col min="16" max="16" width="10.28515625" bestFit="1" customWidth="1"/>
    <col min="17" max="17" width="9.85546875" bestFit="1" customWidth="1"/>
    <col min="25" max="25" width="18.5703125" bestFit="1" customWidth="1"/>
    <col min="29" max="29" width="10.28515625" bestFit="1" customWidth="1"/>
    <col min="30" max="30" width="9.85546875" bestFit="1" customWidth="1"/>
    <col min="31" max="31" width="10.28515625" bestFit="1" customWidth="1"/>
    <col min="32" max="32" width="10.85546875" bestFit="1" customWidth="1"/>
    <col min="34" max="34" width="12.8554687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t="s">
        <v>368</v>
      </c>
      <c r="M3" t="s">
        <v>181</v>
      </c>
      <c r="N3" t="s">
        <v>203</v>
      </c>
    </row>
    <row r="4" spans="1:14">
      <c r="L4" t="s">
        <v>369</v>
      </c>
    </row>
    <row r="5" spans="1:14">
      <c r="L5" t="s">
        <v>370</v>
      </c>
    </row>
    <row r="6" spans="1:14">
      <c r="L6" t="s">
        <v>371</v>
      </c>
    </row>
    <row r="7" spans="1:14">
      <c r="L7" t="s">
        <v>372</v>
      </c>
    </row>
    <row r="8" spans="1:14">
      <c r="L8" t="s">
        <v>373</v>
      </c>
    </row>
    <row r="9" spans="1:14">
      <c r="L9" t="s">
        <v>374</v>
      </c>
    </row>
    <row r="10" spans="1:14">
      <c r="L10" t="s">
        <v>375</v>
      </c>
    </row>
    <row r="11" spans="1:14">
      <c r="L11" t="s">
        <v>376</v>
      </c>
    </row>
    <row r="12" spans="1:14">
      <c r="L12" t="s">
        <v>377</v>
      </c>
    </row>
    <row r="29" spans="3:3">
      <c r="C29" s="87"/>
    </row>
    <row r="70" spans="12:30">
      <c r="L70" t="s">
        <v>378</v>
      </c>
      <c r="M70" s="9" t="s">
        <v>379</v>
      </c>
      <c r="N70" s="9" t="s">
        <v>380</v>
      </c>
      <c r="O70" s="9" t="s">
        <v>381</v>
      </c>
      <c r="P70" t="s">
        <v>382</v>
      </c>
      <c r="Q70" t="s">
        <v>383</v>
      </c>
      <c r="Y70" t="s">
        <v>378</v>
      </c>
      <c r="Z70" s="9" t="s">
        <v>379</v>
      </c>
      <c r="AA70" s="9" t="s">
        <v>380</v>
      </c>
      <c r="AB70" s="9" t="s">
        <v>381</v>
      </c>
      <c r="AC70" t="s">
        <v>382</v>
      </c>
      <c r="AD70" t="s">
        <v>383</v>
      </c>
    </row>
    <row r="71" spans="12:30">
      <c r="L71" t="s">
        <v>368</v>
      </c>
      <c r="Y71" t="s">
        <v>368</v>
      </c>
      <c r="Z71">
        <f t="shared" ref="Z71:Z80" si="0">LEN(Y71)</f>
        <v>10</v>
      </c>
      <c r="AA71">
        <f t="shared" ref="AA71:AA80" si="1">FIND(",",Y71,1)</f>
        <v>6</v>
      </c>
      <c r="AB71">
        <f t="shared" ref="AB71:AB80" si="2">AA71+1</f>
        <v>7</v>
      </c>
      <c r="AC71" t="str">
        <f t="shared" ref="AC71:AC80" si="3">RIGHT(Y71,Z71-AB71)</f>
        <v>Bob</v>
      </c>
      <c r="AD71" t="str">
        <f t="shared" ref="AD71:AD80" si="4">LEFT(Y71,AA71-1)</f>
        <v>Jones</v>
      </c>
    </row>
    <row r="72" spans="12:30">
      <c r="L72" t="s">
        <v>369</v>
      </c>
      <c r="Y72" t="s">
        <v>369</v>
      </c>
      <c r="Z72">
        <f t="shared" si="0"/>
        <v>14</v>
      </c>
      <c r="AA72">
        <f t="shared" si="1"/>
        <v>6</v>
      </c>
      <c r="AB72">
        <f t="shared" si="2"/>
        <v>7</v>
      </c>
      <c r="AC72" t="str">
        <f t="shared" si="3"/>
        <v>Stephen</v>
      </c>
      <c r="AD72" t="str">
        <f t="shared" si="4"/>
        <v>Davis</v>
      </c>
    </row>
    <row r="73" spans="12:30">
      <c r="L73" t="s">
        <v>370</v>
      </c>
      <c r="Y73" t="s">
        <v>370</v>
      </c>
      <c r="Z73">
        <f t="shared" si="0"/>
        <v>14</v>
      </c>
      <c r="AA73">
        <f t="shared" si="1"/>
        <v>9</v>
      </c>
      <c r="AB73">
        <f t="shared" si="2"/>
        <v>10</v>
      </c>
      <c r="AC73" t="str">
        <f t="shared" si="3"/>
        <v>Andy</v>
      </c>
      <c r="AD73" t="str">
        <f t="shared" si="4"/>
        <v>Thompson</v>
      </c>
    </row>
    <row r="74" spans="12:30">
      <c r="L74" t="s">
        <v>371</v>
      </c>
      <c r="Y74" t="s">
        <v>371</v>
      </c>
      <c r="Z74">
        <f t="shared" si="0"/>
        <v>12</v>
      </c>
      <c r="AA74">
        <f t="shared" si="1"/>
        <v>7</v>
      </c>
      <c r="AB74">
        <f t="shared" si="2"/>
        <v>8</v>
      </c>
      <c r="AC74" t="str">
        <f t="shared" si="3"/>
        <v>John</v>
      </c>
      <c r="AD74" t="str">
        <f t="shared" si="4"/>
        <v>Wilson</v>
      </c>
    </row>
    <row r="75" spans="12:30">
      <c r="L75" t="s">
        <v>372</v>
      </c>
      <c r="Y75" t="s">
        <v>372</v>
      </c>
      <c r="Z75">
        <f t="shared" si="0"/>
        <v>17</v>
      </c>
      <c r="AA75">
        <f t="shared" si="1"/>
        <v>11</v>
      </c>
      <c r="AB75">
        <f t="shared" si="2"/>
        <v>12</v>
      </c>
      <c r="AC75" t="str">
        <f t="shared" si="3"/>
        <v>Kathy</v>
      </c>
      <c r="AD75" t="str">
        <f t="shared" si="4"/>
        <v>Fredericks</v>
      </c>
    </row>
    <row r="76" spans="12:30">
      <c r="L76" t="s">
        <v>373</v>
      </c>
      <c r="Y76" t="s">
        <v>373</v>
      </c>
      <c r="Z76">
        <f t="shared" si="0"/>
        <v>15</v>
      </c>
      <c r="AA76">
        <f t="shared" si="1"/>
        <v>9</v>
      </c>
      <c r="AB76">
        <f t="shared" si="2"/>
        <v>10</v>
      </c>
      <c r="AC76" t="str">
        <f t="shared" si="3"/>
        <v>Karen</v>
      </c>
      <c r="AD76" t="str">
        <f t="shared" si="4"/>
        <v>Williams</v>
      </c>
    </row>
    <row r="77" spans="12:30">
      <c r="L77" t="s">
        <v>374</v>
      </c>
      <c r="Y77" t="s">
        <v>374</v>
      </c>
      <c r="Z77">
        <f t="shared" si="0"/>
        <v>10</v>
      </c>
      <c r="AA77">
        <f t="shared" si="1"/>
        <v>6</v>
      </c>
      <c r="AB77">
        <f t="shared" si="2"/>
        <v>7</v>
      </c>
      <c r="AC77" t="str">
        <f t="shared" si="3"/>
        <v>Tom</v>
      </c>
      <c r="AD77" t="str">
        <f t="shared" si="4"/>
        <v>Smith</v>
      </c>
    </row>
    <row r="78" spans="12:30">
      <c r="L78" t="s">
        <v>375</v>
      </c>
      <c r="Y78" t="s">
        <v>375</v>
      </c>
      <c r="Z78">
        <f t="shared" si="0"/>
        <v>15</v>
      </c>
      <c r="AA78">
        <f t="shared" si="1"/>
        <v>9</v>
      </c>
      <c r="AB78">
        <f t="shared" si="2"/>
        <v>10</v>
      </c>
      <c r="AC78" t="str">
        <f t="shared" si="3"/>
        <v>Peter</v>
      </c>
      <c r="AD78" t="str">
        <f t="shared" si="4"/>
        <v>Jennings</v>
      </c>
    </row>
    <row r="79" spans="12:30">
      <c r="L79" t="s">
        <v>376</v>
      </c>
      <c r="Y79" t="s">
        <v>376</v>
      </c>
      <c r="Z79">
        <f t="shared" si="0"/>
        <v>11</v>
      </c>
      <c r="AA79">
        <f t="shared" si="1"/>
        <v>7</v>
      </c>
      <c r="AB79">
        <f t="shared" si="2"/>
        <v>8</v>
      </c>
      <c r="AC79" t="str">
        <f t="shared" si="3"/>
        <v>Ted</v>
      </c>
      <c r="AD79" t="str">
        <f t="shared" si="4"/>
        <v>Benson</v>
      </c>
    </row>
    <row r="80" spans="12:30">
      <c r="L80" t="s">
        <v>377</v>
      </c>
      <c r="Y80" t="s">
        <v>377</v>
      </c>
      <c r="Z80">
        <f t="shared" si="0"/>
        <v>13</v>
      </c>
      <c r="AA80">
        <f t="shared" si="1"/>
        <v>7</v>
      </c>
      <c r="AB80">
        <f t="shared" si="2"/>
        <v>8</v>
      </c>
      <c r="AC80" t="str">
        <f t="shared" si="3"/>
        <v>Jason</v>
      </c>
      <c r="AD80" t="str">
        <f t="shared" si="4"/>
        <v>Samson</v>
      </c>
    </row>
    <row r="85" spans="12:34">
      <c r="Y85" t="s">
        <v>378</v>
      </c>
      <c r="Z85" s="9" t="s">
        <v>379</v>
      </c>
      <c r="AA85" s="9" t="s">
        <v>380</v>
      </c>
      <c r="AB85" s="9" t="s">
        <v>384</v>
      </c>
      <c r="AC85" s="9" t="s">
        <v>385</v>
      </c>
      <c r="AD85" s="9" t="s">
        <v>386</v>
      </c>
      <c r="AE85" t="s">
        <v>383</v>
      </c>
      <c r="AF85" t="s">
        <v>387</v>
      </c>
      <c r="AG85" t="s">
        <v>388</v>
      </c>
      <c r="AH85" t="s">
        <v>389</v>
      </c>
    </row>
    <row r="86" spans="12:34">
      <c r="L86" t="s">
        <v>390</v>
      </c>
      <c r="Y86" t="s">
        <v>390</v>
      </c>
      <c r="Z86">
        <f t="shared" ref="Z86:Z95" si="5">LEN(Y86)</f>
        <v>13</v>
      </c>
      <c r="AA86">
        <f t="shared" ref="AA86:AA95" si="6">FIND(",",Y86,1)</f>
        <v>6</v>
      </c>
      <c r="AB86">
        <f t="shared" ref="AB86:AB95" si="7">AA86+1</f>
        <v>7</v>
      </c>
      <c r="AC86">
        <f t="shared" ref="AC86:AC95" si="8">FIND(".",Y86,1)</f>
        <v>13</v>
      </c>
      <c r="AD86">
        <f t="shared" ref="AD86:AD95" si="9">FIND(" ",Y86,AB86+1)</f>
        <v>11</v>
      </c>
      <c r="AE86" t="str">
        <f>LEFT(Y86,AA86-1)</f>
        <v>Jones</v>
      </c>
      <c r="AF86" t="str">
        <f>IF(ISERROR(AC86),RIGHT(Y86,Z86-AB86),IF(AD86=AC86+1,RIGHT(Y86,Z86-AD86),MID(Y86,AB86+1,AD86-AB86-1)))</f>
        <v>Bob</v>
      </c>
      <c r="AG86" t="str">
        <f>IF(ISERROR(AC86),"",MID(Y86,AC86-1,1))</f>
        <v>E</v>
      </c>
      <c r="AH86" t="str">
        <f>IF(ISERROR(AC86),"",IF(AC86=Z86,"Yes","No"))</f>
        <v>Yes</v>
      </c>
    </row>
    <row r="87" spans="12:34">
      <c r="L87" t="s">
        <v>391</v>
      </c>
      <c r="Y87" t="s">
        <v>391</v>
      </c>
      <c r="Z87">
        <f t="shared" si="5"/>
        <v>17</v>
      </c>
      <c r="AA87">
        <f t="shared" si="6"/>
        <v>6</v>
      </c>
      <c r="AB87">
        <f t="shared" si="7"/>
        <v>7</v>
      </c>
      <c r="AC87">
        <f t="shared" si="8"/>
        <v>9</v>
      </c>
      <c r="AD87">
        <f t="shared" si="9"/>
        <v>10</v>
      </c>
      <c r="AE87" t="str">
        <f t="shared" ref="AE87:AE95" si="10">LEFT(Y87,AA87-1)</f>
        <v>Davis</v>
      </c>
      <c r="AF87" t="str">
        <f t="shared" ref="AF87:AF95" si="11">IF(ISERROR(AC87),RIGHT(Y87,Z87-AB87),IF(AD87=AC87+1,RIGHT(Y87,Z87-AD87),MID(Y87,AB87+1,AD87-AB87-1)))</f>
        <v>Stephen</v>
      </c>
      <c r="AG87" t="str">
        <f t="shared" ref="AG87:AG95" si="12">IF(ISERROR(AC87),"",MID(Y87,AC87-1,1))</f>
        <v>F</v>
      </c>
      <c r="AH87" t="str">
        <f t="shared" ref="AH87:AH95" si="13">IF(ISERROR(AC87),"",IF(AC87=Z87,"Yes","No"))</f>
        <v>No</v>
      </c>
    </row>
    <row r="88" spans="12:34">
      <c r="L88" t="s">
        <v>370</v>
      </c>
      <c r="Y88" t="s">
        <v>370</v>
      </c>
      <c r="Z88">
        <f t="shared" si="5"/>
        <v>14</v>
      </c>
      <c r="AA88">
        <f t="shared" si="6"/>
        <v>9</v>
      </c>
      <c r="AB88">
        <f t="shared" si="7"/>
        <v>10</v>
      </c>
      <c r="AC88" t="e">
        <f t="shared" si="8"/>
        <v>#VALUE!</v>
      </c>
      <c r="AD88" t="e">
        <f t="shared" si="9"/>
        <v>#VALUE!</v>
      </c>
      <c r="AE88" t="str">
        <f t="shared" si="10"/>
        <v>Thompson</v>
      </c>
      <c r="AF88" t="str">
        <f t="shared" si="11"/>
        <v>Andy</v>
      </c>
      <c r="AG88" t="str">
        <f t="shared" si="12"/>
        <v/>
      </c>
      <c r="AH88" t="str">
        <f t="shared" si="13"/>
        <v/>
      </c>
    </row>
    <row r="89" spans="12:34">
      <c r="L89" t="s">
        <v>392</v>
      </c>
      <c r="Y89" t="s">
        <v>392</v>
      </c>
      <c r="Z89">
        <f t="shared" si="5"/>
        <v>15</v>
      </c>
      <c r="AA89">
        <f t="shared" si="6"/>
        <v>7</v>
      </c>
      <c r="AB89">
        <f t="shared" si="7"/>
        <v>8</v>
      </c>
      <c r="AC89">
        <f t="shared" si="8"/>
        <v>15</v>
      </c>
      <c r="AD89">
        <f t="shared" si="9"/>
        <v>13</v>
      </c>
      <c r="AE89" t="str">
        <f t="shared" si="10"/>
        <v>Wilson</v>
      </c>
      <c r="AF89" t="str">
        <f t="shared" si="11"/>
        <v>John</v>
      </c>
      <c r="AG89" t="str">
        <f t="shared" si="12"/>
        <v>B</v>
      </c>
      <c r="AH89" t="str">
        <f t="shared" si="13"/>
        <v>Yes</v>
      </c>
    </row>
    <row r="90" spans="12:34">
      <c r="L90" t="s">
        <v>393</v>
      </c>
      <c r="Y90" t="s">
        <v>393</v>
      </c>
      <c r="Z90">
        <f t="shared" si="5"/>
        <v>20</v>
      </c>
      <c r="AA90">
        <f t="shared" si="6"/>
        <v>11</v>
      </c>
      <c r="AB90">
        <f t="shared" si="7"/>
        <v>12</v>
      </c>
      <c r="AC90">
        <f t="shared" si="8"/>
        <v>20</v>
      </c>
      <c r="AD90">
        <f t="shared" si="9"/>
        <v>18</v>
      </c>
      <c r="AE90" t="str">
        <f t="shared" si="10"/>
        <v>Fredericks</v>
      </c>
      <c r="AF90" t="str">
        <f t="shared" si="11"/>
        <v>Kathy</v>
      </c>
      <c r="AG90" t="str">
        <f t="shared" si="12"/>
        <v>C</v>
      </c>
      <c r="AH90" t="str">
        <f t="shared" si="13"/>
        <v>Yes</v>
      </c>
    </row>
    <row r="91" spans="12:34">
      <c r="L91" t="s">
        <v>394</v>
      </c>
      <c r="Y91" t="s">
        <v>394</v>
      </c>
      <c r="Z91">
        <f t="shared" si="5"/>
        <v>18</v>
      </c>
      <c r="AA91">
        <f t="shared" si="6"/>
        <v>9</v>
      </c>
      <c r="AB91">
        <f t="shared" si="7"/>
        <v>10</v>
      </c>
      <c r="AC91">
        <f t="shared" si="8"/>
        <v>18</v>
      </c>
      <c r="AD91">
        <f t="shared" si="9"/>
        <v>16</v>
      </c>
      <c r="AE91" t="str">
        <f t="shared" si="10"/>
        <v>Williams</v>
      </c>
      <c r="AF91" t="str">
        <f t="shared" si="11"/>
        <v>Karen</v>
      </c>
      <c r="AG91" t="str">
        <f t="shared" si="12"/>
        <v>R</v>
      </c>
      <c r="AH91" t="str">
        <f t="shared" si="13"/>
        <v>Yes</v>
      </c>
    </row>
    <row r="92" spans="12:34">
      <c r="L92" t="s">
        <v>395</v>
      </c>
      <c r="Y92" t="s">
        <v>395</v>
      </c>
      <c r="Z92">
        <f t="shared" si="5"/>
        <v>13</v>
      </c>
      <c r="AA92">
        <f t="shared" si="6"/>
        <v>6</v>
      </c>
      <c r="AB92">
        <f t="shared" si="7"/>
        <v>7</v>
      </c>
      <c r="AC92">
        <f t="shared" si="8"/>
        <v>9</v>
      </c>
      <c r="AD92">
        <f t="shared" si="9"/>
        <v>10</v>
      </c>
      <c r="AE92" t="str">
        <f t="shared" si="10"/>
        <v>Smith</v>
      </c>
      <c r="AF92" t="str">
        <f t="shared" si="11"/>
        <v>Tom</v>
      </c>
      <c r="AG92" t="str">
        <f t="shared" si="12"/>
        <v>J</v>
      </c>
      <c r="AH92" t="str">
        <f t="shared" si="13"/>
        <v>No</v>
      </c>
    </row>
    <row r="93" spans="12:34">
      <c r="L93" t="s">
        <v>375</v>
      </c>
      <c r="Y93" t="s">
        <v>375</v>
      </c>
      <c r="Z93">
        <f t="shared" si="5"/>
        <v>15</v>
      </c>
      <c r="AA93">
        <f t="shared" si="6"/>
        <v>9</v>
      </c>
      <c r="AB93">
        <f t="shared" si="7"/>
        <v>10</v>
      </c>
      <c r="AC93" t="e">
        <f t="shared" si="8"/>
        <v>#VALUE!</v>
      </c>
      <c r="AD93" t="e">
        <f t="shared" si="9"/>
        <v>#VALUE!</v>
      </c>
      <c r="AE93" t="str">
        <f t="shared" si="10"/>
        <v>Jennings</v>
      </c>
      <c r="AF93" t="str">
        <f t="shared" si="11"/>
        <v>Peter</v>
      </c>
      <c r="AG93" t="str">
        <f t="shared" si="12"/>
        <v/>
      </c>
      <c r="AH93" t="str">
        <f t="shared" si="13"/>
        <v/>
      </c>
    </row>
    <row r="94" spans="12:34">
      <c r="L94" t="s">
        <v>396</v>
      </c>
      <c r="Y94" t="s">
        <v>396</v>
      </c>
      <c r="Z94">
        <f t="shared" si="5"/>
        <v>14</v>
      </c>
      <c r="AA94">
        <f t="shared" si="6"/>
        <v>7</v>
      </c>
      <c r="AB94">
        <f t="shared" si="7"/>
        <v>8</v>
      </c>
      <c r="AC94">
        <f t="shared" si="8"/>
        <v>14</v>
      </c>
      <c r="AD94">
        <f t="shared" si="9"/>
        <v>12</v>
      </c>
      <c r="AE94" t="str">
        <f t="shared" si="10"/>
        <v>Benson</v>
      </c>
      <c r="AF94" t="str">
        <f t="shared" si="11"/>
        <v>Ted</v>
      </c>
      <c r="AG94" t="str">
        <f t="shared" si="12"/>
        <v>C</v>
      </c>
      <c r="AH94" t="str">
        <f t="shared" si="13"/>
        <v>Yes</v>
      </c>
    </row>
    <row r="95" spans="12:34">
      <c r="L95" t="s">
        <v>397</v>
      </c>
      <c r="Y95" t="s">
        <v>397</v>
      </c>
      <c r="Z95">
        <f t="shared" si="5"/>
        <v>16</v>
      </c>
      <c r="AA95">
        <f t="shared" si="6"/>
        <v>7</v>
      </c>
      <c r="AB95">
        <f t="shared" si="7"/>
        <v>8</v>
      </c>
      <c r="AC95">
        <f t="shared" si="8"/>
        <v>16</v>
      </c>
      <c r="AD95">
        <f t="shared" si="9"/>
        <v>14</v>
      </c>
      <c r="AE95" t="str">
        <f t="shared" si="10"/>
        <v>Samson</v>
      </c>
      <c r="AF95" t="str">
        <f t="shared" si="11"/>
        <v>Jason</v>
      </c>
      <c r="AG95" t="str">
        <f t="shared" si="12"/>
        <v>A</v>
      </c>
      <c r="AH95" t="str">
        <f t="shared" si="13"/>
        <v>Yes</v>
      </c>
    </row>
  </sheetData>
  <hyperlinks>
    <hyperlink ref="A1" location="'Table of contents'!A1" display="Return to table of contents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53"/>
  <dimension ref="A1:N29"/>
  <sheetViews>
    <sheetView workbookViewId="0" xr3:uid="{67913566-EEE5-5A8D-A28F-42B3B39348C7}"/>
  </sheetViews>
  <sheetFormatPr defaultRowHeight="15"/>
  <cols>
    <col min="12" max="12" width="15.140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s="54">
        <v>38060.5625</v>
      </c>
    </row>
    <row r="4" spans="1:14">
      <c r="L4" s="55">
        <v>731</v>
      </c>
    </row>
    <row r="5" spans="1:14">
      <c r="L5" s="56">
        <v>0.15972222222222224</v>
      </c>
    </row>
    <row r="6" spans="1:14">
      <c r="L6" s="57">
        <v>0.5</v>
      </c>
    </row>
    <row r="7" spans="1:14">
      <c r="L7" s="58">
        <v>35124</v>
      </c>
    </row>
    <row r="8" spans="1:14">
      <c r="L8" s="59">
        <v>17069.614583333332</v>
      </c>
    </row>
    <row r="29" spans="3:3">
      <c r="C29" s="87"/>
    </row>
  </sheetData>
  <hyperlinks>
    <hyperlink ref="A1" location="'Table of contents'!A1" display="Return to table of contents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54"/>
  <dimension ref="A1:N29"/>
  <sheetViews>
    <sheetView workbookViewId="0" xr3:uid="{64C17E43-AD0B-5A5D-A572-A43E634F368E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55"/>
  <dimension ref="A1:N29"/>
  <sheetViews>
    <sheetView workbookViewId="0" xr3:uid="{65DF79DC-B718-536D-A73D-DB0309B106AB}"/>
  </sheetViews>
  <sheetFormatPr defaultRowHeight="15"/>
  <cols>
    <col min="12" max="12" width="12.28515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t="s">
        <v>398</v>
      </c>
    </row>
    <row r="4" spans="1:14">
      <c r="L4" t="s">
        <v>399</v>
      </c>
    </row>
    <row r="29" spans="3:3">
      <c r="C29" s="87"/>
    </row>
  </sheetData>
  <hyperlinks>
    <hyperlink ref="A1" location="'Table of contents'!A1" display="Return to table of contents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56"/>
  <dimension ref="A1:R29"/>
  <sheetViews>
    <sheetView workbookViewId="0" xr3:uid="{C75BB1E4-56A3-54C2-8434-8A852FB10929}"/>
  </sheetViews>
  <sheetFormatPr defaultRowHeight="15"/>
  <cols>
    <col min="12" max="12" width="10.7109375" bestFit="1" customWidth="1"/>
    <col min="13" max="13" width="10.85546875" bestFit="1" customWidth="1"/>
    <col min="14" max="14" width="14.42578125" bestFit="1" customWidth="1"/>
    <col min="15" max="15" width="12.28515625" bestFit="1" customWidth="1"/>
    <col min="16" max="16" width="11.42578125" bestFit="1" customWidth="1"/>
    <col min="17" max="17" width="16.85546875" bestFit="1" customWidth="1"/>
    <col min="18" max="18" width="14.85546875" bestFit="1" customWidth="1"/>
  </cols>
  <sheetData>
    <row r="1" spans="1:1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8">
      <c r="L3" t="s">
        <v>281</v>
      </c>
      <c r="M3" s="9" t="s">
        <v>400</v>
      </c>
      <c r="N3" s="9" t="s">
        <v>401</v>
      </c>
      <c r="O3" s="9" t="s">
        <v>402</v>
      </c>
      <c r="P3" s="9" t="s">
        <v>130</v>
      </c>
      <c r="Q3" s="9" t="s">
        <v>403</v>
      </c>
      <c r="R3" s="9" t="s">
        <v>404</v>
      </c>
    </row>
    <row r="4" spans="1:18">
      <c r="L4" s="55">
        <v>37145</v>
      </c>
      <c r="M4" s="60"/>
      <c r="O4" s="9"/>
      <c r="R4" s="9"/>
    </row>
    <row r="5" spans="1:18">
      <c r="L5" s="55">
        <v>31440</v>
      </c>
      <c r="M5" s="60"/>
      <c r="O5" s="9"/>
      <c r="R5" s="9"/>
    </row>
    <row r="6" spans="1:18">
      <c r="L6" s="55">
        <v>23337</v>
      </c>
      <c r="M6" s="60"/>
      <c r="O6" s="9"/>
      <c r="R6" s="9"/>
    </row>
    <row r="7" spans="1:18">
      <c r="L7" s="55">
        <v>16655</v>
      </c>
      <c r="M7" s="60"/>
      <c r="O7" s="9"/>
      <c r="R7" s="9"/>
    </row>
    <row r="8" spans="1:18">
      <c r="L8" s="55">
        <v>15317</v>
      </c>
      <c r="M8" s="60"/>
      <c r="O8" s="9"/>
      <c r="R8" s="9"/>
    </row>
    <row r="9" spans="1:18">
      <c r="L9" s="55">
        <v>4488</v>
      </c>
      <c r="O9" s="9"/>
      <c r="R9" s="9"/>
    </row>
    <row r="10" spans="1:18">
      <c r="O10" s="9"/>
      <c r="R10" s="9"/>
    </row>
    <row r="11" spans="1:18">
      <c r="O11" s="9"/>
      <c r="R11" s="9"/>
    </row>
    <row r="12" spans="1:18">
      <c r="O12" s="9"/>
      <c r="R12" s="9"/>
    </row>
    <row r="13" spans="1:18">
      <c r="O13" s="9"/>
      <c r="R13" s="9"/>
    </row>
    <row r="14" spans="1:18">
      <c r="O14" s="9"/>
      <c r="R14" s="9"/>
    </row>
    <row r="15" spans="1:18">
      <c r="L15" t="s">
        <v>405</v>
      </c>
      <c r="O15" t="s">
        <v>406</v>
      </c>
      <c r="R15" s="9"/>
    </row>
    <row r="16" spans="1:18">
      <c r="L16">
        <v>1</v>
      </c>
      <c r="M16" t="s">
        <v>407</v>
      </c>
      <c r="O16">
        <v>1</v>
      </c>
      <c r="P16" s="9" t="s">
        <v>139</v>
      </c>
    </row>
    <row r="17" spans="3:16">
      <c r="L17">
        <v>2</v>
      </c>
      <c r="M17" t="s">
        <v>408</v>
      </c>
      <c r="O17">
        <v>2</v>
      </c>
      <c r="P17" s="9" t="s">
        <v>138</v>
      </c>
    </row>
    <row r="18" spans="3:16">
      <c r="L18">
        <v>3</v>
      </c>
      <c r="M18" t="s">
        <v>409</v>
      </c>
      <c r="O18">
        <v>3</v>
      </c>
      <c r="P18" s="9" t="s">
        <v>137</v>
      </c>
    </row>
    <row r="19" spans="3:16">
      <c r="L19">
        <v>4</v>
      </c>
      <c r="M19" t="s">
        <v>410</v>
      </c>
      <c r="O19">
        <v>4</v>
      </c>
      <c r="P19" s="9" t="s">
        <v>134</v>
      </c>
    </row>
    <row r="20" spans="3:16">
      <c r="L20">
        <v>5</v>
      </c>
      <c r="M20" t="s">
        <v>145</v>
      </c>
      <c r="O20">
        <v>5</v>
      </c>
      <c r="P20" s="9" t="s">
        <v>140</v>
      </c>
    </row>
    <row r="21" spans="3:16">
      <c r="L21">
        <v>6</v>
      </c>
      <c r="M21" t="s">
        <v>411</v>
      </c>
      <c r="O21">
        <v>6</v>
      </c>
      <c r="P21" s="9" t="s">
        <v>136</v>
      </c>
    </row>
    <row r="22" spans="3:16">
      <c r="L22">
        <v>7</v>
      </c>
      <c r="M22" t="s">
        <v>412</v>
      </c>
      <c r="O22">
        <v>7</v>
      </c>
      <c r="P22" s="9" t="s">
        <v>132</v>
      </c>
    </row>
    <row r="23" spans="3:16">
      <c r="L23">
        <v>8</v>
      </c>
      <c r="M23" t="s">
        <v>413</v>
      </c>
    </row>
    <row r="24" spans="3:16">
      <c r="L24">
        <v>9</v>
      </c>
      <c r="M24" t="s">
        <v>414</v>
      </c>
    </row>
    <row r="25" spans="3:16">
      <c r="L25">
        <v>10</v>
      </c>
      <c r="M25" t="s">
        <v>415</v>
      </c>
    </row>
    <row r="26" spans="3:16">
      <c r="L26">
        <v>11</v>
      </c>
      <c r="M26" t="s">
        <v>416</v>
      </c>
    </row>
    <row r="27" spans="3:16">
      <c r="L27">
        <v>12</v>
      </c>
      <c r="M27" t="s">
        <v>417</v>
      </c>
    </row>
    <row r="29" spans="3:16">
      <c r="C29" s="87"/>
    </row>
  </sheetData>
  <hyperlinks>
    <hyperlink ref="A1" location="'Table of contents'!A1" display="Return to table of contents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57"/>
  <dimension ref="A1:X29"/>
  <sheetViews>
    <sheetView workbookViewId="0" xr3:uid="{D8F4ECAB-1BD9-541C-A31B-916F33FDDBED}"/>
  </sheetViews>
  <sheetFormatPr defaultRowHeight="15"/>
  <cols>
    <col min="12" max="12" width="18.85546875" customWidth="1"/>
    <col min="13" max="13" width="9.7109375" bestFit="1" customWidth="1"/>
  </cols>
  <sheetData>
    <row r="1" spans="1:2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4">
      <c r="L3" t="s">
        <v>418</v>
      </c>
    </row>
    <row r="5" spans="1:24">
      <c r="L5" t="s">
        <v>419</v>
      </c>
      <c r="M5" s="55">
        <v>36255</v>
      </c>
    </row>
    <row r="6" spans="1:24">
      <c r="L6" t="s">
        <v>420</v>
      </c>
      <c r="M6" s="55">
        <v>37817</v>
      </c>
    </row>
    <row r="8" spans="1:24">
      <c r="L8" t="s">
        <v>421</v>
      </c>
      <c r="X8">
        <f>M6-M5</f>
        <v>1562</v>
      </c>
    </row>
    <row r="9" spans="1:24">
      <c r="L9" t="s">
        <v>422</v>
      </c>
      <c r="X9">
        <f>DATEDIF(M5,M6,"d")</f>
        <v>1562</v>
      </c>
    </row>
    <row r="10" spans="1:24">
      <c r="L10" t="s">
        <v>423</v>
      </c>
      <c r="X10">
        <f>DATEDIF(M5,M6,"m")</f>
        <v>51</v>
      </c>
    </row>
    <row r="11" spans="1:24">
      <c r="L11" t="s">
        <v>424</v>
      </c>
      <c r="X11">
        <f>DATEDIF(M5,M6,"y")</f>
        <v>4</v>
      </c>
    </row>
    <row r="29" spans="3:3">
      <c r="C29" s="87"/>
    </row>
  </sheetData>
  <hyperlinks>
    <hyperlink ref="A1" location="'Table of contents'!A1" display="Return to table of contents" xr:uid="{00000000-0004-0000-4200-000000000000}"/>
  </hyperlink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58"/>
  <dimension ref="A1:W29"/>
  <sheetViews>
    <sheetView workbookViewId="0" xr3:uid="{44EC4C88-C1EC-5F64-B102-0ADE347CA1A4}"/>
  </sheetViews>
  <sheetFormatPr defaultRowHeight="15"/>
  <cols>
    <col min="12" max="12" width="12.5703125" customWidth="1"/>
    <col min="13" max="13" width="13.28515625" bestFit="1" customWidth="1"/>
    <col min="22" max="22" width="10.5703125" customWidth="1"/>
  </cols>
  <sheetData>
    <row r="1" spans="1:23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3">
      <c r="L3" s="9" t="s">
        <v>278</v>
      </c>
      <c r="M3" s="9" t="s">
        <v>425</v>
      </c>
    </row>
    <row r="4" spans="1:23">
      <c r="L4" s="55">
        <v>27963</v>
      </c>
      <c r="M4" s="55">
        <f ca="1">IF(DATE(YEAR(TODAY()),MONTH(L4),DAY(L4))&lt;TODAY(),DATE(YEAR(TODAY()+1),MONTH(L4),DAY(L4)),DATE(YEAR(TODAY()),MONTH(L4),DAY(L4)))</f>
        <v>42938</v>
      </c>
    </row>
    <row r="16" spans="1:23">
      <c r="L16" s="9" t="s">
        <v>278</v>
      </c>
      <c r="M16" s="9" t="s">
        <v>94</v>
      </c>
      <c r="V16" s="9" t="s">
        <v>278</v>
      </c>
      <c r="W16" s="9" t="s">
        <v>94</v>
      </c>
    </row>
    <row r="17" spans="3:23">
      <c r="V17" s="55">
        <v>20630</v>
      </c>
      <c r="W17">
        <f ca="1">IF(DATE(YEAR(TODAY()),MONTH(V17),DAY(V17))&lt;=TODAY(),YEAR(TODAY())-YEAR(V17),YEAR(TODAY())-YEAR(V17)-1)</f>
        <v>60</v>
      </c>
    </row>
    <row r="20" spans="3:23">
      <c r="L20" s="61" t="s">
        <v>426</v>
      </c>
    </row>
    <row r="22" spans="3:23">
      <c r="L22" s="62" t="s">
        <v>427</v>
      </c>
    </row>
    <row r="23" spans="3:23">
      <c r="L23" s="62" t="s">
        <v>428</v>
      </c>
    </row>
    <row r="24" spans="3:23">
      <c r="L24" s="62" t="s">
        <v>429</v>
      </c>
    </row>
    <row r="25" spans="3:23">
      <c r="L25" s="62" t="s">
        <v>430</v>
      </c>
    </row>
    <row r="26" spans="3:23">
      <c r="L26" s="62" t="s">
        <v>431</v>
      </c>
    </row>
    <row r="29" spans="3:23">
      <c r="C29" s="87"/>
    </row>
  </sheetData>
  <hyperlinks>
    <hyperlink ref="A1" location="'Table of contents'!A1" display="Return to table of contents" xr:uid="{00000000-0004-0000-4300-000000000000}"/>
  </hyperlinks>
  <pageMargins left="0.7" right="0.7" top="0.75" bottom="0.75" header="0.3" footer="0.3"/>
  <legacy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59"/>
  <dimension ref="A1:N29"/>
  <sheetViews>
    <sheetView workbookViewId="0" xr3:uid="{D3A894B3-D479-52D2-B73F-823585F09733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60"/>
  <dimension ref="A1:N102"/>
  <sheetViews>
    <sheetView workbookViewId="0" xr3:uid="{1C1D64BF-3226-51C6-8735-1F62BF7B24A9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>
        <v>33</v>
      </c>
      <c r="N3" t="s">
        <v>432</v>
      </c>
    </row>
    <row r="4" spans="1:14">
      <c r="L4">
        <v>3</v>
      </c>
      <c r="N4" t="s">
        <v>433</v>
      </c>
    </row>
    <row r="5" spans="1:14">
      <c r="L5">
        <v>0</v>
      </c>
    </row>
    <row r="6" spans="1:14">
      <c r="L6">
        <v>1</v>
      </c>
      <c r="N6" t="s">
        <v>434</v>
      </c>
    </row>
    <row r="7" spans="1:14">
      <c r="L7">
        <v>4</v>
      </c>
      <c r="N7" t="s">
        <v>141</v>
      </c>
    </row>
    <row r="8" spans="1:14">
      <c r="L8">
        <v>14</v>
      </c>
      <c r="N8" t="s">
        <v>144</v>
      </c>
    </row>
    <row r="9" spans="1:14">
      <c r="L9">
        <v>5</v>
      </c>
      <c r="N9" t="s">
        <v>435</v>
      </c>
    </row>
    <row r="10" spans="1:14">
      <c r="L10">
        <v>41</v>
      </c>
    </row>
    <row r="11" spans="1:14">
      <c r="L11">
        <v>3</v>
      </c>
      <c r="N11" t="s">
        <v>436</v>
      </c>
    </row>
    <row r="12" spans="1:14">
      <c r="L12">
        <v>5</v>
      </c>
      <c r="N12" t="s">
        <v>437</v>
      </c>
    </row>
    <row r="13" spans="1:14">
      <c r="L13">
        <v>9</v>
      </c>
      <c r="N13" t="s">
        <v>438</v>
      </c>
    </row>
    <row r="14" spans="1:14">
      <c r="L14">
        <v>1</v>
      </c>
      <c r="N14" t="s">
        <v>439</v>
      </c>
    </row>
    <row r="15" spans="1:14">
      <c r="L15">
        <v>0</v>
      </c>
      <c r="N15" t="s">
        <v>440</v>
      </c>
    </row>
    <row r="16" spans="1:14">
      <c r="L16">
        <v>22</v>
      </c>
      <c r="N16" t="s">
        <v>441</v>
      </c>
    </row>
    <row r="17" spans="3:14">
      <c r="L17">
        <v>10</v>
      </c>
      <c r="N17" t="s">
        <v>442</v>
      </c>
    </row>
    <row r="18" spans="3:14">
      <c r="L18">
        <v>5</v>
      </c>
      <c r="N18" t="s">
        <v>443</v>
      </c>
    </row>
    <row r="19" spans="3:14">
      <c r="L19">
        <v>13</v>
      </c>
      <c r="N19" t="s">
        <v>444</v>
      </c>
    </row>
    <row r="20" spans="3:14">
      <c r="L20">
        <v>7</v>
      </c>
      <c r="N20" t="s">
        <v>445</v>
      </c>
    </row>
    <row r="21" spans="3:14">
      <c r="L21">
        <v>6</v>
      </c>
    </row>
    <row r="22" spans="3:14">
      <c r="L22">
        <v>3</v>
      </c>
    </row>
    <row r="23" spans="3:14">
      <c r="L23">
        <v>9</v>
      </c>
    </row>
    <row r="24" spans="3:14">
      <c r="L24">
        <v>5</v>
      </c>
    </row>
    <row r="25" spans="3:14">
      <c r="L25">
        <v>14</v>
      </c>
    </row>
    <row r="26" spans="3:14">
      <c r="L26">
        <v>7</v>
      </c>
    </row>
    <row r="27" spans="3:14">
      <c r="L27">
        <v>27</v>
      </c>
    </row>
    <row r="28" spans="3:14">
      <c r="L28">
        <v>10</v>
      </c>
    </row>
    <row r="29" spans="3:14">
      <c r="C29" s="87"/>
      <c r="L29">
        <v>7</v>
      </c>
    </row>
    <row r="30" spans="3:14">
      <c r="L30">
        <v>3</v>
      </c>
    </row>
    <row r="31" spans="3:14">
      <c r="L31">
        <v>11</v>
      </c>
    </row>
    <row r="32" spans="3:14">
      <c r="L32">
        <v>15</v>
      </c>
    </row>
    <row r="33" spans="12:12">
      <c r="L33">
        <v>35</v>
      </c>
    </row>
    <row r="34" spans="12:12">
      <c r="L34">
        <v>9</v>
      </c>
    </row>
    <row r="35" spans="12:12">
      <c r="L35">
        <v>0</v>
      </c>
    </row>
    <row r="36" spans="12:12">
      <c r="L36">
        <v>5</v>
      </c>
    </row>
    <row r="37" spans="12:12">
      <c r="L37">
        <v>6</v>
      </c>
    </row>
    <row r="38" spans="12:12">
      <c r="L38">
        <v>11</v>
      </c>
    </row>
    <row r="39" spans="12:12">
      <c r="L39">
        <v>13</v>
      </c>
    </row>
    <row r="40" spans="12:12">
      <c r="L40">
        <v>4</v>
      </c>
    </row>
    <row r="41" spans="12:12">
      <c r="L41">
        <v>17</v>
      </c>
    </row>
    <row r="42" spans="12:12">
      <c r="L42">
        <v>3</v>
      </c>
    </row>
    <row r="43" spans="12:12">
      <c r="L43">
        <v>19</v>
      </c>
    </row>
    <row r="44" spans="12:12">
      <c r="L44">
        <v>4</v>
      </c>
    </row>
    <row r="45" spans="12:12">
      <c r="L45">
        <v>5</v>
      </c>
    </row>
    <row r="46" spans="12:12">
      <c r="L46">
        <v>1</v>
      </c>
    </row>
    <row r="47" spans="12:12">
      <c r="L47">
        <v>21</v>
      </c>
    </row>
    <row r="48" spans="12:12">
      <c r="L48">
        <v>4</v>
      </c>
    </row>
    <row r="49" spans="12:12">
      <c r="L49">
        <v>16</v>
      </c>
    </row>
    <row r="50" spans="12:12">
      <c r="L50">
        <v>6</v>
      </c>
    </row>
    <row r="51" spans="12:12">
      <c r="L51">
        <v>18</v>
      </c>
    </row>
    <row r="52" spans="12:12">
      <c r="L52">
        <v>18</v>
      </c>
    </row>
    <row r="53" spans="12:12">
      <c r="L53">
        <v>2</v>
      </c>
    </row>
    <row r="54" spans="12:12">
      <c r="L54">
        <v>3</v>
      </c>
    </row>
    <row r="55" spans="12:12">
      <c r="L55">
        <v>17</v>
      </c>
    </row>
    <row r="56" spans="12:12">
      <c r="L56">
        <v>7</v>
      </c>
    </row>
    <row r="57" spans="12:12">
      <c r="L57">
        <v>9</v>
      </c>
    </row>
    <row r="58" spans="12:12">
      <c r="L58">
        <v>6</v>
      </c>
    </row>
    <row r="59" spans="12:12">
      <c r="L59">
        <v>4</v>
      </c>
    </row>
    <row r="60" spans="12:12">
      <c r="L60">
        <v>2</v>
      </c>
    </row>
    <row r="61" spans="12:12">
      <c r="L61">
        <v>7</v>
      </c>
    </row>
    <row r="62" spans="12:12">
      <c r="L62">
        <v>3</v>
      </c>
    </row>
    <row r="63" spans="12:12">
      <c r="L63">
        <v>0</v>
      </c>
    </row>
    <row r="64" spans="12:12">
      <c r="L64">
        <v>14</v>
      </c>
    </row>
    <row r="65" spans="12:12">
      <c r="L65">
        <v>2</v>
      </c>
    </row>
    <row r="66" spans="12:12">
      <c r="L66">
        <v>4</v>
      </c>
    </row>
    <row r="67" spans="12:12">
      <c r="L67">
        <v>24</v>
      </c>
    </row>
    <row r="68" spans="12:12">
      <c r="L68">
        <v>12</v>
      </c>
    </row>
    <row r="69" spans="12:12">
      <c r="L69">
        <v>1</v>
      </c>
    </row>
    <row r="70" spans="12:12">
      <c r="L70">
        <v>4</v>
      </c>
    </row>
    <row r="71" spans="12:12">
      <c r="L71">
        <v>36</v>
      </c>
    </row>
    <row r="72" spans="12:12">
      <c r="L72">
        <v>3</v>
      </c>
    </row>
    <row r="73" spans="12:12">
      <c r="L73">
        <v>0</v>
      </c>
    </row>
    <row r="74" spans="12:12">
      <c r="L74">
        <v>2</v>
      </c>
    </row>
    <row r="75" spans="12:12">
      <c r="L75">
        <v>4</v>
      </c>
    </row>
    <row r="76" spans="12:12">
      <c r="L76">
        <v>12</v>
      </c>
    </row>
    <row r="77" spans="12:12">
      <c r="L77">
        <v>7</v>
      </c>
    </row>
    <row r="78" spans="12:12">
      <c r="L78">
        <v>2</v>
      </c>
    </row>
    <row r="79" spans="12:12">
      <c r="L79">
        <v>1</v>
      </c>
    </row>
    <row r="80" spans="12:12">
      <c r="L80">
        <v>16</v>
      </c>
    </row>
    <row r="81" spans="12:12">
      <c r="L81">
        <v>5</v>
      </c>
    </row>
    <row r="82" spans="12:12">
      <c r="L82">
        <v>31</v>
      </c>
    </row>
    <row r="83" spans="12:12">
      <c r="L83">
        <v>15</v>
      </c>
    </row>
    <row r="84" spans="12:12">
      <c r="L84">
        <v>29</v>
      </c>
    </row>
    <row r="85" spans="12:12">
      <c r="L85">
        <v>12</v>
      </c>
    </row>
    <row r="86" spans="12:12">
      <c r="L86">
        <v>5</v>
      </c>
    </row>
    <row r="87" spans="12:12">
      <c r="L87">
        <v>4</v>
      </c>
    </row>
    <row r="88" spans="12:12">
      <c r="L88">
        <v>5</v>
      </c>
    </row>
    <row r="89" spans="12:12">
      <c r="L89">
        <v>22</v>
      </c>
    </row>
    <row r="90" spans="12:12">
      <c r="L90">
        <v>14</v>
      </c>
    </row>
    <row r="91" spans="12:12">
      <c r="L91">
        <v>7</v>
      </c>
    </row>
    <row r="92" spans="12:12">
      <c r="L92">
        <v>7</v>
      </c>
    </row>
    <row r="93" spans="12:12">
      <c r="L93">
        <v>19</v>
      </c>
    </row>
    <row r="94" spans="12:12">
      <c r="L94">
        <v>38</v>
      </c>
    </row>
    <row r="95" spans="12:12">
      <c r="L95">
        <v>15</v>
      </c>
    </row>
    <row r="96" spans="12:12">
      <c r="L96">
        <v>45</v>
      </c>
    </row>
    <row r="97" spans="12:12">
      <c r="L97">
        <v>1</v>
      </c>
    </row>
    <row r="98" spans="12:12">
      <c r="L98">
        <v>4</v>
      </c>
    </row>
    <row r="99" spans="12:12">
      <c r="L99">
        <v>14</v>
      </c>
    </row>
    <row r="100" spans="12:12">
      <c r="L100">
        <v>3</v>
      </c>
    </row>
    <row r="101" spans="12:12">
      <c r="L101">
        <v>16</v>
      </c>
    </row>
    <row r="102" spans="12:12">
      <c r="L102">
        <v>4</v>
      </c>
    </row>
  </sheetData>
  <hyperlinks>
    <hyperlink ref="A1" location="'Table of contents'!A1" display="Return to table of contents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61"/>
  <dimension ref="A1:AB202"/>
  <sheetViews>
    <sheetView workbookViewId="0" xr3:uid="{CF38D0A5-8EA1-5B53-968E-ECBF6A52A06B}"/>
  </sheetViews>
  <sheetFormatPr defaultRowHeight="15"/>
  <cols>
    <col min="14" max="14" width="18" bestFit="1" customWidth="1"/>
    <col min="25" max="25" width="21.7109375" bestFit="1" customWidth="1"/>
    <col min="27" max="27" width="10.5703125" bestFit="1" customWidth="1"/>
  </cols>
  <sheetData>
    <row r="1" spans="1:2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8">
      <c r="L3">
        <v>1034.44</v>
      </c>
      <c r="N3" s="63" t="s">
        <v>446</v>
      </c>
      <c r="Y3" s="63" t="s">
        <v>446</v>
      </c>
      <c r="Z3" s="64">
        <f>AVERAGE(L3:L202)</f>
        <v>999.77185000000031</v>
      </c>
    </row>
    <row r="4" spans="1:28">
      <c r="L4">
        <v>877.35</v>
      </c>
      <c r="N4" t="s">
        <v>447</v>
      </c>
      <c r="Y4" t="s">
        <v>447</v>
      </c>
      <c r="Z4" s="64">
        <f>VAR(L3:L202)</f>
        <v>83102.377630227318</v>
      </c>
    </row>
    <row r="5" spans="1:28">
      <c r="L5">
        <v>794.42</v>
      </c>
      <c r="N5" t="s">
        <v>448</v>
      </c>
      <c r="Y5" t="s">
        <v>449</v>
      </c>
      <c r="Z5" s="64">
        <f>STDEV(L3:L202)</f>
        <v>288.27483003243157</v>
      </c>
    </row>
    <row r="6" spans="1:28">
      <c r="L6">
        <v>828.45</v>
      </c>
    </row>
    <row r="7" spans="1:28">
      <c r="L7">
        <v>765.9</v>
      </c>
      <c r="Y7" s="63" t="s">
        <v>450</v>
      </c>
      <c r="Z7" s="65">
        <f>Z3-Z5</f>
        <v>711.4970199675688</v>
      </c>
      <c r="AA7" t="s">
        <v>451</v>
      </c>
      <c r="AB7">
        <f>COUNTIF(L3:L202,"&lt;"&amp;Z7)</f>
        <v>36</v>
      </c>
    </row>
    <row r="8" spans="1:28">
      <c r="L8">
        <v>1088.95</v>
      </c>
      <c r="Y8" s="63" t="s">
        <v>452</v>
      </c>
      <c r="Z8" s="65">
        <f>Z3+Z5</f>
        <v>1288.0466800324318</v>
      </c>
      <c r="AA8" t="s">
        <v>453</v>
      </c>
      <c r="AB8">
        <f>COUNTIF(L3:L202,"&gt;"&amp;Z8)</f>
        <v>40</v>
      </c>
    </row>
    <row r="9" spans="1:28">
      <c r="L9">
        <v>786.05</v>
      </c>
      <c r="Y9" s="63" t="s">
        <v>454</v>
      </c>
      <c r="AB9" s="66">
        <f>1-SUM(AB7:AB8)/200</f>
        <v>0.62</v>
      </c>
    </row>
    <row r="10" spans="1:28">
      <c r="L10">
        <v>1523.02</v>
      </c>
    </row>
    <row r="11" spans="1:28">
      <c r="L11">
        <v>920.48</v>
      </c>
    </row>
    <row r="12" spans="1:28">
      <c r="L12">
        <v>777.23</v>
      </c>
    </row>
    <row r="13" spans="1:28">
      <c r="L13">
        <v>1247.6300000000001</v>
      </c>
    </row>
    <row r="14" spans="1:28">
      <c r="L14">
        <v>1117.8699999999999</v>
      </c>
    </row>
    <row r="15" spans="1:28">
      <c r="L15">
        <v>1157.3</v>
      </c>
    </row>
    <row r="16" spans="1:28">
      <c r="L16">
        <v>641.35</v>
      </c>
    </row>
    <row r="17" spans="3:12">
      <c r="L17">
        <v>520.49</v>
      </c>
    </row>
    <row r="18" spans="3:12">
      <c r="L18">
        <v>586.67999999999995</v>
      </c>
    </row>
    <row r="19" spans="3:12">
      <c r="L19">
        <v>952.22</v>
      </c>
    </row>
    <row r="20" spans="3:12">
      <c r="L20">
        <v>878.36</v>
      </c>
    </row>
    <row r="21" spans="3:12">
      <c r="L21">
        <v>1582.12</v>
      </c>
    </row>
    <row r="22" spans="3:12">
      <c r="L22">
        <v>807.99</v>
      </c>
    </row>
    <row r="23" spans="3:12">
      <c r="L23">
        <v>913.13</v>
      </c>
    </row>
    <row r="24" spans="3:12">
      <c r="L24">
        <v>1051.6500000000001</v>
      </c>
    </row>
    <row r="25" spans="3:12">
      <c r="L25">
        <v>628.44000000000005</v>
      </c>
    </row>
    <row r="26" spans="3:12">
      <c r="L26">
        <v>651.86</v>
      </c>
    </row>
    <row r="27" spans="3:12">
      <c r="L27">
        <v>843.55</v>
      </c>
    </row>
    <row r="28" spans="3:12">
      <c r="L28">
        <v>1233.3699999999999</v>
      </c>
    </row>
    <row r="29" spans="3:12">
      <c r="C29" s="87"/>
      <c r="L29">
        <v>1036.55</v>
      </c>
    </row>
    <row r="30" spans="3:12">
      <c r="L30">
        <v>543.16999999999996</v>
      </c>
    </row>
    <row r="31" spans="3:12">
      <c r="L31">
        <v>866.31</v>
      </c>
    </row>
    <row r="32" spans="3:12">
      <c r="L32">
        <v>883.25</v>
      </c>
    </row>
    <row r="33" spans="12:12">
      <c r="L33">
        <v>1285.68</v>
      </c>
    </row>
    <row r="34" spans="12:12">
      <c r="L34">
        <v>650.44000000000005</v>
      </c>
    </row>
    <row r="35" spans="12:12">
      <c r="L35">
        <v>1412.4</v>
      </c>
    </row>
    <row r="36" spans="12:12">
      <c r="L36">
        <v>1105.44</v>
      </c>
    </row>
    <row r="37" spans="12:12">
      <c r="L37">
        <v>671.55</v>
      </c>
    </row>
    <row r="38" spans="12:12">
      <c r="L38">
        <v>1077.21</v>
      </c>
    </row>
    <row r="39" spans="12:12">
      <c r="L39">
        <v>1471.87</v>
      </c>
    </row>
    <row r="40" spans="12:12">
      <c r="L40">
        <v>1362.55</v>
      </c>
    </row>
    <row r="41" spans="12:12">
      <c r="L41">
        <v>1044.3699999999999</v>
      </c>
    </row>
    <row r="42" spans="12:12">
      <c r="L42">
        <v>601.52</v>
      </c>
    </row>
    <row r="43" spans="12:12">
      <c r="L43">
        <v>1256.48</v>
      </c>
    </row>
    <row r="44" spans="12:12">
      <c r="L44">
        <v>1069.69</v>
      </c>
    </row>
    <row r="45" spans="12:12">
      <c r="L45">
        <v>407.54</v>
      </c>
    </row>
    <row r="46" spans="12:12">
      <c r="L46">
        <v>1609.11</v>
      </c>
    </row>
    <row r="47" spans="12:12">
      <c r="L47">
        <v>1141.03</v>
      </c>
    </row>
    <row r="48" spans="12:12">
      <c r="L48">
        <v>972.54</v>
      </c>
    </row>
    <row r="49" spans="12:12">
      <c r="L49">
        <v>851.91</v>
      </c>
    </row>
    <row r="50" spans="12:12">
      <c r="L50">
        <v>1324.67</v>
      </c>
    </row>
    <row r="51" spans="12:12">
      <c r="L51">
        <v>1061.0899999999999</v>
      </c>
    </row>
    <row r="52" spans="12:12">
      <c r="L52">
        <v>809.91</v>
      </c>
    </row>
    <row r="53" spans="12:12">
      <c r="L53">
        <v>655.81</v>
      </c>
    </row>
    <row r="54" spans="12:12">
      <c r="L54">
        <v>1224.02</v>
      </c>
    </row>
    <row r="55" spans="12:12">
      <c r="L55">
        <v>1105.52</v>
      </c>
    </row>
    <row r="56" spans="12:12">
      <c r="L56">
        <v>1102.6300000000001</v>
      </c>
    </row>
    <row r="57" spans="12:12">
      <c r="L57">
        <v>342.62</v>
      </c>
    </row>
    <row r="58" spans="12:12">
      <c r="L58">
        <v>642.01</v>
      </c>
    </row>
    <row r="59" spans="12:12">
      <c r="L59">
        <v>762.48</v>
      </c>
    </row>
    <row r="60" spans="12:12">
      <c r="L60">
        <v>945.73</v>
      </c>
    </row>
    <row r="61" spans="12:12">
      <c r="L61">
        <v>1431.55</v>
      </c>
    </row>
    <row r="62" spans="12:12">
      <c r="L62">
        <v>695.66</v>
      </c>
    </row>
    <row r="63" spans="12:12">
      <c r="L63">
        <v>871.12</v>
      </c>
    </row>
    <row r="64" spans="12:12">
      <c r="L64">
        <v>827.21</v>
      </c>
    </row>
    <row r="65" spans="12:12">
      <c r="L65">
        <v>1468.62</v>
      </c>
    </row>
    <row r="66" spans="12:12">
      <c r="L66">
        <v>863.17</v>
      </c>
    </row>
    <row r="67" spans="12:12">
      <c r="L67">
        <v>582.4</v>
      </c>
    </row>
    <row r="68" spans="12:12">
      <c r="L68">
        <v>919.07</v>
      </c>
    </row>
    <row r="69" spans="12:12">
      <c r="L69">
        <v>1314.83</v>
      </c>
    </row>
    <row r="70" spans="12:12">
      <c r="L70">
        <v>1418.85</v>
      </c>
    </row>
    <row r="71" spans="12:12">
      <c r="L71">
        <v>909.82</v>
      </c>
    </row>
    <row r="72" spans="12:12">
      <c r="L72">
        <v>1086.1099999999999</v>
      </c>
    </row>
    <row r="73" spans="12:12">
      <c r="L73">
        <v>620.14</v>
      </c>
    </row>
    <row r="74" spans="12:12">
      <c r="L74">
        <v>668.74</v>
      </c>
    </row>
    <row r="75" spans="12:12">
      <c r="L75">
        <v>598.66</v>
      </c>
    </row>
    <row r="76" spans="12:12">
      <c r="L76">
        <v>1175.0899999999999</v>
      </c>
    </row>
    <row r="77" spans="12:12">
      <c r="L77">
        <v>1139</v>
      </c>
    </row>
    <row r="78" spans="12:12">
      <c r="L78">
        <v>1369.23</v>
      </c>
    </row>
    <row r="79" spans="12:12">
      <c r="L79">
        <v>618.30999999999995</v>
      </c>
    </row>
    <row r="80" spans="12:12">
      <c r="L80">
        <v>693.67</v>
      </c>
    </row>
    <row r="81" spans="12:12">
      <c r="L81">
        <v>1341.85</v>
      </c>
    </row>
    <row r="82" spans="12:12">
      <c r="L82">
        <v>1479.33</v>
      </c>
    </row>
    <row r="83" spans="12:12">
      <c r="L83">
        <v>477.41</v>
      </c>
    </row>
    <row r="84" spans="12:12">
      <c r="L84">
        <v>962.29</v>
      </c>
    </row>
    <row r="85" spans="12:12">
      <c r="L85">
        <v>686.64</v>
      </c>
    </row>
    <row r="86" spans="12:12">
      <c r="L86">
        <v>1495.96</v>
      </c>
    </row>
    <row r="87" spans="12:12">
      <c r="L87">
        <v>1101.8699999999999</v>
      </c>
    </row>
    <row r="88" spans="12:12">
      <c r="L88">
        <v>1018.6</v>
      </c>
    </row>
    <row r="89" spans="12:12">
      <c r="L89">
        <v>1027.43</v>
      </c>
    </row>
    <row r="90" spans="12:12">
      <c r="L90">
        <v>921.99</v>
      </c>
    </row>
    <row r="91" spans="12:12">
      <c r="L91">
        <v>868.49</v>
      </c>
    </row>
    <row r="92" spans="12:12">
      <c r="L92">
        <v>856.14</v>
      </c>
    </row>
    <row r="93" spans="12:12">
      <c r="L93">
        <v>724.87</v>
      </c>
    </row>
    <row r="94" spans="12:12">
      <c r="L94">
        <v>1345.72</v>
      </c>
    </row>
    <row r="95" spans="12:12">
      <c r="L95">
        <v>1127.9100000000001</v>
      </c>
    </row>
    <row r="96" spans="12:12">
      <c r="L96">
        <v>1467.66</v>
      </c>
    </row>
    <row r="97" spans="12:12">
      <c r="L97">
        <v>918.88</v>
      </c>
    </row>
    <row r="98" spans="12:12">
      <c r="L98">
        <v>997.56</v>
      </c>
    </row>
    <row r="99" spans="12:12">
      <c r="L99">
        <v>965.11</v>
      </c>
    </row>
    <row r="100" spans="12:12">
      <c r="L100">
        <v>1059.32</v>
      </c>
    </row>
    <row r="101" spans="12:12">
      <c r="L101">
        <v>1157.3499999999999</v>
      </c>
    </row>
    <row r="102" spans="12:12">
      <c r="L102">
        <v>1116.73</v>
      </c>
    </row>
    <row r="103" spans="12:12">
      <c r="L103">
        <v>1410.39</v>
      </c>
    </row>
    <row r="104" spans="12:12">
      <c r="L104">
        <v>786.62</v>
      </c>
    </row>
    <row r="105" spans="12:12">
      <c r="L105">
        <v>1477.32</v>
      </c>
    </row>
    <row r="106" spans="12:12">
      <c r="L106">
        <v>1328.5</v>
      </c>
    </row>
    <row r="107" spans="12:12">
      <c r="L107">
        <v>753.26</v>
      </c>
    </row>
    <row r="108" spans="12:12">
      <c r="L108">
        <v>905.17</v>
      </c>
    </row>
    <row r="109" spans="12:12">
      <c r="L109">
        <v>821.06</v>
      </c>
    </row>
    <row r="110" spans="12:12">
      <c r="L110">
        <v>1052.57</v>
      </c>
    </row>
    <row r="111" spans="12:12">
      <c r="L111">
        <v>926.89</v>
      </c>
    </row>
    <row r="112" spans="12:12">
      <c r="L112">
        <v>579.01</v>
      </c>
    </row>
    <row r="113" spans="12:12">
      <c r="L113">
        <v>873.54</v>
      </c>
    </row>
    <row r="114" spans="12:12">
      <c r="L114">
        <v>1100.79</v>
      </c>
    </row>
    <row r="115" spans="12:12">
      <c r="L115">
        <v>727.32</v>
      </c>
    </row>
    <row r="116" spans="12:12">
      <c r="L116">
        <v>718.17</v>
      </c>
    </row>
    <row r="117" spans="12:12">
      <c r="L117">
        <v>948.09</v>
      </c>
    </row>
    <row r="118" spans="12:12">
      <c r="L118">
        <v>866.89</v>
      </c>
    </row>
    <row r="119" spans="12:12">
      <c r="L119">
        <v>684.5</v>
      </c>
    </row>
    <row r="120" spans="12:12">
      <c r="L120">
        <v>1391.63</v>
      </c>
    </row>
    <row r="121" spans="12:12">
      <c r="L121">
        <v>678.82</v>
      </c>
    </row>
    <row r="122" spans="12:12">
      <c r="L122">
        <v>961.36</v>
      </c>
    </row>
    <row r="123" spans="12:12">
      <c r="L123">
        <v>1023.22</v>
      </c>
    </row>
    <row r="124" spans="12:12">
      <c r="L124">
        <v>851.44</v>
      </c>
    </row>
    <row r="125" spans="12:12">
      <c r="L125">
        <v>1247.6300000000001</v>
      </c>
    </row>
    <row r="126" spans="12:12">
      <c r="L126">
        <v>1373.37</v>
      </c>
    </row>
    <row r="127" spans="12:12">
      <c r="L127">
        <v>1177.79</v>
      </c>
    </row>
    <row r="128" spans="12:12">
      <c r="L128">
        <v>929.79</v>
      </c>
    </row>
    <row r="129" spans="12:12">
      <c r="L129">
        <v>690.18</v>
      </c>
    </row>
    <row r="130" spans="12:12">
      <c r="L130">
        <v>736.95</v>
      </c>
    </row>
    <row r="131" spans="12:12">
      <c r="L131">
        <v>1293.1400000000001</v>
      </c>
    </row>
    <row r="132" spans="12:12">
      <c r="L132">
        <v>1134.24</v>
      </c>
    </row>
    <row r="133" spans="12:12">
      <c r="L133">
        <v>1316.3</v>
      </c>
    </row>
    <row r="134" spans="12:12">
      <c r="L134">
        <v>1440.09</v>
      </c>
    </row>
    <row r="135" spans="12:12">
      <c r="L135">
        <v>1249.47</v>
      </c>
    </row>
    <row r="136" spans="12:12">
      <c r="L136">
        <v>787.9</v>
      </c>
    </row>
    <row r="137" spans="12:12">
      <c r="L137">
        <v>1320.84</v>
      </c>
    </row>
    <row r="138" spans="12:12">
      <c r="L138">
        <v>1263.3800000000001</v>
      </c>
    </row>
    <row r="139" spans="12:12">
      <c r="L139">
        <v>1212.95</v>
      </c>
    </row>
    <row r="140" spans="12:12">
      <c r="L140">
        <v>1081.6300000000001</v>
      </c>
    </row>
    <row r="141" spans="12:12">
      <c r="L141">
        <v>1214.1400000000001</v>
      </c>
    </row>
    <row r="142" spans="12:12">
      <c r="L142">
        <v>1367.41</v>
      </c>
    </row>
    <row r="143" spans="12:12">
      <c r="L143">
        <v>1579.93</v>
      </c>
    </row>
    <row r="144" spans="12:12">
      <c r="L144">
        <v>1405.68</v>
      </c>
    </row>
    <row r="145" spans="12:12">
      <c r="L145">
        <v>965.25</v>
      </c>
    </row>
    <row r="146" spans="12:12">
      <c r="L146">
        <v>1081.01</v>
      </c>
    </row>
    <row r="147" spans="12:12">
      <c r="L147">
        <v>713.61</v>
      </c>
    </row>
    <row r="148" spans="12:12">
      <c r="L148">
        <v>1033.28</v>
      </c>
    </row>
    <row r="149" spans="12:12">
      <c r="L149">
        <v>999.4</v>
      </c>
    </row>
    <row r="150" spans="12:12">
      <c r="L150">
        <v>361.42</v>
      </c>
    </row>
    <row r="151" spans="12:12">
      <c r="L151">
        <v>721.3</v>
      </c>
    </row>
    <row r="152" spans="12:12">
      <c r="L152">
        <v>1052.6199999999999</v>
      </c>
    </row>
    <row r="153" spans="12:12">
      <c r="L153">
        <v>1094.3</v>
      </c>
    </row>
    <row r="154" spans="12:12">
      <c r="L154">
        <v>937.92</v>
      </c>
    </row>
    <row r="155" spans="12:12">
      <c r="L155">
        <v>1217.1400000000001</v>
      </c>
    </row>
    <row r="156" spans="12:12">
      <c r="L156">
        <v>225.9</v>
      </c>
    </row>
    <row r="157" spans="12:12">
      <c r="L157">
        <v>707.88</v>
      </c>
    </row>
    <row r="158" spans="12:12">
      <c r="L158">
        <v>856.16</v>
      </c>
    </row>
    <row r="159" spans="12:12">
      <c r="L159">
        <v>949.8</v>
      </c>
    </row>
    <row r="160" spans="12:12">
      <c r="L160">
        <v>1510.56</v>
      </c>
    </row>
    <row r="161" spans="12:12">
      <c r="L161">
        <v>1234.83</v>
      </c>
    </row>
    <row r="162" spans="12:12">
      <c r="L162">
        <v>1147.42</v>
      </c>
    </row>
    <row r="163" spans="12:12">
      <c r="L163">
        <v>820.95</v>
      </c>
    </row>
    <row r="164" spans="12:12">
      <c r="L164">
        <v>1049.69</v>
      </c>
    </row>
    <row r="165" spans="12:12">
      <c r="L165">
        <v>915.41</v>
      </c>
    </row>
    <row r="166" spans="12:12">
      <c r="L166">
        <v>862.87</v>
      </c>
    </row>
    <row r="167" spans="12:12">
      <c r="L167">
        <v>1017.05</v>
      </c>
    </row>
    <row r="168" spans="12:12">
      <c r="L168">
        <v>763.08</v>
      </c>
    </row>
    <row r="169" spans="12:12">
      <c r="L169">
        <v>978.67</v>
      </c>
    </row>
    <row r="170" spans="12:12">
      <c r="L170">
        <v>1357.03</v>
      </c>
    </row>
    <row r="171" spans="12:12">
      <c r="L171">
        <v>1279.6199999999999</v>
      </c>
    </row>
    <row r="172" spans="12:12">
      <c r="L172">
        <v>1361.16</v>
      </c>
    </row>
    <row r="173" spans="12:12">
      <c r="L173">
        <v>952.66</v>
      </c>
    </row>
    <row r="174" spans="12:12">
      <c r="L174">
        <v>523.33000000000004</v>
      </c>
    </row>
    <row r="175" spans="12:12">
      <c r="L175">
        <v>1375.14</v>
      </c>
    </row>
    <row r="176" spans="12:12">
      <c r="L176">
        <v>545.6</v>
      </c>
    </row>
    <row r="177" spans="12:12">
      <c r="L177">
        <v>847.12</v>
      </c>
    </row>
    <row r="178" spans="12:12">
      <c r="L178">
        <v>1464.07</v>
      </c>
    </row>
    <row r="179" spans="12:12">
      <c r="L179">
        <v>1113.21</v>
      </c>
    </row>
    <row r="180" spans="12:12">
      <c r="L180">
        <v>1292.26</v>
      </c>
    </row>
    <row r="181" spans="12:12">
      <c r="L181">
        <v>634.98</v>
      </c>
    </row>
    <row r="182" spans="12:12">
      <c r="L182">
        <v>651.65</v>
      </c>
    </row>
    <row r="183" spans="12:12">
      <c r="L183">
        <v>602.12</v>
      </c>
    </row>
    <row r="184" spans="12:12">
      <c r="L184">
        <v>1367.6</v>
      </c>
    </row>
    <row r="185" spans="12:12">
      <c r="L185">
        <v>891.63</v>
      </c>
    </row>
    <row r="186" spans="12:12">
      <c r="L186">
        <v>1197.3699999999999</v>
      </c>
    </row>
    <row r="187" spans="12:12">
      <c r="L187">
        <v>1355.34</v>
      </c>
    </row>
    <row r="188" spans="12:12">
      <c r="L188">
        <v>904.44</v>
      </c>
    </row>
    <row r="189" spans="12:12">
      <c r="L189">
        <v>1638.89</v>
      </c>
    </row>
    <row r="190" spans="12:12">
      <c r="L190">
        <v>1325.24</v>
      </c>
    </row>
    <row r="191" spans="12:12">
      <c r="L191">
        <v>892.26</v>
      </c>
    </row>
    <row r="192" spans="12:12">
      <c r="L192">
        <v>1553.37</v>
      </c>
    </row>
    <row r="193" spans="12:12">
      <c r="L193">
        <v>697.54</v>
      </c>
    </row>
    <row r="194" spans="12:12">
      <c r="L194">
        <v>1127.03</v>
      </c>
    </row>
    <row r="195" spans="12:12">
      <c r="L195">
        <v>854.27</v>
      </c>
    </row>
    <row r="196" spans="12:12">
      <c r="L196">
        <v>810.98</v>
      </c>
    </row>
    <row r="197" spans="12:12">
      <c r="L197">
        <v>902.46</v>
      </c>
    </row>
    <row r="198" spans="12:12">
      <c r="L198">
        <v>623.26</v>
      </c>
    </row>
    <row r="199" spans="12:12">
      <c r="L199">
        <v>952.45</v>
      </c>
    </row>
    <row r="200" spans="12:12">
      <c r="L200">
        <v>853.4</v>
      </c>
    </row>
    <row r="201" spans="12:12">
      <c r="L201">
        <v>1029.52</v>
      </c>
    </row>
    <row r="202" spans="12:12">
      <c r="L202">
        <v>1172.72</v>
      </c>
    </row>
  </sheetData>
  <hyperlinks>
    <hyperlink ref="A1" location="'Table of contents'!A1" display="Return to table of contents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62"/>
  <dimension ref="A1:AB82"/>
  <sheetViews>
    <sheetView workbookViewId="0" xr3:uid="{DF95F3C3-FF18-5858-A1B1-8F27687753E1}"/>
  </sheetViews>
  <sheetFormatPr defaultRowHeight="15"/>
  <cols>
    <col min="15" max="15" width="9.140625" customWidth="1"/>
    <col min="16" max="16" width="11" bestFit="1" customWidth="1"/>
    <col min="17" max="17" width="15" bestFit="1" customWidth="1"/>
  </cols>
  <sheetData>
    <row r="1" spans="1:28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  <c r="O1" s="70"/>
    </row>
    <row r="3" spans="1:28">
      <c r="B3" s="69"/>
      <c r="L3" t="s">
        <v>84</v>
      </c>
      <c r="M3" s="9" t="s">
        <v>243</v>
      </c>
      <c r="N3" s="9" t="s">
        <v>244</v>
      </c>
      <c r="O3" s="9" t="s">
        <v>455</v>
      </c>
      <c r="Q3" t="s">
        <v>456</v>
      </c>
    </row>
    <row r="4" spans="1:28">
      <c r="L4" s="68">
        <v>37622</v>
      </c>
      <c r="M4">
        <v>800</v>
      </c>
      <c r="N4">
        <v>1750</v>
      </c>
      <c r="O4">
        <v>640</v>
      </c>
      <c r="Q4" t="s">
        <v>457</v>
      </c>
      <c r="AB4">
        <f>CORREL(M4:M82,N4:N82)</f>
        <v>0.77611193158688774</v>
      </c>
    </row>
    <row r="5" spans="1:28">
      <c r="L5" s="68">
        <v>37653</v>
      </c>
      <c r="M5">
        <v>1360</v>
      </c>
      <c r="N5">
        <v>2970</v>
      </c>
      <c r="O5">
        <v>280</v>
      </c>
      <c r="Q5" t="s">
        <v>458</v>
      </c>
      <c r="AB5">
        <f>CORREL(M4:M82,O4:O82)</f>
        <v>-0.31273925666101104</v>
      </c>
    </row>
    <row r="6" spans="1:28">
      <c r="L6" s="68">
        <v>37681</v>
      </c>
      <c r="M6">
        <v>1150</v>
      </c>
      <c r="N6">
        <v>2370</v>
      </c>
      <c r="O6">
        <v>230</v>
      </c>
      <c r="Q6" t="s">
        <v>459</v>
      </c>
      <c r="AB6">
        <f>CORREL(N4:N82,O4:O82)</f>
        <v>-0.41242051819881692</v>
      </c>
    </row>
    <row r="7" spans="1:28">
      <c r="L7" s="68">
        <v>37712</v>
      </c>
      <c r="M7">
        <v>940</v>
      </c>
      <c r="N7">
        <v>2010</v>
      </c>
      <c r="O7">
        <v>410</v>
      </c>
    </row>
    <row r="8" spans="1:28">
      <c r="L8" s="68">
        <v>37742</v>
      </c>
      <c r="M8">
        <v>740</v>
      </c>
      <c r="N8">
        <v>1690</v>
      </c>
      <c r="O8">
        <v>290</v>
      </c>
    </row>
    <row r="9" spans="1:28">
      <c r="L9" s="68">
        <v>37773</v>
      </c>
      <c r="M9">
        <v>1090</v>
      </c>
      <c r="N9">
        <v>2590</v>
      </c>
      <c r="O9">
        <v>460</v>
      </c>
    </row>
    <row r="10" spans="1:28">
      <c r="L10" s="68">
        <v>37803</v>
      </c>
      <c r="M10">
        <v>780</v>
      </c>
      <c r="N10">
        <v>1640</v>
      </c>
      <c r="O10">
        <v>760</v>
      </c>
    </row>
    <row r="11" spans="1:28">
      <c r="L11" s="68">
        <v>37834</v>
      </c>
      <c r="M11">
        <v>910</v>
      </c>
      <c r="N11">
        <v>2100</v>
      </c>
      <c r="O11">
        <v>840</v>
      </c>
    </row>
    <row r="12" spans="1:28">
      <c r="L12" s="68">
        <v>37865</v>
      </c>
      <c r="M12">
        <v>990</v>
      </c>
      <c r="N12">
        <v>1620</v>
      </c>
      <c r="O12">
        <v>760</v>
      </c>
    </row>
    <row r="13" spans="1:28">
      <c r="L13" s="68">
        <v>37895</v>
      </c>
      <c r="M13">
        <v>800</v>
      </c>
      <c r="N13">
        <v>1790</v>
      </c>
      <c r="O13">
        <v>710</v>
      </c>
    </row>
    <row r="14" spans="1:28">
      <c r="L14" s="68">
        <v>37926</v>
      </c>
      <c r="M14">
        <v>1200</v>
      </c>
      <c r="N14">
        <v>2320</v>
      </c>
      <c r="O14">
        <v>690</v>
      </c>
    </row>
    <row r="15" spans="1:28">
      <c r="L15" s="68">
        <v>37956</v>
      </c>
      <c r="M15">
        <v>1150</v>
      </c>
      <c r="N15">
        <v>2090</v>
      </c>
      <c r="O15">
        <v>640</v>
      </c>
    </row>
    <row r="16" spans="1:28">
      <c r="L16" s="68">
        <v>37987</v>
      </c>
      <c r="M16">
        <v>880</v>
      </c>
      <c r="N16">
        <v>2170</v>
      </c>
      <c r="O16">
        <v>530</v>
      </c>
    </row>
    <row r="17" spans="3:15">
      <c r="L17" s="68">
        <v>38018</v>
      </c>
      <c r="M17">
        <v>870</v>
      </c>
      <c r="N17">
        <v>1640</v>
      </c>
      <c r="O17">
        <v>640</v>
      </c>
    </row>
    <row r="18" spans="3:15">
      <c r="L18" s="68">
        <v>38047</v>
      </c>
      <c r="M18">
        <v>870</v>
      </c>
      <c r="N18">
        <v>1980</v>
      </c>
      <c r="O18">
        <v>560</v>
      </c>
    </row>
    <row r="19" spans="3:15">
      <c r="L19" s="68">
        <v>38078</v>
      </c>
      <c r="M19">
        <v>760</v>
      </c>
      <c r="N19">
        <v>1360</v>
      </c>
      <c r="O19">
        <v>980</v>
      </c>
    </row>
    <row r="20" spans="3:15">
      <c r="L20" s="68">
        <v>38108</v>
      </c>
      <c r="M20">
        <v>1010</v>
      </c>
      <c r="N20">
        <v>2110</v>
      </c>
      <c r="O20">
        <v>880</v>
      </c>
    </row>
    <row r="21" spans="3:15">
      <c r="L21" s="68">
        <v>38139</v>
      </c>
      <c r="M21">
        <v>820</v>
      </c>
      <c r="N21">
        <v>1740</v>
      </c>
      <c r="O21">
        <v>570</v>
      </c>
    </row>
    <row r="22" spans="3:15">
      <c r="L22" s="68">
        <v>38169</v>
      </c>
      <c r="M22">
        <v>1140</v>
      </c>
      <c r="N22">
        <v>2040</v>
      </c>
      <c r="O22">
        <v>650</v>
      </c>
    </row>
    <row r="23" spans="3:15">
      <c r="L23" s="68">
        <v>38200</v>
      </c>
      <c r="M23">
        <v>730</v>
      </c>
      <c r="N23">
        <v>1940</v>
      </c>
      <c r="O23">
        <v>600</v>
      </c>
    </row>
    <row r="24" spans="3:15">
      <c r="L24" s="68">
        <v>38231</v>
      </c>
      <c r="M24">
        <v>1150</v>
      </c>
      <c r="N24">
        <v>2000</v>
      </c>
      <c r="O24">
        <v>540</v>
      </c>
    </row>
    <row r="25" spans="3:15">
      <c r="L25" s="68">
        <v>38261</v>
      </c>
      <c r="M25">
        <v>690</v>
      </c>
      <c r="N25">
        <v>890</v>
      </c>
      <c r="O25">
        <v>1130</v>
      </c>
    </row>
    <row r="26" spans="3:15">
      <c r="L26" s="68">
        <v>38292</v>
      </c>
      <c r="M26">
        <v>1210</v>
      </c>
      <c r="N26">
        <v>2480</v>
      </c>
      <c r="O26">
        <v>600</v>
      </c>
    </row>
    <row r="27" spans="3:15">
      <c r="L27" s="68">
        <v>38322</v>
      </c>
      <c r="M27">
        <v>1080</v>
      </c>
      <c r="N27">
        <v>2050</v>
      </c>
      <c r="O27">
        <v>660</v>
      </c>
    </row>
    <row r="28" spans="3:15">
      <c r="L28" s="68">
        <v>38353</v>
      </c>
      <c r="M28">
        <v>1420</v>
      </c>
      <c r="N28">
        <v>2840</v>
      </c>
      <c r="O28">
        <v>330</v>
      </c>
    </row>
    <row r="29" spans="3:15">
      <c r="C29" s="87"/>
      <c r="L29" s="68">
        <v>38384</v>
      </c>
      <c r="M29">
        <v>1230</v>
      </c>
      <c r="N29">
        <v>2490</v>
      </c>
      <c r="O29">
        <v>710</v>
      </c>
    </row>
    <row r="30" spans="3:15">
      <c r="L30" s="68">
        <v>38412</v>
      </c>
      <c r="M30">
        <v>1170</v>
      </c>
      <c r="N30">
        <v>2330</v>
      </c>
      <c r="O30">
        <v>610</v>
      </c>
    </row>
    <row r="31" spans="3:15">
      <c r="L31" s="68">
        <v>38443</v>
      </c>
      <c r="M31">
        <v>1140</v>
      </c>
      <c r="N31">
        <v>2540</v>
      </c>
      <c r="O31">
        <v>840</v>
      </c>
    </row>
    <row r="32" spans="3:15">
      <c r="L32" s="68">
        <v>38473</v>
      </c>
      <c r="M32">
        <v>560</v>
      </c>
      <c r="N32">
        <v>1750</v>
      </c>
      <c r="O32">
        <v>1010</v>
      </c>
    </row>
    <row r="33" spans="12:15">
      <c r="L33" s="68">
        <v>38504</v>
      </c>
      <c r="M33">
        <v>910</v>
      </c>
      <c r="N33">
        <v>2490</v>
      </c>
      <c r="O33">
        <v>950</v>
      </c>
    </row>
    <row r="34" spans="12:15">
      <c r="L34" s="68">
        <v>38534</v>
      </c>
      <c r="M34">
        <v>1260</v>
      </c>
      <c r="N34">
        <v>2930</v>
      </c>
      <c r="O34">
        <v>150</v>
      </c>
    </row>
    <row r="35" spans="12:15">
      <c r="L35" s="68">
        <v>38565</v>
      </c>
      <c r="M35">
        <v>1050</v>
      </c>
      <c r="N35">
        <v>2500</v>
      </c>
      <c r="O35">
        <v>390</v>
      </c>
    </row>
    <row r="36" spans="12:15">
      <c r="L36" s="68">
        <v>38596</v>
      </c>
      <c r="M36">
        <v>1020</v>
      </c>
      <c r="N36">
        <v>2240</v>
      </c>
      <c r="O36">
        <v>440</v>
      </c>
    </row>
    <row r="37" spans="12:15">
      <c r="L37" s="68">
        <v>38626</v>
      </c>
      <c r="M37">
        <v>760</v>
      </c>
      <c r="N37">
        <v>1630</v>
      </c>
      <c r="O37">
        <v>420</v>
      </c>
    </row>
    <row r="38" spans="12:15">
      <c r="L38" s="68">
        <v>38657</v>
      </c>
      <c r="M38">
        <v>710</v>
      </c>
      <c r="N38">
        <v>1380</v>
      </c>
      <c r="O38">
        <v>880</v>
      </c>
    </row>
    <row r="39" spans="12:15">
      <c r="L39" s="68">
        <v>38687</v>
      </c>
      <c r="M39">
        <v>1000</v>
      </c>
      <c r="N39">
        <v>2000</v>
      </c>
      <c r="O39">
        <v>660</v>
      </c>
    </row>
    <row r="40" spans="12:15">
      <c r="L40" s="68">
        <v>38718</v>
      </c>
      <c r="M40">
        <v>940</v>
      </c>
      <c r="N40">
        <v>2200</v>
      </c>
      <c r="O40">
        <v>630</v>
      </c>
    </row>
    <row r="41" spans="12:15">
      <c r="L41" s="68">
        <v>38749</v>
      </c>
      <c r="M41">
        <v>1270</v>
      </c>
      <c r="N41">
        <v>2510</v>
      </c>
      <c r="O41">
        <v>510</v>
      </c>
    </row>
    <row r="42" spans="12:15">
      <c r="L42" s="68">
        <v>38777</v>
      </c>
      <c r="M42">
        <v>1370</v>
      </c>
      <c r="N42">
        <v>2610</v>
      </c>
      <c r="O42">
        <v>560</v>
      </c>
    </row>
    <row r="43" spans="12:15">
      <c r="L43" s="68">
        <v>38808</v>
      </c>
      <c r="M43">
        <v>1050</v>
      </c>
      <c r="N43">
        <v>2180</v>
      </c>
      <c r="O43">
        <v>620</v>
      </c>
    </row>
    <row r="44" spans="12:15">
      <c r="L44" s="68">
        <v>38838</v>
      </c>
      <c r="M44">
        <v>1110</v>
      </c>
      <c r="N44">
        <v>2590</v>
      </c>
      <c r="O44">
        <v>470</v>
      </c>
    </row>
    <row r="45" spans="12:15">
      <c r="L45" s="68">
        <v>38869</v>
      </c>
      <c r="M45">
        <v>1170</v>
      </c>
      <c r="N45">
        <v>2160</v>
      </c>
      <c r="O45">
        <v>580</v>
      </c>
    </row>
    <row r="46" spans="12:15">
      <c r="L46" s="68">
        <v>38899</v>
      </c>
      <c r="M46">
        <v>990</v>
      </c>
      <c r="N46">
        <v>2020</v>
      </c>
      <c r="O46">
        <v>480</v>
      </c>
    </row>
    <row r="47" spans="12:15">
      <c r="L47" s="68">
        <v>38930</v>
      </c>
      <c r="M47">
        <v>1040</v>
      </c>
      <c r="N47">
        <v>1870</v>
      </c>
      <c r="O47">
        <v>300</v>
      </c>
    </row>
    <row r="48" spans="12:15">
      <c r="L48" s="68">
        <v>38961</v>
      </c>
      <c r="M48">
        <v>1350</v>
      </c>
      <c r="N48">
        <v>2590</v>
      </c>
      <c r="O48">
        <v>540</v>
      </c>
    </row>
    <row r="49" spans="12:15">
      <c r="L49" s="68">
        <v>38991</v>
      </c>
      <c r="M49">
        <v>820</v>
      </c>
      <c r="N49">
        <v>1440</v>
      </c>
      <c r="O49">
        <v>520</v>
      </c>
    </row>
    <row r="50" spans="12:15">
      <c r="L50" s="68">
        <v>39022</v>
      </c>
      <c r="M50">
        <v>860</v>
      </c>
      <c r="N50">
        <v>1870</v>
      </c>
      <c r="O50">
        <v>620</v>
      </c>
    </row>
    <row r="51" spans="12:15">
      <c r="L51" s="68">
        <v>39052</v>
      </c>
      <c r="M51">
        <v>1190</v>
      </c>
      <c r="N51">
        <v>2640</v>
      </c>
      <c r="O51">
        <v>460</v>
      </c>
    </row>
    <row r="52" spans="12:15">
      <c r="L52" s="68">
        <v>39083</v>
      </c>
      <c r="M52">
        <v>910</v>
      </c>
      <c r="N52">
        <v>1980</v>
      </c>
      <c r="O52">
        <v>590</v>
      </c>
    </row>
    <row r="53" spans="12:15">
      <c r="L53" s="68">
        <v>39114</v>
      </c>
      <c r="M53">
        <v>950</v>
      </c>
      <c r="N53">
        <v>2290</v>
      </c>
      <c r="O53">
        <v>510</v>
      </c>
    </row>
    <row r="54" spans="12:15">
      <c r="L54" s="68">
        <v>39142</v>
      </c>
      <c r="M54">
        <v>820</v>
      </c>
      <c r="N54">
        <v>1850</v>
      </c>
      <c r="O54">
        <v>550</v>
      </c>
    </row>
    <row r="55" spans="12:15">
      <c r="L55" s="68">
        <v>39173</v>
      </c>
      <c r="M55">
        <v>770</v>
      </c>
      <c r="N55">
        <v>1710</v>
      </c>
      <c r="O55">
        <v>610</v>
      </c>
    </row>
    <row r="56" spans="12:15">
      <c r="L56" s="68">
        <v>39203</v>
      </c>
      <c r="M56">
        <v>810</v>
      </c>
      <c r="N56">
        <v>1480</v>
      </c>
      <c r="O56">
        <v>720</v>
      </c>
    </row>
    <row r="57" spans="12:15">
      <c r="L57" s="68">
        <v>39234</v>
      </c>
      <c r="M57">
        <v>1370</v>
      </c>
      <c r="N57">
        <v>2820</v>
      </c>
      <c r="O57">
        <v>770</v>
      </c>
    </row>
    <row r="58" spans="12:15">
      <c r="L58" s="68">
        <v>39264</v>
      </c>
      <c r="M58">
        <v>940</v>
      </c>
      <c r="N58">
        <v>2360</v>
      </c>
      <c r="O58">
        <v>540</v>
      </c>
    </row>
    <row r="59" spans="12:15">
      <c r="L59" s="68">
        <v>39295</v>
      </c>
      <c r="M59">
        <v>1020</v>
      </c>
      <c r="N59">
        <v>1940</v>
      </c>
      <c r="O59">
        <v>420</v>
      </c>
    </row>
    <row r="60" spans="12:15">
      <c r="L60" s="68">
        <v>39326</v>
      </c>
      <c r="M60">
        <v>930</v>
      </c>
      <c r="N60">
        <v>1900</v>
      </c>
      <c r="O60">
        <v>800</v>
      </c>
    </row>
    <row r="61" spans="12:15">
      <c r="L61" s="68">
        <v>39356</v>
      </c>
      <c r="M61">
        <v>1110</v>
      </c>
      <c r="N61">
        <v>2520</v>
      </c>
      <c r="O61">
        <v>660</v>
      </c>
    </row>
    <row r="62" spans="12:15">
      <c r="L62" s="68">
        <v>39387</v>
      </c>
      <c r="M62">
        <v>1230</v>
      </c>
      <c r="N62">
        <v>2320</v>
      </c>
      <c r="O62">
        <v>610</v>
      </c>
    </row>
    <row r="63" spans="12:15">
      <c r="L63" s="68">
        <v>39417</v>
      </c>
      <c r="M63">
        <v>1080</v>
      </c>
      <c r="N63">
        <v>2240</v>
      </c>
      <c r="O63">
        <v>990</v>
      </c>
    </row>
    <row r="64" spans="12:15">
      <c r="L64" s="68">
        <v>39448</v>
      </c>
      <c r="M64">
        <v>890</v>
      </c>
      <c r="N64">
        <v>1840</v>
      </c>
      <c r="O64">
        <v>530</v>
      </c>
    </row>
    <row r="65" spans="12:15">
      <c r="L65" s="68">
        <v>39479</v>
      </c>
      <c r="M65">
        <v>970</v>
      </c>
      <c r="N65">
        <v>1940</v>
      </c>
      <c r="O65">
        <v>520</v>
      </c>
    </row>
    <row r="66" spans="12:15">
      <c r="L66" s="68">
        <v>39508</v>
      </c>
      <c r="M66">
        <v>920</v>
      </c>
      <c r="N66">
        <v>2510</v>
      </c>
      <c r="O66">
        <v>480</v>
      </c>
    </row>
    <row r="67" spans="12:15">
      <c r="L67" s="68">
        <v>39539</v>
      </c>
      <c r="M67">
        <v>1000</v>
      </c>
      <c r="N67">
        <v>2360</v>
      </c>
      <c r="O67">
        <v>370</v>
      </c>
    </row>
    <row r="68" spans="12:15">
      <c r="L68" s="68">
        <v>39569</v>
      </c>
      <c r="M68">
        <v>1250</v>
      </c>
      <c r="N68">
        <v>2400</v>
      </c>
      <c r="O68">
        <v>380</v>
      </c>
    </row>
    <row r="69" spans="12:15">
      <c r="L69" s="68">
        <v>39600</v>
      </c>
      <c r="M69">
        <v>1280</v>
      </c>
      <c r="N69">
        <v>2490</v>
      </c>
      <c r="O69">
        <v>640</v>
      </c>
    </row>
    <row r="70" spans="12:15">
      <c r="L70" s="68">
        <v>39630</v>
      </c>
      <c r="M70">
        <v>790</v>
      </c>
      <c r="N70">
        <v>1760</v>
      </c>
      <c r="O70">
        <v>450</v>
      </c>
    </row>
    <row r="71" spans="12:15">
      <c r="L71" s="68">
        <v>39661</v>
      </c>
      <c r="M71">
        <v>940</v>
      </c>
      <c r="N71">
        <v>2000</v>
      </c>
      <c r="O71">
        <v>290</v>
      </c>
    </row>
    <row r="72" spans="12:15">
      <c r="L72" s="68">
        <v>39692</v>
      </c>
      <c r="M72">
        <v>1140</v>
      </c>
      <c r="N72">
        <v>2570</v>
      </c>
      <c r="O72">
        <v>460</v>
      </c>
    </row>
    <row r="73" spans="12:15">
      <c r="L73" s="68">
        <v>39722</v>
      </c>
      <c r="M73">
        <v>1020</v>
      </c>
      <c r="N73">
        <v>2760</v>
      </c>
      <c r="O73">
        <v>370</v>
      </c>
    </row>
    <row r="74" spans="12:15">
      <c r="L74" s="68">
        <v>39753</v>
      </c>
      <c r="M74">
        <v>1060</v>
      </c>
      <c r="N74">
        <v>1680</v>
      </c>
      <c r="O74">
        <v>560</v>
      </c>
    </row>
    <row r="75" spans="12:15">
      <c r="L75" s="68">
        <v>39783</v>
      </c>
      <c r="M75">
        <v>1130</v>
      </c>
      <c r="N75">
        <v>2000</v>
      </c>
      <c r="O75">
        <v>60</v>
      </c>
    </row>
    <row r="76" spans="12:15">
      <c r="L76" s="68">
        <v>39814</v>
      </c>
      <c r="M76">
        <v>1050</v>
      </c>
      <c r="N76">
        <v>2270</v>
      </c>
      <c r="O76">
        <v>710</v>
      </c>
    </row>
    <row r="77" spans="12:15">
      <c r="L77" s="68">
        <v>39845</v>
      </c>
      <c r="M77">
        <v>1380</v>
      </c>
      <c r="N77">
        <v>2350</v>
      </c>
      <c r="O77">
        <v>660</v>
      </c>
    </row>
    <row r="78" spans="12:15">
      <c r="L78" s="68">
        <v>39873</v>
      </c>
      <c r="M78">
        <v>770</v>
      </c>
      <c r="N78">
        <v>1410</v>
      </c>
      <c r="O78">
        <v>800</v>
      </c>
    </row>
    <row r="79" spans="12:15">
      <c r="L79" s="68">
        <v>39904</v>
      </c>
      <c r="M79">
        <v>860</v>
      </c>
      <c r="N79">
        <v>2410</v>
      </c>
      <c r="O79">
        <v>360</v>
      </c>
    </row>
    <row r="80" spans="12:15">
      <c r="L80" s="68">
        <v>39934</v>
      </c>
      <c r="M80">
        <v>1130</v>
      </c>
      <c r="N80">
        <v>1980</v>
      </c>
      <c r="O80">
        <v>700</v>
      </c>
    </row>
    <row r="81" spans="12:15">
      <c r="L81" s="68">
        <v>39965</v>
      </c>
      <c r="M81">
        <v>1350</v>
      </c>
      <c r="N81">
        <v>2960</v>
      </c>
      <c r="O81">
        <v>300</v>
      </c>
    </row>
    <row r="82" spans="12:15">
      <c r="L82" s="68">
        <v>39995</v>
      </c>
      <c r="M82">
        <v>920</v>
      </c>
      <c r="N82">
        <v>2320</v>
      </c>
      <c r="O82">
        <v>380</v>
      </c>
    </row>
  </sheetData>
  <hyperlinks>
    <hyperlink ref="A1" location="'Table of contents'!A1" display="Return to table of contents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63"/>
  <dimension ref="A1:Y270"/>
  <sheetViews>
    <sheetView workbookViewId="0" xr3:uid="{AA45E0D5-1C69-5D35-8AA8-45E8B039A39C}"/>
  </sheetViews>
  <sheetFormatPr defaultRowHeight="15"/>
  <sheetData>
    <row r="1" spans="1:2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5">
      <c r="L3">
        <v>55</v>
      </c>
      <c r="X3">
        <f>RANK(L3,$L$3:$L$12,0)</f>
        <v>6</v>
      </c>
      <c r="Y3">
        <f t="shared" ref="Y3:Y12" si="0">RANK(L3,$L$3:$L$12,1)</f>
        <v>4</v>
      </c>
    </row>
    <row r="4" spans="1:25">
      <c r="L4">
        <v>66</v>
      </c>
      <c r="X4">
        <f t="shared" ref="X4:X12" si="1">RANK(L4,$L$3:$L$12,0)</f>
        <v>4</v>
      </c>
      <c r="Y4">
        <f t="shared" si="0"/>
        <v>7</v>
      </c>
    </row>
    <row r="5" spans="1:25">
      <c r="L5">
        <v>76</v>
      </c>
      <c r="X5">
        <f t="shared" si="1"/>
        <v>1</v>
      </c>
      <c r="Y5">
        <f t="shared" si="0"/>
        <v>10</v>
      </c>
    </row>
    <row r="6" spans="1:25">
      <c r="L6">
        <v>34</v>
      </c>
      <c r="X6">
        <f t="shared" si="1"/>
        <v>10</v>
      </c>
      <c r="Y6">
        <f t="shared" si="0"/>
        <v>1</v>
      </c>
    </row>
    <row r="7" spans="1:25">
      <c r="L7">
        <v>55</v>
      </c>
      <c r="X7">
        <f t="shared" si="1"/>
        <v>6</v>
      </c>
      <c r="Y7">
        <f t="shared" si="0"/>
        <v>4</v>
      </c>
    </row>
    <row r="8" spans="1:25">
      <c r="L8">
        <v>68</v>
      </c>
      <c r="X8">
        <f t="shared" si="1"/>
        <v>3</v>
      </c>
      <c r="Y8">
        <f t="shared" si="0"/>
        <v>8</v>
      </c>
    </row>
    <row r="9" spans="1:25">
      <c r="L9">
        <v>75</v>
      </c>
      <c r="X9">
        <f t="shared" si="1"/>
        <v>2</v>
      </c>
      <c r="Y9">
        <f t="shared" si="0"/>
        <v>9</v>
      </c>
    </row>
    <row r="10" spans="1:25">
      <c r="L10">
        <v>44</v>
      </c>
      <c r="X10">
        <f t="shared" si="1"/>
        <v>8</v>
      </c>
      <c r="Y10">
        <f t="shared" si="0"/>
        <v>3</v>
      </c>
    </row>
    <row r="11" spans="1:25">
      <c r="L11">
        <v>38</v>
      </c>
      <c r="X11">
        <f t="shared" si="1"/>
        <v>9</v>
      </c>
      <c r="Y11">
        <f t="shared" si="0"/>
        <v>2</v>
      </c>
    </row>
    <row r="12" spans="1:25">
      <c r="L12">
        <v>58</v>
      </c>
      <c r="X12">
        <f t="shared" si="1"/>
        <v>5</v>
      </c>
      <c r="Y12">
        <f t="shared" si="0"/>
        <v>6</v>
      </c>
    </row>
    <row r="21" spans="3:25">
      <c r="L21" s="65">
        <v>679.02</v>
      </c>
      <c r="N21">
        <v>1</v>
      </c>
      <c r="X21">
        <f t="shared" ref="X21:X30" si="2">LARGE($L$21:$L$270,N21)</f>
        <v>1847.97</v>
      </c>
      <c r="Y21">
        <f t="shared" ref="Y21:Y30" si="3">SMALL($L$21:$L$270,N21)</f>
        <v>323.69</v>
      </c>
    </row>
    <row r="22" spans="3:25">
      <c r="L22" s="65">
        <v>1208.42</v>
      </c>
      <c r="N22">
        <v>2</v>
      </c>
      <c r="X22">
        <f t="shared" si="2"/>
        <v>1699.23</v>
      </c>
      <c r="Y22">
        <f t="shared" si="3"/>
        <v>379.17</v>
      </c>
    </row>
    <row r="23" spans="3:25">
      <c r="L23" s="65">
        <v>1635.72</v>
      </c>
      <c r="N23">
        <v>3</v>
      </c>
      <c r="X23">
        <f t="shared" si="2"/>
        <v>1648.23</v>
      </c>
      <c r="Y23">
        <f t="shared" si="3"/>
        <v>380.33</v>
      </c>
    </row>
    <row r="24" spans="3:25">
      <c r="L24" s="65">
        <v>729.63</v>
      </c>
      <c r="N24">
        <v>4</v>
      </c>
      <c r="X24">
        <f t="shared" si="2"/>
        <v>1635.72</v>
      </c>
      <c r="Y24">
        <f t="shared" si="3"/>
        <v>478.23</v>
      </c>
    </row>
    <row r="25" spans="3:25">
      <c r="L25" s="65">
        <v>1036.08</v>
      </c>
      <c r="N25">
        <v>5</v>
      </c>
      <c r="X25">
        <f t="shared" si="2"/>
        <v>1614.91</v>
      </c>
      <c r="Y25">
        <f t="shared" si="3"/>
        <v>485.68</v>
      </c>
    </row>
    <row r="26" spans="3:25">
      <c r="L26" s="65">
        <v>716.62</v>
      </c>
      <c r="N26">
        <v>6</v>
      </c>
      <c r="X26">
        <f t="shared" si="2"/>
        <v>1597.1</v>
      </c>
      <c r="Y26">
        <f t="shared" si="3"/>
        <v>488.53</v>
      </c>
    </row>
    <row r="27" spans="3:25">
      <c r="L27" s="65">
        <v>972.92</v>
      </c>
      <c r="N27">
        <v>7</v>
      </c>
      <c r="X27">
        <f t="shared" si="2"/>
        <v>1594.35</v>
      </c>
      <c r="Y27">
        <f t="shared" si="3"/>
        <v>489.87</v>
      </c>
    </row>
    <row r="28" spans="3:25">
      <c r="L28" s="65">
        <v>1175.68</v>
      </c>
      <c r="N28">
        <v>8</v>
      </c>
      <c r="X28">
        <f t="shared" si="2"/>
        <v>1528.9</v>
      </c>
      <c r="Y28">
        <f t="shared" si="3"/>
        <v>512.38</v>
      </c>
    </row>
    <row r="29" spans="3:25">
      <c r="C29" s="87"/>
      <c r="L29" s="65">
        <v>1271.3800000000001</v>
      </c>
      <c r="N29">
        <v>9</v>
      </c>
      <c r="X29">
        <f t="shared" si="2"/>
        <v>1527.33</v>
      </c>
      <c r="Y29">
        <f t="shared" si="3"/>
        <v>517.26</v>
      </c>
    </row>
    <row r="30" spans="3:25">
      <c r="L30" s="65">
        <v>1048.93</v>
      </c>
      <c r="N30">
        <v>10</v>
      </c>
      <c r="X30">
        <f t="shared" si="2"/>
        <v>1525.45</v>
      </c>
      <c r="Y30">
        <f t="shared" si="3"/>
        <v>523.64</v>
      </c>
    </row>
    <row r="31" spans="3:25">
      <c r="L31" s="65">
        <v>718.89</v>
      </c>
    </row>
    <row r="32" spans="3:25">
      <c r="L32" s="65">
        <v>1282.8900000000001</v>
      </c>
    </row>
    <row r="33" spans="12:12">
      <c r="L33" s="65">
        <v>960.55</v>
      </c>
    </row>
    <row r="34" spans="12:12">
      <c r="L34" s="65">
        <v>1356.75</v>
      </c>
    </row>
    <row r="35" spans="12:12">
      <c r="L35" s="65">
        <v>1257.6600000000001</v>
      </c>
    </row>
    <row r="36" spans="12:12">
      <c r="L36" s="65">
        <v>902.38</v>
      </c>
    </row>
    <row r="37" spans="12:12">
      <c r="L37" s="65">
        <v>1648.23</v>
      </c>
    </row>
    <row r="38" spans="12:12">
      <c r="L38" s="65">
        <v>1111.56</v>
      </c>
    </row>
    <row r="39" spans="12:12">
      <c r="L39" s="65">
        <v>750.54</v>
      </c>
    </row>
    <row r="40" spans="12:12">
      <c r="L40" s="65">
        <v>1001.74</v>
      </c>
    </row>
    <row r="41" spans="12:12">
      <c r="L41" s="65">
        <v>742.81</v>
      </c>
    </row>
    <row r="42" spans="12:12">
      <c r="L42" s="65">
        <v>707.5</v>
      </c>
    </row>
    <row r="43" spans="12:12">
      <c r="L43" s="65">
        <v>1080.94</v>
      </c>
    </row>
    <row r="44" spans="12:12">
      <c r="L44" s="65">
        <v>1290.8499999999999</v>
      </c>
    </row>
    <row r="45" spans="12:12">
      <c r="L45" s="65">
        <v>1115.6600000000001</v>
      </c>
    </row>
    <row r="46" spans="12:12">
      <c r="L46" s="65">
        <v>1005.36</v>
      </c>
    </row>
    <row r="47" spans="12:12">
      <c r="L47" s="65">
        <v>1243.57</v>
      </c>
    </row>
    <row r="48" spans="12:12">
      <c r="L48" s="65">
        <v>1454.84</v>
      </c>
    </row>
    <row r="49" spans="12:12">
      <c r="L49" s="65">
        <v>1491.96</v>
      </c>
    </row>
    <row r="50" spans="12:12">
      <c r="L50" s="65">
        <v>991.85</v>
      </c>
    </row>
    <row r="51" spans="12:12">
      <c r="L51" s="65">
        <v>1345.71</v>
      </c>
    </row>
    <row r="52" spans="12:12">
      <c r="L52" s="65">
        <v>1098.3800000000001</v>
      </c>
    </row>
    <row r="53" spans="12:12">
      <c r="L53" s="65">
        <v>584.24</v>
      </c>
    </row>
    <row r="54" spans="12:12">
      <c r="L54" s="65">
        <v>1209.5</v>
      </c>
    </row>
    <row r="55" spans="12:12">
      <c r="L55" s="65">
        <v>1416.73</v>
      </c>
    </row>
    <row r="56" spans="12:12">
      <c r="L56" s="65">
        <v>530.54</v>
      </c>
    </row>
    <row r="57" spans="12:12">
      <c r="L57" s="65">
        <v>1171.9100000000001</v>
      </c>
    </row>
    <row r="58" spans="12:12">
      <c r="L58" s="65">
        <v>1354.49</v>
      </c>
    </row>
    <row r="59" spans="12:12">
      <c r="L59" s="65">
        <v>989.32</v>
      </c>
    </row>
    <row r="60" spans="12:12">
      <c r="L60" s="65">
        <v>788.77</v>
      </c>
    </row>
    <row r="61" spans="12:12">
      <c r="L61" s="65">
        <v>1264.69</v>
      </c>
    </row>
    <row r="62" spans="12:12">
      <c r="L62" s="65">
        <v>1594.35</v>
      </c>
    </row>
    <row r="63" spans="12:12">
      <c r="L63" s="65">
        <v>1274.46</v>
      </c>
    </row>
    <row r="64" spans="12:12">
      <c r="L64" s="65">
        <v>1023.2</v>
      </c>
    </row>
    <row r="65" spans="12:12">
      <c r="L65" s="65">
        <v>1377.79</v>
      </c>
    </row>
    <row r="66" spans="12:12">
      <c r="L66" s="65">
        <v>1090.1099999999999</v>
      </c>
    </row>
    <row r="67" spans="12:12">
      <c r="L67" s="65">
        <v>963.47</v>
      </c>
    </row>
    <row r="68" spans="12:12">
      <c r="L68" s="65">
        <v>623.22</v>
      </c>
    </row>
    <row r="69" spans="12:12">
      <c r="L69" s="65">
        <v>591.33000000000004</v>
      </c>
    </row>
    <row r="70" spans="12:12">
      <c r="L70" s="65">
        <v>1060.24</v>
      </c>
    </row>
    <row r="71" spans="12:12">
      <c r="L71" s="65">
        <v>669.8</v>
      </c>
    </row>
    <row r="72" spans="12:12">
      <c r="L72" s="65">
        <v>1260.54</v>
      </c>
    </row>
    <row r="73" spans="12:12">
      <c r="L73" s="65">
        <v>1019.52</v>
      </c>
    </row>
    <row r="74" spans="12:12">
      <c r="L74" s="65">
        <v>819.22</v>
      </c>
    </row>
    <row r="75" spans="12:12">
      <c r="L75" s="65">
        <v>602.14</v>
      </c>
    </row>
    <row r="76" spans="12:12">
      <c r="L76" s="65">
        <v>714.58</v>
      </c>
    </row>
    <row r="77" spans="12:12">
      <c r="L77" s="65">
        <v>996.73</v>
      </c>
    </row>
    <row r="78" spans="12:12">
      <c r="L78" s="65">
        <v>698.22</v>
      </c>
    </row>
    <row r="79" spans="12:12">
      <c r="L79" s="65">
        <v>1116.06</v>
      </c>
    </row>
    <row r="80" spans="12:12">
      <c r="L80" s="65">
        <v>851.37</v>
      </c>
    </row>
    <row r="81" spans="12:12">
      <c r="L81" s="65">
        <v>1223.55</v>
      </c>
    </row>
    <row r="82" spans="12:12">
      <c r="L82" s="65">
        <v>963.66</v>
      </c>
    </row>
    <row r="83" spans="12:12">
      <c r="L83" s="65">
        <v>1114.3499999999999</v>
      </c>
    </row>
    <row r="84" spans="12:12">
      <c r="L84" s="65">
        <v>1473.56</v>
      </c>
    </row>
    <row r="85" spans="12:12">
      <c r="L85" s="65">
        <v>755.3</v>
      </c>
    </row>
    <row r="86" spans="12:12">
      <c r="L86" s="65">
        <v>833.3</v>
      </c>
    </row>
    <row r="87" spans="12:12">
      <c r="L87" s="65">
        <v>670.82</v>
      </c>
    </row>
    <row r="88" spans="12:12">
      <c r="L88" s="65">
        <v>859.38</v>
      </c>
    </row>
    <row r="89" spans="12:12">
      <c r="L89" s="65">
        <v>1109.96</v>
      </c>
    </row>
    <row r="90" spans="12:12">
      <c r="L90" s="65">
        <v>1614.91</v>
      </c>
    </row>
    <row r="91" spans="12:12">
      <c r="L91" s="65">
        <v>1035.8699999999999</v>
      </c>
    </row>
    <row r="92" spans="12:12">
      <c r="L92" s="65">
        <v>927.74</v>
      </c>
    </row>
    <row r="93" spans="12:12">
      <c r="L93" s="65">
        <v>681.5</v>
      </c>
    </row>
    <row r="94" spans="12:12">
      <c r="L94" s="65">
        <v>953.19</v>
      </c>
    </row>
    <row r="95" spans="12:12">
      <c r="L95" s="65">
        <v>1296.71</v>
      </c>
    </row>
    <row r="96" spans="12:12">
      <c r="L96" s="65">
        <v>379.17</v>
      </c>
    </row>
    <row r="97" spans="12:12">
      <c r="L97" s="65">
        <v>773.67</v>
      </c>
    </row>
    <row r="98" spans="12:12">
      <c r="L98" s="65">
        <v>1235.8699999999999</v>
      </c>
    </row>
    <row r="99" spans="12:12">
      <c r="L99" s="65">
        <v>1442.2</v>
      </c>
    </row>
    <row r="100" spans="12:12">
      <c r="L100" s="65">
        <v>1332.61</v>
      </c>
    </row>
    <row r="101" spans="12:12">
      <c r="L101" s="65">
        <v>1314.41</v>
      </c>
    </row>
    <row r="102" spans="12:12">
      <c r="L102" s="65">
        <v>1102.07</v>
      </c>
    </row>
    <row r="103" spans="12:12">
      <c r="L103" s="65">
        <v>894.25</v>
      </c>
    </row>
    <row r="104" spans="12:12">
      <c r="L104" s="65">
        <v>949.84</v>
      </c>
    </row>
    <row r="105" spans="12:12">
      <c r="L105" s="65">
        <v>899.89</v>
      </c>
    </row>
    <row r="106" spans="12:12">
      <c r="L106" s="65">
        <v>842.8</v>
      </c>
    </row>
    <row r="107" spans="12:12">
      <c r="L107" s="65">
        <v>737.26</v>
      </c>
    </row>
    <row r="108" spans="12:12">
      <c r="L108" s="65">
        <v>853.25</v>
      </c>
    </row>
    <row r="109" spans="12:12">
      <c r="L109" s="65">
        <v>1699.23</v>
      </c>
    </row>
    <row r="110" spans="12:12">
      <c r="L110" s="65">
        <v>1084.52</v>
      </c>
    </row>
    <row r="111" spans="12:12">
      <c r="L111" s="65">
        <v>753.02</v>
      </c>
    </row>
    <row r="112" spans="12:12">
      <c r="L112" s="65">
        <v>1004.51</v>
      </c>
    </row>
    <row r="113" spans="12:12">
      <c r="L113" s="65">
        <v>550.14</v>
      </c>
    </row>
    <row r="114" spans="12:12">
      <c r="L114" s="65">
        <v>995.72</v>
      </c>
    </row>
    <row r="115" spans="12:12">
      <c r="L115" s="65">
        <v>1284.55</v>
      </c>
    </row>
    <row r="116" spans="12:12">
      <c r="L116" s="65">
        <v>1217.77</v>
      </c>
    </row>
    <row r="117" spans="12:12">
      <c r="L117" s="65">
        <v>1527.33</v>
      </c>
    </row>
    <row r="118" spans="12:12">
      <c r="L118" s="65">
        <v>937.32</v>
      </c>
    </row>
    <row r="119" spans="12:12">
      <c r="L119" s="65">
        <v>523.64</v>
      </c>
    </row>
    <row r="120" spans="12:12">
      <c r="L120" s="65">
        <v>672.17</v>
      </c>
    </row>
    <row r="121" spans="12:12">
      <c r="L121" s="65">
        <v>1131.3900000000001</v>
      </c>
    </row>
    <row r="122" spans="12:12">
      <c r="L122" s="65">
        <v>1283.45</v>
      </c>
    </row>
    <row r="123" spans="12:12">
      <c r="L123" s="65">
        <v>822.97</v>
      </c>
    </row>
    <row r="124" spans="12:12">
      <c r="L124" s="65">
        <v>1364.57</v>
      </c>
    </row>
    <row r="125" spans="12:12">
      <c r="L125" s="65">
        <v>512.38</v>
      </c>
    </row>
    <row r="126" spans="12:12">
      <c r="L126" s="65">
        <v>774.36</v>
      </c>
    </row>
    <row r="127" spans="12:12">
      <c r="L127" s="65">
        <v>1105.6099999999999</v>
      </c>
    </row>
    <row r="128" spans="12:12">
      <c r="L128" s="65">
        <v>946.32</v>
      </c>
    </row>
    <row r="129" spans="12:12">
      <c r="L129" s="65">
        <v>730.95</v>
      </c>
    </row>
    <row r="130" spans="12:12">
      <c r="L130" s="65">
        <v>759.13</v>
      </c>
    </row>
    <row r="131" spans="12:12">
      <c r="L131" s="65">
        <v>1119.8499999999999</v>
      </c>
    </row>
    <row r="132" spans="12:12">
      <c r="L132" s="65">
        <v>1139.42</v>
      </c>
    </row>
    <row r="133" spans="12:12">
      <c r="L133" s="65">
        <v>1090.73</v>
      </c>
    </row>
    <row r="134" spans="12:12">
      <c r="L134" s="65">
        <v>1446.34</v>
      </c>
    </row>
    <row r="135" spans="12:12">
      <c r="L135" s="65">
        <v>866.76</v>
      </c>
    </row>
    <row r="136" spans="12:12">
      <c r="L136" s="65">
        <v>800.82</v>
      </c>
    </row>
    <row r="137" spans="12:12">
      <c r="L137" s="65">
        <v>1290.49</v>
      </c>
    </row>
    <row r="138" spans="12:12">
      <c r="L138" s="65">
        <v>1477.84</v>
      </c>
    </row>
    <row r="139" spans="12:12">
      <c r="L139" s="65">
        <v>977.47</v>
      </c>
    </row>
    <row r="140" spans="12:12">
      <c r="L140" s="65">
        <v>1101.76</v>
      </c>
    </row>
    <row r="141" spans="12:12">
      <c r="L141" s="65">
        <v>1101.6600000000001</v>
      </c>
    </row>
    <row r="142" spans="12:12">
      <c r="L142" s="65">
        <v>1071.95</v>
      </c>
    </row>
    <row r="143" spans="12:12">
      <c r="L143" s="65">
        <v>846.98</v>
      </c>
    </row>
    <row r="144" spans="12:12">
      <c r="L144" s="65">
        <v>1222.82</v>
      </c>
    </row>
    <row r="145" spans="12:12">
      <c r="L145" s="65">
        <v>1277.73</v>
      </c>
    </row>
    <row r="146" spans="12:12">
      <c r="L146" s="65">
        <v>1129.76</v>
      </c>
    </row>
    <row r="147" spans="12:12">
      <c r="L147" s="65">
        <v>1320.94</v>
      </c>
    </row>
    <row r="148" spans="12:12">
      <c r="L148" s="65">
        <v>762.96</v>
      </c>
    </row>
    <row r="149" spans="12:12">
      <c r="L149" s="65">
        <v>1145.8499999999999</v>
      </c>
    </row>
    <row r="150" spans="12:12">
      <c r="L150" s="65">
        <v>985.63</v>
      </c>
    </row>
    <row r="151" spans="12:12">
      <c r="L151" s="65">
        <v>664.06</v>
      </c>
    </row>
    <row r="152" spans="12:12">
      <c r="L152" s="65">
        <v>808.46</v>
      </c>
    </row>
    <row r="153" spans="12:12">
      <c r="L153" s="65">
        <v>808.69</v>
      </c>
    </row>
    <row r="154" spans="12:12">
      <c r="L154" s="65">
        <v>1433.58</v>
      </c>
    </row>
    <row r="155" spans="12:12">
      <c r="L155" s="65">
        <v>933.24</v>
      </c>
    </row>
    <row r="156" spans="12:12">
      <c r="L156" s="65">
        <v>1059.9000000000001</v>
      </c>
    </row>
    <row r="157" spans="12:12">
      <c r="L157" s="65">
        <v>1172.6099999999999</v>
      </c>
    </row>
    <row r="158" spans="12:12">
      <c r="L158" s="65">
        <v>1334.85</v>
      </c>
    </row>
    <row r="159" spans="12:12">
      <c r="L159" s="65">
        <v>752.82</v>
      </c>
    </row>
    <row r="160" spans="12:12">
      <c r="L160" s="65">
        <v>1025.82</v>
      </c>
    </row>
    <row r="161" spans="12:12">
      <c r="L161" s="65">
        <v>798.93</v>
      </c>
    </row>
    <row r="162" spans="12:12">
      <c r="L162" s="65">
        <v>590.03</v>
      </c>
    </row>
    <row r="163" spans="12:12">
      <c r="L163" s="65">
        <v>1362.43</v>
      </c>
    </row>
    <row r="164" spans="12:12">
      <c r="L164" s="65">
        <v>581.91999999999996</v>
      </c>
    </row>
    <row r="165" spans="12:12">
      <c r="L165" s="65">
        <v>921.59</v>
      </c>
    </row>
    <row r="166" spans="12:12">
      <c r="L166" s="65">
        <v>1166.95</v>
      </c>
    </row>
    <row r="167" spans="12:12">
      <c r="L167" s="65">
        <v>690.62</v>
      </c>
    </row>
    <row r="168" spans="12:12">
      <c r="L168" s="65">
        <v>1472.74</v>
      </c>
    </row>
    <row r="169" spans="12:12">
      <c r="L169" s="65">
        <v>931.17</v>
      </c>
    </row>
    <row r="170" spans="12:12">
      <c r="L170" s="65">
        <v>1525.45</v>
      </c>
    </row>
    <row r="171" spans="12:12">
      <c r="L171" s="65">
        <v>323.69</v>
      </c>
    </row>
    <row r="172" spans="12:12">
      <c r="L172" s="65">
        <v>1388.36</v>
      </c>
    </row>
    <row r="173" spans="12:12">
      <c r="L173" s="65">
        <v>668.07</v>
      </c>
    </row>
    <row r="174" spans="12:12">
      <c r="L174" s="65">
        <v>1377.3</v>
      </c>
    </row>
    <row r="175" spans="12:12">
      <c r="L175" s="65">
        <v>1374.89</v>
      </c>
    </row>
    <row r="176" spans="12:12">
      <c r="L176" s="65">
        <v>968.95</v>
      </c>
    </row>
    <row r="177" spans="12:12">
      <c r="L177" s="65">
        <v>637.91</v>
      </c>
    </row>
    <row r="178" spans="12:12">
      <c r="L178" s="65">
        <v>592.41999999999996</v>
      </c>
    </row>
    <row r="179" spans="12:12">
      <c r="L179" s="65">
        <v>1202.3699999999999</v>
      </c>
    </row>
    <row r="180" spans="12:12">
      <c r="L180" s="65">
        <v>1188.52</v>
      </c>
    </row>
    <row r="181" spans="12:12">
      <c r="L181" s="65">
        <v>1031.24</v>
      </c>
    </row>
    <row r="182" spans="12:12">
      <c r="L182" s="65">
        <v>1004.71</v>
      </c>
    </row>
    <row r="183" spans="12:12">
      <c r="L183" s="65">
        <v>1451.57</v>
      </c>
    </row>
    <row r="184" spans="12:12">
      <c r="L184" s="65">
        <v>972.33</v>
      </c>
    </row>
    <row r="185" spans="12:12">
      <c r="L185" s="65">
        <v>1172.22</v>
      </c>
    </row>
    <row r="186" spans="12:12">
      <c r="L186" s="65">
        <v>828.66</v>
      </c>
    </row>
    <row r="187" spans="12:12">
      <c r="L187" s="65">
        <v>914.55</v>
      </c>
    </row>
    <row r="188" spans="12:12">
      <c r="L188" s="65">
        <v>543.38</v>
      </c>
    </row>
    <row r="189" spans="12:12">
      <c r="L189" s="65">
        <v>489.87</v>
      </c>
    </row>
    <row r="190" spans="12:12">
      <c r="L190" s="65">
        <v>988.93</v>
      </c>
    </row>
    <row r="191" spans="12:12">
      <c r="L191" s="65">
        <v>1331.98</v>
      </c>
    </row>
    <row r="192" spans="12:12">
      <c r="L192" s="65">
        <v>1211.72</v>
      </c>
    </row>
    <row r="193" spans="12:12">
      <c r="L193" s="65">
        <v>999.51</v>
      </c>
    </row>
    <row r="194" spans="12:12">
      <c r="L194" s="65">
        <v>963.75</v>
      </c>
    </row>
    <row r="195" spans="12:12">
      <c r="L195" s="65">
        <v>1188.93</v>
      </c>
    </row>
    <row r="196" spans="12:12">
      <c r="L196" s="65">
        <v>517.26</v>
      </c>
    </row>
    <row r="197" spans="12:12">
      <c r="L197" s="65">
        <v>1234.76</v>
      </c>
    </row>
    <row r="198" spans="12:12">
      <c r="L198" s="65">
        <v>953.21</v>
      </c>
    </row>
    <row r="199" spans="12:12">
      <c r="L199" s="65">
        <v>1384.28</v>
      </c>
    </row>
    <row r="200" spans="12:12">
      <c r="L200" s="65">
        <v>1059.93</v>
      </c>
    </row>
    <row r="201" spans="12:12">
      <c r="L201" s="65">
        <v>1041.8</v>
      </c>
    </row>
    <row r="202" spans="12:12">
      <c r="L202" s="65">
        <v>964.87</v>
      </c>
    </row>
    <row r="203" spans="12:12">
      <c r="L203" s="65">
        <v>488.53</v>
      </c>
    </row>
    <row r="204" spans="12:12">
      <c r="L204" s="65">
        <v>1398.93</v>
      </c>
    </row>
    <row r="205" spans="12:12">
      <c r="L205" s="65">
        <v>1046.1199999999999</v>
      </c>
    </row>
    <row r="206" spans="12:12">
      <c r="L206" s="65">
        <v>913.83</v>
      </c>
    </row>
    <row r="207" spans="12:12">
      <c r="L207" s="65">
        <v>485.68</v>
      </c>
    </row>
    <row r="208" spans="12:12">
      <c r="L208" s="65">
        <v>1335.03</v>
      </c>
    </row>
    <row r="209" spans="12:12">
      <c r="L209" s="65">
        <v>1373.34</v>
      </c>
    </row>
    <row r="210" spans="12:12">
      <c r="L210" s="65">
        <v>1208.25</v>
      </c>
    </row>
    <row r="211" spans="12:12">
      <c r="L211" s="65">
        <v>1100.58</v>
      </c>
    </row>
    <row r="212" spans="12:12">
      <c r="L212" s="65">
        <v>1051.5</v>
      </c>
    </row>
    <row r="213" spans="12:12">
      <c r="L213" s="65">
        <v>1092.98</v>
      </c>
    </row>
    <row r="214" spans="12:12">
      <c r="L214" s="65">
        <v>1166.45</v>
      </c>
    </row>
    <row r="215" spans="12:12">
      <c r="L215" s="65">
        <v>941.87</v>
      </c>
    </row>
    <row r="216" spans="12:12">
      <c r="L216" s="65">
        <v>1053.52</v>
      </c>
    </row>
    <row r="217" spans="12:12">
      <c r="L217" s="65">
        <v>1095.1099999999999</v>
      </c>
    </row>
    <row r="218" spans="12:12">
      <c r="L218" s="65">
        <v>1847.97</v>
      </c>
    </row>
    <row r="219" spans="12:12">
      <c r="L219" s="65">
        <v>546.79</v>
      </c>
    </row>
    <row r="220" spans="12:12">
      <c r="L220" s="65">
        <v>843.64</v>
      </c>
    </row>
    <row r="221" spans="12:12">
      <c r="L221" s="65">
        <v>1306.94</v>
      </c>
    </row>
    <row r="222" spans="12:12">
      <c r="L222" s="65">
        <v>1120.74</v>
      </c>
    </row>
    <row r="223" spans="12:12">
      <c r="L223" s="65">
        <v>1289.04</v>
      </c>
    </row>
    <row r="224" spans="12:12">
      <c r="L224" s="65">
        <v>1192.82</v>
      </c>
    </row>
    <row r="225" spans="12:12">
      <c r="L225" s="65">
        <v>1132.8599999999999</v>
      </c>
    </row>
    <row r="226" spans="12:12">
      <c r="L226" s="65">
        <v>1597.1</v>
      </c>
    </row>
    <row r="227" spans="12:12">
      <c r="L227" s="65">
        <v>1078.3499999999999</v>
      </c>
    </row>
    <row r="228" spans="12:12">
      <c r="L228" s="65">
        <v>1528.9</v>
      </c>
    </row>
    <row r="229" spans="12:12">
      <c r="L229" s="65">
        <v>972.01</v>
      </c>
    </row>
    <row r="230" spans="12:12">
      <c r="L230" s="65">
        <v>1206.6300000000001</v>
      </c>
    </row>
    <row r="231" spans="12:12">
      <c r="L231" s="65">
        <v>1202.8399999999999</v>
      </c>
    </row>
    <row r="232" spans="12:12">
      <c r="L232" s="65">
        <v>704.03</v>
      </c>
    </row>
    <row r="233" spans="12:12">
      <c r="L233" s="65">
        <v>962.18</v>
      </c>
    </row>
    <row r="234" spans="12:12">
      <c r="L234" s="65">
        <v>1252</v>
      </c>
    </row>
    <row r="235" spans="12:12">
      <c r="L235" s="65">
        <v>1196.82</v>
      </c>
    </row>
    <row r="236" spans="12:12">
      <c r="L236" s="65">
        <v>1279</v>
      </c>
    </row>
    <row r="237" spans="12:12">
      <c r="L237" s="65">
        <v>757.5</v>
      </c>
    </row>
    <row r="238" spans="12:12">
      <c r="L238" s="65">
        <v>846.49</v>
      </c>
    </row>
    <row r="239" spans="12:12">
      <c r="L239" s="65">
        <v>855.45</v>
      </c>
    </row>
    <row r="240" spans="12:12">
      <c r="L240" s="65">
        <v>561.13</v>
      </c>
    </row>
    <row r="241" spans="12:12">
      <c r="L241" s="65">
        <v>1300.3599999999999</v>
      </c>
    </row>
    <row r="242" spans="12:12">
      <c r="L242" s="65">
        <v>901.77</v>
      </c>
    </row>
    <row r="243" spans="12:12">
      <c r="L243" s="65">
        <v>1015.09</v>
      </c>
    </row>
    <row r="244" spans="12:12">
      <c r="L244" s="65">
        <v>1096.8399999999999</v>
      </c>
    </row>
    <row r="245" spans="12:12">
      <c r="L245" s="65">
        <v>644.72</v>
      </c>
    </row>
    <row r="246" spans="12:12">
      <c r="L246" s="65">
        <v>1372.65</v>
      </c>
    </row>
    <row r="247" spans="12:12">
      <c r="L247" s="65">
        <v>579.08000000000004</v>
      </c>
    </row>
    <row r="248" spans="12:12">
      <c r="L248" s="65">
        <v>647.23</v>
      </c>
    </row>
    <row r="249" spans="12:12">
      <c r="L249" s="65">
        <v>478.23</v>
      </c>
    </row>
    <row r="250" spans="12:12">
      <c r="L250" s="65">
        <v>1151.76</v>
      </c>
    </row>
    <row r="251" spans="12:12">
      <c r="L251" s="65">
        <v>961.65</v>
      </c>
    </row>
    <row r="252" spans="12:12">
      <c r="L252" s="65">
        <v>1241.79</v>
      </c>
    </row>
    <row r="253" spans="12:12">
      <c r="L253" s="65">
        <v>1076.72</v>
      </c>
    </row>
    <row r="254" spans="12:12">
      <c r="L254" s="65">
        <v>774.44</v>
      </c>
    </row>
    <row r="255" spans="12:12">
      <c r="L255" s="65">
        <v>1149.76</v>
      </c>
    </row>
    <row r="256" spans="12:12">
      <c r="L256" s="65">
        <v>846.46</v>
      </c>
    </row>
    <row r="257" spans="12:12">
      <c r="L257" s="65">
        <v>927.77</v>
      </c>
    </row>
    <row r="258" spans="12:12">
      <c r="L258" s="65">
        <v>1337.16</v>
      </c>
    </row>
    <row r="259" spans="12:12">
      <c r="L259" s="65">
        <v>790.4</v>
      </c>
    </row>
    <row r="260" spans="12:12">
      <c r="L260" s="65">
        <v>807.1</v>
      </c>
    </row>
    <row r="261" spans="12:12">
      <c r="L261" s="65">
        <v>1201.21</v>
      </c>
    </row>
    <row r="262" spans="12:12">
      <c r="L262" s="65">
        <v>1330.02</v>
      </c>
    </row>
    <row r="263" spans="12:12">
      <c r="L263" s="65">
        <v>1100.3</v>
      </c>
    </row>
    <row r="264" spans="12:12">
      <c r="L264" s="65">
        <v>1317.75</v>
      </c>
    </row>
    <row r="265" spans="12:12">
      <c r="L265" s="65">
        <v>1080.5899999999999</v>
      </c>
    </row>
    <row r="266" spans="12:12">
      <c r="L266" s="65">
        <v>1400.72</v>
      </c>
    </row>
    <row r="267" spans="12:12">
      <c r="L267" s="65">
        <v>865.18</v>
      </c>
    </row>
    <row r="268" spans="12:12">
      <c r="L268" s="65">
        <v>1383.26</v>
      </c>
    </row>
    <row r="269" spans="12:12">
      <c r="L269" s="65">
        <v>997.08</v>
      </c>
    </row>
    <row r="270" spans="12:12">
      <c r="L270" s="65">
        <v>380.33</v>
      </c>
    </row>
  </sheetData>
  <hyperlinks>
    <hyperlink ref="A1" location="'Table of contents'!A1" display="Return to table of contents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64"/>
  <dimension ref="A1:N29"/>
  <sheetViews>
    <sheetView workbookViewId="0" xr3:uid="{571A5ED1-A84E-5E19-816D-794C0E1B97C4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65"/>
  <dimension ref="A1:Y29"/>
  <sheetViews>
    <sheetView workbookViewId="0" xr3:uid="{4604D0B2-54DA-57A8-9A39-49486C624AC8}"/>
  </sheetViews>
  <sheetFormatPr defaultRowHeight="15"/>
  <cols>
    <col min="12" max="12" width="14.85546875" bestFit="1" customWidth="1"/>
    <col min="25" max="25" width="9.85546875" bestFit="1" customWidth="1"/>
  </cols>
  <sheetData>
    <row r="1" spans="1:2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5">
      <c r="L3" t="s">
        <v>460</v>
      </c>
      <c r="M3" s="43">
        <v>30000</v>
      </c>
      <c r="O3" t="s">
        <v>461</v>
      </c>
      <c r="X3" t="s">
        <v>461</v>
      </c>
    </row>
    <row r="4" spans="1:25">
      <c r="L4" t="s">
        <v>462</v>
      </c>
      <c r="M4" s="44">
        <v>6.7500000000000004E-2</v>
      </c>
      <c r="X4" t="s">
        <v>275</v>
      </c>
      <c r="Y4" t="s">
        <v>176</v>
      </c>
    </row>
    <row r="5" spans="1:25">
      <c r="L5" t="s">
        <v>275</v>
      </c>
      <c r="M5">
        <v>36</v>
      </c>
      <c r="Y5" s="46">
        <f>V6</f>
        <v>922.88764134072517</v>
      </c>
    </row>
    <row r="6" spans="1:25">
      <c r="L6" t="s">
        <v>176</v>
      </c>
      <c r="U6" t="s">
        <v>176</v>
      </c>
      <c r="V6" s="46">
        <f>PMT(M4/12,M5,-M3)</f>
        <v>922.88764134072517</v>
      </c>
      <c r="X6">
        <v>24</v>
      </c>
      <c r="Y6" s="46">
        <f t="dataTable" ref="Y6:Y9" dt2D="0" dtr="0" r1="M5"/>
        <v>1339.7798848513933</v>
      </c>
    </row>
    <row r="7" spans="1:25">
      <c r="X7">
        <v>36</v>
      </c>
      <c r="Y7" s="46">
        <v>922.88764134072517</v>
      </c>
    </row>
    <row r="8" spans="1:25">
      <c r="X8">
        <v>48</v>
      </c>
      <c r="Y8" s="46">
        <v>714.91283868347159</v>
      </c>
    </row>
    <row r="9" spans="1:25">
      <c r="X9">
        <v>60</v>
      </c>
      <c r="Y9" s="46">
        <v>590.50381993545818</v>
      </c>
    </row>
    <row r="29" spans="3:3">
      <c r="C29" s="87"/>
    </row>
  </sheetData>
  <hyperlinks>
    <hyperlink ref="A1" location="'Table of contents'!A1" display="Return to table of contents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66"/>
  <dimension ref="A1:Y37"/>
  <sheetViews>
    <sheetView workbookViewId="0" xr3:uid="{07DB1F7A-F15E-5492-B366-87E277D785E5}">
      <selection activeCell="A2" sqref="A2"/>
    </sheetView>
  </sheetViews>
  <sheetFormatPr defaultRowHeight="15"/>
  <cols>
    <col min="12" max="12" width="16.42578125" customWidth="1"/>
    <col min="14" max="14" width="10.140625" bestFit="1" customWidth="1"/>
    <col min="15" max="15" width="9.7109375" bestFit="1" customWidth="1"/>
    <col min="16" max="16" width="9.28515625" bestFit="1" customWidth="1"/>
    <col min="17" max="17" width="9.42578125" bestFit="1" customWidth="1"/>
  </cols>
  <sheetData>
    <row r="1" spans="1:2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5">
      <c r="L3" t="s">
        <v>463</v>
      </c>
      <c r="M3" s="67">
        <v>0.12</v>
      </c>
    </row>
    <row r="4" spans="1:25">
      <c r="L4" t="s">
        <v>464</v>
      </c>
      <c r="M4" s="43">
        <v>100000</v>
      </c>
    </row>
    <row r="6" spans="1:25">
      <c r="L6" t="s">
        <v>465</v>
      </c>
    </row>
    <row r="7" spans="1:25">
      <c r="L7" t="s">
        <v>400</v>
      </c>
      <c r="M7">
        <v>1</v>
      </c>
      <c r="N7">
        <v>2</v>
      </c>
      <c r="O7">
        <v>3</v>
      </c>
      <c r="P7">
        <v>4</v>
      </c>
      <c r="Q7">
        <v>5</v>
      </c>
    </row>
    <row r="8" spans="1:25">
      <c r="L8" t="s">
        <v>466</v>
      </c>
      <c r="M8" s="43">
        <v>20000</v>
      </c>
      <c r="N8" s="43">
        <v>35000</v>
      </c>
      <c r="O8" s="43">
        <v>50000</v>
      </c>
      <c r="P8" s="43">
        <v>45000</v>
      </c>
      <c r="Q8" s="43">
        <v>35000</v>
      </c>
    </row>
    <row r="10" spans="1:25">
      <c r="L10" t="s">
        <v>467</v>
      </c>
      <c r="X10" t="s">
        <v>467</v>
      </c>
      <c r="Y10" s="43">
        <f>-M4+NPV(M3,M8:Q8)</f>
        <v>29806.194440467472</v>
      </c>
    </row>
    <row r="24" spans="3:17">
      <c r="L24" t="s">
        <v>463</v>
      </c>
      <c r="M24" s="67">
        <v>0.12</v>
      </c>
    </row>
    <row r="26" spans="3:17">
      <c r="L26" t="s">
        <v>468</v>
      </c>
    </row>
    <row r="27" spans="3:17">
      <c r="L27" t="s">
        <v>281</v>
      </c>
      <c r="M27" s="58">
        <v>39814</v>
      </c>
      <c r="N27" s="58">
        <v>39958</v>
      </c>
      <c r="O27" s="58">
        <v>40071</v>
      </c>
      <c r="P27" s="58">
        <v>40193</v>
      </c>
      <c r="Q27" s="58">
        <v>40359</v>
      </c>
    </row>
    <row r="28" spans="3:17">
      <c r="L28" t="s">
        <v>293</v>
      </c>
      <c r="M28" s="43">
        <v>-85000</v>
      </c>
      <c r="N28" s="43">
        <v>22500</v>
      </c>
      <c r="O28" s="43">
        <v>31000</v>
      </c>
      <c r="P28" s="43">
        <v>65500</v>
      </c>
      <c r="Q28" s="43">
        <v>55000</v>
      </c>
    </row>
    <row r="29" spans="3:17">
      <c r="C29" s="87"/>
    </row>
    <row r="30" spans="3:17">
      <c r="L30" t="s">
        <v>467</v>
      </c>
    </row>
    <row r="37" spans="24:25">
      <c r="X37" t="s">
        <v>467</v>
      </c>
      <c r="Y37" s="43">
        <f>XNPV(M24,M28:Q28,M27:Q27)</f>
        <v>69805.023839416215</v>
      </c>
    </row>
  </sheetData>
  <hyperlinks>
    <hyperlink ref="A1" location="'Table of contents'!A1" display="Return to table of contents" xr:uid="{00000000-0004-0000-4B00-000000000000}"/>
  </hyperlink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67"/>
  <dimension ref="A1:Y29"/>
  <sheetViews>
    <sheetView workbookViewId="0" xr3:uid="{26831DDC-F22A-582E-B69B-3D1D29E4864D}"/>
  </sheetViews>
  <sheetFormatPr defaultRowHeight="15"/>
  <cols>
    <col min="12" max="12" width="11.5703125" customWidth="1"/>
  </cols>
  <sheetData>
    <row r="1" spans="1:2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5">
      <c r="L3" t="s">
        <v>469</v>
      </c>
    </row>
    <row r="4" spans="1:25">
      <c r="L4" s="43">
        <v>-100000</v>
      </c>
      <c r="M4" s="43">
        <v>35000</v>
      </c>
      <c r="N4" s="43">
        <v>45000</v>
      </c>
      <c r="O4" s="43">
        <v>40000</v>
      </c>
      <c r="P4" s="43">
        <v>25000</v>
      </c>
      <c r="Q4" s="43">
        <v>10000</v>
      </c>
    </row>
    <row r="6" spans="1:25">
      <c r="L6" t="s">
        <v>470</v>
      </c>
      <c r="M6" s="44"/>
      <c r="X6" t="s">
        <v>470</v>
      </c>
      <c r="Y6" s="44">
        <f>IRR(L4:Q4,0.15)</f>
        <v>0.19812232862822721</v>
      </c>
    </row>
    <row r="29" spans="3:3">
      <c r="C29" s="87"/>
    </row>
  </sheetData>
  <hyperlinks>
    <hyperlink ref="A1" location="'Table of contents'!A1" display="Return to table of contents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68"/>
  <dimension ref="A1:N29"/>
  <sheetViews>
    <sheetView workbookViewId="0" xr3:uid="{ADC8FEA4-F776-523C-86B8-32162E4E81ED}"/>
  </sheetViews>
  <sheetFormatPr defaultRowHeight="15"/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9" spans="3:3">
      <c r="C29" s="87"/>
    </row>
  </sheetData>
  <hyperlinks>
    <hyperlink ref="A1" location="'Table of contents'!A1" display="Return to table of contents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69"/>
  <dimension ref="A1:T29"/>
  <sheetViews>
    <sheetView workbookViewId="0" xr3:uid="{846863DA-D910-5C63-920C-DB7B53DBA85F}"/>
  </sheetViews>
  <sheetFormatPr defaultRowHeight="15"/>
  <cols>
    <col min="12" max="12" width="31.28515625" bestFit="1" customWidth="1"/>
  </cols>
  <sheetData>
    <row r="1" spans="1:20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20">
      <c r="L3" t="s">
        <v>324</v>
      </c>
      <c r="M3" s="9" t="s">
        <v>325</v>
      </c>
      <c r="N3" s="9" t="s">
        <v>326</v>
      </c>
      <c r="O3" s="9" t="s">
        <v>327</v>
      </c>
    </row>
    <row r="4" spans="1:20">
      <c r="L4" t="s">
        <v>328</v>
      </c>
      <c r="M4">
        <v>1.25</v>
      </c>
      <c r="N4">
        <v>1.35</v>
      </c>
      <c r="O4">
        <v>1.55</v>
      </c>
    </row>
    <row r="5" spans="1:20">
      <c r="L5" t="s">
        <v>329</v>
      </c>
      <c r="M5">
        <v>1.1499999999999999</v>
      </c>
      <c r="N5">
        <v>1.45</v>
      </c>
      <c r="O5">
        <v>1.25</v>
      </c>
    </row>
    <row r="6" spans="1:20">
      <c r="L6" t="s">
        <v>330</v>
      </c>
      <c r="M6">
        <v>1.35</v>
      </c>
      <c r="N6">
        <v>1.45</v>
      </c>
      <c r="O6">
        <v>1.1499999999999999</v>
      </c>
    </row>
    <row r="8" spans="1:20">
      <c r="L8" t="s">
        <v>471</v>
      </c>
      <c r="T8">
        <f>INDEX(M4:O6,2,3)</f>
        <v>1.25</v>
      </c>
    </row>
    <row r="10" spans="1:20">
      <c r="L10" t="s">
        <v>472</v>
      </c>
      <c r="M10">
        <v>1</v>
      </c>
    </row>
    <row r="11" spans="1:20">
      <c r="L11" t="s">
        <v>473</v>
      </c>
      <c r="M11">
        <v>2</v>
      </c>
    </row>
    <row r="12" spans="1:20">
      <c r="L12" t="s">
        <v>474</v>
      </c>
      <c r="T12">
        <f>INDEX(M4:O6,M10,M11)</f>
        <v>1.35</v>
      </c>
    </row>
    <row r="29" spans="3:3">
      <c r="C29" s="87"/>
    </row>
  </sheetData>
  <hyperlinks>
    <hyperlink ref="A1" location="'Table of contents'!A1" display="Return to table of contents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70"/>
  <dimension ref="A1:AA39"/>
  <sheetViews>
    <sheetView workbookViewId="0" xr3:uid="{9214979C-AD34-54BA-AE45-A5B31FDFBBB4}"/>
  </sheetViews>
  <sheetFormatPr defaultRowHeight="15"/>
  <cols>
    <col min="12" max="12" width="19.5703125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4">
      <c r="L3" t="s">
        <v>475</v>
      </c>
    </row>
    <row r="4" spans="1:14">
      <c r="L4" s="9" t="s">
        <v>476</v>
      </c>
      <c r="M4" s="9" t="s">
        <v>167</v>
      </c>
    </row>
    <row r="5" spans="1:14">
      <c r="L5">
        <v>200</v>
      </c>
      <c r="M5" s="43">
        <v>5325</v>
      </c>
    </row>
    <row r="6" spans="1:14">
      <c r="L6">
        <v>250</v>
      </c>
      <c r="M6" s="43">
        <v>5430</v>
      </c>
    </row>
    <row r="7" spans="1:14">
      <c r="L7">
        <v>300</v>
      </c>
      <c r="M7" s="43">
        <v>5640</v>
      </c>
    </row>
    <row r="8" spans="1:14">
      <c r="L8">
        <v>350</v>
      </c>
      <c r="M8" s="43">
        <v>5565</v>
      </c>
    </row>
    <row r="9" spans="1:14">
      <c r="L9">
        <v>400</v>
      </c>
      <c r="M9" s="43">
        <v>5235</v>
      </c>
    </row>
    <row r="11" spans="1:14">
      <c r="L11" t="s">
        <v>477</v>
      </c>
      <c r="M11" s="43">
        <f>MAX(M5:M9)</f>
        <v>5640</v>
      </c>
    </row>
    <row r="12" spans="1:14">
      <c r="L12" t="s">
        <v>478</v>
      </c>
      <c r="M12">
        <f>INDEX(L5:L9,MATCH(M11,M5:M9,0))</f>
        <v>300</v>
      </c>
    </row>
    <row r="29" spans="3:16">
      <c r="C29" s="87"/>
    </row>
    <row r="31" spans="3:16">
      <c r="L31" t="s">
        <v>479</v>
      </c>
    </row>
    <row r="32" spans="3:16">
      <c r="M32" s="43">
        <v>2</v>
      </c>
      <c r="N32" s="43">
        <v>3</v>
      </c>
      <c r="O32" s="43">
        <v>4</v>
      </c>
      <c r="P32" s="43">
        <v>5</v>
      </c>
    </row>
    <row r="33" spans="12:27">
      <c r="L33">
        <v>200</v>
      </c>
      <c r="M33" s="43">
        <v>5235</v>
      </c>
      <c r="N33" s="43">
        <v>5175</v>
      </c>
      <c r="O33" s="43">
        <v>5025</v>
      </c>
      <c r="P33" s="43">
        <v>4935</v>
      </c>
    </row>
    <row r="34" spans="12:27">
      <c r="L34">
        <v>250</v>
      </c>
      <c r="M34" s="43">
        <v>5465</v>
      </c>
      <c r="N34" s="43">
        <v>5285</v>
      </c>
      <c r="O34" s="43">
        <v>5190</v>
      </c>
      <c r="P34" s="43">
        <v>5085</v>
      </c>
    </row>
    <row r="35" spans="12:27">
      <c r="L35">
        <v>300</v>
      </c>
      <c r="M35" s="43">
        <v>5355</v>
      </c>
      <c r="N35" s="43">
        <v>5325</v>
      </c>
      <c r="O35" s="43">
        <v>5265</v>
      </c>
      <c r="P35" s="43">
        <v>5100</v>
      </c>
    </row>
    <row r="36" spans="12:27">
      <c r="L36">
        <v>350</v>
      </c>
      <c r="M36" s="43">
        <v>5215</v>
      </c>
      <c r="N36" s="43">
        <v>5195</v>
      </c>
      <c r="O36" s="43">
        <v>5130</v>
      </c>
      <c r="P36" s="43">
        <v>5125</v>
      </c>
    </row>
    <row r="37" spans="12:27">
      <c r="L37">
        <v>400</v>
      </c>
      <c r="M37" s="43">
        <v>5145</v>
      </c>
      <c r="N37" s="43">
        <v>5085</v>
      </c>
      <c r="O37" s="43">
        <v>5015</v>
      </c>
      <c r="P37" s="43">
        <v>5005</v>
      </c>
    </row>
    <row r="39" spans="12:27">
      <c r="L39" t="s">
        <v>480</v>
      </c>
      <c r="X39">
        <f>INDEX($L$33:$L$37,MATCH(MAX(M33:M37),M33:M37,0))</f>
        <v>250</v>
      </c>
      <c r="Y39">
        <f t="shared" ref="Y39:AA39" si="0">INDEX($L$33:$L$37,MATCH(MAX(N33:N37),N33:N37,0))</f>
        <v>300</v>
      </c>
      <c r="Z39">
        <f t="shared" si="0"/>
        <v>300</v>
      </c>
      <c r="AA39">
        <f t="shared" si="0"/>
        <v>350</v>
      </c>
    </row>
  </sheetData>
  <hyperlinks>
    <hyperlink ref="A1" location="'Table of contents'!A1" display="Return to table of contents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71"/>
  <dimension ref="A1:AQ73"/>
  <sheetViews>
    <sheetView workbookViewId="0" xr3:uid="{97D83152-71C9-59F3-BBC2-5AE6723D73A6}"/>
  </sheetViews>
  <sheetFormatPr defaultRowHeight="15"/>
  <cols>
    <col min="12" max="12" width="14.28515625" bestFit="1" customWidth="1"/>
    <col min="37" max="37" width="10.28515625" bestFit="1" customWidth="1"/>
  </cols>
  <sheetData>
    <row r="1" spans="1:14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20" spans="3:23">
      <c r="L20" t="s">
        <v>481</v>
      </c>
      <c r="M20">
        <v>2</v>
      </c>
    </row>
    <row r="22" spans="3:23">
      <c r="L22" t="s">
        <v>84</v>
      </c>
      <c r="M22" s="9" t="s">
        <v>482</v>
      </c>
      <c r="N22" s="9" t="s">
        <v>483</v>
      </c>
      <c r="O22" s="9" t="s">
        <v>484</v>
      </c>
      <c r="P22" s="9" t="s">
        <v>90</v>
      </c>
      <c r="Q22" s="9" t="s">
        <v>142</v>
      </c>
      <c r="R22" s="9" t="s">
        <v>91</v>
      </c>
      <c r="S22" s="9" t="s">
        <v>143</v>
      </c>
      <c r="T22" s="9" t="s">
        <v>145</v>
      </c>
      <c r="U22" s="9" t="s">
        <v>92</v>
      </c>
      <c r="V22" s="9" t="s">
        <v>485</v>
      </c>
      <c r="W22" s="9" t="s">
        <v>486</v>
      </c>
    </row>
    <row r="23" spans="3:23">
      <c r="L23" t="s">
        <v>85</v>
      </c>
      <c r="M23">
        <v>3200</v>
      </c>
      <c r="N23">
        <v>4600</v>
      </c>
      <c r="O23">
        <v>5500</v>
      </c>
      <c r="P23">
        <v>2500</v>
      </c>
      <c r="Q23">
        <v>3300</v>
      </c>
      <c r="R23">
        <v>4200</v>
      </c>
      <c r="S23">
        <v>2900</v>
      </c>
      <c r="T23">
        <v>4500</v>
      </c>
      <c r="U23">
        <v>2750</v>
      </c>
    </row>
    <row r="24" spans="3:23">
      <c r="L24" t="s">
        <v>487</v>
      </c>
      <c r="P24">
        <f t="shared" ref="P24:W24" ca="1" si="0">OFFSET(P23,0,-$M$20)</f>
        <v>4600</v>
      </c>
      <c r="Q24">
        <f t="shared" ca="1" si="0"/>
        <v>5500</v>
      </c>
      <c r="R24">
        <f t="shared" ca="1" si="0"/>
        <v>2500</v>
      </c>
      <c r="S24">
        <f t="shared" ca="1" si="0"/>
        <v>3300</v>
      </c>
      <c r="T24">
        <f t="shared" ca="1" si="0"/>
        <v>4200</v>
      </c>
      <c r="U24">
        <f t="shared" ca="1" si="0"/>
        <v>2900</v>
      </c>
      <c r="V24">
        <f t="shared" ca="1" si="0"/>
        <v>4500</v>
      </c>
      <c r="W24">
        <f t="shared" ca="1" si="0"/>
        <v>2750</v>
      </c>
    </row>
    <row r="29" spans="3:23">
      <c r="C29" s="87"/>
    </row>
    <row r="33" spans="12:35">
      <c r="L33" t="s">
        <v>488</v>
      </c>
      <c r="M33" s="67">
        <v>0.4</v>
      </c>
      <c r="N33" s="38" t="s">
        <v>489</v>
      </c>
      <c r="O33">
        <v>1</v>
      </c>
      <c r="P33" t="s">
        <v>490</v>
      </c>
    </row>
    <row r="34" spans="12:35">
      <c r="M34" s="67">
        <v>0.6</v>
      </c>
      <c r="O34">
        <v>2</v>
      </c>
      <c r="P34" t="s">
        <v>491</v>
      </c>
    </row>
    <row r="36" spans="12:35">
      <c r="L36" t="s">
        <v>84</v>
      </c>
      <c r="M36" s="9" t="s">
        <v>482</v>
      </c>
      <c r="N36" s="9" t="s">
        <v>483</v>
      </c>
      <c r="O36" s="9" t="s">
        <v>484</v>
      </c>
      <c r="P36" s="9" t="s">
        <v>90</v>
      </c>
      <c r="Q36" s="9" t="s">
        <v>142</v>
      </c>
      <c r="R36" s="9" t="s">
        <v>91</v>
      </c>
      <c r="S36" s="9" t="s">
        <v>143</v>
      </c>
      <c r="T36" s="9" t="s">
        <v>145</v>
      </c>
      <c r="U36" s="9" t="s">
        <v>92</v>
      </c>
      <c r="V36" s="9" t="s">
        <v>485</v>
      </c>
      <c r="W36" s="9" t="s">
        <v>486</v>
      </c>
      <c r="AB36" s="9" t="s">
        <v>90</v>
      </c>
      <c r="AC36" s="9" t="s">
        <v>142</v>
      </c>
      <c r="AD36" s="9" t="s">
        <v>91</v>
      </c>
      <c r="AE36" s="9" t="s">
        <v>143</v>
      </c>
      <c r="AF36" s="9" t="s">
        <v>145</v>
      </c>
      <c r="AG36" s="9" t="s">
        <v>92</v>
      </c>
      <c r="AH36" s="9" t="s">
        <v>485</v>
      </c>
      <c r="AI36" s="9" t="s">
        <v>486</v>
      </c>
    </row>
    <row r="37" spans="12:35">
      <c r="L37" t="s">
        <v>492</v>
      </c>
      <c r="M37" s="43">
        <v>1950</v>
      </c>
      <c r="N37" s="43">
        <v>2900</v>
      </c>
      <c r="O37" s="43">
        <v>4150</v>
      </c>
      <c r="P37" s="43">
        <v>2500</v>
      </c>
      <c r="Q37" s="43">
        <v>3350</v>
      </c>
      <c r="R37" s="43">
        <v>2850</v>
      </c>
      <c r="S37" s="43">
        <v>3550</v>
      </c>
      <c r="T37" s="43">
        <v>1850</v>
      </c>
      <c r="U37" s="43">
        <v>4200</v>
      </c>
      <c r="V37" s="43">
        <v>2300</v>
      </c>
    </row>
    <row r="38" spans="12:35">
      <c r="L38" t="s">
        <v>176</v>
      </c>
      <c r="AB38" s="43">
        <f ca="1">$M$33*OFFSET(P37,0,-$O$33)+$M$34*OFFSET(P37,0,-$O$34)</f>
        <v>3400</v>
      </c>
      <c r="AC38" s="43">
        <f t="shared" ref="AC38:AI38" ca="1" si="1">$M$33*OFFSET(Q37,0,-$O$33)+$M$34*OFFSET(Q37,0,-$O$34)</f>
        <v>3490</v>
      </c>
      <c r="AD38" s="43">
        <f t="shared" ca="1" si="1"/>
        <v>2840</v>
      </c>
      <c r="AE38" s="43">
        <f t="shared" ca="1" si="1"/>
        <v>3150</v>
      </c>
      <c r="AF38" s="43">
        <f t="shared" ca="1" si="1"/>
        <v>3130</v>
      </c>
      <c r="AG38" s="43">
        <f t="shared" ca="1" si="1"/>
        <v>2870</v>
      </c>
      <c r="AH38" s="43">
        <f t="shared" ca="1" si="1"/>
        <v>2790</v>
      </c>
      <c r="AI38" s="43">
        <f t="shared" ca="1" si="1"/>
        <v>3440</v>
      </c>
    </row>
    <row r="41" spans="12:35">
      <c r="L41" s="9" t="s">
        <v>84</v>
      </c>
      <c r="M41" s="9" t="s">
        <v>85</v>
      </c>
      <c r="O41" t="s">
        <v>153</v>
      </c>
      <c r="P41" s="43">
        <f ca="1">SUM(Sales)</f>
        <v>17030</v>
      </c>
    </row>
    <row r="42" spans="12:35">
      <c r="L42" s="68">
        <v>39814</v>
      </c>
      <c r="M42" s="43">
        <v>2450</v>
      </c>
      <c r="Q42" s="9"/>
      <c r="R42" s="9"/>
    </row>
    <row r="43" spans="12:35">
      <c r="L43" s="68">
        <v>39845</v>
      </c>
      <c r="M43" s="43">
        <v>3140</v>
      </c>
      <c r="Q43" s="8"/>
      <c r="R43" s="8"/>
    </row>
    <row r="44" spans="12:35">
      <c r="L44" s="68">
        <v>39873</v>
      </c>
      <c r="M44" s="43">
        <v>3250</v>
      </c>
      <c r="Q44" s="8"/>
      <c r="R44" s="8"/>
    </row>
    <row r="45" spans="12:35">
      <c r="L45" s="68">
        <v>39904</v>
      </c>
      <c r="M45" s="43">
        <v>4510</v>
      </c>
      <c r="Q45" s="8"/>
      <c r="R45" s="8"/>
    </row>
    <row r="46" spans="12:35">
      <c r="L46" s="68">
        <v>39934</v>
      </c>
      <c r="M46" s="43">
        <v>3680</v>
      </c>
      <c r="Q46" s="8"/>
      <c r="R46" s="8"/>
    </row>
    <row r="47" spans="12:35">
      <c r="M47" s="43"/>
      <c r="N47" s="68"/>
      <c r="O47" s="8"/>
      <c r="P47" s="8"/>
      <c r="Q47" s="8"/>
      <c r="R47" s="8"/>
    </row>
    <row r="48" spans="12:35">
      <c r="N48" s="68"/>
      <c r="O48" s="8"/>
      <c r="P48" s="8"/>
      <c r="Q48" s="8"/>
      <c r="R48" s="8"/>
    </row>
    <row r="49" spans="14:18">
      <c r="N49" s="68"/>
      <c r="O49" s="8"/>
      <c r="P49" s="8"/>
      <c r="Q49" s="8"/>
      <c r="R49" s="8"/>
    </row>
    <row r="65" spans="37:43">
      <c r="AK65" t="s">
        <v>493</v>
      </c>
      <c r="AL65" s="8"/>
    </row>
    <row r="66" spans="37:43">
      <c r="AN66" s="9" t="s">
        <v>205</v>
      </c>
      <c r="AO66" s="9" t="s">
        <v>203</v>
      </c>
      <c r="AP66" s="9" t="s">
        <v>355</v>
      </c>
      <c r="AQ66" s="9" t="s">
        <v>494</v>
      </c>
    </row>
    <row r="67" spans="37:43">
      <c r="AM67" s="68">
        <v>38353</v>
      </c>
      <c r="AN67" s="8">
        <v>6700</v>
      </c>
      <c r="AO67" s="8">
        <v>7400</v>
      </c>
      <c r="AP67" s="8">
        <v>5800</v>
      </c>
      <c r="AQ67" s="8">
        <v>9000</v>
      </c>
    </row>
    <row r="68" spans="37:43">
      <c r="AL68" s="8"/>
      <c r="AM68" s="68">
        <v>38384</v>
      </c>
      <c r="AN68" s="8">
        <v>5800</v>
      </c>
      <c r="AO68" s="8">
        <v>8900</v>
      </c>
      <c r="AP68" s="8">
        <v>5500</v>
      </c>
      <c r="AQ68" s="8">
        <v>7900</v>
      </c>
    </row>
    <row r="69" spans="37:43">
      <c r="AM69" s="68">
        <v>38412</v>
      </c>
      <c r="AN69" s="8">
        <v>5000</v>
      </c>
      <c r="AO69" s="8">
        <v>7900</v>
      </c>
      <c r="AP69" s="8">
        <v>5900</v>
      </c>
      <c r="AQ69" s="8">
        <v>8300</v>
      </c>
    </row>
    <row r="70" spans="37:43">
      <c r="AM70" s="68">
        <v>38443</v>
      </c>
      <c r="AN70" s="8">
        <v>6700</v>
      </c>
      <c r="AO70" s="8">
        <v>5800</v>
      </c>
      <c r="AP70" s="8">
        <v>6000</v>
      </c>
      <c r="AQ70" s="8">
        <v>9700</v>
      </c>
    </row>
    <row r="71" spans="37:43">
      <c r="AM71" s="68">
        <v>38473</v>
      </c>
      <c r="AN71" s="8">
        <v>9400</v>
      </c>
      <c r="AO71" s="8">
        <v>7800</v>
      </c>
      <c r="AP71" s="8">
        <v>6700</v>
      </c>
      <c r="AQ71" s="8">
        <v>8400</v>
      </c>
    </row>
    <row r="72" spans="37:43">
      <c r="AM72" s="68">
        <v>38504</v>
      </c>
      <c r="AN72" s="8">
        <v>6200</v>
      </c>
      <c r="AO72" s="8">
        <v>5800</v>
      </c>
      <c r="AP72" s="8">
        <v>9400</v>
      </c>
      <c r="AQ72" s="8">
        <v>8500</v>
      </c>
    </row>
    <row r="73" spans="37:43">
      <c r="AM73" s="68">
        <v>38534</v>
      </c>
      <c r="AN73" s="8">
        <v>8700</v>
      </c>
      <c r="AO73" s="8">
        <v>5300</v>
      </c>
      <c r="AP73" s="8">
        <v>6900</v>
      </c>
      <c r="AQ73" s="8">
        <v>7500</v>
      </c>
    </row>
  </sheetData>
  <hyperlinks>
    <hyperlink ref="A1" location="'Table of contents'!A1" display="Return to table of contents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77"/>
  <dimension ref="A1:O32"/>
  <sheetViews>
    <sheetView workbookViewId="0" xr3:uid="{888DC321-5244-527E-8742-CE37CE148F5E}"/>
  </sheetViews>
  <sheetFormatPr defaultRowHeight="15"/>
  <cols>
    <col min="12" max="12" width="9.140625" customWidth="1"/>
  </cols>
  <sheetData>
    <row r="1" spans="1:15">
      <c r="A1" s="1" t="s">
        <v>82</v>
      </c>
      <c r="F1" s="99" t="s">
        <v>0</v>
      </c>
      <c r="G1" s="100"/>
      <c r="H1" s="100"/>
      <c r="I1" s="100"/>
      <c r="J1" s="100"/>
      <c r="K1" s="100"/>
      <c r="L1" s="100"/>
      <c r="M1" s="100"/>
      <c r="N1" s="101"/>
    </row>
    <row r="3" spans="1:15">
      <c r="M3" s="9"/>
      <c r="N3" s="9"/>
      <c r="O3" s="9"/>
    </row>
    <row r="29" spans="3:14">
      <c r="C29" s="87"/>
    </row>
    <row r="30" spans="3:14">
      <c r="L30">
        <v>2.0001000000000002</v>
      </c>
      <c r="N30">
        <v>50.000100000000003</v>
      </c>
    </row>
    <row r="31" spans="3:14">
      <c r="L31">
        <v>30.9999</v>
      </c>
      <c r="N31">
        <v>0.99990000000000001</v>
      </c>
    </row>
    <row r="32" spans="3:14">
      <c r="L32">
        <v>-3.0002</v>
      </c>
    </row>
  </sheetData>
  <hyperlinks>
    <hyperlink ref="A1" location="'Table of contents'!A1" display="Return to table of contents" xr:uid="{00000000-0004-0000-5100-000000000000}"/>
  </hyperlink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2009-08-18T00:02:20Z</outs:dateTime>
      <outs:isPinned>true</outs:isPinned>
    </outs:relatedDate>
    <outs:relatedDate>
      <outs:type>2</outs:type>
      <outs:displayName>Created</outs:displayName>
      <outs:dateTime>2009-07-18T21:37:59Z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Chris Albright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albright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31F34752-A58E-45E9-A6CC-17FC203A9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/>
  <cp:lastModifiedBy>Mateusz Drab</cp:lastModifiedBy>
  <cp:revision/>
  <dcterms:created xsi:type="dcterms:W3CDTF">2017-02-15T20:42:11Z</dcterms:created>
  <dcterms:modified xsi:type="dcterms:W3CDTF">2017-02-15T20:44:30Z</dcterms:modified>
  <cp:category/>
  <cp:contentStatus/>
</cp:coreProperties>
</file>