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380" windowHeight="8200" tabRatio="287"/>
  </bookViews>
  <sheets>
    <sheet name="Star" sheetId="1" r:id="rId1"/>
    <sheet name="Planet" sheetId="2" r:id="rId2"/>
    <sheet name="Moon" sheetId="3" r:id="rId3"/>
    <sheet name="Asterid Belt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E8" i="3"/>
  <c r="E9" i="3"/>
  <c r="E6" i="3"/>
  <c r="E4" i="3"/>
  <c r="E5" i="3"/>
  <c r="D6" i="3"/>
  <c r="D8" i="3"/>
  <c r="D9" i="3"/>
  <c r="D4" i="3"/>
  <c r="D5" i="3"/>
  <c r="C14" i="3"/>
  <c r="C6" i="3"/>
  <c r="C8" i="3"/>
  <c r="C9" i="3"/>
  <c r="C4" i="3"/>
  <c r="C5" i="3"/>
  <c r="B11" i="3"/>
  <c r="B5" i="3"/>
  <c r="B6" i="3"/>
  <c r="B8" i="3"/>
  <c r="B9" i="3"/>
  <c r="F7" i="2"/>
  <c r="F5" i="2"/>
  <c r="B4" i="3"/>
  <c r="H7" i="2"/>
  <c r="I7" i="2"/>
  <c r="H8" i="2"/>
  <c r="I8" i="2"/>
  <c r="H3" i="2"/>
  <c r="I3" i="2"/>
  <c r="H4" i="2"/>
  <c r="I4" i="2"/>
  <c r="H5" i="2"/>
  <c r="I5" i="2"/>
  <c r="G5" i="2"/>
  <c r="G7" i="2"/>
  <c r="G8" i="2"/>
  <c r="G3" i="2"/>
  <c r="G4" i="2"/>
  <c r="F13" i="2"/>
  <c r="F10" i="2"/>
  <c r="F4" i="2"/>
  <c r="F8" i="2"/>
  <c r="F3" i="2"/>
  <c r="E10" i="2"/>
  <c r="E4" i="2"/>
  <c r="E5" i="2"/>
  <c r="E7" i="2"/>
  <c r="E8" i="2"/>
  <c r="E3" i="2"/>
  <c r="D13" i="2"/>
  <c r="D10" i="2"/>
  <c r="D4" i="2"/>
  <c r="D5" i="2"/>
  <c r="D7" i="2"/>
  <c r="D8" i="2"/>
  <c r="B4" i="2"/>
  <c r="B5" i="2"/>
  <c r="D3" i="2"/>
  <c r="B10" i="2"/>
  <c r="C10" i="2"/>
  <c r="C7" i="2"/>
  <c r="C8" i="2"/>
  <c r="B7" i="2"/>
  <c r="B8" i="2"/>
  <c r="C4" i="2"/>
  <c r="C6" i="2"/>
  <c r="C3" i="2"/>
  <c r="B3" i="2"/>
  <c r="B4" i="1"/>
  <c r="B6" i="1"/>
  <c r="B3" i="1"/>
</calcChain>
</file>

<file path=xl/sharedStrings.xml><?xml version="1.0" encoding="utf-8"?>
<sst xmlns="http://schemas.openxmlformats.org/spreadsheetml/2006/main" count="123" uniqueCount="69">
  <si>
    <t>Star</t>
  </si>
  <si>
    <t>Radius (km)</t>
  </si>
  <si>
    <t>Surface Area (km2)</t>
  </si>
  <si>
    <t>Volume (km3)</t>
  </si>
  <si>
    <t>Mass (kg)</t>
  </si>
  <si>
    <t>Density (g/cm3)</t>
  </si>
  <si>
    <t>Temperature (K)</t>
  </si>
  <si>
    <t>Luminosity (W)</t>
  </si>
  <si>
    <t>Color</t>
  </si>
  <si>
    <t>White</t>
  </si>
  <si>
    <t>Escape Velocity for System (km/s):</t>
  </si>
  <si>
    <t>Please add "Star 2", "Star 3", "Star 4"... if a multi-star system is needed.</t>
  </si>
  <si>
    <t>Upon doing so, you can give information on distance between stars or whether the system is stable below.</t>
  </si>
  <si>
    <t>Planet 1</t>
  </si>
  <si>
    <t>Planet 2</t>
  </si>
  <si>
    <t>Gravity (m/s2)</t>
  </si>
  <si>
    <t>Escape Velocity (km/s)</t>
  </si>
  <si>
    <t>Orbital Radius (km)</t>
  </si>
  <si>
    <t>Revolution Period (hours)</t>
  </si>
  <si>
    <t>Rotation Period (hours)</t>
  </si>
  <si>
    <t>Axis Tilt (°)</t>
  </si>
  <si>
    <t>Pressure (kPa)</t>
  </si>
  <si>
    <t>Min Temperature (°C)</t>
  </si>
  <si>
    <t>Max Temperature (°C)</t>
  </si>
  <si>
    <t>Moon Number</t>
  </si>
  <si>
    <t>Please add "Planet 2", "Planet 3", "Planet 4"... if more are needed. A proper number of planets could be 6-8.</t>
  </si>
  <si>
    <t>For planets with atmosphere, a composition of atmosphere displaying percentages of different gas is welcomed below.</t>
  </si>
  <si>
    <t>Only compounds with significant portion need to be noted. If more compounds are needed, feel free to add.</t>
  </si>
  <si>
    <t>For planets without atmosphere, just note down "NO" under "Atmos?"</t>
  </si>
  <si>
    <t>Composition of Atomosphere</t>
  </si>
  <si>
    <t>Atmos?</t>
  </si>
  <si>
    <t>N2</t>
  </si>
  <si>
    <t>O2</t>
  </si>
  <si>
    <t>CO2</t>
  </si>
  <si>
    <t>SO2</t>
  </si>
  <si>
    <t>H2O</t>
  </si>
  <si>
    <t>NO</t>
  </si>
  <si>
    <t>Moon 1</t>
  </si>
  <si>
    <t>Planet ID</t>
  </si>
  <si>
    <t>Please add "Moon 2", "Moon 3", "Moon 4"... if more are needed.</t>
  </si>
  <si>
    <t>YES</t>
    <phoneticPr fontId="5" type="noConversion"/>
  </si>
  <si>
    <t>Planet 2</t>
    <phoneticPr fontId="5" type="noConversion"/>
  </si>
  <si>
    <t>NO2</t>
    <phoneticPr fontId="5" type="noConversion"/>
  </si>
  <si>
    <t>Planet 3</t>
    <phoneticPr fontId="5" type="noConversion"/>
  </si>
  <si>
    <t>H2</t>
    <phoneticPr fontId="5" type="noConversion"/>
  </si>
  <si>
    <t>CH4</t>
    <phoneticPr fontId="5" type="noConversion"/>
  </si>
  <si>
    <t>Planet 4</t>
    <phoneticPr fontId="5" type="noConversion"/>
  </si>
  <si>
    <t>Planet 3</t>
    <phoneticPr fontId="5" type="noConversion"/>
  </si>
  <si>
    <t>Cl2</t>
    <phoneticPr fontId="5" type="noConversion"/>
  </si>
  <si>
    <t>Planet 5</t>
    <phoneticPr fontId="5" type="noConversion"/>
  </si>
  <si>
    <t>Noble Gas</t>
    <phoneticPr fontId="5" type="noConversion"/>
  </si>
  <si>
    <t>Asteroid Belt 1</t>
    <phoneticPr fontId="5" type="noConversion"/>
  </si>
  <si>
    <t>Please add "Asteroid Belt 1", "Asteroid Belt 2", "Asteroid Belt 3"... if any is needed.</t>
    <phoneticPr fontId="5" type="noConversion"/>
  </si>
  <si>
    <t>Planet 6</t>
    <phoneticPr fontId="5" type="noConversion"/>
  </si>
  <si>
    <t>Planet 7</t>
    <phoneticPr fontId="5" type="noConversion"/>
  </si>
  <si>
    <t>Planet 8</t>
    <phoneticPr fontId="5" type="noConversion"/>
  </si>
  <si>
    <t>Planet 7</t>
    <phoneticPr fontId="5" type="noConversion"/>
  </si>
  <si>
    <t>NO</t>
    <phoneticPr fontId="5" type="noConversion"/>
  </si>
  <si>
    <t>Asteroid Belt 2</t>
    <phoneticPr fontId="5" type="noConversion"/>
  </si>
  <si>
    <t>Moon 2</t>
    <phoneticPr fontId="5" type="noConversion"/>
  </si>
  <si>
    <t>Moon 1</t>
    <phoneticPr fontId="5" type="noConversion"/>
  </si>
  <si>
    <t>For moons with atmosphere, a composition of atmosphere displaying percentages of different gas is welcomed below.</t>
    <phoneticPr fontId="5" type="noConversion"/>
  </si>
  <si>
    <t>For moons without atmosphere, just note down "NO" under "Atmos?"</t>
    <phoneticPr fontId="5" type="noConversion"/>
  </si>
  <si>
    <t>H2S</t>
    <phoneticPr fontId="5" type="noConversion"/>
  </si>
  <si>
    <t>Moon 3</t>
    <phoneticPr fontId="5" type="noConversion"/>
  </si>
  <si>
    <t>Moon 4</t>
    <phoneticPr fontId="5" type="noConversion"/>
  </si>
  <si>
    <t>CO</t>
    <phoneticPr fontId="5" type="noConversion"/>
  </si>
  <si>
    <t>Planet 7 &amp; Planet 8 form dual system with distance 2000000km (Period = 4005 hours)</t>
    <phoneticPr fontId="5" type="noConversion"/>
  </si>
  <si>
    <t>Corona Temp = 2e7K, Helium = 80%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</si>
</sst>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E+000"/>
  </numFmts>
  <fonts count="8" x14ac:knownFonts="1">
    <font>
      <sz val="12"/>
      <color rgb="FF000000"/>
      <name val="宋体"/>
      <family val="2"/>
      <charset val="134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宋体"/>
      <family val="2"/>
    </font>
    <font>
      <sz val="12"/>
      <color rgb="FF000000"/>
      <name val="宋体"/>
      <family val="2"/>
      <charset val="1"/>
    </font>
    <font>
      <sz val="9"/>
      <name val="宋体"/>
      <family val="2"/>
      <charset val="134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  <xf numFmtId="0" fontId="1" fillId="0" borderId="0" xfId="0" applyFont="1" applyBorder="1" applyAlignment="1">
      <alignment horizontal="left" indent="15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11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16"/>
  <sheetViews>
    <sheetView tabSelected="1" workbookViewId="0">
      <selection activeCell="A16" sqref="A16:XFD16"/>
    </sheetView>
  </sheetViews>
  <sheetFormatPr baseColWidth="10" defaultColWidth="8.83203125" defaultRowHeight="16" x14ac:dyDescent="0"/>
  <cols>
    <col min="1" max="1" width="39.1640625" style="1" customWidth="1"/>
    <col min="2" max="2" width="11.33203125" style="2" customWidth="1"/>
    <col min="3" max="1025" width="8.83203125" style="2"/>
  </cols>
  <sheetData>
    <row r="1" spans="1:1024" s="4" customFormat="1">
      <c r="A1" s="1"/>
      <c r="B1" s="3" t="s">
        <v>0</v>
      </c>
    </row>
    <row r="2" spans="1:1024">
      <c r="A2" s="1" t="s">
        <v>1</v>
      </c>
      <c r="B2">
        <v>2000000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2</v>
      </c>
      <c r="B3">
        <f>4*PI()*B2*B2</f>
        <v>50265482457436.688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3</v>
      </c>
      <c r="B4">
        <f>4/3*PI()*B2*B2*B2</f>
        <v>3.3510321638291124E+19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4</v>
      </c>
      <c r="B5">
        <v>5.9999999999999996E+30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5</v>
      </c>
      <c r="B6">
        <f>B5*1000/(B4*100000*100000*100000)</f>
        <v>0.17904931097838223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" t="s">
        <v>6</v>
      </c>
      <c r="B7">
        <v>8000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" t="s">
        <v>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" t="s">
        <v>8</v>
      </c>
      <c r="B9" s="5" t="s">
        <v>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10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" customFormat="1">
      <c r="A13" s="6" t="s">
        <v>11</v>
      </c>
    </row>
    <row r="14" spans="1:1024" s="7" customFormat="1">
      <c r="A14" s="7" t="s">
        <v>12</v>
      </c>
    </row>
    <row r="16" spans="1:1024" s="14" customFormat="1" ht="17">
      <c r="A16" s="14" t="s">
        <v>68</v>
      </c>
    </row>
  </sheetData>
  <mergeCells count="1">
    <mergeCell ref="A16:XFD16"/>
  </mergeCells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34"/>
  <sheetViews>
    <sheetView topLeftCell="A5" workbookViewId="0">
      <selection activeCell="A35" sqref="A35"/>
    </sheetView>
  </sheetViews>
  <sheetFormatPr baseColWidth="10" defaultColWidth="8.83203125" defaultRowHeight="16" x14ac:dyDescent="0"/>
  <cols>
    <col min="1" max="1" width="31.1640625" style="1" customWidth="1"/>
    <col min="2" max="9" width="12.5" style="8" bestFit="1" customWidth="1"/>
    <col min="10" max="11" width="8.83203125" style="8"/>
    <col min="12" max="12" width="11.83203125" style="8" bestFit="1" customWidth="1"/>
    <col min="13" max="1025" width="8.83203125" style="8"/>
  </cols>
  <sheetData>
    <row r="1" spans="1:1024" s="3" customFormat="1">
      <c r="B1" s="3" t="s">
        <v>13</v>
      </c>
      <c r="C1" s="3" t="s">
        <v>14</v>
      </c>
      <c r="D1" s="3" t="s">
        <v>47</v>
      </c>
      <c r="E1" s="3" t="s">
        <v>46</v>
      </c>
      <c r="F1" s="3" t="s">
        <v>49</v>
      </c>
      <c r="G1" s="3" t="s">
        <v>53</v>
      </c>
      <c r="H1" s="3" t="s">
        <v>54</v>
      </c>
      <c r="I1" s="3" t="s">
        <v>55</v>
      </c>
    </row>
    <row r="2" spans="1:1024">
      <c r="A2" s="1" t="s">
        <v>1</v>
      </c>
      <c r="B2">
        <v>4000</v>
      </c>
      <c r="C2">
        <v>15000</v>
      </c>
      <c r="D2" s="9">
        <v>111000</v>
      </c>
      <c r="E2" s="9">
        <v>25000</v>
      </c>
      <c r="F2" s="9">
        <v>5000</v>
      </c>
      <c r="G2" s="9">
        <v>8000</v>
      </c>
      <c r="H2" s="18">
        <v>5500</v>
      </c>
      <c r="I2" s="18">
        <v>7500</v>
      </c>
      <c r="J2" s="9"/>
      <c r="K2" s="9"/>
      <c r="L2" s="9"/>
      <c r="M2" s="9"/>
      <c r="N2" s="9"/>
      <c r="O2" s="9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2</v>
      </c>
      <c r="B3" s="10">
        <f>4*PI()*B2*B2</f>
        <v>201061929.82974675</v>
      </c>
      <c r="C3" s="10">
        <f>4*PI()*C2*C2</f>
        <v>2827433388.230814</v>
      </c>
      <c r="D3">
        <f>4*PI()*D2*D2</f>
        <v>154830252339.51935</v>
      </c>
      <c r="E3">
        <f>4*PI()*E2*E2</f>
        <v>7853981633.9744825</v>
      </c>
      <c r="F3">
        <f>4*PI()*F2*F2</f>
        <v>314159265.35897934</v>
      </c>
      <c r="G3">
        <f>4*PI()*G2*G2</f>
        <v>804247719.31898701</v>
      </c>
      <c r="H3">
        <f t="shared" ref="H3:I3" si="0">4*PI()*H2*H2</f>
        <v>380132711.08436495</v>
      </c>
      <c r="I3">
        <f t="shared" si="0"/>
        <v>706858347.0577035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3</v>
      </c>
      <c r="B4" s="10">
        <f>4/3*PI()*B2*B2*B2</f>
        <v>268082573106.32901</v>
      </c>
      <c r="C4" s="10">
        <f>4/3*PI()*C2*C2*C2</f>
        <v>14137166941154.066</v>
      </c>
      <c r="D4">
        <f>4/3*PI()*D2*D2*D2</f>
        <v>5728719336562216</v>
      </c>
      <c r="E4">
        <f>4/3*PI()*E2*E2*E2</f>
        <v>65449846949787.352</v>
      </c>
      <c r="F4">
        <f>4/3*PI()*F2*F2*F2</f>
        <v>523598775598.29883</v>
      </c>
      <c r="G4">
        <f>4/3*PI()*G2*G2*G2</f>
        <v>2144660584850.6321</v>
      </c>
      <c r="H4">
        <f t="shared" ref="H4:I4" si="1">4/3*PI()*H2*H2*H2</f>
        <v>696909970321.33582</v>
      </c>
      <c r="I4">
        <f t="shared" si="1"/>
        <v>1767145867644.2583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4</v>
      </c>
      <c r="B5">
        <f>B6*B4*1000000000000</f>
        <v>2.1108821806392345E+24</v>
      </c>
      <c r="C5" s="11">
        <v>9.9800000000000004E+24</v>
      </c>
      <c r="D5">
        <f>D4*D6*1000000000000</f>
        <v>1.1457438673124432E+27</v>
      </c>
      <c r="E5">
        <f>E4*E6*1000000000000</f>
        <v>1.9634954084936206E+26</v>
      </c>
      <c r="F5">
        <f>F4*F6*1000000000000</f>
        <v>3.1415926535897928E+24</v>
      </c>
      <c r="G5">
        <f>G4*G6*1000000000000</f>
        <v>9.6509726318278437E+24</v>
      </c>
      <c r="H5">
        <f t="shared" ref="H5:I5" si="2">H4*H6*1000000000000</f>
        <v>3.2754768605102783E+24</v>
      </c>
      <c r="I5">
        <f t="shared" si="2"/>
        <v>4.9480084294039233E+24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5</v>
      </c>
      <c r="B6">
        <v>7.8739999999999997</v>
      </c>
      <c r="C6">
        <f>C5*1000/C4/100000/100000/100000</f>
        <v>0.70594059202538484</v>
      </c>
      <c r="D6">
        <v>0.2</v>
      </c>
      <c r="E6">
        <v>3</v>
      </c>
      <c r="F6">
        <v>6</v>
      </c>
      <c r="G6">
        <v>4.5</v>
      </c>
      <c r="H6">
        <v>4.7</v>
      </c>
      <c r="I6">
        <v>2.8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" t="s">
        <v>15</v>
      </c>
      <c r="B7">
        <f>0.00000000006673*B5/B2/1000/B2/1000</f>
        <v>8.803697994628509</v>
      </c>
      <c r="C7">
        <f>0.00000000006673*C5/C2/1000/C2/1000</f>
        <v>2.9598462222222226</v>
      </c>
      <c r="D7">
        <f>0.00000000006673*D5/D2/1000/D2/1000</f>
        <v>6.2052989421117868</v>
      </c>
      <c r="E7">
        <f>0.00000000006673*E5/E2/1000/E2/1000</f>
        <v>20.963847777404688</v>
      </c>
      <c r="F7">
        <f>0.00000000006673*F5/F2/1000/F2/1000</f>
        <v>8.385539110961874</v>
      </c>
      <c r="G7">
        <f>0.00000000006673*G5/G2/1000/G2/1000</f>
        <v>10.06264693315425</v>
      </c>
      <c r="H7">
        <f t="shared" ref="H7:I7" si="3">0.00000000006673*H5/H2/1000/H2/1000</f>
        <v>7.2255395339454838</v>
      </c>
      <c r="I7">
        <f t="shared" si="3"/>
        <v>5.869877377673312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" t="s">
        <v>16</v>
      </c>
      <c r="B8">
        <f>SQRT(2*B7*B2*1000)/1000</f>
        <v>8.3922335499572487</v>
      </c>
      <c r="C8">
        <f>SQRT(2*C7*C2*1000)/1000</f>
        <v>9.4231304069649102</v>
      </c>
      <c r="D8">
        <f>SQRT(2*D7*D2*1000)/1000</f>
        <v>37.115715878166988</v>
      </c>
      <c r="E8">
        <f>SQRT(2*E7*E2*1000)/1000</f>
        <v>32.3757994321412</v>
      </c>
      <c r="F8">
        <f>SQRT(2*F7*F2*1000)/1000</f>
        <v>9.1572589299210474</v>
      </c>
      <c r="G8">
        <f>SQRT(2*G7*G2*1000)/1000</f>
        <v>12.68867017974965</v>
      </c>
      <c r="H8">
        <f t="shared" ref="H8:I8" si="4">SQRT(2*H7*H2*1000)/1000</f>
        <v>8.9152080667475353</v>
      </c>
      <c r="I8">
        <f t="shared" si="4"/>
        <v>9.3833981406044842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" t="s">
        <v>17</v>
      </c>
      <c r="B9" s="11">
        <v>30000000</v>
      </c>
      <c r="C9" s="15">
        <v>80000000</v>
      </c>
      <c r="D9" s="15">
        <v>130000000</v>
      </c>
      <c r="E9" s="15">
        <v>400000000</v>
      </c>
      <c r="F9" s="15">
        <v>700000000</v>
      </c>
      <c r="G9" s="15">
        <v>1200000000</v>
      </c>
      <c r="H9" s="15">
        <v>3800000000</v>
      </c>
      <c r="I9" s="15">
        <v>3800000000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" t="s">
        <v>18</v>
      </c>
      <c r="B10">
        <f>60*24</f>
        <v>1440</v>
      </c>
      <c r="C10">
        <f>133*24</f>
        <v>3192</v>
      </c>
      <c r="D10">
        <f>730*24</f>
        <v>17520</v>
      </c>
      <c r="E10">
        <f>3.8*365*24</f>
        <v>33288</v>
      </c>
      <c r="F10">
        <f>63090</f>
        <v>63090</v>
      </c>
      <c r="G10">
        <v>100000</v>
      </c>
      <c r="H10">
        <v>412239</v>
      </c>
      <c r="I10">
        <v>412239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19</v>
      </c>
      <c r="B11">
        <v>3</v>
      </c>
      <c r="C11">
        <v>52</v>
      </c>
      <c r="D11">
        <v>10</v>
      </c>
      <c r="E11">
        <v>40</v>
      </c>
      <c r="F11">
        <v>30</v>
      </c>
      <c r="G11">
        <v>32</v>
      </c>
      <c r="H11">
        <v>16</v>
      </c>
      <c r="I11">
        <v>22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" t="s">
        <v>20</v>
      </c>
      <c r="B12">
        <v>0</v>
      </c>
      <c r="C12">
        <v>19</v>
      </c>
      <c r="D12">
        <v>4</v>
      </c>
      <c r="E12">
        <v>30</v>
      </c>
      <c r="F12">
        <v>25</v>
      </c>
      <c r="G12">
        <v>29</v>
      </c>
      <c r="H12">
        <v>76</v>
      </c>
      <c r="I12">
        <v>45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" t="s">
        <v>21</v>
      </c>
      <c r="B13">
        <v>0</v>
      </c>
      <c r="C13">
        <v>0.61173</v>
      </c>
      <c r="D13">
        <f>120*10.1</f>
        <v>1212</v>
      </c>
      <c r="E13">
        <v>20.2</v>
      </c>
      <c r="F13">
        <f>0.9*10.1</f>
        <v>9.09</v>
      </c>
      <c r="G13">
        <f>1.2*10.1</f>
        <v>12.12</v>
      </c>
      <c r="H13">
        <v>0</v>
      </c>
      <c r="I13">
        <v>1.1000000000000001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" t="s">
        <v>22</v>
      </c>
      <c r="B14">
        <v>-200</v>
      </c>
      <c r="C14">
        <v>68.8</v>
      </c>
      <c r="D14">
        <v>400</v>
      </c>
      <c r="E14">
        <v>70</v>
      </c>
      <c r="F14">
        <v>-30</v>
      </c>
      <c r="G14">
        <v>-60</v>
      </c>
      <c r="H14">
        <v>-220</v>
      </c>
      <c r="I14">
        <v>-160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" t="s">
        <v>23</v>
      </c>
      <c r="B15">
        <v>1500</v>
      </c>
      <c r="C15">
        <v>90</v>
      </c>
      <c r="D15">
        <v>400</v>
      </c>
      <c r="E15">
        <v>120</v>
      </c>
      <c r="F15">
        <v>45</v>
      </c>
      <c r="G15">
        <v>20</v>
      </c>
      <c r="H15">
        <v>-100</v>
      </c>
      <c r="I15">
        <v>-100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" t="s">
        <v>24</v>
      </c>
      <c r="B16">
        <v>0</v>
      </c>
      <c r="C16">
        <v>3</v>
      </c>
      <c r="D16">
        <v>39</v>
      </c>
      <c r="E16">
        <v>0</v>
      </c>
      <c r="F16">
        <v>1</v>
      </c>
      <c r="G16">
        <v>2</v>
      </c>
      <c r="H16">
        <v>0</v>
      </c>
      <c r="I16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8" spans="1:1024" s="7" customFormat="1">
      <c r="A18" s="7" t="s">
        <v>25</v>
      </c>
    </row>
    <row r="19" spans="1:1024" s="7" customFormat="1">
      <c r="A19" s="7" t="s">
        <v>26</v>
      </c>
    </row>
    <row r="20" spans="1:1024" s="7" customFormat="1">
      <c r="A20" s="7" t="s">
        <v>27</v>
      </c>
    </row>
    <row r="21" spans="1:1024" s="7" customFormat="1">
      <c r="A21" s="7" t="s">
        <v>28</v>
      </c>
    </row>
    <row r="22" spans="1:102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2" customFormat="1">
      <c r="A23" s="12" t="s">
        <v>29</v>
      </c>
    </row>
    <row r="24" spans="1:1024" s="3" customFormat="1">
      <c r="B24" s="3" t="s">
        <v>30</v>
      </c>
      <c r="C24" s="3" t="s">
        <v>31</v>
      </c>
      <c r="D24" s="3" t="s">
        <v>32</v>
      </c>
      <c r="E24" s="3" t="s">
        <v>33</v>
      </c>
      <c r="F24" s="3" t="s">
        <v>34</v>
      </c>
      <c r="G24" s="3" t="s">
        <v>35</v>
      </c>
      <c r="H24" s="3" t="s">
        <v>42</v>
      </c>
      <c r="I24" s="3" t="s">
        <v>44</v>
      </c>
      <c r="J24" s="3" t="s">
        <v>45</v>
      </c>
      <c r="K24" s="3" t="s">
        <v>48</v>
      </c>
      <c r="L24" s="3" t="s">
        <v>50</v>
      </c>
    </row>
    <row r="25" spans="1:1024">
      <c r="A25" s="1" t="s">
        <v>13</v>
      </c>
      <c r="B25" s="8" t="s">
        <v>36</v>
      </c>
    </row>
    <row r="26" spans="1:1024">
      <c r="A26" s="1" t="s">
        <v>41</v>
      </c>
      <c r="B26" s="8" t="s">
        <v>40</v>
      </c>
      <c r="F26" s="8">
        <v>0.22</v>
      </c>
      <c r="G26" s="8">
        <v>0.08</v>
      </c>
      <c r="H26" s="8">
        <v>0.7</v>
      </c>
    </row>
    <row r="27" spans="1:1024">
      <c r="A27" s="1" t="s">
        <v>43</v>
      </c>
      <c r="B27" s="8" t="s">
        <v>40</v>
      </c>
      <c r="C27" s="8">
        <v>0.3</v>
      </c>
      <c r="I27" s="8">
        <v>0.5</v>
      </c>
      <c r="J27" s="8">
        <v>0.2</v>
      </c>
    </row>
    <row r="28" spans="1:1024">
      <c r="A28" s="1" t="s">
        <v>46</v>
      </c>
      <c r="B28" s="8" t="s">
        <v>40</v>
      </c>
      <c r="C28" s="8">
        <v>0.5</v>
      </c>
      <c r="E28" s="8">
        <v>0.1</v>
      </c>
      <c r="G28" s="8">
        <v>5.0000000000000001E-3</v>
      </c>
      <c r="K28" s="8">
        <v>0.39500000000000002</v>
      </c>
    </row>
    <row r="29" spans="1:1024">
      <c r="A29" s="1" t="s">
        <v>49</v>
      </c>
      <c r="B29" s="8" t="s">
        <v>40</v>
      </c>
      <c r="C29" s="8">
        <v>0.5</v>
      </c>
      <c r="D29" s="8">
        <v>0.3</v>
      </c>
      <c r="L29" s="8">
        <v>0.2</v>
      </c>
    </row>
    <row r="30" spans="1:1024">
      <c r="A30" s="1" t="s">
        <v>53</v>
      </c>
      <c r="B30" s="8" t="s">
        <v>40</v>
      </c>
      <c r="D30" s="8">
        <v>0.26</v>
      </c>
      <c r="G30" s="8">
        <v>0.74</v>
      </c>
    </row>
    <row r="31" spans="1:1024">
      <c r="A31" s="1" t="s">
        <v>56</v>
      </c>
      <c r="B31" s="8" t="s">
        <v>57</v>
      </c>
    </row>
    <row r="32" spans="1:1024">
      <c r="A32" s="1" t="s">
        <v>55</v>
      </c>
      <c r="B32" s="8" t="s">
        <v>40</v>
      </c>
      <c r="C32" s="8">
        <v>0.4</v>
      </c>
      <c r="G32" s="8">
        <v>0.1</v>
      </c>
      <c r="I32" s="8">
        <v>0.3</v>
      </c>
      <c r="J32" s="8">
        <v>0.1</v>
      </c>
      <c r="L32" s="8">
        <v>0.1</v>
      </c>
    </row>
    <row r="34" spans="1:1" s="17" customFormat="1">
      <c r="A34" s="17" t="s">
        <v>67</v>
      </c>
    </row>
  </sheetData>
  <mergeCells count="1">
    <mergeCell ref="A34:XFD34"/>
  </mergeCells>
  <phoneticPr fontId="5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301"/>
  <sheetViews>
    <sheetView topLeftCell="A2" workbookViewId="0">
      <selection activeCell="B29" sqref="B29"/>
    </sheetView>
  </sheetViews>
  <sheetFormatPr baseColWidth="10" defaultColWidth="8.83203125" defaultRowHeight="16" x14ac:dyDescent="0"/>
  <cols>
    <col min="1" max="1" width="31.1640625" style="1" customWidth="1"/>
    <col min="2" max="5" width="12.5" style="13" bestFit="1" customWidth="1"/>
    <col min="6" max="11" width="8.83203125" style="13"/>
    <col min="12" max="12" width="11.83203125" style="13" bestFit="1" customWidth="1"/>
    <col min="13" max="1025" width="8.83203125" style="13"/>
  </cols>
  <sheetData>
    <row r="1" spans="1:1024" s="3" customFormat="1">
      <c r="B1" s="3" t="s">
        <v>37</v>
      </c>
      <c r="C1" s="3" t="s">
        <v>59</v>
      </c>
      <c r="D1" s="3" t="s">
        <v>64</v>
      </c>
      <c r="E1" s="3" t="s">
        <v>65</v>
      </c>
    </row>
    <row r="2" spans="1:1024">
      <c r="A2" s="1" t="s">
        <v>38</v>
      </c>
      <c r="B2" t="s">
        <v>49</v>
      </c>
      <c r="C2" t="s">
        <v>43</v>
      </c>
      <c r="D2" t="s">
        <v>53</v>
      </c>
      <c r="E2" t="s">
        <v>53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" t="s">
        <v>1</v>
      </c>
      <c r="B3">
        <v>1000</v>
      </c>
      <c r="C3">
        <v>3000</v>
      </c>
      <c r="D3">
        <v>1200</v>
      </c>
      <c r="E3">
        <v>834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" t="s">
        <v>2</v>
      </c>
      <c r="B4">
        <f>4*PI()*B3*B3</f>
        <v>12566370.614359172</v>
      </c>
      <c r="C4">
        <f>4*PI()*C3*C3</f>
        <v>113097335.52923255</v>
      </c>
      <c r="D4">
        <f>4*PI()*D3*D3</f>
        <v>18095573.68467721</v>
      </c>
      <c r="E4">
        <f>4*PI()*E3*E3</f>
        <v>8740614.4790412076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" t="s">
        <v>3</v>
      </c>
      <c r="B5">
        <f>4/3*PI()*B3*B3*B3</f>
        <v>4188790204.7863908</v>
      </c>
      <c r="C5">
        <f>4/3*PI()*C3*C3*C3</f>
        <v>113097335529.23256</v>
      </c>
      <c r="D5">
        <f>4/3*PI()*D3*D3*D3</f>
        <v>7238229473.870882</v>
      </c>
      <c r="E5">
        <f>4/3*PI()*E3*E3*E3</f>
        <v>2429890825.1734562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" t="s">
        <v>4</v>
      </c>
      <c r="B6">
        <f>B5*B7*1000000000000</f>
        <v>1.3404128655316452E+22</v>
      </c>
      <c r="C6">
        <f>C5*C7*1000000000000</f>
        <v>2.9405307237600464E+23</v>
      </c>
      <c r="D6">
        <f>D5*D7*1000000000000</f>
        <v>5.0667606317096174E+22</v>
      </c>
      <c r="E6">
        <f>E5*E7*1000000000000</f>
        <v>9.9625523832111707E+21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" t="s">
        <v>5</v>
      </c>
      <c r="B7">
        <v>3.2</v>
      </c>
      <c r="C7">
        <v>2.6</v>
      </c>
      <c r="D7">
        <v>7</v>
      </c>
      <c r="E7">
        <v>4.0999999999999996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1" t="s">
        <v>15</v>
      </c>
      <c r="B8">
        <f>0.00000000006673*B6/B3/1000/B3/1000</f>
        <v>0.89445750516926681</v>
      </c>
      <c r="C8">
        <f>0.00000000006673*C6/C3/1000/C3/1000</f>
        <v>2.1802401688500876</v>
      </c>
      <c r="D8">
        <f>0.00000000006673*D6/D3/1000/D3/1000</f>
        <v>2.3479509510693246</v>
      </c>
      <c r="E8">
        <f>0.00000000006673*E6/E3/1000/E3/1000</f>
        <v>0.9557837478674347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1" t="s">
        <v>16</v>
      </c>
      <c r="B9">
        <f>SQRT(2*B3*B8*1000)/1000</f>
        <v>1.3375032748889004</v>
      </c>
      <c r="C9">
        <f>SQRT(2*C3*C8*1000)/1000</f>
        <v>3.6168274790347033</v>
      </c>
      <c r="D9">
        <f>SQRT(2*D3*D8*1000)/1000</f>
        <v>2.373832825319925</v>
      </c>
      <c r="E9">
        <f>SQRT(2*E3*E8*1000)/1000</f>
        <v>1.2626350586938733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1" t="s">
        <v>17</v>
      </c>
      <c r="B10" s="15">
        <v>300000</v>
      </c>
      <c r="C10" s="15">
        <v>800000</v>
      </c>
      <c r="D10" s="15">
        <v>500000</v>
      </c>
      <c r="E10" s="15">
        <v>1200000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1" t="s">
        <v>18</v>
      </c>
      <c r="B11">
        <f>20*24</f>
        <v>480</v>
      </c>
      <c r="C11">
        <v>1500</v>
      </c>
      <c r="D11">
        <v>800</v>
      </c>
      <c r="E11">
        <v>2700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1" t="s">
        <v>19</v>
      </c>
      <c r="B12">
        <v>480</v>
      </c>
      <c r="C12">
        <v>40</v>
      </c>
      <c r="D12">
        <v>400</v>
      </c>
      <c r="E12">
        <v>200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1" t="s">
        <v>20</v>
      </c>
      <c r="B13">
        <v>2</v>
      </c>
      <c r="C13">
        <v>0</v>
      </c>
      <c r="D13">
        <v>17</v>
      </c>
      <c r="E13">
        <v>21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" t="s">
        <v>21</v>
      </c>
      <c r="B14">
        <v>0</v>
      </c>
      <c r="C14">
        <f>1.5*10.01</f>
        <v>15.015000000000001</v>
      </c>
      <c r="D14">
        <v>0</v>
      </c>
      <c r="E14">
        <v>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" t="s">
        <v>22</v>
      </c>
      <c r="B15">
        <v>-130</v>
      </c>
      <c r="C15">
        <v>100</v>
      </c>
      <c r="D15">
        <v>-170</v>
      </c>
      <c r="E15">
        <v>-160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" t="s">
        <v>23</v>
      </c>
      <c r="B16">
        <v>110</v>
      </c>
      <c r="C16">
        <v>130</v>
      </c>
      <c r="D16">
        <v>90</v>
      </c>
      <c r="E16">
        <v>100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8" spans="1:1025" s="7" customFormat="1">
      <c r="A18" s="7" t="s">
        <v>39</v>
      </c>
    </row>
    <row r="19" spans="1:1025" s="7" customFormat="1">
      <c r="A19" s="7" t="s">
        <v>61</v>
      </c>
    </row>
    <row r="20" spans="1:1025" s="7" customFormat="1">
      <c r="A20" s="7" t="s">
        <v>27</v>
      </c>
    </row>
    <row r="21" spans="1:1025" s="7" customFormat="1">
      <c r="A21" s="7" t="s">
        <v>62</v>
      </c>
    </row>
    <row r="22" spans="1:10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 s="8"/>
    </row>
    <row r="23" spans="1:1025" s="12" customFormat="1">
      <c r="A23" s="12" t="s">
        <v>29</v>
      </c>
    </row>
    <row r="24" spans="1:1025" s="3" customFormat="1">
      <c r="B24" s="3" t="s">
        <v>30</v>
      </c>
      <c r="C24" s="3" t="s">
        <v>31</v>
      </c>
      <c r="D24" s="3" t="s">
        <v>32</v>
      </c>
      <c r="E24" s="3" t="s">
        <v>33</v>
      </c>
      <c r="F24" s="3" t="s">
        <v>34</v>
      </c>
      <c r="G24" s="3" t="s">
        <v>35</v>
      </c>
      <c r="H24" s="3" t="s">
        <v>42</v>
      </c>
      <c r="I24" s="3" t="s">
        <v>44</v>
      </c>
      <c r="J24" s="3" t="s">
        <v>45</v>
      </c>
      <c r="K24" s="3" t="s">
        <v>48</v>
      </c>
      <c r="L24" s="3" t="s">
        <v>50</v>
      </c>
      <c r="M24" s="3" t="s">
        <v>63</v>
      </c>
      <c r="N24" s="3" t="s">
        <v>66</v>
      </c>
    </row>
    <row r="25" spans="1:1025">
      <c r="A25" s="1" t="s">
        <v>60</v>
      </c>
      <c r="B25" s="16" t="s">
        <v>57</v>
      </c>
    </row>
    <row r="26" spans="1:1025">
      <c r="A26" s="1" t="s">
        <v>59</v>
      </c>
      <c r="B26" s="16" t="s">
        <v>40</v>
      </c>
      <c r="L26" s="13">
        <v>0.6</v>
      </c>
      <c r="M26" s="13">
        <v>0.4</v>
      </c>
    </row>
    <row r="27" spans="1:1025">
      <c r="A27" s="1" t="s">
        <v>64</v>
      </c>
      <c r="B27" s="16" t="s">
        <v>57</v>
      </c>
    </row>
    <row r="28" spans="1:1025">
      <c r="A28" s="1" t="s">
        <v>65</v>
      </c>
      <c r="B28" s="16" t="s">
        <v>40</v>
      </c>
      <c r="E28" s="13">
        <v>0.9</v>
      </c>
      <c r="N28" s="13">
        <v>0.1</v>
      </c>
    </row>
    <row r="29" spans="1:1025">
      <c r="B29" s="16"/>
    </row>
    <row r="30" spans="1:1025">
      <c r="B30" s="16"/>
    </row>
    <row r="31" spans="1:1025">
      <c r="B31" s="16"/>
    </row>
    <row r="32" spans="1:1025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</sheetData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4"/>
  <sheetViews>
    <sheetView workbookViewId="0">
      <selection activeCell="C3" sqref="C3"/>
    </sheetView>
  </sheetViews>
  <sheetFormatPr baseColWidth="10" defaultColWidth="8.83203125" defaultRowHeight="16" x14ac:dyDescent="0"/>
  <cols>
    <col min="1" max="1" width="29.33203125" style="1" customWidth="1"/>
    <col min="2" max="3" width="16.33203125" style="8" bestFit="1" customWidth="1"/>
    <col min="4" max="1025" width="8.83203125" style="8"/>
  </cols>
  <sheetData>
    <row r="1" spans="1:1024" s="4" customFormat="1">
      <c r="A1" s="1"/>
      <c r="B1" s="4" t="s">
        <v>51</v>
      </c>
      <c r="C1" s="4" t="s">
        <v>58</v>
      </c>
    </row>
    <row r="2" spans="1:1024">
      <c r="A2" s="1" t="s">
        <v>17</v>
      </c>
      <c r="B2" s="15">
        <v>2200000000</v>
      </c>
      <c r="C2" s="15">
        <v>11000000000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4" spans="1:1024" s="7" customFormat="1">
      <c r="A4" s="7" t="s">
        <v>52</v>
      </c>
    </row>
  </sheetData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Star</vt:lpstr>
      <vt:lpstr>Planet</vt:lpstr>
      <vt:lpstr>Moon</vt:lpstr>
      <vt:lpstr>Asterid Belt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Shuwei</dc:creator>
  <cp:lastModifiedBy>Wang Shuwei</cp:lastModifiedBy>
  <cp:revision>0</cp:revision>
  <dcterms:created xsi:type="dcterms:W3CDTF">2014-10-25T06:38:09Z</dcterms:created>
  <dcterms:modified xsi:type="dcterms:W3CDTF">2015-01-03T08:52:37Z</dcterms:modified>
  <dc:language>en-US</dc:language>
</cp:coreProperties>
</file>