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co\source\repos\dracoranger\PPPConverter\PPPConverter\Sources\"/>
    </mc:Choice>
  </mc:AlternateContent>
  <xr:revisionPtr revIDLastSave="0" documentId="13_ncr:1_{AB2C3C6A-3F92-4912-BCF0-AF34CCD723C6}" xr6:coauthVersionLast="46" xr6:coauthVersionMax="46" xr10:uidLastSave="{00000000-0000-0000-0000-000000000000}"/>
  <bookViews>
    <workbookView xWindow="-120" yWindow="-120" windowWidth="38640" windowHeight="21240" xr2:uid="{7CE1D539-8B48-47E8-809E-63922FA2B7F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C12" i="1"/>
  <c r="D12" i="1"/>
  <c r="E12" i="1"/>
  <c r="F12" i="1"/>
  <c r="G12" i="1"/>
  <c r="H12" i="1"/>
  <c r="I12" i="1"/>
  <c r="B12" i="1"/>
  <c r="C10" i="1"/>
  <c r="D10" i="1"/>
  <c r="E10" i="1"/>
  <c r="F10" i="1"/>
  <c r="G10" i="1"/>
  <c r="H10" i="1"/>
  <c r="I10" i="1"/>
  <c r="B10" i="1"/>
  <c r="C8" i="1"/>
  <c r="D8" i="1"/>
  <c r="E8" i="1"/>
  <c r="F8" i="1"/>
  <c r="G8" i="1"/>
  <c r="H8" i="1"/>
  <c r="I8" i="1"/>
  <c r="B8" i="1"/>
  <c r="I6" i="1"/>
  <c r="H6" i="1"/>
  <c r="G6" i="1"/>
  <c r="F6" i="1"/>
  <c r="E6" i="1"/>
  <c r="D6" i="1"/>
  <c r="C6" i="1"/>
  <c r="B6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29" i="1"/>
  <c r="Q29" i="1"/>
  <c r="Q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8" i="1"/>
  <c r="Q26" i="1"/>
  <c r="K27" i="1"/>
  <c r="L27" i="1"/>
  <c r="M27" i="1"/>
  <c r="N27" i="1"/>
  <c r="O27" i="1"/>
  <c r="J27" i="1"/>
  <c r="C27" i="1"/>
  <c r="D27" i="1"/>
  <c r="E27" i="1"/>
  <c r="F27" i="1"/>
  <c r="G27" i="1"/>
  <c r="H27" i="1"/>
  <c r="I27" i="1"/>
  <c r="B27" i="1"/>
  <c r="G14" i="1"/>
  <c r="H14" i="1"/>
  <c r="I14" i="1"/>
  <c r="D14" i="1"/>
  <c r="E14" i="1"/>
  <c r="F14" i="1"/>
  <c r="C14" i="1"/>
  <c r="I15" i="1"/>
  <c r="H15" i="1"/>
  <c r="G15" i="1"/>
  <c r="F15" i="1"/>
  <c r="E15" i="1"/>
  <c r="D15" i="1"/>
  <c r="C15" i="1"/>
  <c r="F9" i="1"/>
  <c r="F11" i="1" s="1"/>
  <c r="F7" i="1"/>
  <c r="H9" i="1"/>
  <c r="I9" i="1"/>
  <c r="H11" i="1"/>
  <c r="I11" i="1"/>
  <c r="I7" i="1"/>
  <c r="H7" i="1"/>
  <c r="D7" i="1"/>
  <c r="G9" i="1"/>
  <c r="G11" i="1"/>
  <c r="G7" i="1"/>
  <c r="E7" i="1"/>
  <c r="E9" i="1"/>
  <c r="E11" i="1"/>
  <c r="B7" i="1"/>
  <c r="D11" i="1"/>
  <c r="D9" i="1"/>
  <c r="C9" i="1"/>
  <c r="C11" i="1" s="1"/>
  <c r="C7" i="1"/>
  <c r="B9" i="1"/>
  <c r="B11" i="1" s="1"/>
  <c r="B2" i="2"/>
  <c r="F2" i="2" s="1"/>
  <c r="B3" i="2"/>
  <c r="C5" i="1"/>
  <c r="D5" i="1"/>
  <c r="I2" i="2"/>
  <c r="J3" i="2" s="1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5" i="1"/>
  <c r="E5" i="1"/>
  <c r="F5" i="1"/>
  <c r="G5" i="1"/>
  <c r="H5" i="1"/>
  <c r="I5" i="1"/>
  <c r="C3" i="1"/>
  <c r="D3" i="1"/>
  <c r="E3" i="1"/>
  <c r="F3" i="1"/>
  <c r="G3" i="1"/>
  <c r="H3" i="1"/>
  <c r="I3" i="1"/>
  <c r="B3" i="1"/>
  <c r="E2" i="2" l="1"/>
  <c r="E3" i="2" s="1"/>
  <c r="E4" i="2" s="1"/>
  <c r="B5" i="2"/>
  <c r="C75" i="2" s="1"/>
  <c r="F4" i="2"/>
  <c r="F3" i="2"/>
  <c r="C85" i="2" l="1"/>
  <c r="C39" i="2"/>
  <c r="C51" i="2"/>
  <c r="C38" i="2"/>
  <c r="C8" i="2"/>
  <c r="C91" i="2"/>
  <c r="C9" i="2"/>
  <c r="C28" i="2"/>
  <c r="C76" i="2"/>
  <c r="C92" i="2"/>
  <c r="C18" i="2"/>
  <c r="C34" i="2"/>
  <c r="C50" i="2"/>
  <c r="C66" i="2"/>
  <c r="C3" i="2"/>
  <c r="C70" i="2"/>
  <c r="C71" i="2"/>
  <c r="C99" i="2"/>
  <c r="C36" i="2"/>
  <c r="C40" i="2"/>
  <c r="C25" i="2"/>
  <c r="C43" i="2"/>
  <c r="C54" i="2"/>
  <c r="C19" i="2"/>
  <c r="C87" i="2"/>
  <c r="C56" i="2"/>
  <c r="C6" i="2"/>
  <c r="C57" i="2"/>
  <c r="C74" i="2"/>
  <c r="C84" i="2"/>
  <c r="C23" i="2"/>
  <c r="C21" i="2"/>
  <c r="C101" i="2"/>
  <c r="C72" i="2"/>
  <c r="C26" i="2"/>
  <c r="C53" i="2"/>
  <c r="C41" i="2"/>
  <c r="C52" i="2"/>
  <c r="C42" i="2"/>
  <c r="C68" i="2"/>
  <c r="C100" i="2"/>
  <c r="C60" i="2"/>
  <c r="C22" i="2"/>
  <c r="C37" i="2"/>
  <c r="C86" i="2"/>
  <c r="C4" i="2"/>
  <c r="C69" i="2"/>
  <c r="C55" i="2"/>
  <c r="C59" i="2"/>
  <c r="C24" i="2"/>
  <c r="C67" i="2"/>
  <c r="C83" i="2"/>
  <c r="C31" i="2"/>
  <c r="C97" i="2"/>
  <c r="C61" i="2"/>
  <c r="C94" i="2"/>
  <c r="C48" i="2"/>
  <c r="C81" i="2"/>
  <c r="C5" i="2"/>
  <c r="C93" i="2"/>
  <c r="C30" i="2"/>
  <c r="C79" i="2"/>
  <c r="C80" i="2"/>
  <c r="C29" i="2"/>
  <c r="C62" i="2"/>
  <c r="C63" i="2"/>
  <c r="C33" i="2"/>
  <c r="C7" i="2"/>
  <c r="C78" i="2"/>
  <c r="C64" i="2"/>
  <c r="C65" i="2"/>
  <c r="C44" i="2"/>
  <c r="C45" i="2"/>
  <c r="C47" i="2"/>
  <c r="C49" i="2"/>
  <c r="C77" i="2"/>
  <c r="C46" i="2"/>
  <c r="C95" i="2"/>
  <c r="C32" i="2"/>
  <c r="C96" i="2"/>
  <c r="C11" i="2"/>
  <c r="C12" i="2"/>
  <c r="C13" i="2"/>
  <c r="C14" i="2"/>
  <c r="C15" i="2"/>
  <c r="C16" i="2"/>
  <c r="C17" i="2"/>
  <c r="C82" i="2"/>
  <c r="C98" i="2"/>
  <c r="C89" i="2"/>
  <c r="C88" i="2"/>
  <c r="C10" i="2"/>
  <c r="C90" i="2"/>
  <c r="C73" i="2"/>
  <c r="C20" i="2"/>
  <c r="C35" i="2"/>
  <c r="C58" i="2"/>
  <c r="C27" i="2"/>
  <c r="I4" i="2"/>
  <c r="C2" i="2"/>
  <c r="D2" i="2" s="1"/>
  <c r="F7" i="2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F8" i="2"/>
  <c r="F9" i="2" l="1"/>
  <c r="F10" i="2" l="1"/>
  <c r="F11" i="2" l="1"/>
  <c r="F12" i="2" l="1"/>
  <c r="F13" i="2" l="1"/>
  <c r="F14" i="2" l="1"/>
  <c r="F15" i="2" l="1"/>
  <c r="F16" i="2" l="1"/>
  <c r="F17" i="2" l="1"/>
  <c r="F18" i="2" l="1"/>
  <c r="F19" i="2" l="1"/>
  <c r="F20" i="2" l="1"/>
  <c r="F21" i="2" l="1"/>
  <c r="F22" i="2" l="1"/>
  <c r="F23" i="2" l="1"/>
  <c r="F24" i="2" l="1"/>
  <c r="F25" i="2" l="1"/>
  <c r="F26" i="2" l="1"/>
  <c r="F27" i="2" l="1"/>
  <c r="F28" i="2" l="1"/>
  <c r="F29" i="2" l="1"/>
  <c r="F30" i="2" l="1"/>
  <c r="F31" i="2" l="1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  <c r="F50" i="2" l="1"/>
  <c r="F51" i="2" l="1"/>
  <c r="F52" i="2" l="1"/>
  <c r="F53" i="2" l="1"/>
  <c r="F54" i="2" l="1"/>
  <c r="F55" i="2" l="1"/>
  <c r="F56" i="2" l="1"/>
  <c r="F57" i="2" l="1"/>
  <c r="F58" i="2" l="1"/>
  <c r="F59" i="2" l="1"/>
  <c r="F60" i="2" l="1"/>
  <c r="F61" i="2" l="1"/>
  <c r="F62" i="2" l="1"/>
  <c r="F63" i="2" l="1"/>
  <c r="F64" i="2" l="1"/>
  <c r="F65" i="2" l="1"/>
  <c r="F66" i="2" l="1"/>
  <c r="F67" i="2" l="1"/>
  <c r="F68" i="2" l="1"/>
  <c r="F69" i="2" l="1"/>
  <c r="F70" i="2" l="1"/>
  <c r="F71" i="2" l="1"/>
  <c r="F72" i="2" l="1"/>
  <c r="F73" i="2" l="1"/>
  <c r="F74" i="2" l="1"/>
  <c r="F75" i="2" l="1"/>
  <c r="F76" i="2" l="1"/>
  <c r="F77" i="2" l="1"/>
  <c r="F78" i="2" l="1"/>
  <c r="F79" i="2" l="1"/>
  <c r="F80" i="2" l="1"/>
  <c r="F81" i="2" l="1"/>
  <c r="F82" i="2" l="1"/>
  <c r="F83" i="2" l="1"/>
  <c r="F84" i="2" l="1"/>
  <c r="F85" i="2" l="1"/>
  <c r="F86" i="2" l="1"/>
  <c r="F87" i="2" l="1"/>
  <c r="F88" i="2" l="1"/>
  <c r="F89" i="2" l="1"/>
  <c r="F90" i="2" l="1"/>
  <c r="F91" i="2" l="1"/>
  <c r="F92" i="2" l="1"/>
  <c r="F93" i="2" l="1"/>
  <c r="F94" i="2" l="1"/>
  <c r="F95" i="2" l="1"/>
  <c r="F96" i="2" l="1"/>
  <c r="F97" i="2" l="1"/>
  <c r="F98" i="2" l="1"/>
  <c r="F99" i="2" l="1"/>
  <c r="F101" i="2" l="1"/>
  <c r="F100" i="2"/>
  <c r="F6" i="2"/>
  <c r="F5" i="2"/>
  <c r="I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K3" i="2" l="1"/>
</calcChain>
</file>

<file path=xl/sharedStrings.xml><?xml version="1.0" encoding="utf-8"?>
<sst xmlns="http://schemas.openxmlformats.org/spreadsheetml/2006/main" count="44" uniqueCount="42">
  <si>
    <t>Food</t>
  </si>
  <si>
    <t xml:space="preserve"> Energy</t>
  </si>
  <si>
    <t xml:space="preserve"> Housing</t>
  </si>
  <si>
    <t xml:space="preserve"> Clothing</t>
  </si>
  <si>
    <t xml:space="preserve"> Consumer Goods</t>
  </si>
  <si>
    <t xml:space="preserve"> Absolute necessities (oxygen/water)</t>
  </si>
  <si>
    <t xml:space="preserve"> Services</t>
  </si>
  <si>
    <t xml:space="preserve"> Savings/Investment</t>
  </si>
  <si>
    <t>Wealthy</t>
  </si>
  <si>
    <t>Real val</t>
  </si>
  <si>
    <t>Starving</t>
  </si>
  <si>
    <t>Impoverished</t>
  </si>
  <si>
    <t>Stunted</t>
  </si>
  <si>
    <t>Comfortable</t>
  </si>
  <si>
    <t>Superwealthy</t>
  </si>
  <si>
    <t>Gini</t>
  </si>
  <si>
    <t>G</t>
  </si>
  <si>
    <t># Pop</t>
  </si>
  <si>
    <t>Person</t>
  </si>
  <si>
    <t>Wealth</t>
  </si>
  <si>
    <t>Sum</t>
  </si>
  <si>
    <t>Revised Wealth</t>
  </si>
  <si>
    <t>Revised Sum</t>
  </si>
  <si>
    <t>E(iyi)</t>
  </si>
  <si>
    <t>Total Wealth (Assets, cash, etc)</t>
  </si>
  <si>
    <t>GDP</t>
  </si>
  <si>
    <t>Agriculture</t>
  </si>
  <si>
    <t>Utilities</t>
  </si>
  <si>
    <t>Construction</t>
  </si>
  <si>
    <t>Manufactured goods</t>
  </si>
  <si>
    <t>Total GDP</t>
  </si>
  <si>
    <t>Difference</t>
  </si>
  <si>
    <t>Government</t>
  </si>
  <si>
    <t>Finance</t>
  </si>
  <si>
    <t>Professional services</t>
  </si>
  <si>
    <t>Trade</t>
  </si>
  <si>
    <t>Edu, Health, Social</t>
  </si>
  <si>
    <t>Arts</t>
  </si>
  <si>
    <t>Other</t>
  </si>
  <si>
    <t>Mining</t>
  </si>
  <si>
    <t>Information</t>
  </si>
  <si>
    <t>Transportation and warehousing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</si>
</sst>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0.22725426539536592</c:v>
                </c:pt>
                <c:pt idx="1">
                  <c:v>2.2098345349538397</c:v>
                </c:pt>
                <c:pt idx="2">
                  <c:v>9.248915561192387</c:v>
                </c:pt>
                <c:pt idx="3">
                  <c:v>26.545068477857079</c:v>
                </c:pt>
                <c:pt idx="4">
                  <c:v>61.282148323520637</c:v>
                </c:pt>
                <c:pt idx="5">
                  <c:v>122.69152664328409</c:v>
                </c:pt>
                <c:pt idx="6">
                  <c:v>222.10458127019851</c:v>
                </c:pt>
                <c:pt idx="7">
                  <c:v>372.99728927806734</c:v>
                </c:pt>
                <c:pt idx="8">
                  <c:v>591.02911194924661</c:v>
                </c:pt>
                <c:pt idx="9">
                  <c:v>894.07754540449969</c:v>
                </c:pt>
                <c:pt idx="10">
                  <c:v>1302.2692592878252</c:v>
                </c:pt>
                <c:pt idx="11">
                  <c:v>1838.0084746147722</c:v>
                </c:pt>
                <c:pt idx="12">
                  <c:v>2526.0030584591782</c:v>
                </c:pt>
                <c:pt idx="13">
                  <c:v>3393.2886968473686</c:v>
                </c:pt>
                <c:pt idx="14">
                  <c:v>4469.2514261855613</c:v>
                </c:pt>
                <c:pt idx="15">
                  <c:v>5785.6487452686151</c:v>
                </c:pt>
                <c:pt idx="16">
                  <c:v>7376.6294868930145</c:v>
                </c:pt>
                <c:pt idx="17">
                  <c:v>9278.7525956131813</c:v>
                </c:pt>
                <c:pt idx="18">
                  <c:v>11531.004933178392</c:v>
                </c:pt>
                <c:pt idx="19">
                  <c:v>14174.818213618759</c:v>
                </c:pt>
                <c:pt idx="20">
                  <c:v>17254.085154405515</c:v>
                </c:pt>
                <c:pt idx="21">
                  <c:v>20815.174917602722</c:v>
                </c:pt>
                <c:pt idx="22">
                  <c:v>24906.947904744298</c:v>
                </c:pt>
                <c:pt idx="23">
                  <c:v>29580.769960792721</c:v>
                </c:pt>
                <c:pt idx="24">
                  <c:v>34890.526035578419</c:v>
                </c:pt>
                <c:pt idx="25">
                  <c:v>40892.63334529155</c:v>
                </c:pt>
                <c:pt idx="26">
                  <c:v>47646.054071678496</c:v>
                </c:pt>
                <c:pt idx="27">
                  <c:v>55212.307632413271</c:v>
                </c:pt>
                <c:pt idx="28">
                  <c:v>63655.482552534566</c:v>
                </c:pt>
                <c:pt idx="29">
                  <c:v>73042.24796375788</c:v>
                </c:pt>
                <c:pt idx="30">
                  <c:v>83441.86475580401</c:v>
                </c:pt>
                <c:pt idx="31">
                  <c:v>94926.196401563095</c:v>
                </c:pt>
                <c:pt idx="32">
                  <c:v>107569.71947588291</c:v>
                </c:pt>
                <c:pt idx="33">
                  <c:v>121449.53388598622</c:v>
                </c:pt>
                <c:pt idx="34">
                  <c:v>136645.37282994849</c:v>
                </c:pt>
                <c:pt idx="35">
                  <c:v>153239.61249827346</c:v>
                </c:pt>
                <c:pt idx="36">
                  <c:v>171317.28153236542</c:v>
                </c:pt>
                <c:pt idx="37">
                  <c:v>190966.07025259157</c:v>
                </c:pt>
                <c:pt idx="38">
                  <c:v>212276.33966763946</c:v>
                </c:pt>
                <c:pt idx="39">
                  <c:v>235341.13027598604</c:v>
                </c:pt>
                <c:pt idx="40">
                  <c:v>260256.1706694958</c:v>
                </c:pt>
                <c:pt idx="41">
                  <c:v>287119.88594844338</c:v>
                </c:pt>
                <c:pt idx="42">
                  <c:v>316033.40595660347</c:v>
                </c:pt>
                <c:pt idx="43">
                  <c:v>347100.57334445661</c:v>
                </c:pt>
                <c:pt idx="44">
                  <c:v>380427.95146802143</c:v>
                </c:pt>
                <c:pt idx="45">
                  <c:v>416124.83213033114</c:v>
                </c:pt>
                <c:pt idx="46">
                  <c:v>454303.24317212345</c:v>
                </c:pt>
                <c:pt idx="47">
                  <c:v>495077.95591790136</c:v>
                </c:pt>
                <c:pt idx="48">
                  <c:v>538566.49248314463</c:v>
                </c:pt>
                <c:pt idx="49">
                  <c:v>584889.13294810569</c:v>
                </c:pt>
                <c:pt idx="50">
                  <c:v>634168.92240330332</c:v>
                </c:pt>
                <c:pt idx="51">
                  <c:v>686531.67787153402</c:v>
                </c:pt>
                <c:pt idx="52">
                  <c:v>742105.99511094741</c:v>
                </c:pt>
                <c:pt idx="53">
                  <c:v>801023.25530348171</c:v>
                </c:pt>
                <c:pt idx="54">
                  <c:v>863417.63163272128</c:v>
                </c:pt>
                <c:pt idx="55">
                  <c:v>929426.09575501992</c:v>
                </c:pt>
                <c:pt idx="56">
                  <c:v>999188.42416753643</c:v>
                </c:pt>
                <c:pt idx="57">
                  <c:v>1072847.2044766375</c:v>
                </c:pt>
                <c:pt idx="58">
                  <c:v>1150547.8415699496</c:v>
                </c:pt>
                <c:pt idx="59">
                  <c:v>1232438.56369518</c:v>
                </c:pt>
                <c:pt idx="60">
                  <c:v>1318670.4284486733</c:v>
                </c:pt>
                <c:pt idx="61">
                  <c:v>1409397.3286765276</c:v>
                </c:pt>
                <c:pt idx="62">
                  <c:v>1504775.9982909623</c:v>
                </c:pt>
                <c:pt idx="63">
                  <c:v>1604966.0180045031</c:v>
                </c:pt>
                <c:pt idx="64">
                  <c:v>1710129.8209844339</c:v>
                </c:pt>
                <c:pt idx="65">
                  <c:v>1820432.6984298527</c:v>
                </c:pt>
                <c:pt idx="66">
                  <c:v>1936042.8050735693</c:v>
                </c:pt>
                <c:pt idx="67">
                  <c:v>2057131.1646109801</c:v>
                </c:pt>
                <c:pt idx="68">
                  <c:v>2183871.6750579672</c:v>
                </c:pt>
                <c:pt idx="69">
                  <c:v>2316441.1140397815</c:v>
                </c:pt>
                <c:pt idx="70">
                  <c:v>2455019.1440127846</c:v>
                </c:pt>
                <c:pt idx="71">
                  <c:v>2599788.3174208566</c:v>
                </c:pt>
                <c:pt idx="72">
                  <c:v>2750934.0817881855</c:v>
                </c:pt>
                <c:pt idx="73">
                  <c:v>2908644.78475011</c:v>
                </c:pt>
                <c:pt idx="74">
                  <c:v>3073111.6790235983</c:v>
                </c:pt>
                <c:pt idx="75">
                  <c:v>3244528.9273188985</c:v>
                </c:pt>
                <c:pt idx="76">
                  <c:v>3423093.6071938328</c:v>
                </c:pt>
                <c:pt idx="77">
                  <c:v>3609005.7158521502</c:v>
                </c:pt>
                <c:pt idx="78">
                  <c:v>3802468.1748873033</c:v>
                </c:pt>
                <c:pt idx="79">
                  <c:v>4003686.8349729585</c:v>
                </c:pt>
                <c:pt idx="80">
                  <c:v>4212870.4805015139</c:v>
                </c:pt>
                <c:pt idx="81">
                  <c:v>4430230.8341718307</c:v>
                </c:pt>
                <c:pt idx="82">
                  <c:v>4655982.5615273686</c:v>
                </c:pt>
                <c:pt idx="83">
                  <c:v>4890343.2754458496</c:v>
                </c:pt>
                <c:pt idx="84">
                  <c:v>5133533.5405815588</c:v>
                </c:pt>
                <c:pt idx="85">
                  <c:v>5385776.8777613202</c:v>
                </c:pt>
                <c:pt idx="86">
                  <c:v>5647299.7683351962</c:v>
                </c:pt>
                <c:pt idx="87">
                  <c:v>5918331.6584828747</c:v>
                </c:pt>
                <c:pt idx="88">
                  <c:v>6199104.9634767128</c:v>
                </c:pt>
                <c:pt idx="89">
                  <c:v>6489855.0719023636</c:v>
                </c:pt>
                <c:pt idx="90">
                  <c:v>6790820.3498378675</c:v>
                </c:pt>
                <c:pt idx="91">
                  <c:v>7102242.1449920889</c:v>
                </c:pt>
                <c:pt idx="92">
                  <c:v>7424364.7908033235</c:v>
                </c:pt>
                <c:pt idx="93">
                  <c:v>7757435.6104989015</c:v>
                </c:pt>
                <c:pt idx="94">
                  <c:v>8101704.9211165607</c:v>
                </c:pt>
                <c:pt idx="95">
                  <c:v>8457426.0374883655</c:v>
                </c:pt>
                <c:pt idx="96">
                  <c:v>8824855.2761878967</c:v>
                </c:pt>
                <c:pt idx="97">
                  <c:v>9204251.9594414458</c:v>
                </c:pt>
                <c:pt idx="98">
                  <c:v>9595878.419003902</c:v>
                </c:pt>
                <c:pt idx="99">
                  <c:v>10000000.000000004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5-42A1-B3F9-B899C558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626768"/>
        <c:axId val="1000633008"/>
      </c:scatterChart>
      <c:valAx>
        <c:axId val="10006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33008"/>
        <c:crosses val="autoZero"/>
        <c:crossBetween val="midCat"/>
      </c:valAx>
      <c:valAx>
        <c:axId val="1000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157162</xdr:rowOff>
    </xdr:from>
    <xdr:to>
      <xdr:col>14</xdr:col>
      <xdr:colOff>0</xdr:colOff>
      <xdr:row>21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B0EDE-6D72-4DDD-A31A-54D641BDA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4C3B-E825-406D-92B0-B90D1A840648}">
  <dimension ref="A1:Q30"/>
  <sheetViews>
    <sheetView tabSelected="1" workbookViewId="0">
      <selection activeCell="J39" sqref="J39"/>
    </sheetView>
  </sheetViews>
  <sheetFormatPr defaultRowHeight="15" x14ac:dyDescent="0.25"/>
  <cols>
    <col min="6" max="6" width="16.5703125" bestFit="1" customWidth="1"/>
    <col min="7" max="7" width="34.85546875" bestFit="1" customWidth="1"/>
    <col min="9" max="9" width="19.28515625" bestFit="1" customWidth="1"/>
    <col min="10" max="10" width="17.5703125" bestFit="1" customWidth="1"/>
    <col min="11" max="11" width="9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>
        <v>0.12959999999999999</v>
      </c>
      <c r="C2">
        <v>6.5000000000000002E-2</v>
      </c>
      <c r="D2">
        <v>0.32150000000000001</v>
      </c>
      <c r="E2">
        <v>2.9899999999999999E-2</v>
      </c>
      <c r="F2">
        <v>0.20699999999999999</v>
      </c>
      <c r="G2">
        <v>1.0200000000000001E-2</v>
      </c>
      <c r="H2">
        <v>0.1177</v>
      </c>
      <c r="I2">
        <v>0.1191</v>
      </c>
    </row>
    <row r="3" spans="1:9" x14ac:dyDescent="0.25">
      <c r="B3">
        <f>B2/B2</f>
        <v>1</v>
      </c>
      <c r="C3">
        <f t="shared" ref="C3:I3" si="0">C2/C2</f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</row>
    <row r="4" spans="1:9" x14ac:dyDescent="0.25">
      <c r="A4" t="s">
        <v>10</v>
      </c>
      <c r="B4">
        <v>0.65</v>
      </c>
      <c r="C4">
        <v>0.05</v>
      </c>
      <c r="D4">
        <v>0.1</v>
      </c>
      <c r="E4">
        <v>0.1</v>
      </c>
      <c r="F4">
        <v>0.05</v>
      </c>
      <c r="G4">
        <v>0.1</v>
      </c>
      <c r="H4">
        <v>1E-3</v>
      </c>
      <c r="I4">
        <v>1E-3</v>
      </c>
    </row>
    <row r="5" spans="1:9" x14ac:dyDescent="0.25">
      <c r="B5">
        <f>B4/B2</f>
        <v>5.0154320987654328</v>
      </c>
      <c r="C5">
        <f t="shared" ref="C5:I5" si="1">C4/C2</f>
        <v>0.76923076923076927</v>
      </c>
      <c r="D5">
        <f t="shared" si="1"/>
        <v>0.31104199066874028</v>
      </c>
      <c r="E5">
        <f t="shared" si="1"/>
        <v>3.344481605351171</v>
      </c>
      <c r="F5">
        <f t="shared" si="1"/>
        <v>0.24154589371980678</v>
      </c>
      <c r="G5">
        <f t="shared" si="1"/>
        <v>9.8039215686274517</v>
      </c>
      <c r="H5">
        <f t="shared" si="1"/>
        <v>8.4961767204757861E-3</v>
      </c>
      <c r="I5">
        <f t="shared" si="1"/>
        <v>8.3963056255247689E-3</v>
      </c>
    </row>
    <row r="6" spans="1:9" x14ac:dyDescent="0.25">
      <c r="A6" t="s">
        <v>11</v>
      </c>
      <c r="B6">
        <f>ROUND(B2*B7,4)</f>
        <v>0.51990000000000003</v>
      </c>
      <c r="C6">
        <f t="shared" ref="C6:I6" si="2">ROUND(C2*C7,4)</f>
        <v>5.3800000000000001E-2</v>
      </c>
      <c r="D6">
        <f t="shared" si="2"/>
        <v>0.15540000000000001</v>
      </c>
      <c r="E6">
        <f t="shared" si="2"/>
        <v>8.2500000000000004E-2</v>
      </c>
      <c r="F6">
        <f t="shared" si="2"/>
        <v>8.9300000000000004E-2</v>
      </c>
      <c r="G6">
        <f t="shared" si="2"/>
        <v>7.7600000000000002E-2</v>
      </c>
      <c r="H6">
        <f t="shared" si="2"/>
        <v>3.0200000000000001E-2</v>
      </c>
      <c r="I6">
        <f t="shared" si="2"/>
        <v>3.0499999999999999E-2</v>
      </c>
    </row>
    <row r="7" spans="1:9" x14ac:dyDescent="0.25">
      <c r="B7">
        <f>B5-(1/4*($B$5-$B$13))</f>
        <v>4.0115740740740744</v>
      </c>
      <c r="C7">
        <f>C5+(1/4*(C$13-C$5))</f>
        <v>0.82692307692307698</v>
      </c>
      <c r="D7">
        <f>D5+(1/4*(D$13-D$5))</f>
        <v>0.48328149300155521</v>
      </c>
      <c r="E7">
        <f>E5-(1/4*($E$5-$E$13))</f>
        <v>2.7583612040133785</v>
      </c>
      <c r="F7">
        <f>F5+(1/4*(F$13-F$5))</f>
        <v>0.4311594202898551</v>
      </c>
      <c r="G7">
        <f>G5-(1/4*($G$5-$G$13))</f>
        <v>7.6029411764705888</v>
      </c>
      <c r="H7">
        <f>H5+(1/4*(H$13-H$5))</f>
        <v>0.25637213254035685</v>
      </c>
      <c r="I7">
        <f>I5+(1/4*(I$13-I$5))</f>
        <v>0.25629722921914361</v>
      </c>
    </row>
    <row r="8" spans="1:9" x14ac:dyDescent="0.25">
      <c r="A8" t="s">
        <v>12</v>
      </c>
      <c r="B8">
        <f>ROUND(B2*B9,4)</f>
        <v>0.38979999999999998</v>
      </c>
      <c r="C8">
        <f t="shared" ref="C8:I8" si="3">ROUND(C2*C9,4)</f>
        <v>5.7500000000000002E-2</v>
      </c>
      <c r="D8">
        <f t="shared" si="3"/>
        <v>0.21079999999999999</v>
      </c>
      <c r="E8">
        <f t="shared" si="3"/>
        <v>6.5000000000000002E-2</v>
      </c>
      <c r="F8">
        <f t="shared" si="3"/>
        <v>0.1285</v>
      </c>
      <c r="G8">
        <f t="shared" si="3"/>
        <v>5.5100000000000003E-2</v>
      </c>
      <c r="H8">
        <f t="shared" si="3"/>
        <v>5.9400000000000001E-2</v>
      </c>
      <c r="I8">
        <f t="shared" si="3"/>
        <v>6.0100000000000001E-2</v>
      </c>
    </row>
    <row r="9" spans="1:9" x14ac:dyDescent="0.25">
      <c r="B9">
        <f t="shared" ref="B9:B11" si="4">B7-(1/4*($B$5-$B$13))</f>
        <v>3.007716049382716</v>
      </c>
      <c r="C9">
        <f t="shared" ref="C9:D11" si="5">C7+(1/4*(C$13-C$5))</f>
        <v>0.88461538461538469</v>
      </c>
      <c r="D9">
        <f t="shared" si="5"/>
        <v>0.65552099533437014</v>
      </c>
      <c r="E9">
        <f t="shared" ref="E9:E11" si="6">E7-(1/4*($E$5-$E$13))</f>
        <v>2.1722408026755859</v>
      </c>
      <c r="F9">
        <f t="shared" ref="F9:F11" si="7">F7+(1/4*(F$13-F$5))</f>
        <v>0.62077294685990347</v>
      </c>
      <c r="G9">
        <f t="shared" ref="G9:G11" si="8">G7-(1/4*($G$5-$G$13))</f>
        <v>5.4019607843137258</v>
      </c>
      <c r="H9">
        <f t="shared" ref="H9:I9" si="9">H7+(1/4*(H$13-H$5))</f>
        <v>0.50424808836023793</v>
      </c>
      <c r="I9">
        <f t="shared" si="9"/>
        <v>0.50419815281276237</v>
      </c>
    </row>
    <row r="10" spans="1:9" x14ac:dyDescent="0.25">
      <c r="A10" t="s">
        <v>13</v>
      </c>
      <c r="B10">
        <f>ROUND(B2*B11,4)</f>
        <v>0.25969999999999999</v>
      </c>
      <c r="C10">
        <f t="shared" ref="C10:I10" si="10">ROUND(C2*C11,4)</f>
        <v>6.13E-2</v>
      </c>
      <c r="D10">
        <f t="shared" si="10"/>
        <v>0.2661</v>
      </c>
      <c r="E10">
        <f t="shared" si="10"/>
        <v>4.7399999999999998E-2</v>
      </c>
      <c r="F10">
        <f t="shared" si="10"/>
        <v>0.1678</v>
      </c>
      <c r="G10">
        <f t="shared" si="10"/>
        <v>3.27E-2</v>
      </c>
      <c r="H10">
        <f t="shared" si="10"/>
        <v>8.8499999999999995E-2</v>
      </c>
      <c r="I10">
        <f t="shared" si="10"/>
        <v>8.9599999999999999E-2</v>
      </c>
    </row>
    <row r="11" spans="1:9" x14ac:dyDescent="0.25">
      <c r="B11">
        <f t="shared" si="4"/>
        <v>2.0038580246913575</v>
      </c>
      <c r="C11">
        <f t="shared" si="5"/>
        <v>0.9423076923076924</v>
      </c>
      <c r="D11">
        <f t="shared" si="5"/>
        <v>0.82776049766718507</v>
      </c>
      <c r="E11">
        <f t="shared" si="6"/>
        <v>1.5861204013377932</v>
      </c>
      <c r="F11">
        <f t="shared" si="7"/>
        <v>0.81038647342995174</v>
      </c>
      <c r="G11">
        <f t="shared" si="8"/>
        <v>3.2009803921568629</v>
      </c>
      <c r="H11">
        <f t="shared" ref="H11:I11" si="11">H9+(1/4*(H$13-H$5))</f>
        <v>0.75212404418011902</v>
      </c>
      <c r="I11">
        <f t="shared" si="11"/>
        <v>0.75209907640638118</v>
      </c>
    </row>
    <row r="12" spans="1:9" x14ac:dyDescent="0.25">
      <c r="A12" t="s">
        <v>8</v>
      </c>
      <c r="B12">
        <f>ROUND(B2*B13,4)</f>
        <v>0.12959999999999999</v>
      </c>
      <c r="C12">
        <f t="shared" ref="C12:I12" si="12">ROUND(C2*C13,4)</f>
        <v>6.5000000000000002E-2</v>
      </c>
      <c r="D12">
        <f t="shared" si="12"/>
        <v>0.32150000000000001</v>
      </c>
      <c r="E12">
        <f t="shared" si="12"/>
        <v>2.9899999999999999E-2</v>
      </c>
      <c r="F12">
        <f t="shared" si="12"/>
        <v>0.20699999999999999</v>
      </c>
      <c r="G12">
        <f t="shared" si="12"/>
        <v>1.0200000000000001E-2</v>
      </c>
      <c r="H12">
        <f t="shared" si="12"/>
        <v>0.1177</v>
      </c>
      <c r="I12">
        <f t="shared" si="12"/>
        <v>0.1191</v>
      </c>
    </row>
    <row r="13" spans="1:9" x14ac:dyDescent="0.25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14</v>
      </c>
      <c r="B14">
        <f>B2*B15</f>
        <v>-5.0000000000002375E-4</v>
      </c>
      <c r="C14">
        <f>C2*C15</f>
        <v>6.8750000000000006E-2</v>
      </c>
      <c r="D14">
        <f t="shared" ref="D14:F14" si="13">D2*D15</f>
        <v>0.37687500000000002</v>
      </c>
      <c r="E14">
        <f t="shared" si="13"/>
        <v>1.2374999999999997E-2</v>
      </c>
      <c r="F14">
        <f t="shared" si="13"/>
        <v>0.24624999999999997</v>
      </c>
      <c r="G14">
        <f>G2*G15</f>
        <v>-1.2250000000000002E-2</v>
      </c>
      <c r="H14">
        <f t="shared" ref="H14" si="14">H2*H15</f>
        <v>0.14687500000000001</v>
      </c>
      <c r="I14">
        <f t="shared" ref="I14" si="15">I2*I15</f>
        <v>0.14862500000000001</v>
      </c>
    </row>
    <row r="15" spans="1:9" x14ac:dyDescent="0.25">
      <c r="B15">
        <f>B13-(1/4*($B$5-$B$13))</f>
        <v>-3.8580246913582084E-3</v>
      </c>
      <c r="C15">
        <f t="shared" ref="C15:D15" si="16">C13+(1/4*(C$13-C$5))</f>
        <v>1.0576923076923077</v>
      </c>
      <c r="D15">
        <f t="shared" si="16"/>
        <v>1.1722395023328149</v>
      </c>
      <c r="E15">
        <f t="shared" ref="E15" si="17">E13-(1/4*($E$5-$E$13))</f>
        <v>0.41387959866220725</v>
      </c>
      <c r="F15">
        <f t="shared" ref="F15" si="18">F13+(1/4*(F$13-F$5))</f>
        <v>1.1896135265700483</v>
      </c>
      <c r="G15">
        <f t="shared" ref="G15" si="19">G13-(1/4*($G$5-$G$13))</f>
        <v>-1.2009803921568629</v>
      </c>
      <c r="H15">
        <f t="shared" ref="H15:I15" si="20">H13+(1/4*(H$13-H$5))</f>
        <v>1.2478759558198811</v>
      </c>
      <c r="I15">
        <f t="shared" si="20"/>
        <v>1.2479009235936189</v>
      </c>
    </row>
    <row r="20" spans="1:17" x14ac:dyDescent="0.25">
      <c r="A20" t="s">
        <v>15</v>
      </c>
      <c r="B20">
        <v>0.3</v>
      </c>
    </row>
    <row r="24" spans="1:17" x14ac:dyDescent="0.25">
      <c r="B24">
        <v>0.13</v>
      </c>
      <c r="C24">
        <v>6.8750000000000006E-2</v>
      </c>
      <c r="D24">
        <v>0.3</v>
      </c>
      <c r="E24">
        <v>1.2375000000000001E-2</v>
      </c>
      <c r="F24">
        <v>0.20624999999999999</v>
      </c>
      <c r="G24">
        <v>0.01</v>
      </c>
      <c r="H24">
        <v>0.12687499999999999</v>
      </c>
      <c r="I24">
        <v>0.14862500000000001</v>
      </c>
    </row>
    <row r="25" spans="1:17" x14ac:dyDescent="0.25">
      <c r="B25" t="s">
        <v>26</v>
      </c>
      <c r="C25" t="s">
        <v>27</v>
      </c>
      <c r="D25" t="s">
        <v>28</v>
      </c>
      <c r="E25" t="s">
        <v>35</v>
      </c>
      <c r="F25" t="s">
        <v>29</v>
      </c>
      <c r="G25" t="s">
        <v>32</v>
      </c>
      <c r="H25" t="s">
        <v>34</v>
      </c>
      <c r="I25" t="s">
        <v>33</v>
      </c>
      <c r="J25" t="s">
        <v>36</v>
      </c>
      <c r="K25" t="s">
        <v>37</v>
      </c>
      <c r="L25" t="s">
        <v>38</v>
      </c>
      <c r="M25" t="s">
        <v>39</v>
      </c>
      <c r="N25" t="s">
        <v>40</v>
      </c>
      <c r="O25" t="s">
        <v>41</v>
      </c>
      <c r="P25" t="s">
        <v>30</v>
      </c>
      <c r="Q25" t="s">
        <v>31</v>
      </c>
    </row>
    <row r="26" spans="1:17" x14ac:dyDescent="0.25">
      <c r="A26" t="s">
        <v>25</v>
      </c>
      <c r="B26" s="1">
        <v>175.8</v>
      </c>
      <c r="C26">
        <v>336.9</v>
      </c>
      <c r="D26">
        <v>897.6</v>
      </c>
      <c r="E26">
        <v>2418.6</v>
      </c>
      <c r="F26">
        <v>2269.1999999999998</v>
      </c>
      <c r="G26">
        <v>2645.7</v>
      </c>
      <c r="H26">
        <v>2673.6</v>
      </c>
      <c r="I26">
        <v>4660.2</v>
      </c>
      <c r="J26">
        <v>1807.5</v>
      </c>
      <c r="K26">
        <v>679.7</v>
      </c>
      <c r="L26">
        <v>421.9</v>
      </c>
      <c r="M26">
        <v>336.9</v>
      </c>
      <c r="N26">
        <v>1161.4000000000001</v>
      </c>
      <c r="O26">
        <v>595.9</v>
      </c>
      <c r="P26">
        <v>20936.599999999999</v>
      </c>
      <c r="Q26">
        <f>P26-SUM(B26:O26)</f>
        <v>-144.30000000000655</v>
      </c>
    </row>
    <row r="27" spans="1:17" x14ac:dyDescent="0.25">
      <c r="B27">
        <f>B26/$P$26</f>
        <v>8.3967788466131101E-3</v>
      </c>
      <c r="C27">
        <f>C26/$P$26</f>
        <v>1.6091437960318294E-2</v>
      </c>
      <c r="D27">
        <f>D26/$P$26</f>
        <v>4.287229062980618E-2</v>
      </c>
      <c r="E27">
        <f>E26/$P$26</f>
        <v>0.11552018952456464</v>
      </c>
      <c r="F27">
        <f>F26/$P$26</f>
        <v>0.10838436040235759</v>
      </c>
      <c r="G27">
        <f>G26/$P$26</f>
        <v>0.12636722294928499</v>
      </c>
      <c r="H27">
        <f>H26/$P$26</f>
        <v>0.12769981754439594</v>
      </c>
      <c r="I27">
        <f>I26/$P$26</f>
        <v>0.22258628430595226</v>
      </c>
      <c r="J27">
        <f>J26/$P$26</f>
        <v>8.6332069199392458E-2</v>
      </c>
      <c r="K27">
        <f t="shared" ref="K27:O27" si="21">K26/$P$26</f>
        <v>3.2464679078742495E-2</v>
      </c>
      <c r="L27">
        <f t="shared" si="21"/>
        <v>2.0151313966928729E-2</v>
      </c>
      <c r="M27">
        <f t="shared" si="21"/>
        <v>1.6091437960318294E-2</v>
      </c>
      <c r="N27">
        <f t="shared" si="21"/>
        <v>5.5472235224439503E-2</v>
      </c>
      <c r="O27">
        <f t="shared" si="21"/>
        <v>2.8462118968695969E-2</v>
      </c>
    </row>
    <row r="28" spans="1:17" x14ac:dyDescent="0.25">
      <c r="B28">
        <f>ROUND(B27,3)</f>
        <v>8.0000000000000002E-3</v>
      </c>
      <c r="C28">
        <f t="shared" ref="C28:O28" si="22">ROUND(C27,3)</f>
        <v>1.6E-2</v>
      </c>
      <c r="D28">
        <f t="shared" si="22"/>
        <v>4.2999999999999997E-2</v>
      </c>
      <c r="E28">
        <f t="shared" si="22"/>
        <v>0.11600000000000001</v>
      </c>
      <c r="F28">
        <f t="shared" si="22"/>
        <v>0.108</v>
      </c>
      <c r="G28">
        <f t="shared" si="22"/>
        <v>0.126</v>
      </c>
      <c r="H28">
        <f t="shared" si="22"/>
        <v>0.128</v>
      </c>
      <c r="I28">
        <f t="shared" si="22"/>
        <v>0.223</v>
      </c>
      <c r="J28">
        <f t="shared" si="22"/>
        <v>8.5999999999999993E-2</v>
      </c>
      <c r="K28">
        <f t="shared" si="22"/>
        <v>3.2000000000000001E-2</v>
      </c>
      <c r="L28">
        <f t="shared" si="22"/>
        <v>0.02</v>
      </c>
      <c r="M28">
        <f t="shared" si="22"/>
        <v>1.6E-2</v>
      </c>
      <c r="N28">
        <f t="shared" si="22"/>
        <v>5.5E-2</v>
      </c>
      <c r="O28">
        <f t="shared" si="22"/>
        <v>2.8000000000000001E-2</v>
      </c>
      <c r="Q28">
        <f>1-SUM(B28:O28)</f>
        <v>-4.9999999999998934E-3</v>
      </c>
    </row>
    <row r="29" spans="1:17" x14ac:dyDescent="0.25">
      <c r="B29">
        <f>ROUND(B28*(1+$Q$28),3)</f>
        <v>8.0000000000000002E-3</v>
      </c>
      <c r="C29">
        <f t="shared" ref="C29:O29" si="23">ROUND(C28*(1+$Q$28),3)</f>
        <v>1.6E-2</v>
      </c>
      <c r="D29">
        <f t="shared" si="23"/>
        <v>4.2999999999999997E-2</v>
      </c>
      <c r="E29">
        <f t="shared" si="23"/>
        <v>0.115</v>
      </c>
      <c r="F29">
        <f t="shared" si="23"/>
        <v>0.107</v>
      </c>
      <c r="G29">
        <f t="shared" si="23"/>
        <v>0.125</v>
      </c>
      <c r="H29">
        <f t="shared" si="23"/>
        <v>0.127</v>
      </c>
      <c r="I29">
        <f t="shared" si="23"/>
        <v>0.222</v>
      </c>
      <c r="J29">
        <f t="shared" si="23"/>
        <v>8.5999999999999993E-2</v>
      </c>
      <c r="K29">
        <f t="shared" si="23"/>
        <v>3.2000000000000001E-2</v>
      </c>
      <c r="L29">
        <f t="shared" si="23"/>
        <v>0.02</v>
      </c>
      <c r="M29">
        <f t="shared" si="23"/>
        <v>1.6E-2</v>
      </c>
      <c r="N29">
        <f t="shared" si="23"/>
        <v>5.5E-2</v>
      </c>
      <c r="O29">
        <f t="shared" si="23"/>
        <v>2.8000000000000001E-2</v>
      </c>
      <c r="Q29">
        <f>SUM(B29:O29)</f>
        <v>1</v>
      </c>
    </row>
    <row r="30" spans="1:17" x14ac:dyDescent="0.25">
      <c r="B3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42D5-18E5-4489-84A6-D6972132D51B}">
  <dimension ref="A1:K101"/>
  <sheetViews>
    <sheetView workbookViewId="0">
      <selection activeCell="C2" sqref="C2"/>
    </sheetView>
  </sheetViews>
  <sheetFormatPr defaultRowHeight="15" x14ac:dyDescent="0.25"/>
  <cols>
    <col min="3" max="3" width="15" bestFit="1" customWidth="1"/>
    <col min="4" max="4" width="15" customWidth="1"/>
    <col min="8" max="8" width="12.28515625" bestFit="1" customWidth="1"/>
  </cols>
  <sheetData>
    <row r="1" spans="1:11" x14ac:dyDescent="0.25">
      <c r="A1" t="s">
        <v>18</v>
      </c>
      <c r="B1" t="s">
        <v>19</v>
      </c>
      <c r="C1" t="s">
        <v>21</v>
      </c>
      <c r="D1" t="s">
        <v>22</v>
      </c>
      <c r="E1" t="s">
        <v>20</v>
      </c>
      <c r="F1" t="s">
        <v>23</v>
      </c>
      <c r="H1" t="s">
        <v>15</v>
      </c>
      <c r="I1">
        <v>0.68</v>
      </c>
    </row>
    <row r="2" spans="1:11" x14ac:dyDescent="0.25">
      <c r="A2">
        <v>1</v>
      </c>
      <c r="B2">
        <f>A2^(1/(1-$I$1))</f>
        <v>1</v>
      </c>
      <c r="C2">
        <f>B2/SUM(B:B)*$I$5</f>
        <v>0.22725426539536592</v>
      </c>
      <c r="D2">
        <f>C2</f>
        <v>0.22725426539536592</v>
      </c>
      <c r="E2">
        <f>B2</f>
        <v>1</v>
      </c>
      <c r="F2">
        <f>A2*B2</f>
        <v>1</v>
      </c>
      <c r="H2" t="s">
        <v>17</v>
      </c>
      <c r="I2">
        <f>COUNT(A:A)</f>
        <v>100</v>
      </c>
      <c r="K2" t="s">
        <v>15</v>
      </c>
    </row>
    <row r="3" spans="1:11" x14ac:dyDescent="0.25">
      <c r="A3">
        <v>2</v>
      </c>
      <c r="B3">
        <f>A3^(1/(1-$I$1))</f>
        <v>8.7240618613220615</v>
      </c>
      <c r="C3">
        <f t="shared" ref="C3:C66" si="0">B3/SUM(B:B)*$I$5</f>
        <v>1.9825802695584738</v>
      </c>
      <c r="D3">
        <f>D2+C3</f>
        <v>2.2098345349538397</v>
      </c>
      <c r="E3">
        <f>E2+B3</f>
        <v>9.7240618613220615</v>
      </c>
      <c r="F3">
        <f t="shared" ref="F3:F66" si="1">A3*B3</f>
        <v>17.448123722644123</v>
      </c>
      <c r="H3" t="s">
        <v>16</v>
      </c>
      <c r="I3">
        <f>2*SUM(F:F)</f>
        <v>7118677460.5709496</v>
      </c>
      <c r="J3">
        <f>(I2+1)/I2</f>
        <v>1.01</v>
      </c>
      <c r="K3">
        <f>I3/I4-J3</f>
        <v>0.60774981688859997</v>
      </c>
    </row>
    <row r="4" spans="1:11" x14ac:dyDescent="0.25">
      <c r="A4">
        <v>3</v>
      </c>
      <c r="B4">
        <f t="shared" ref="B4:B67" si="2">A4^(1/(1-$I$1))</f>
        <v>30.974472641876702</v>
      </c>
      <c r="C4">
        <f t="shared" si="0"/>
        <v>7.0390810262385477</v>
      </c>
      <c r="D4">
        <f t="shared" ref="D4:D67" si="3">D3+C4</f>
        <v>9.248915561192387</v>
      </c>
      <c r="E4">
        <f t="shared" ref="E4:E67" si="4">E3+B4</f>
        <v>40.698534503198765</v>
      </c>
      <c r="F4">
        <f t="shared" si="1"/>
        <v>92.923417925630105</v>
      </c>
      <c r="I4">
        <f>I2*SUM(B:B)</f>
        <v>4400357450.9822674</v>
      </c>
    </row>
    <row r="5" spans="1:11" x14ac:dyDescent="0.25">
      <c r="A5">
        <v>4</v>
      </c>
      <c r="B5">
        <f t="shared" si="2"/>
        <v>76.10925536017416</v>
      </c>
      <c r="C5">
        <f t="shared" si="0"/>
        <v>17.296152916664692</v>
      </c>
      <c r="D5">
        <f t="shared" si="3"/>
        <v>26.545068477857079</v>
      </c>
      <c r="E5">
        <f t="shared" si="4"/>
        <v>116.80778986337293</v>
      </c>
      <c r="F5">
        <f t="shared" si="1"/>
        <v>304.43702144069664</v>
      </c>
      <c r="H5" t="s">
        <v>24</v>
      </c>
      <c r="I5">
        <v>10000000</v>
      </c>
    </row>
    <row r="6" spans="1:11" x14ac:dyDescent="0.25">
      <c r="A6">
        <v>5</v>
      </c>
      <c r="B6">
        <f t="shared" si="2"/>
        <v>152.85556812423158</v>
      </c>
      <c r="C6">
        <f t="shared" si="0"/>
        <v>34.737079845663558</v>
      </c>
      <c r="D6">
        <f t="shared" si="3"/>
        <v>61.282148323520637</v>
      </c>
      <c r="E6">
        <f t="shared" si="4"/>
        <v>269.66335798760451</v>
      </c>
      <c r="F6">
        <f t="shared" si="1"/>
        <v>764.27784062115791</v>
      </c>
    </row>
    <row r="7" spans="1:11" x14ac:dyDescent="0.25">
      <c r="A7">
        <v>6</v>
      </c>
      <c r="B7">
        <f t="shared" si="2"/>
        <v>270.22321544956003</v>
      </c>
      <c r="C7">
        <f t="shared" si="0"/>
        <v>61.409378319763455</v>
      </c>
      <c r="D7">
        <f t="shared" si="3"/>
        <v>122.69152664328409</v>
      </c>
      <c r="E7">
        <f t="shared" si="4"/>
        <v>539.88657343716454</v>
      </c>
      <c r="F7">
        <f t="shared" si="1"/>
        <v>1621.3392926973602</v>
      </c>
    </row>
    <row r="8" spans="1:11" x14ac:dyDescent="0.25">
      <c r="A8">
        <v>7</v>
      </c>
      <c r="B8">
        <f t="shared" si="2"/>
        <v>437.45297565245005</v>
      </c>
      <c r="C8">
        <f t="shared" si="0"/>
        <v>99.413054626914416</v>
      </c>
      <c r="D8">
        <f t="shared" si="3"/>
        <v>222.10458127019851</v>
      </c>
      <c r="E8">
        <f t="shared" si="4"/>
        <v>977.33954908961459</v>
      </c>
      <c r="F8">
        <f t="shared" si="1"/>
        <v>3062.1708295671506</v>
      </c>
    </row>
    <row r="9" spans="1:11" x14ac:dyDescent="0.25">
      <c r="A9">
        <v>8</v>
      </c>
      <c r="B9">
        <f t="shared" si="2"/>
        <v>663.98185198131739</v>
      </c>
      <c r="C9">
        <f t="shared" si="0"/>
        <v>150.89270800786886</v>
      </c>
      <c r="D9">
        <f t="shared" si="3"/>
        <v>372.99728927806734</v>
      </c>
      <c r="E9">
        <f t="shared" si="4"/>
        <v>1641.3214010709321</v>
      </c>
      <c r="F9">
        <f t="shared" si="1"/>
        <v>5311.8548158505391</v>
      </c>
    </row>
    <row r="10" spans="1:11" x14ac:dyDescent="0.25">
      <c r="A10">
        <v>9</v>
      </c>
      <c r="B10">
        <f t="shared" si="2"/>
        <v>959.41795544236822</v>
      </c>
      <c r="C10">
        <f t="shared" si="0"/>
        <v>218.03182267117927</v>
      </c>
      <c r="D10">
        <f t="shared" si="3"/>
        <v>591.02911194924661</v>
      </c>
      <c r="E10">
        <f t="shared" si="4"/>
        <v>2600.7393565133002</v>
      </c>
      <c r="F10">
        <f t="shared" si="1"/>
        <v>8634.7615989813148</v>
      </c>
    </row>
    <row r="11" spans="1:11" x14ac:dyDescent="0.25">
      <c r="A11">
        <v>10</v>
      </c>
      <c r="B11">
        <f t="shared" si="2"/>
        <v>1333.5214321633268</v>
      </c>
      <c r="C11">
        <f t="shared" si="0"/>
        <v>303.04843345525313</v>
      </c>
      <c r="D11">
        <f t="shared" si="3"/>
        <v>894.07754540449969</v>
      </c>
      <c r="E11">
        <f t="shared" si="4"/>
        <v>3934.2607886766273</v>
      </c>
      <c r="F11">
        <f t="shared" si="1"/>
        <v>13335.214321633268</v>
      </c>
    </row>
    <row r="12" spans="1:11" x14ac:dyDescent="0.25">
      <c r="A12">
        <v>11</v>
      </c>
      <c r="B12">
        <f t="shared" si="2"/>
        <v>1796.1894496157126</v>
      </c>
      <c r="C12">
        <f t="shared" si="0"/>
        <v>408.19171388332541</v>
      </c>
      <c r="D12">
        <f t="shared" si="3"/>
        <v>1302.2692592878252</v>
      </c>
      <c r="E12">
        <f t="shared" si="4"/>
        <v>5730.4502382923401</v>
      </c>
      <c r="F12">
        <f t="shared" si="1"/>
        <v>19758.08394577284</v>
      </c>
    </row>
    <row r="13" spans="1:11" x14ac:dyDescent="0.25">
      <c r="A13">
        <v>12</v>
      </c>
      <c r="B13">
        <f t="shared" si="2"/>
        <v>2357.4440479473242</v>
      </c>
      <c r="C13">
        <f t="shared" si="0"/>
        <v>535.73921532694692</v>
      </c>
      <c r="D13">
        <f t="shared" si="3"/>
        <v>1838.0084746147722</v>
      </c>
      <c r="E13">
        <f t="shared" si="4"/>
        <v>8087.8942862396643</v>
      </c>
      <c r="F13">
        <f t="shared" si="1"/>
        <v>28289.32857536789</v>
      </c>
    </row>
    <row r="14" spans="1:11" x14ac:dyDescent="0.25">
      <c r="A14">
        <v>13</v>
      </c>
      <c r="B14">
        <f t="shared" si="2"/>
        <v>3027.4220932551757</v>
      </c>
      <c r="C14">
        <f t="shared" si="0"/>
        <v>687.99458384440584</v>
      </c>
      <c r="D14">
        <f t="shared" si="3"/>
        <v>2526.0030584591782</v>
      </c>
      <c r="E14">
        <f t="shared" si="4"/>
        <v>11115.31637949484</v>
      </c>
      <c r="F14">
        <f t="shared" si="1"/>
        <v>39356.487212317283</v>
      </c>
    </row>
    <row r="15" spans="1:11" x14ac:dyDescent="0.25">
      <c r="A15">
        <v>14</v>
      </c>
      <c r="B15">
        <f t="shared" si="2"/>
        <v>3816.366821011386</v>
      </c>
      <c r="C15">
        <f t="shared" si="0"/>
        <v>867.28563838819048</v>
      </c>
      <c r="D15">
        <f t="shared" si="3"/>
        <v>3393.2886968473686</v>
      </c>
      <c r="E15">
        <f t="shared" si="4"/>
        <v>14931.683200506226</v>
      </c>
      <c r="F15">
        <f t="shared" si="1"/>
        <v>53429.135494159404</v>
      </c>
    </row>
    <row r="16" spans="1:11" x14ac:dyDescent="0.25">
      <c r="A16">
        <v>15</v>
      </c>
      <c r="B16">
        <f t="shared" si="2"/>
        <v>4734.6206130225319</v>
      </c>
      <c r="C16">
        <f t="shared" si="0"/>
        <v>1075.9627293381925</v>
      </c>
      <c r="D16">
        <f t="shared" si="3"/>
        <v>4469.2514261855613</v>
      </c>
      <c r="E16">
        <f t="shared" si="4"/>
        <v>19666.303813528757</v>
      </c>
      <c r="F16">
        <f t="shared" si="1"/>
        <v>71019.309195337977</v>
      </c>
    </row>
    <row r="17" spans="1:6" x14ac:dyDescent="0.25">
      <c r="A17">
        <v>16</v>
      </c>
      <c r="B17">
        <f t="shared" si="2"/>
        <v>5792.6187514801986</v>
      </c>
      <c r="C17">
        <f t="shared" si="0"/>
        <v>1316.3973190830541</v>
      </c>
      <c r="D17">
        <f t="shared" si="3"/>
        <v>5785.6487452686151</v>
      </c>
      <c r="E17">
        <f t="shared" si="4"/>
        <v>25458.922565008957</v>
      </c>
      <c r="F17">
        <f t="shared" si="1"/>
        <v>92681.900023683178</v>
      </c>
    </row>
    <row r="18" spans="1:6" x14ac:dyDescent="0.25">
      <c r="A18">
        <v>17</v>
      </c>
      <c r="B18">
        <f t="shared" si="2"/>
        <v>7000.8839607762184</v>
      </c>
      <c r="C18">
        <f t="shared" si="0"/>
        <v>1590.9807416243991</v>
      </c>
      <c r="D18">
        <f t="shared" si="3"/>
        <v>7376.6294868930145</v>
      </c>
      <c r="E18">
        <f t="shared" si="4"/>
        <v>32459.806525785178</v>
      </c>
      <c r="F18">
        <f t="shared" si="1"/>
        <v>119015.02733319571</v>
      </c>
    </row>
    <row r="19" spans="1:6" x14ac:dyDescent="0.25">
      <c r="A19">
        <v>18</v>
      </c>
      <c r="B19">
        <f t="shared" si="2"/>
        <v>8370.021594142343</v>
      </c>
      <c r="C19">
        <f t="shared" si="0"/>
        <v>1902.1231087201675</v>
      </c>
      <c r="D19">
        <f t="shared" si="3"/>
        <v>9278.7525956131813</v>
      </c>
      <c r="E19">
        <f t="shared" si="4"/>
        <v>40829.828119927522</v>
      </c>
      <c r="F19">
        <f t="shared" si="1"/>
        <v>150660.38869456216</v>
      </c>
    </row>
    <row r="20" spans="1:6" x14ac:dyDescent="0.25">
      <c r="A20">
        <v>19</v>
      </c>
      <c r="B20">
        <f t="shared" si="2"/>
        <v>9910.7153550973089</v>
      </c>
      <c r="C20">
        <f t="shared" si="0"/>
        <v>2252.2523375652117</v>
      </c>
      <c r="D20">
        <f t="shared" si="3"/>
        <v>11531.004933178392</v>
      </c>
      <c r="E20">
        <f t="shared" si="4"/>
        <v>50740.543475024831</v>
      </c>
      <c r="F20">
        <f t="shared" si="1"/>
        <v>188303.59174684886</v>
      </c>
    </row>
    <row r="21" spans="1:6" x14ac:dyDescent="0.25">
      <c r="A21">
        <v>20</v>
      </c>
      <c r="B21">
        <f t="shared" si="2"/>
        <v>11633.723467591639</v>
      </c>
      <c r="C21">
        <f t="shared" si="0"/>
        <v>2643.8132804403667</v>
      </c>
      <c r="D21">
        <f t="shared" si="3"/>
        <v>14174.818213618759</v>
      </c>
      <c r="E21">
        <f t="shared" si="4"/>
        <v>62374.266942616472</v>
      </c>
      <c r="F21">
        <f t="shared" si="1"/>
        <v>232674.46935183278</v>
      </c>
    </row>
    <row r="22" spans="1:6" x14ac:dyDescent="0.25">
      <c r="A22">
        <v>21</v>
      </c>
      <c r="B22">
        <f t="shared" si="2"/>
        <v>13549.875226454369</v>
      </c>
      <c r="C22">
        <f t="shared" si="0"/>
        <v>3079.2669407867547</v>
      </c>
      <c r="D22">
        <f t="shared" si="3"/>
        <v>17254.085154405515</v>
      </c>
      <c r="E22">
        <f t="shared" si="4"/>
        <v>75924.142169070838</v>
      </c>
      <c r="F22">
        <f t="shared" si="1"/>
        <v>284547.37975554174</v>
      </c>
    </row>
    <row r="23" spans="1:6" x14ac:dyDescent="0.25">
      <c r="A23">
        <v>22</v>
      </c>
      <c r="B23">
        <f t="shared" si="2"/>
        <v>15670.06787310151</v>
      </c>
      <c r="C23">
        <f t="shared" si="0"/>
        <v>3561.0897631972075</v>
      </c>
      <c r="D23">
        <f t="shared" si="3"/>
        <v>20815.174917602722</v>
      </c>
      <c r="E23">
        <f t="shared" si="4"/>
        <v>91594.210042172344</v>
      </c>
      <c r="F23">
        <f t="shared" si="1"/>
        <v>344741.49320823321</v>
      </c>
    </row>
    <row r="24" spans="1:6" x14ac:dyDescent="0.25">
      <c r="A24">
        <v>23</v>
      </c>
      <c r="B24">
        <f t="shared" si="2"/>
        <v>18005.263751696406</v>
      </c>
      <c r="C24">
        <f t="shared" si="0"/>
        <v>4091.7729871415768</v>
      </c>
      <c r="D24">
        <f t="shared" si="3"/>
        <v>24906.947904744298</v>
      </c>
      <c r="E24">
        <f t="shared" si="4"/>
        <v>109599.47379386875</v>
      </c>
      <c r="F24">
        <f t="shared" si="1"/>
        <v>414121.06628901733</v>
      </c>
    </row>
    <row r="25" spans="1:6" x14ac:dyDescent="0.25">
      <c r="A25">
        <v>24</v>
      </c>
      <c r="B25">
        <f t="shared" si="2"/>
        <v>20566.487708897941</v>
      </c>
      <c r="C25">
        <f t="shared" si="0"/>
        <v>4673.8220560484233</v>
      </c>
      <c r="D25">
        <f t="shared" si="3"/>
        <v>29580.769960792721</v>
      </c>
      <c r="E25">
        <f t="shared" si="4"/>
        <v>130165.96150276669</v>
      </c>
      <c r="F25">
        <f t="shared" si="1"/>
        <v>493595.70501355059</v>
      </c>
    </row>
    <row r="26" spans="1:6" x14ac:dyDescent="0.25">
      <c r="A26">
        <v>25</v>
      </c>
      <c r="B26">
        <f t="shared" si="2"/>
        <v>23364.824706581607</v>
      </c>
      <c r="C26">
        <f t="shared" si="0"/>
        <v>5309.7560747856987</v>
      </c>
      <c r="D26">
        <f t="shared" si="3"/>
        <v>34890.526035578419</v>
      </c>
      <c r="E26">
        <f t="shared" si="4"/>
        <v>153530.7862093483</v>
      </c>
      <c r="F26">
        <f t="shared" si="1"/>
        <v>584120.61766454019</v>
      </c>
    </row>
    <row r="27" spans="1:6" x14ac:dyDescent="0.25">
      <c r="A27">
        <v>26</v>
      </c>
      <c r="B27">
        <f t="shared" si="2"/>
        <v>26411.417621891294</v>
      </c>
      <c r="C27">
        <f t="shared" si="0"/>
        <v>6002.1073097131275</v>
      </c>
      <c r="D27">
        <f t="shared" si="3"/>
        <v>40892.63334529155</v>
      </c>
      <c r="E27">
        <f t="shared" si="4"/>
        <v>179942.2038312396</v>
      </c>
      <c r="F27">
        <f t="shared" si="1"/>
        <v>686696.85816917371</v>
      </c>
    </row>
    <row r="28" spans="1:6" x14ac:dyDescent="0.25">
      <c r="A28">
        <v>27</v>
      </c>
      <c r="B28">
        <f t="shared" si="2"/>
        <v>29717.46521297489</v>
      </c>
      <c r="C28">
        <f t="shared" si="0"/>
        <v>6753.4207263869494</v>
      </c>
      <c r="D28">
        <f t="shared" si="3"/>
        <v>47646.054071678496</v>
      </c>
      <c r="E28">
        <f t="shared" si="4"/>
        <v>209659.6690442145</v>
      </c>
      <c r="F28">
        <f t="shared" si="1"/>
        <v>802371.56075032207</v>
      </c>
    </row>
    <row r="29" spans="1:6" x14ac:dyDescent="0.25">
      <c r="A29">
        <v>28</v>
      </c>
      <c r="B29">
        <f t="shared" si="2"/>
        <v>33294.220232000371</v>
      </c>
      <c r="C29">
        <f t="shared" si="0"/>
        <v>7566.2535607347727</v>
      </c>
      <c r="D29">
        <f t="shared" si="3"/>
        <v>55212.307632413271</v>
      </c>
      <c r="E29">
        <f t="shared" si="4"/>
        <v>242953.88927621488</v>
      </c>
      <c r="F29">
        <f t="shared" si="1"/>
        <v>932238.16649601038</v>
      </c>
    </row>
    <row r="30" spans="1:6" x14ac:dyDescent="0.25">
      <c r="A30">
        <v>29</v>
      </c>
      <c r="B30">
        <f t="shared" si="2"/>
        <v>37152.987669702343</v>
      </c>
      <c r="C30">
        <f t="shared" si="0"/>
        <v>8443.1749201212933</v>
      </c>
      <c r="D30">
        <f t="shared" si="3"/>
        <v>63655.482552534566</v>
      </c>
      <c r="E30">
        <f t="shared" si="4"/>
        <v>280106.8769459172</v>
      </c>
      <c r="F30">
        <f t="shared" si="1"/>
        <v>1077436.642421368</v>
      </c>
    </row>
    <row r="31" spans="1:6" x14ac:dyDescent="0.25">
      <c r="A31">
        <v>30</v>
      </c>
      <c r="B31">
        <f t="shared" si="2"/>
        <v>41305.123117899166</v>
      </c>
      <c r="C31">
        <f t="shared" si="0"/>
        <v>9386.7654112233195</v>
      </c>
      <c r="D31">
        <f t="shared" si="3"/>
        <v>73042.24796375788</v>
      </c>
      <c r="E31">
        <f t="shared" si="4"/>
        <v>321412.00006381638</v>
      </c>
      <c r="F31">
        <f t="shared" si="1"/>
        <v>1239153.693536975</v>
      </c>
    </row>
    <row r="32" spans="1:6" x14ac:dyDescent="0.25">
      <c r="A32">
        <v>31</v>
      </c>
      <c r="B32">
        <f t="shared" si="2"/>
        <v>45762.031238240525</v>
      </c>
      <c r="C32">
        <f t="shared" si="0"/>
        <v>10399.616792046136</v>
      </c>
      <c r="D32">
        <f t="shared" si="3"/>
        <v>83441.86475580401</v>
      </c>
      <c r="E32">
        <f t="shared" si="4"/>
        <v>367174.03130205692</v>
      </c>
      <c r="F32">
        <f t="shared" si="1"/>
        <v>1418622.9683854564</v>
      </c>
    </row>
    <row r="33" spans="1:6" x14ac:dyDescent="0.25">
      <c r="A33">
        <v>32</v>
      </c>
      <c r="B33">
        <f t="shared" si="2"/>
        <v>50535.164326967439</v>
      </c>
      <c r="C33">
        <f t="shared" si="0"/>
        <v>11484.331645759086</v>
      </c>
      <c r="D33">
        <f t="shared" si="3"/>
        <v>94926.196401563095</v>
      </c>
      <c r="E33">
        <f t="shared" si="4"/>
        <v>417709.19562902435</v>
      </c>
      <c r="F33">
        <f t="shared" si="1"/>
        <v>1617125.258462958</v>
      </c>
    </row>
    <row r="34" spans="1:6" x14ac:dyDescent="0.25">
      <c r="A34">
        <v>33</v>
      </c>
      <c r="B34">
        <f t="shared" si="2"/>
        <v>55636.020966749413</v>
      </c>
      <c r="C34">
        <f t="shared" si="0"/>
        <v>12643.523074319812</v>
      </c>
      <c r="D34">
        <f t="shared" si="3"/>
        <v>107569.71947588291</v>
      </c>
      <c r="E34">
        <f t="shared" si="4"/>
        <v>473345.21659577376</v>
      </c>
      <c r="F34">
        <f t="shared" si="1"/>
        <v>1835988.6919027306</v>
      </c>
    </row>
    <row r="35" spans="1:6" x14ac:dyDescent="0.25">
      <c r="A35">
        <v>34</v>
      </c>
      <c r="B35">
        <f t="shared" si="2"/>
        <v>61076.144757749171</v>
      </c>
      <c r="C35">
        <f t="shared" si="0"/>
        <v>13879.814410103314</v>
      </c>
      <c r="D35">
        <f t="shared" si="3"/>
        <v>121449.53388598622</v>
      </c>
      <c r="E35">
        <f t="shared" si="4"/>
        <v>534421.36135352298</v>
      </c>
      <c r="F35">
        <f t="shared" si="1"/>
        <v>2076588.9217634718</v>
      </c>
    </row>
    <row r="36" spans="1:6" x14ac:dyDescent="0.25">
      <c r="A36">
        <v>35</v>
      </c>
      <c r="B36">
        <f t="shared" si="2"/>
        <v>66867.123120990902</v>
      </c>
      <c r="C36">
        <f t="shared" si="0"/>
        <v>15195.838943962273</v>
      </c>
      <c r="D36">
        <f t="shared" si="3"/>
        <v>136645.37282994849</v>
      </c>
      <c r="E36">
        <f t="shared" si="4"/>
        <v>601288.48447451391</v>
      </c>
      <c r="F36">
        <f t="shared" si="1"/>
        <v>2340349.3092346815</v>
      </c>
    </row>
    <row r="37" spans="1:6" x14ac:dyDescent="0.25">
      <c r="A37">
        <v>36</v>
      </c>
      <c r="B37">
        <f t="shared" si="2"/>
        <v>73020.586167899324</v>
      </c>
      <c r="C37">
        <f t="shared" si="0"/>
        <v>16594.239668324975</v>
      </c>
      <c r="D37">
        <f t="shared" si="3"/>
        <v>153239.61249827346</v>
      </c>
      <c r="E37">
        <f t="shared" si="4"/>
        <v>674309.07064241322</v>
      </c>
      <c r="F37">
        <f t="shared" si="1"/>
        <v>2628741.1020443756</v>
      </c>
    </row>
    <row r="38" spans="1:6" x14ac:dyDescent="0.25">
      <c r="A38">
        <v>37</v>
      </c>
      <c r="B38">
        <f t="shared" si="2"/>
        <v>79548.205630558019</v>
      </c>
      <c r="C38">
        <f t="shared" si="0"/>
        <v>18077.66903409197</v>
      </c>
      <c r="D38">
        <f t="shared" si="3"/>
        <v>171317.28153236542</v>
      </c>
      <c r="E38">
        <f t="shared" si="4"/>
        <v>753857.27627297118</v>
      </c>
      <c r="F38">
        <f t="shared" si="1"/>
        <v>2943283.6083306465</v>
      </c>
    </row>
    <row r="39" spans="1:6" x14ac:dyDescent="0.25">
      <c r="A39">
        <v>38</v>
      </c>
      <c r="B39">
        <f t="shared" si="2"/>
        <v>86461.693847823408</v>
      </c>
      <c r="C39">
        <f t="shared" si="0"/>
        <v>19648.788720226137</v>
      </c>
      <c r="D39">
        <f t="shared" si="3"/>
        <v>190966.07025259157</v>
      </c>
      <c r="E39">
        <f t="shared" si="4"/>
        <v>840318.97012079461</v>
      </c>
      <c r="F39">
        <f t="shared" si="1"/>
        <v>3285544.3662172896</v>
      </c>
    </row>
    <row r="40" spans="1:6" x14ac:dyDescent="0.25">
      <c r="A40">
        <v>39</v>
      </c>
      <c r="B40">
        <f t="shared" si="2"/>
        <v>93772.802802945458</v>
      </c>
      <c r="C40">
        <f t="shared" si="0"/>
        <v>21310.269415047882</v>
      </c>
      <c r="D40">
        <f t="shared" si="3"/>
        <v>212276.33966763946</v>
      </c>
      <c r="E40">
        <f t="shared" si="4"/>
        <v>934091.77292374009</v>
      </c>
      <c r="F40">
        <f t="shared" si="1"/>
        <v>3657139.3093148731</v>
      </c>
    </row>
    <row r="41" spans="1:6" x14ac:dyDescent="0.25">
      <c r="A41">
        <v>40</v>
      </c>
      <c r="B41">
        <f t="shared" si="2"/>
        <v>101493.32320878371</v>
      </c>
      <c r="C41">
        <f t="shared" si="0"/>
        <v>23064.790608346582</v>
      </c>
      <c r="D41">
        <f t="shared" si="3"/>
        <v>235341.13027598604</v>
      </c>
      <c r="E41">
        <f t="shared" si="4"/>
        <v>1035585.0961325238</v>
      </c>
      <c r="F41">
        <f t="shared" si="1"/>
        <v>4059732.9283513483</v>
      </c>
    </row>
    <row r="42" spans="1:6" x14ac:dyDescent="0.25">
      <c r="A42">
        <v>41</v>
      </c>
      <c r="B42">
        <f t="shared" si="2"/>
        <v>109635.08363710482</v>
      </c>
      <c r="C42">
        <f t="shared" si="0"/>
        <v>24915.040393509753</v>
      </c>
      <c r="D42">
        <f t="shared" si="3"/>
        <v>260256.1706694958</v>
      </c>
      <c r="E42">
        <f t="shared" si="4"/>
        <v>1145220.1797696287</v>
      </c>
      <c r="F42">
        <f t="shared" si="1"/>
        <v>4495038.4291212978</v>
      </c>
    </row>
    <row r="43" spans="1:6" x14ac:dyDescent="0.25">
      <c r="A43">
        <v>42</v>
      </c>
      <c r="B43">
        <f t="shared" si="2"/>
        <v>118209.94968878325</v>
      </c>
      <c r="C43">
        <f t="shared" si="0"/>
        <v>26863.715278947599</v>
      </c>
      <c r="D43">
        <f t="shared" si="3"/>
        <v>287119.88594844338</v>
      </c>
      <c r="E43">
        <f t="shared" si="4"/>
        <v>1263430.1294584118</v>
      </c>
      <c r="F43">
        <f t="shared" si="1"/>
        <v>4964817.8869288964</v>
      </c>
    </row>
    <row r="44" spans="1:6" x14ac:dyDescent="0.25">
      <c r="A44">
        <v>43</v>
      </c>
      <c r="B44">
        <f t="shared" si="2"/>
        <v>127229.82320203212</v>
      </c>
      <c r="C44">
        <f t="shared" si="0"/>
        <v>28913.520008160089</v>
      </c>
      <c r="D44">
        <f t="shared" si="3"/>
        <v>316033.40595660347</v>
      </c>
      <c r="E44">
        <f t="shared" si="4"/>
        <v>1390659.952660444</v>
      </c>
      <c r="F44">
        <f t="shared" si="1"/>
        <v>5470882.3976873811</v>
      </c>
    </row>
    <row r="45" spans="1:6" x14ac:dyDescent="0.25">
      <c r="A45">
        <v>44</v>
      </c>
      <c r="B45">
        <f t="shared" si="2"/>
        <v>136706.64149605282</v>
      </c>
      <c r="C45">
        <f t="shared" si="0"/>
        <v>31067.167387853126</v>
      </c>
      <c r="D45">
        <f t="shared" si="3"/>
        <v>347100.57334445661</v>
      </c>
      <c r="E45">
        <f t="shared" si="4"/>
        <v>1527366.5941564967</v>
      </c>
      <c r="F45">
        <f t="shared" si="1"/>
        <v>6015092.225826324</v>
      </c>
    </row>
    <row r="46" spans="1:6" x14ac:dyDescent="0.25">
      <c r="A46">
        <v>45</v>
      </c>
      <c r="B46">
        <f t="shared" si="2"/>
        <v>146652.37664773178</v>
      </c>
      <c r="C46">
        <f t="shared" si="0"/>
        <v>33327.378123564798</v>
      </c>
      <c r="D46">
        <f t="shared" si="3"/>
        <v>380427.95146802143</v>
      </c>
      <c r="E46">
        <f t="shared" si="4"/>
        <v>1674018.9708042284</v>
      </c>
      <c r="F46">
        <f t="shared" si="1"/>
        <v>6599356.9491479304</v>
      </c>
    </row>
    <row r="47" spans="1:6" x14ac:dyDescent="0.25">
      <c r="A47">
        <v>46</v>
      </c>
      <c r="B47">
        <f t="shared" si="2"/>
        <v>157079.03479921928</v>
      </c>
      <c r="C47">
        <f t="shared" si="0"/>
        <v>35696.880662309697</v>
      </c>
      <c r="D47">
        <f t="shared" si="3"/>
        <v>416124.83213033114</v>
      </c>
      <c r="E47">
        <f t="shared" si="4"/>
        <v>1831098.0056034478</v>
      </c>
      <c r="F47">
        <f t="shared" si="1"/>
        <v>7225635.6007640874</v>
      </c>
    </row>
    <row r="48" spans="1:6" x14ac:dyDescent="0.25">
      <c r="A48">
        <v>47</v>
      </c>
      <c r="B48">
        <f t="shared" si="2"/>
        <v>167998.65549441447</v>
      </c>
      <c r="C48">
        <f t="shared" si="0"/>
        <v>38178.411041792315</v>
      </c>
      <c r="D48">
        <f t="shared" si="3"/>
        <v>454303.24317212345</v>
      </c>
      <c r="E48">
        <f t="shared" si="4"/>
        <v>1999096.6610978623</v>
      </c>
      <c r="F48">
        <f t="shared" si="1"/>
        <v>7895936.80823748</v>
      </c>
    </row>
    <row r="49" spans="1:6" x14ac:dyDescent="0.25">
      <c r="A49">
        <v>48</v>
      </c>
      <c r="B49">
        <f t="shared" si="2"/>
        <v>179423.31104254554</v>
      </c>
      <c r="C49">
        <f t="shared" si="0"/>
        <v>40774.712745777928</v>
      </c>
      <c r="D49">
        <f t="shared" si="3"/>
        <v>495077.95591790136</v>
      </c>
      <c r="E49">
        <f t="shared" si="4"/>
        <v>2178519.9721404077</v>
      </c>
      <c r="F49">
        <f t="shared" si="1"/>
        <v>8612318.9300421849</v>
      </c>
    </row>
    <row r="50" spans="1:6" x14ac:dyDescent="0.25">
      <c r="A50">
        <v>49</v>
      </c>
      <c r="B50">
        <f t="shared" si="2"/>
        <v>191365.10590718305</v>
      </c>
      <c r="C50">
        <f t="shared" si="0"/>
        <v>43488.536565243274</v>
      </c>
      <c r="D50">
        <f t="shared" si="3"/>
        <v>538566.49248314463</v>
      </c>
      <c r="E50">
        <f t="shared" si="4"/>
        <v>2369885.0780475908</v>
      </c>
      <c r="F50">
        <f t="shared" si="1"/>
        <v>9376890.1894519702</v>
      </c>
    </row>
    <row r="51" spans="1:6" x14ac:dyDescent="0.25">
      <c r="A51">
        <v>50</v>
      </c>
      <c r="B51">
        <f t="shared" si="2"/>
        <v>203836.1761191641</v>
      </c>
      <c r="C51">
        <f t="shared" si="0"/>
        <v>46322.640464961063</v>
      </c>
      <c r="D51">
        <f t="shared" si="3"/>
        <v>584889.13294810569</v>
      </c>
      <c r="E51">
        <f t="shared" si="4"/>
        <v>2573721.2541667549</v>
      </c>
      <c r="F51">
        <f t="shared" si="1"/>
        <v>10191808.805958204</v>
      </c>
    </row>
    <row r="52" spans="1:6" x14ac:dyDescent="0.25">
      <c r="A52">
        <v>51</v>
      </c>
      <c r="B52">
        <f t="shared" si="2"/>
        <v>216848.68871201618</v>
      </c>
      <c r="C52">
        <f t="shared" si="0"/>
        <v>49279.789455197613</v>
      </c>
      <c r="D52">
        <f t="shared" si="3"/>
        <v>634168.92240330332</v>
      </c>
      <c r="E52">
        <f t="shared" si="4"/>
        <v>2790569.9428787711</v>
      </c>
      <c r="F52">
        <f t="shared" si="1"/>
        <v>11059283.124312826</v>
      </c>
    </row>
    <row r="53" spans="1:6" x14ac:dyDescent="0.25">
      <c r="A53">
        <v>52</v>
      </c>
      <c r="B53">
        <f t="shared" si="2"/>
        <v>230414.84117859136</v>
      </c>
      <c r="C53">
        <f t="shared" si="0"/>
        <v>52362.755468230687</v>
      </c>
      <c r="D53">
        <f t="shared" si="3"/>
        <v>686531.67787153402</v>
      </c>
      <c r="E53">
        <f t="shared" si="4"/>
        <v>3020984.7840573625</v>
      </c>
      <c r="F53">
        <f t="shared" si="1"/>
        <v>11981571.741286751</v>
      </c>
    </row>
    <row r="54" spans="1:6" x14ac:dyDescent="0.25">
      <c r="A54">
        <v>53</v>
      </c>
      <c r="B54">
        <f t="shared" si="2"/>
        <v>244546.86094770508</v>
      </c>
      <c r="C54">
        <f t="shared" si="0"/>
        <v>55574.317239413409</v>
      </c>
      <c r="D54">
        <f t="shared" si="3"/>
        <v>742105.99511094741</v>
      </c>
      <c r="E54">
        <f t="shared" si="4"/>
        <v>3265531.6450050673</v>
      </c>
      <c r="F54">
        <f t="shared" si="1"/>
        <v>12960983.630228369</v>
      </c>
    </row>
    <row r="55" spans="1:6" x14ac:dyDescent="0.25">
      <c r="A55">
        <v>54</v>
      </c>
      <c r="B55">
        <f t="shared" si="2"/>
        <v>259257.00487967944</v>
      </c>
      <c r="C55">
        <f t="shared" si="0"/>
        <v>58917.260192534348</v>
      </c>
      <c r="D55">
        <f t="shared" si="3"/>
        <v>801023.25530348171</v>
      </c>
      <c r="E55">
        <f t="shared" si="4"/>
        <v>3524788.6498847469</v>
      </c>
      <c r="F55">
        <f t="shared" si="1"/>
        <v>13999878.263502689</v>
      </c>
    </row>
    <row r="56" spans="1:6" x14ac:dyDescent="0.25">
      <c r="A56">
        <v>55</v>
      </c>
      <c r="B56">
        <f t="shared" si="2"/>
        <v>274557.55877976085</v>
      </c>
      <c r="C56">
        <f t="shared" si="0"/>
        <v>62394.376329239545</v>
      </c>
      <c r="D56">
        <f t="shared" si="3"/>
        <v>863417.63163272128</v>
      </c>
      <c r="E56">
        <f t="shared" si="4"/>
        <v>3799346.2086645076</v>
      </c>
      <c r="F56">
        <f t="shared" si="1"/>
        <v>15100665.732886847</v>
      </c>
    </row>
    <row r="57" spans="1:6" x14ac:dyDescent="0.25">
      <c r="A57">
        <v>56</v>
      </c>
      <c r="B57">
        <f t="shared" si="2"/>
        <v>290460.83692845242</v>
      </c>
      <c r="C57">
        <f t="shared" si="0"/>
        <v>66008.464122298625</v>
      </c>
      <c r="D57">
        <f t="shared" si="3"/>
        <v>929426.09575501992</v>
      </c>
      <c r="E57">
        <f t="shared" si="4"/>
        <v>4089807.04559296</v>
      </c>
      <c r="F57">
        <f t="shared" si="1"/>
        <v>16265806.867993336</v>
      </c>
    </row>
    <row r="58" spans="1:6" x14ac:dyDescent="0.25">
      <c r="A58">
        <v>57</v>
      </c>
      <c r="B58">
        <f t="shared" si="2"/>
        <v>306979.18162788922</v>
      </c>
      <c r="C58">
        <f t="shared" si="0"/>
        <v>69762.328412516566</v>
      </c>
      <c r="D58">
        <f t="shared" si="3"/>
        <v>999188.42416753643</v>
      </c>
      <c r="E58">
        <f t="shared" si="4"/>
        <v>4396786.2272208491</v>
      </c>
      <c r="F58">
        <f t="shared" si="1"/>
        <v>17497813.352789685</v>
      </c>
    </row>
    <row r="59" spans="1:6" x14ac:dyDescent="0.25">
      <c r="A59">
        <v>58</v>
      </c>
      <c r="B59">
        <f t="shared" si="2"/>
        <v>324124.96276341862</v>
      </c>
      <c r="C59">
        <f t="shared" si="0"/>
        <v>73658.780309101028</v>
      </c>
      <c r="D59">
        <f t="shared" si="3"/>
        <v>1072847.2044766375</v>
      </c>
      <c r="E59">
        <f t="shared" si="4"/>
        <v>4720911.1899842676</v>
      </c>
      <c r="F59">
        <f t="shared" si="1"/>
        <v>18799247.840278279</v>
      </c>
    </row>
    <row r="60" spans="1:6" x14ac:dyDescent="0.25">
      <c r="A60">
        <v>59</v>
      </c>
      <c r="B60">
        <f t="shared" si="2"/>
        <v>341910.57737962552</v>
      </c>
      <c r="C60">
        <f t="shared" si="0"/>
        <v>77700.637093312209</v>
      </c>
      <c r="D60">
        <f t="shared" si="3"/>
        <v>1150547.8415699496</v>
      </c>
      <c r="E60">
        <f t="shared" si="4"/>
        <v>5062821.7673638929</v>
      </c>
      <c r="F60">
        <f t="shared" si="1"/>
        <v>20172724.065397907</v>
      </c>
    </row>
    <row r="61" spans="1:6" x14ac:dyDescent="0.25">
      <c r="A61">
        <v>60</v>
      </c>
      <c r="B61">
        <f t="shared" si="2"/>
        <v>360348.44927007589</v>
      </c>
      <c r="C61">
        <f t="shared" si="0"/>
        <v>81890.722125230372</v>
      </c>
      <c r="D61">
        <f t="shared" si="3"/>
        <v>1232438.56369518</v>
      </c>
      <c r="E61">
        <f t="shared" si="4"/>
        <v>5423170.216633969</v>
      </c>
      <c r="F61">
        <f t="shared" si="1"/>
        <v>21620906.956204552</v>
      </c>
    </row>
    <row r="62" spans="1:6" x14ac:dyDescent="0.25">
      <c r="A62">
        <v>61</v>
      </c>
      <c r="B62">
        <f t="shared" si="2"/>
        <v>379451.02858012915</v>
      </c>
      <c r="C62">
        <f t="shared" si="0"/>
        <v>86231.864753493239</v>
      </c>
      <c r="D62">
        <f t="shared" si="3"/>
        <v>1318670.4284486733</v>
      </c>
      <c r="E62">
        <f t="shared" si="4"/>
        <v>5802621.2452140981</v>
      </c>
      <c r="F62">
        <f t="shared" si="1"/>
        <v>23146512.743387878</v>
      </c>
    </row>
    <row r="63" spans="1:6" x14ac:dyDescent="0.25">
      <c r="A63">
        <v>62</v>
      </c>
      <c r="B63">
        <f t="shared" si="2"/>
        <v>399230.79142216319</v>
      </c>
      <c r="C63">
        <f t="shared" si="0"/>
        <v>90726.900227854247</v>
      </c>
      <c r="D63">
        <f t="shared" si="3"/>
        <v>1409397.3286765276</v>
      </c>
      <c r="E63">
        <f t="shared" si="4"/>
        <v>6201852.0366362613</v>
      </c>
      <c r="F63">
        <f t="shared" si="1"/>
        <v>24752309.068174116</v>
      </c>
    </row>
    <row r="64" spans="1:6" x14ac:dyDescent="0.25">
      <c r="A64">
        <v>63</v>
      </c>
      <c r="B64">
        <f t="shared" si="2"/>
        <v>419700.23950265336</v>
      </c>
      <c r="C64">
        <f t="shared" si="0"/>
        <v>95378.669614434621</v>
      </c>
      <c r="D64">
        <f t="shared" si="3"/>
        <v>1504775.9982909623</v>
      </c>
      <c r="E64">
        <f t="shared" si="4"/>
        <v>6621552.2761389147</v>
      </c>
      <c r="F64">
        <f t="shared" si="1"/>
        <v>26441115.088667162</v>
      </c>
    </row>
    <row r="65" spans="1:6" x14ac:dyDescent="0.25">
      <c r="A65">
        <v>64</v>
      </c>
      <c r="B65">
        <f t="shared" si="2"/>
        <v>440871.89976053999</v>
      </c>
      <c r="C65">
        <f t="shared" si="0"/>
        <v>100190.01971354091</v>
      </c>
      <c r="D65">
        <f t="shared" si="3"/>
        <v>1604966.0180045031</v>
      </c>
      <c r="E65">
        <f t="shared" si="4"/>
        <v>7062424.1758994544</v>
      </c>
      <c r="F65">
        <f t="shared" si="1"/>
        <v>28215801.58467456</v>
      </c>
    </row>
    <row r="66" spans="1:6" x14ac:dyDescent="0.25">
      <c r="A66">
        <v>65</v>
      </c>
      <c r="B66">
        <f t="shared" si="2"/>
        <v>462758.32401636994</v>
      </c>
      <c r="C66">
        <f t="shared" si="0"/>
        <v>105163.80297993086</v>
      </c>
      <c r="D66">
        <f t="shared" si="3"/>
        <v>1710129.8209844339</v>
      </c>
      <c r="E66">
        <f t="shared" si="4"/>
        <v>7525182.4999158243</v>
      </c>
      <c r="F66">
        <f t="shared" si="1"/>
        <v>30079291.061064046</v>
      </c>
    </row>
    <row r="67" spans="1:6" x14ac:dyDescent="0.25">
      <c r="A67">
        <v>66</v>
      </c>
      <c r="B67">
        <f t="shared" si="2"/>
        <v>485372.08863173251</v>
      </c>
      <c r="C67">
        <f t="shared" ref="C67:C101" si="5">B67/SUM(B:B)*$I$5</f>
        <v>110302.8774454188</v>
      </c>
      <c r="D67">
        <f t="shared" si="3"/>
        <v>1820432.6984298527</v>
      </c>
      <c r="E67">
        <f t="shared" si="4"/>
        <v>8010554.5885475567</v>
      </c>
      <c r="F67">
        <f t="shared" ref="F67:F101" si="6">A67*B67</f>
        <v>32034557.849694345</v>
      </c>
    </row>
    <row r="68" spans="1:6" x14ac:dyDescent="0.25">
      <c r="A68">
        <v>67</v>
      </c>
      <c r="B68">
        <f t="shared" ref="B68:B101" si="7">A68^(1/(1-$I$1))</f>
        <v>508725.79417853244</v>
      </c>
      <c r="C68">
        <f t="shared" si="5"/>
        <v>115610.1066437165</v>
      </c>
      <c r="D68">
        <f t="shared" ref="D68:D100" si="8">D67+C68</f>
        <v>1936042.8050735693</v>
      </c>
      <c r="E68">
        <f t="shared" ref="E68:E101" si="9">E67+B68</f>
        <v>8519280.3827260882</v>
      </c>
      <c r="F68">
        <f t="shared" si="6"/>
        <v>34084628.209961675</v>
      </c>
    </row>
    <row r="69" spans="1:6" x14ac:dyDescent="0.25">
      <c r="A69">
        <v>68</v>
      </c>
      <c r="B69">
        <f t="shared" si="7"/>
        <v>532832.06511766522</v>
      </c>
      <c r="C69">
        <f t="shared" si="5"/>
        <v>121088.35953741077</v>
      </c>
      <c r="D69">
        <f t="shared" si="8"/>
        <v>2057131.1646109801</v>
      </c>
      <c r="E69">
        <f t="shared" si="9"/>
        <v>9052112.4478437528</v>
      </c>
      <c r="F69">
        <f t="shared" si="6"/>
        <v>36232580.428001232</v>
      </c>
    </row>
    <row r="70" spans="1:6" x14ac:dyDescent="0.25">
      <c r="A70">
        <v>69</v>
      </c>
      <c r="B70">
        <f t="shared" si="7"/>
        <v>557703.54948669509</v>
      </c>
      <c r="C70">
        <f t="shared" si="5"/>
        <v>126740.51044698698</v>
      </c>
      <c r="D70">
        <f t="shared" si="8"/>
        <v>2183871.6750579672</v>
      </c>
      <c r="E70">
        <f t="shared" si="9"/>
        <v>9609815.9973304477</v>
      </c>
      <c r="F70">
        <f t="shared" si="6"/>
        <v>38481544.914581962</v>
      </c>
    </row>
    <row r="71" spans="1:6" x14ac:dyDescent="0.25">
      <c r="A71">
        <v>70</v>
      </c>
      <c r="B71">
        <f t="shared" si="7"/>
        <v>583352.91859616467</v>
      </c>
      <c r="C71">
        <f t="shared" si="5"/>
        <v>132569.43898181408</v>
      </c>
      <c r="D71">
        <f t="shared" si="8"/>
        <v>2316441.1140397815</v>
      </c>
      <c r="E71">
        <f t="shared" si="9"/>
        <v>10193168.915926613</v>
      </c>
      <c r="F71">
        <f t="shared" si="6"/>
        <v>40834704.301731527</v>
      </c>
    </row>
    <row r="72" spans="1:6" x14ac:dyDescent="0.25">
      <c r="A72">
        <v>71</v>
      </c>
      <c r="B72">
        <f t="shared" si="7"/>
        <v>609792.86673414905</v>
      </c>
      <c r="C72">
        <f t="shared" si="5"/>
        <v>138578.02997300329</v>
      </c>
      <c r="D72">
        <f t="shared" si="8"/>
        <v>2455019.1440127846</v>
      </c>
      <c r="E72">
        <f t="shared" si="9"/>
        <v>10802961.782660762</v>
      </c>
      <c r="F72">
        <f t="shared" si="6"/>
        <v>43295293.538124584</v>
      </c>
    </row>
    <row r="73" spans="1:6" x14ac:dyDescent="0.25">
      <c r="A73">
        <v>72</v>
      </c>
      <c r="B73">
        <f t="shared" si="7"/>
        <v>637036.11087875324</v>
      </c>
      <c r="C73">
        <f t="shared" si="5"/>
        <v>144769.17340807192</v>
      </c>
      <c r="D73">
        <f t="shared" si="8"/>
        <v>2599788.3174208566</v>
      </c>
      <c r="E73">
        <f t="shared" si="9"/>
        <v>11439997.893539514</v>
      </c>
      <c r="F73">
        <f t="shared" si="6"/>
        <v>45866599.983270235</v>
      </c>
    </row>
    <row r="74" spans="1:6" x14ac:dyDescent="0.25">
      <c r="A74">
        <v>73</v>
      </c>
      <c r="B74">
        <f t="shared" si="7"/>
        <v>665095.39041818527</v>
      </c>
      <c r="C74">
        <f t="shared" si="5"/>
        <v>151145.76436732875</v>
      </c>
      <c r="D74">
        <f t="shared" si="8"/>
        <v>2750934.0817881855</v>
      </c>
      <c r="E74">
        <f t="shared" si="9"/>
        <v>12105093.283957699</v>
      </c>
      <c r="F74">
        <f t="shared" si="6"/>
        <v>48551963.500527523</v>
      </c>
    </row>
    <row r="75" spans="1:6" x14ac:dyDescent="0.25">
      <c r="A75">
        <v>74</v>
      </c>
      <c r="B75">
        <f t="shared" si="7"/>
        <v>693983.46687815641</v>
      </c>
      <c r="C75">
        <f t="shared" si="5"/>
        <v>157710.70296192469</v>
      </c>
      <c r="D75">
        <f t="shared" si="8"/>
        <v>2908644.78475011</v>
      </c>
      <c r="E75">
        <f t="shared" si="9"/>
        <v>12799076.750835856</v>
      </c>
      <c r="F75">
        <f t="shared" si="6"/>
        <v>51354776.548983574</v>
      </c>
    </row>
    <row r="76" spans="1:6" x14ac:dyDescent="0.25">
      <c r="A76">
        <v>75</v>
      </c>
      <c r="B76">
        <f t="shared" si="7"/>
        <v>723713.12365625612</v>
      </c>
      <c r="C76">
        <f t="shared" si="5"/>
        <v>164466.89427348808</v>
      </c>
      <c r="D76">
        <f t="shared" si="8"/>
        <v>3073111.6790235983</v>
      </c>
      <c r="E76">
        <f t="shared" si="9"/>
        <v>13522789.874492113</v>
      </c>
      <c r="F76">
        <f t="shared" si="6"/>
        <v>54278484.274219207</v>
      </c>
    </row>
    <row r="77" spans="1:6" x14ac:dyDescent="0.25">
      <c r="A77">
        <v>76</v>
      </c>
      <c r="B77">
        <f t="shared" si="7"/>
        <v>754297.16576310084</v>
      </c>
      <c r="C77">
        <f t="shared" si="5"/>
        <v>171417.2482953</v>
      </c>
      <c r="D77">
        <f t="shared" si="8"/>
        <v>3244528.9273188985</v>
      </c>
      <c r="E77">
        <f t="shared" si="9"/>
        <v>14277087.040255213</v>
      </c>
      <c r="F77">
        <f t="shared" si="6"/>
        <v>57326584.597995661</v>
      </c>
    </row>
    <row r="78" spans="1:6" x14ac:dyDescent="0.25">
      <c r="A78">
        <v>77</v>
      </c>
      <c r="B78">
        <f t="shared" si="7"/>
        <v>785748.41956993076</v>
      </c>
      <c r="C78">
        <f t="shared" si="5"/>
        <v>178564.67987493434</v>
      </c>
      <c r="D78">
        <f t="shared" si="8"/>
        <v>3423093.6071938328</v>
      </c>
      <c r="E78">
        <f t="shared" si="9"/>
        <v>15062835.459825143</v>
      </c>
      <c r="F78">
        <f t="shared" si="6"/>
        <v>60502628.306884669</v>
      </c>
    </row>
    <row r="79" spans="1:6" x14ac:dyDescent="0.25">
      <c r="A79">
        <v>78</v>
      </c>
      <c r="B79">
        <f t="shared" si="7"/>
        <v>818079.73256245139</v>
      </c>
      <c r="C79">
        <f t="shared" si="5"/>
        <v>185912.1086583173</v>
      </c>
      <c r="D79">
        <f t="shared" si="8"/>
        <v>3609005.7158521502</v>
      </c>
      <c r="E79">
        <f t="shared" si="9"/>
        <v>15880915.192387594</v>
      </c>
      <c r="F79">
        <f t="shared" si="6"/>
        <v>63810219.13987121</v>
      </c>
    </row>
    <row r="80" spans="1:6" x14ac:dyDescent="0.25">
      <c r="A80">
        <v>79</v>
      </c>
      <c r="B80">
        <f t="shared" si="7"/>
        <v>851303.97310068656</v>
      </c>
      <c r="C80">
        <f t="shared" si="5"/>
        <v>193462.45903515286</v>
      </c>
      <c r="D80">
        <f t="shared" si="8"/>
        <v>3802468.1748873033</v>
      </c>
      <c r="E80">
        <f t="shared" si="9"/>
        <v>16732219.16548828</v>
      </c>
      <c r="F80">
        <f t="shared" si="6"/>
        <v>67253013.874954239</v>
      </c>
    </row>
    <row r="81" spans="1:6" x14ac:dyDescent="0.25">
      <c r="A81">
        <v>80</v>
      </c>
      <c r="B81">
        <f t="shared" si="7"/>
        <v>885434.03018458211</v>
      </c>
      <c r="C81">
        <f t="shared" si="5"/>
        <v>201218.66008565546</v>
      </c>
      <c r="D81">
        <f t="shared" si="8"/>
        <v>4003686.8349729585</v>
      </c>
      <c r="E81">
        <f t="shared" si="9"/>
        <v>17617653.195672862</v>
      </c>
      <c r="F81">
        <f t="shared" si="6"/>
        <v>70834722.414766565</v>
      </c>
    </row>
    <row r="82" spans="1:6" x14ac:dyDescent="0.25">
      <c r="A82">
        <v>81</v>
      </c>
      <c r="B82">
        <f t="shared" si="7"/>
        <v>920482.81322521414</v>
      </c>
      <c r="C82">
        <f t="shared" si="5"/>
        <v>209183.64552855582</v>
      </c>
      <c r="D82">
        <f t="shared" si="8"/>
        <v>4212870.4805015139</v>
      </c>
      <c r="E82">
        <f t="shared" si="9"/>
        <v>18538136.008898076</v>
      </c>
      <c r="F82">
        <f t="shared" si="6"/>
        <v>74559107.871242344</v>
      </c>
    </row>
    <row r="83" spans="1:6" x14ac:dyDescent="0.25">
      <c r="A83">
        <v>82</v>
      </c>
      <c r="B83">
        <f t="shared" si="7"/>
        <v>956463.25182132097</v>
      </c>
      <c r="C83">
        <f t="shared" si="5"/>
        <v>217360.35367031716</v>
      </c>
      <c r="D83">
        <f t="shared" si="8"/>
        <v>4430230.8341718307</v>
      </c>
      <c r="E83">
        <f t="shared" si="9"/>
        <v>19494599.260719396</v>
      </c>
      <c r="F83">
        <f t="shared" si="6"/>
        <v>78429986.649348319</v>
      </c>
    </row>
    <row r="84" spans="1:6" x14ac:dyDescent="0.25">
      <c r="A84">
        <v>83</v>
      </c>
      <c r="B84">
        <f t="shared" si="7"/>
        <v>993388.29554105748</v>
      </c>
      <c r="C84">
        <f t="shared" si="5"/>
        <v>225751.72735553765</v>
      </c>
      <c r="D84">
        <f t="shared" si="8"/>
        <v>4655982.5615273686</v>
      </c>
      <c r="E84">
        <f t="shared" si="9"/>
        <v>20487987.556260455</v>
      </c>
      <c r="F84">
        <f t="shared" si="6"/>
        <v>82451228.529907778</v>
      </c>
    </row>
    <row r="85" spans="1:6" x14ac:dyDescent="0.25">
      <c r="A85">
        <v>84</v>
      </c>
      <c r="B85">
        <f t="shared" si="7"/>
        <v>1031270.9137087123</v>
      </c>
      <c r="C85">
        <f t="shared" si="5"/>
        <v>234360.7139184812</v>
      </c>
      <c r="D85">
        <f t="shared" si="8"/>
        <v>4890343.2754458496</v>
      </c>
      <c r="E85">
        <f t="shared" si="9"/>
        <v>21519258.469969168</v>
      </c>
      <c r="F85">
        <f t="shared" si="6"/>
        <v>86626756.751531839</v>
      </c>
    </row>
    <row r="86" spans="1:6" x14ac:dyDescent="0.25">
      <c r="A86">
        <v>85</v>
      </c>
      <c r="B86">
        <f t="shared" si="7"/>
        <v>1070124.0951962706</v>
      </c>
      <c r="C86">
        <f t="shared" si="5"/>
        <v>243190.26513570908</v>
      </c>
      <c r="D86">
        <f t="shared" si="8"/>
        <v>5133533.5405815588</v>
      </c>
      <c r="E86">
        <f t="shared" si="9"/>
        <v>22589382.565165438</v>
      </c>
      <c r="F86">
        <f t="shared" si="6"/>
        <v>90960548.091683</v>
      </c>
    </row>
    <row r="87" spans="1:6" x14ac:dyDescent="0.25">
      <c r="A87">
        <v>86</v>
      </c>
      <c r="B87">
        <f t="shared" si="7"/>
        <v>1109960.8482195956</v>
      </c>
      <c r="C87">
        <f t="shared" si="5"/>
        <v>252243.33717976141</v>
      </c>
      <c r="D87">
        <f t="shared" si="8"/>
        <v>5385776.8777613202</v>
      </c>
      <c r="E87">
        <f t="shared" si="9"/>
        <v>23699343.413385034</v>
      </c>
      <c r="F87">
        <f t="shared" si="6"/>
        <v>95456632.946885228</v>
      </c>
    </row>
    <row r="88" spans="1:6" x14ac:dyDescent="0.25">
      <c r="A88">
        <v>87</v>
      </c>
      <c r="B88">
        <f t="shared" si="7"/>
        <v>1150794.2001391768</v>
      </c>
      <c r="C88">
        <f t="shared" si="5"/>
        <v>261522.89057387633</v>
      </c>
      <c r="D88">
        <f t="shared" si="8"/>
        <v>5647299.7683351962</v>
      </c>
      <c r="E88">
        <f t="shared" si="9"/>
        <v>24850137.61352421</v>
      </c>
      <c r="F88">
        <f t="shared" si="6"/>
        <v>100119095.41210838</v>
      </c>
    </row>
    <row r="89" spans="1:6" x14ac:dyDescent="0.25">
      <c r="A89">
        <v>88</v>
      </c>
      <c r="B89">
        <f t="shared" si="7"/>
        <v>1192637.1972651451</v>
      </c>
      <c r="C89">
        <f t="shared" si="5"/>
        <v>271031.89014767861</v>
      </c>
      <c r="D89">
        <f t="shared" si="8"/>
        <v>5918331.6584828747</v>
      </c>
      <c r="E89">
        <f t="shared" si="9"/>
        <v>26042774.810789354</v>
      </c>
      <c r="F89">
        <f t="shared" si="6"/>
        <v>104952073.35933277</v>
      </c>
    </row>
    <row r="90" spans="1:6" x14ac:dyDescent="0.25">
      <c r="A90">
        <v>89</v>
      </c>
      <c r="B90">
        <f t="shared" si="7"/>
        <v>1235502.904666553</v>
      </c>
      <c r="C90">
        <f t="shared" si="5"/>
        <v>280773.3049938383</v>
      </c>
      <c r="D90">
        <f t="shared" si="8"/>
        <v>6199104.9634767128</v>
      </c>
      <c r="E90">
        <f t="shared" si="9"/>
        <v>27278277.715455908</v>
      </c>
      <c r="F90">
        <f t="shared" si="6"/>
        <v>109959758.51532322</v>
      </c>
    </row>
    <row r="91" spans="1:6" x14ac:dyDescent="0.25">
      <c r="A91">
        <v>90</v>
      </c>
      <c r="B91">
        <f t="shared" si="7"/>
        <v>1279404.4059847156</v>
      </c>
      <c r="C91">
        <f t="shared" si="5"/>
        <v>290750.10842565104</v>
      </c>
      <c r="D91">
        <f t="shared" si="8"/>
        <v>6489855.0719023636</v>
      </c>
      <c r="E91">
        <f t="shared" si="9"/>
        <v>28557682.121440623</v>
      </c>
      <c r="F91">
        <f t="shared" si="6"/>
        <v>115146396.53862441</v>
      </c>
    </row>
    <row r="92" spans="1:6" x14ac:dyDescent="0.25">
      <c r="A92">
        <v>91</v>
      </c>
      <c r="B92">
        <f t="shared" si="7"/>
        <v>1324354.8032504446</v>
      </c>
      <c r="C92">
        <f t="shared" si="5"/>
        <v>300965.27793550416</v>
      </c>
      <c r="D92">
        <f t="shared" si="8"/>
        <v>6790820.3498378675</v>
      </c>
      <c r="E92">
        <f t="shared" si="9"/>
        <v>29882036.924691066</v>
      </c>
      <c r="F92">
        <f t="shared" si="6"/>
        <v>120516287.09579046</v>
      </c>
    </row>
    <row r="93" spans="1:6" x14ac:dyDescent="0.25">
      <c r="A93">
        <v>92</v>
      </c>
      <c r="B93">
        <f t="shared" si="7"/>
        <v>1370367.2167051504</v>
      </c>
      <c r="C93">
        <f t="shared" si="5"/>
        <v>311421.79515422118</v>
      </c>
      <c r="D93">
        <f t="shared" si="8"/>
        <v>7102242.1449920889</v>
      </c>
      <c r="E93">
        <f t="shared" si="9"/>
        <v>31252404.141396217</v>
      </c>
      <c r="F93">
        <f t="shared" si="6"/>
        <v>126073783.93687384</v>
      </c>
    </row>
    <row r="94" spans="1:6" x14ac:dyDescent="0.25">
      <c r="A94">
        <v>93</v>
      </c>
      <c r="B94">
        <f t="shared" si="7"/>
        <v>1417454.7846255894</v>
      </c>
      <c r="C94">
        <f t="shared" si="5"/>
        <v>322122.64581123489</v>
      </c>
      <c r="D94">
        <f t="shared" si="8"/>
        <v>7424364.7908033235</v>
      </c>
      <c r="E94">
        <f t="shared" si="9"/>
        <v>32669858.926021807</v>
      </c>
      <c r="F94">
        <f t="shared" si="6"/>
        <v>131823294.97017981</v>
      </c>
    </row>
    <row r="95" spans="1:6" x14ac:dyDescent="0.25">
      <c r="A95">
        <v>94</v>
      </c>
      <c r="B95">
        <f t="shared" si="7"/>
        <v>1465630.663152206</v>
      </c>
      <c r="C95">
        <f t="shared" si="5"/>
        <v>333070.81969557755</v>
      </c>
      <c r="D95">
        <f t="shared" si="8"/>
        <v>7757435.6104989015</v>
      </c>
      <c r="E95">
        <f t="shared" si="9"/>
        <v>34135489.58917401</v>
      </c>
      <c r="F95">
        <f t="shared" si="6"/>
        <v>137769282.33630738</v>
      </c>
    </row>
    <row r="96" spans="1:6" x14ac:dyDescent="0.25">
      <c r="A96">
        <v>95</v>
      </c>
      <c r="B96">
        <f t="shared" si="7"/>
        <v>1514908.026120946</v>
      </c>
      <c r="C96">
        <f t="shared" si="5"/>
        <v>344269.31061765942</v>
      </c>
      <c r="D96">
        <f t="shared" si="8"/>
        <v>8101704.9211165607</v>
      </c>
      <c r="E96">
        <f t="shared" si="9"/>
        <v>35650397.615294956</v>
      </c>
      <c r="F96">
        <f t="shared" si="6"/>
        <v>143916262.48148987</v>
      </c>
    </row>
    <row r="97" spans="1:6" x14ac:dyDescent="0.25">
      <c r="A97">
        <v>96</v>
      </c>
      <c r="B97">
        <f t="shared" si="7"/>
        <v>1565300.0648983978</v>
      </c>
      <c r="C97">
        <f t="shared" si="5"/>
        <v>355721.11637180398</v>
      </c>
      <c r="D97">
        <f t="shared" si="8"/>
        <v>8457426.0374883655</v>
      </c>
      <c r="E97">
        <f t="shared" si="9"/>
        <v>37215697.68019335</v>
      </c>
      <c r="F97">
        <f t="shared" si="6"/>
        <v>150268806.23024619</v>
      </c>
    </row>
    <row r="98" spans="1:6" x14ac:dyDescent="0.25">
      <c r="A98">
        <v>97</v>
      </c>
      <c r="B98">
        <f t="shared" si="7"/>
        <v>1616819.9882202211</v>
      </c>
      <c r="C98">
        <f t="shared" si="5"/>
        <v>367429.23869953048</v>
      </c>
      <c r="D98">
        <f t="shared" si="8"/>
        <v>8824855.2761878967</v>
      </c>
      <c r="E98">
        <f t="shared" si="9"/>
        <v>38832517.668413572</v>
      </c>
      <c r="F98">
        <f t="shared" si="6"/>
        <v>156831538.85736144</v>
      </c>
    </row>
    <row r="99" spans="1:6" x14ac:dyDescent="0.25">
      <c r="A99">
        <v>98</v>
      </c>
      <c r="B99">
        <f t="shared" si="7"/>
        <v>1669481.0220327165</v>
      </c>
      <c r="C99">
        <f t="shared" si="5"/>
        <v>379396.68325354968</v>
      </c>
      <c r="D99">
        <f t="shared" si="8"/>
        <v>9204251.9594414458</v>
      </c>
      <c r="E99">
        <f t="shared" si="9"/>
        <v>40501998.690446287</v>
      </c>
      <c r="F99">
        <f t="shared" si="6"/>
        <v>163609140.15920621</v>
      </c>
    </row>
    <row r="100" spans="1:6" x14ac:dyDescent="0.25">
      <c r="A100">
        <v>99</v>
      </c>
      <c r="B100">
        <f t="shared" si="7"/>
        <v>1723296.4093374568</v>
      </c>
      <c r="C100">
        <f t="shared" si="5"/>
        <v>391626.45956245554</v>
      </c>
      <c r="D100">
        <f t="shared" si="8"/>
        <v>9595878.419003902</v>
      </c>
      <c r="E100">
        <f t="shared" si="9"/>
        <v>42225295.099783741</v>
      </c>
      <c r="F100">
        <f t="shared" si="6"/>
        <v>170606344.52440822</v>
      </c>
    </row>
    <row r="101" spans="1:6" x14ac:dyDescent="0.25">
      <c r="A101">
        <v>100</v>
      </c>
      <c r="B101">
        <f t="shared" si="7"/>
        <v>1778279.4100389304</v>
      </c>
      <c r="C101">
        <f t="shared" si="5"/>
        <v>404121.58099610178</v>
      </c>
      <c r="D101">
        <f>D100+C101</f>
        <v>10000000.000000004</v>
      </c>
      <c r="E101">
        <f t="shared" si="9"/>
        <v>44003574.509822674</v>
      </c>
      <c r="F101">
        <f t="shared" si="6"/>
        <v>177827941.00389305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Bowers</dc:creator>
  <cp:lastModifiedBy>T. Bowers</cp:lastModifiedBy>
  <dcterms:created xsi:type="dcterms:W3CDTF">2021-04-25T00:38:32Z</dcterms:created>
  <dcterms:modified xsi:type="dcterms:W3CDTF">2021-05-12T03:54:22Z</dcterms:modified>
</cp:coreProperties>
</file>