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66925"/>
  <mc:AlternateContent xmlns:mc="http://schemas.openxmlformats.org/markup-compatibility/2006">
    <mc:Choice Requires="x15">
      <x15ac:absPath xmlns:x15ac="http://schemas.microsoft.com/office/spreadsheetml/2010/11/ac" url="C:\other\"/>
    </mc:Choice>
  </mc:AlternateContent>
  <xr:revisionPtr revIDLastSave="0" documentId="13_ncr:1_{950DC3E2-D084-47AA-9E1C-91900DA298C5}" xr6:coauthVersionLast="47" xr6:coauthVersionMax="47" xr10:uidLastSave="{00000000-0000-0000-0000-000000000000}"/>
  <bookViews>
    <workbookView xWindow="-32400" yWindow="-4080" windowWidth="32415" windowHeight="40725" activeTab="4" xr2:uid="{4766EE0F-731E-4860-9E19-7E5345AFF867}"/>
  </bookViews>
  <sheets>
    <sheet name="セットアップ事項" sheetId="21" r:id="rId1"/>
    <sheet name="shortcut設定" sheetId="8" r:id="rId2"/>
    <sheet name="shortcut" sheetId="20" r:id="rId3"/>
    <sheet name="symlink" sheetId="4" r:id="rId4"/>
    <sheet name="linux環境構築" sheetId="14" r:id="rId5"/>
    <sheet name="検討→" sheetId="19" r:id="rId6"/>
    <sheet name="PCバックアップ先" sheetId="16" r:id="rId7"/>
    <sheet name="旧→" sheetId="23" r:id="rId8"/>
    <sheet name="CloudStrg検討" sheetId="15" r:id="rId9"/>
    <sheet name="script整理" sheetId="17" r:id="rId10"/>
    <sheet name="PCバックアップPrg整理" sheetId="18" r:id="rId11"/>
  </sheets>
  <externalReferences>
    <externalReference r:id="rId12"/>
  </externalReferences>
  <definedNames>
    <definedName name="_xlnm._FilterDatabase" localSheetId="4" hidden="1">linux環境構築!#REF!</definedName>
    <definedName name="_xlnm._FilterDatabase" localSheetId="2" hidden="1">shortcut!$A$2:$AE$182</definedName>
    <definedName name="_xlnm._FilterDatabase" localSheetId="3" hidden="1">symlink!$A$11:$L$65</definedName>
    <definedName name="_xlnm._FilterDatabase" localSheetId="0" hidden="1">セットアップ事項!$A$2:$H$72</definedName>
    <definedName name="_xlnm.Print_Area" localSheetId="2">shortcut!$A$1:$N$183</definedName>
    <definedName name="_xlnm.Print_Area" localSheetId="3">symlink!$A$10:$H$65</definedName>
    <definedName name="カテゴリ">shortcut設定!$F$13:$F$37</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65" i="4" l="1"/>
  <c r="J65" i="4"/>
  <c r="J64" i="4"/>
  <c r="J63" i="4"/>
  <c r="J62" i="4"/>
  <c r="J61" i="4"/>
  <c r="J60" i="4"/>
  <c r="J58" i="4"/>
  <c r="J57" i="4"/>
  <c r="J56" i="4"/>
  <c r="J55" i="4"/>
  <c r="J54" i="4"/>
  <c r="J53" i="4"/>
  <c r="J47" i="4"/>
  <c r="J44" i="4"/>
  <c r="J43" i="4"/>
  <c r="J42" i="4"/>
  <c r="J41" i="4"/>
  <c r="J40" i="4"/>
  <c r="J39" i="4"/>
  <c r="J38" i="4"/>
  <c r="J37" i="4"/>
  <c r="J36" i="4"/>
  <c r="J35" i="4"/>
  <c r="J34" i="4"/>
  <c r="J33" i="4"/>
  <c r="J21" i="4"/>
  <c r="J20" i="4"/>
  <c r="J18" i="4"/>
  <c r="J17" i="4"/>
  <c r="J16" i="4"/>
  <c r="J15" i="4"/>
  <c r="J14" i="4"/>
  <c r="J13" i="4"/>
  <c r="J12" i="4"/>
  <c r="I65" i="4"/>
  <c r="I64" i="4"/>
  <c r="I63" i="4"/>
  <c r="I62" i="4"/>
  <c r="I61" i="4"/>
  <c r="I60" i="4"/>
  <c r="I17" i="4"/>
  <c r="J48" i="4"/>
  <c r="J32" i="4"/>
  <c r="J24" i="4"/>
  <c r="J31" i="4"/>
  <c r="J23" i="4"/>
  <c r="J46" i="4"/>
  <c r="J30" i="4"/>
  <c r="J22" i="4"/>
  <c r="J45" i="4"/>
  <c r="J29" i="4"/>
  <c r="J25" i="4"/>
  <c r="J52" i="4"/>
  <c r="J28" i="4"/>
  <c r="J51" i="4"/>
  <c r="J27" i="4"/>
  <c r="J19" i="4"/>
  <c r="J49" i="4"/>
  <c r="J50" i="4"/>
  <c r="J26" i="4"/>
  <c r="J59" i="4"/>
  <c r="I56" i="4"/>
  <c r="I48" i="4"/>
  <c r="I40" i="4"/>
  <c r="I32" i="4"/>
  <c r="I24" i="4"/>
  <c r="I16" i="4"/>
  <c r="I55" i="4"/>
  <c r="I47" i="4"/>
  <c r="I39" i="4"/>
  <c r="I31" i="4"/>
  <c r="I23" i="4"/>
  <c r="I15" i="4"/>
  <c r="I54" i="4"/>
  <c r="I46" i="4"/>
  <c r="I38" i="4"/>
  <c r="I30" i="4"/>
  <c r="I22" i="4"/>
  <c r="I14" i="4"/>
  <c r="I53" i="4"/>
  <c r="I45" i="4"/>
  <c r="I37" i="4"/>
  <c r="I29" i="4"/>
  <c r="I21" i="4"/>
  <c r="I13" i="4"/>
  <c r="I52" i="4"/>
  <c r="I44" i="4"/>
  <c r="I36" i="4"/>
  <c r="I28" i="4"/>
  <c r="I20" i="4"/>
  <c r="I12" i="4"/>
  <c r="I51" i="4"/>
  <c r="I43" i="4"/>
  <c r="I35" i="4"/>
  <c r="I27" i="4"/>
  <c r="I19" i="4"/>
  <c r="I59" i="4"/>
  <c r="I50" i="4"/>
  <c r="I42" i="4"/>
  <c r="I34" i="4"/>
  <c r="I26" i="4"/>
  <c r="I18" i="4"/>
  <c r="I57" i="4"/>
  <c r="I49" i="4"/>
  <c r="I41" i="4"/>
  <c r="I33" i="4"/>
  <c r="I25" i="4"/>
  <c r="I58" i="4"/>
  <c r="K64" i="4" l="1"/>
  <c r="K63" i="4"/>
  <c r="K62" i="4"/>
  <c r="K61" i="4"/>
  <c r="K60" i="4"/>
  <c r="K59" i="4"/>
  <c r="K58" i="4"/>
  <c r="K57" i="4"/>
  <c r="K56" i="4"/>
  <c r="K55" i="4"/>
  <c r="K54" i="4"/>
  <c r="K53" i="4"/>
  <c r="K52" i="4"/>
  <c r="K51" i="4"/>
  <c r="K50" i="4"/>
  <c r="K49" i="4"/>
  <c r="K48" i="4"/>
  <c r="K47" i="4"/>
  <c r="K46" i="4"/>
  <c r="K45" i="4"/>
  <c r="K44" i="4"/>
  <c r="K43" i="4"/>
  <c r="K42" i="4"/>
  <c r="K41" i="4"/>
  <c r="K40" i="4"/>
  <c r="K39" i="4"/>
  <c r="K38" i="4"/>
  <c r="K37" i="4"/>
  <c r="K36" i="4"/>
  <c r="K35" i="4"/>
  <c r="K34" i="4"/>
  <c r="K33" i="4"/>
  <c r="K32" i="4"/>
  <c r="K31" i="4"/>
  <c r="K30" i="4"/>
  <c r="K29" i="4"/>
  <c r="K28" i="4"/>
  <c r="K27" i="4"/>
  <c r="K26" i="4"/>
  <c r="K25" i="4"/>
  <c r="K24" i="4"/>
  <c r="K23" i="4"/>
  <c r="K22" i="4"/>
  <c r="K21" i="4"/>
  <c r="K20" i="4"/>
  <c r="K19" i="4"/>
  <c r="K18" i="4"/>
  <c r="K17" i="4"/>
  <c r="K16" i="4"/>
  <c r="K15" i="4"/>
  <c r="K14" i="4"/>
  <c r="K13" i="4"/>
  <c r="K12" i="4"/>
  <c r="L65" i="4"/>
  <c r="L64" i="4"/>
  <c r="L63" i="4"/>
  <c r="L62" i="4"/>
  <c r="L61" i="4"/>
  <c r="L60" i="4"/>
  <c r="L59" i="4"/>
  <c r="L58" i="4"/>
  <c r="L57" i="4"/>
  <c r="L56" i="4"/>
  <c r="L55" i="4"/>
  <c r="L54" i="4"/>
  <c r="L53"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AD182" i="20"/>
  <c r="AD181" i="20"/>
  <c r="AD180" i="20"/>
  <c r="AD179" i="20"/>
  <c r="AD178" i="20"/>
  <c r="AD177" i="20"/>
  <c r="AD175" i="20"/>
  <c r="AD174" i="20"/>
  <c r="AD173" i="20"/>
  <c r="AD172" i="20"/>
  <c r="AD171" i="20"/>
  <c r="AD170" i="20"/>
  <c r="AD169" i="20"/>
  <c r="AD168" i="20"/>
  <c r="AD167" i="20"/>
  <c r="AD166" i="20"/>
  <c r="AD165" i="20"/>
  <c r="AD164" i="20"/>
  <c r="AD163" i="20"/>
  <c r="AD162" i="20"/>
  <c r="AD161" i="20"/>
  <c r="AD160" i="20"/>
  <c r="AD159" i="20"/>
  <c r="AD158" i="20"/>
  <c r="AD157" i="20"/>
  <c r="AD156" i="20"/>
  <c r="AD155" i="20"/>
  <c r="AD154" i="20"/>
  <c r="AD153" i="20"/>
  <c r="AD152" i="20"/>
  <c r="AD151" i="20"/>
  <c r="AD150" i="20"/>
  <c r="AD149" i="20"/>
  <c r="AD148" i="20"/>
  <c r="AD147" i="20"/>
  <c r="AD146" i="20"/>
  <c r="AD145" i="20"/>
  <c r="AD144" i="20"/>
  <c r="AD143" i="20"/>
  <c r="AD142" i="20"/>
  <c r="AD141" i="20"/>
  <c r="AD140" i="20"/>
  <c r="AD139" i="20"/>
  <c r="AD138" i="20"/>
  <c r="AD137" i="20"/>
  <c r="AD136" i="20"/>
  <c r="AD135" i="20"/>
  <c r="AD134" i="20"/>
  <c r="AD133" i="20"/>
  <c r="AD132" i="20"/>
  <c r="AD131" i="20"/>
  <c r="AD130" i="20"/>
  <c r="AD129" i="20"/>
  <c r="AD128" i="20"/>
  <c r="AD127" i="20"/>
  <c r="AD126" i="20"/>
  <c r="AD125" i="20"/>
  <c r="AD124" i="20"/>
  <c r="AD123" i="20"/>
  <c r="AD122" i="20"/>
  <c r="AD121" i="20"/>
  <c r="AD120" i="20"/>
  <c r="AD119" i="20"/>
  <c r="AD118" i="20"/>
  <c r="AD117" i="20"/>
  <c r="AD116" i="20"/>
  <c r="AD115" i="20"/>
  <c r="AD114" i="20"/>
  <c r="AD113" i="20"/>
  <c r="AD112" i="20"/>
  <c r="AD111" i="20"/>
  <c r="AD110" i="20"/>
  <c r="AD109" i="20"/>
  <c r="AD108" i="20"/>
  <c r="AD107" i="20"/>
  <c r="AD106" i="20"/>
  <c r="AD105" i="20"/>
  <c r="AD104" i="20"/>
  <c r="AD103" i="20"/>
  <c r="AD102" i="20"/>
  <c r="AD101" i="20"/>
  <c r="AD100" i="20"/>
  <c r="AD99" i="20"/>
  <c r="AD98" i="20"/>
  <c r="AD97" i="20"/>
  <c r="AD96" i="20"/>
  <c r="AD95" i="20"/>
  <c r="AD94" i="20"/>
  <c r="AD93" i="20"/>
  <c r="AD92" i="20"/>
  <c r="AD91" i="20"/>
  <c r="AD90" i="20"/>
  <c r="AD89" i="20"/>
  <c r="AD88" i="20"/>
  <c r="AD87" i="20"/>
  <c r="AD86" i="20"/>
  <c r="AD85" i="20"/>
  <c r="AD84" i="20"/>
  <c r="AD83" i="20"/>
  <c r="AD82" i="20"/>
  <c r="AD81" i="20"/>
  <c r="AD80" i="20"/>
  <c r="AD79" i="20"/>
  <c r="AD78" i="20"/>
  <c r="AD77" i="20"/>
  <c r="AD76" i="20"/>
  <c r="AD75" i="20"/>
  <c r="AD74" i="20"/>
  <c r="AD73" i="20"/>
  <c r="AD72" i="20"/>
  <c r="AD71" i="20"/>
  <c r="AD70" i="20"/>
  <c r="AD69" i="20"/>
  <c r="AD68" i="20"/>
  <c r="AD67" i="20"/>
  <c r="AD66" i="20"/>
  <c r="AD65" i="20"/>
  <c r="AD64" i="20"/>
  <c r="AD63" i="20"/>
  <c r="AD62" i="20"/>
  <c r="AD61" i="20"/>
  <c r="AD60" i="20"/>
  <c r="AD59" i="20"/>
  <c r="AD58" i="20"/>
  <c r="AD57" i="20"/>
  <c r="AD56" i="20"/>
  <c r="AD55" i="20"/>
  <c r="AD54" i="20"/>
  <c r="AD53" i="20"/>
  <c r="AD52" i="20"/>
  <c r="AD51" i="20"/>
  <c r="AD50" i="20"/>
  <c r="AD49" i="20"/>
  <c r="AD48" i="20"/>
  <c r="AD47" i="20"/>
  <c r="AD46" i="20"/>
  <c r="AD45" i="20"/>
  <c r="AD44" i="20"/>
  <c r="AD43" i="20"/>
  <c r="AD42" i="20"/>
  <c r="AD41" i="20"/>
  <c r="AD40" i="20"/>
  <c r="AD39" i="20"/>
  <c r="AD38" i="20"/>
  <c r="AD37" i="20"/>
  <c r="AD36" i="20"/>
  <c r="AD35" i="20"/>
  <c r="AD34" i="20"/>
  <c r="AD33" i="20"/>
  <c r="AD32" i="20"/>
  <c r="AD31" i="20"/>
  <c r="AD30" i="20"/>
  <c r="AD29" i="20"/>
  <c r="AD28" i="20"/>
  <c r="AD27" i="20"/>
  <c r="AD26" i="20"/>
  <c r="AD25" i="20"/>
  <c r="AD24" i="20"/>
  <c r="AD23" i="20"/>
  <c r="AD22" i="20"/>
  <c r="AD21" i="20"/>
  <c r="AD20" i="20"/>
  <c r="AD19" i="20"/>
  <c r="AD18" i="20"/>
  <c r="AD17" i="20"/>
  <c r="AD16" i="20"/>
  <c r="AD15" i="20"/>
  <c r="AD14" i="20"/>
  <c r="AD13" i="20"/>
  <c r="AD12" i="20"/>
  <c r="AD11" i="20"/>
  <c r="AD10" i="20"/>
  <c r="AD9" i="20"/>
  <c r="AD8" i="20"/>
  <c r="AD7" i="20"/>
  <c r="AD6" i="20"/>
  <c r="AD5" i="20"/>
  <c r="AD4" i="20"/>
  <c r="AD176" i="20"/>
  <c r="W182" i="20"/>
  <c r="W181" i="20"/>
  <c r="W180" i="20"/>
  <c r="W179" i="20"/>
  <c r="W178" i="20"/>
  <c r="W177" i="20"/>
  <c r="W176" i="20"/>
  <c r="W175" i="20"/>
  <c r="W174" i="20"/>
  <c r="W173" i="20"/>
  <c r="W172" i="20"/>
  <c r="W171" i="20"/>
  <c r="W170" i="20"/>
  <c r="W169" i="20"/>
  <c r="W168" i="20"/>
  <c r="W167" i="20"/>
  <c r="W166" i="20"/>
  <c r="W165" i="20"/>
  <c r="W164" i="20"/>
  <c r="W163" i="20"/>
  <c r="W162" i="20"/>
  <c r="W161" i="20"/>
  <c r="W160" i="20"/>
  <c r="W159" i="20"/>
  <c r="W158" i="20"/>
  <c r="W157" i="20"/>
  <c r="W156" i="20"/>
  <c r="W155" i="20"/>
  <c r="W154" i="20"/>
  <c r="W153" i="20"/>
  <c r="W152" i="20"/>
  <c r="W151" i="20"/>
  <c r="W150" i="20"/>
  <c r="W149" i="20"/>
  <c r="W148" i="20"/>
  <c r="W147" i="20"/>
  <c r="W146" i="20"/>
  <c r="W145" i="20"/>
  <c r="W144" i="20"/>
  <c r="W143" i="20"/>
  <c r="W142" i="20"/>
  <c r="W141" i="20"/>
  <c r="W140" i="20"/>
  <c r="W139" i="20"/>
  <c r="W138" i="20"/>
  <c r="W137" i="20"/>
  <c r="W136" i="20"/>
  <c r="W135" i="20"/>
  <c r="W134" i="20"/>
  <c r="W133" i="20"/>
  <c r="W132" i="20"/>
  <c r="W131" i="20"/>
  <c r="W130" i="20"/>
  <c r="W129" i="20"/>
  <c r="W128" i="20"/>
  <c r="W127" i="20"/>
  <c r="W126" i="20"/>
  <c r="W125" i="20"/>
  <c r="W124" i="20"/>
  <c r="W123" i="20"/>
  <c r="W122" i="20"/>
  <c r="W121" i="20"/>
  <c r="W120" i="20"/>
  <c r="W119" i="20"/>
  <c r="W118" i="20"/>
  <c r="W117" i="20"/>
  <c r="W116" i="20"/>
  <c r="W115" i="20"/>
  <c r="W114" i="20"/>
  <c r="W113" i="20"/>
  <c r="W112" i="20"/>
  <c r="W111" i="20"/>
  <c r="W110" i="20"/>
  <c r="W109" i="20"/>
  <c r="W108" i="20"/>
  <c r="W107" i="20"/>
  <c r="W106" i="20"/>
  <c r="W105" i="20"/>
  <c r="W104" i="20"/>
  <c r="W103" i="20"/>
  <c r="W102" i="20"/>
  <c r="W101" i="20"/>
  <c r="W100" i="20"/>
  <c r="W99" i="20"/>
  <c r="W98" i="20"/>
  <c r="W96" i="20"/>
  <c r="W95" i="20"/>
  <c r="W94" i="20"/>
  <c r="W93" i="20"/>
  <c r="W92" i="20"/>
  <c r="W91" i="20"/>
  <c r="W90" i="20"/>
  <c r="W89" i="20"/>
  <c r="W88" i="20"/>
  <c r="W87" i="20"/>
  <c r="W86" i="20"/>
  <c r="W85" i="20"/>
  <c r="W84" i="20"/>
  <c r="W83" i="20"/>
  <c r="W82" i="20"/>
  <c r="W81" i="20"/>
  <c r="W80" i="20"/>
  <c r="W79" i="20"/>
  <c r="W78" i="20"/>
  <c r="W77" i="20"/>
  <c r="W76" i="20"/>
  <c r="W75" i="20"/>
  <c r="W74" i="20"/>
  <c r="W73" i="20"/>
  <c r="W72" i="20"/>
  <c r="W71" i="20"/>
  <c r="W70" i="20"/>
  <c r="W69" i="20"/>
  <c r="W68" i="20"/>
  <c r="W67" i="20"/>
  <c r="W66" i="20"/>
  <c r="W65" i="20"/>
  <c r="W64" i="20"/>
  <c r="W63" i="20"/>
  <c r="W62" i="20"/>
  <c r="W61" i="20"/>
  <c r="W60" i="20"/>
  <c r="W59" i="20"/>
  <c r="W58" i="20"/>
  <c r="W57" i="20"/>
  <c r="W56" i="20"/>
  <c r="W55" i="20"/>
  <c r="W54" i="20"/>
  <c r="W53" i="20"/>
  <c r="W52" i="20"/>
  <c r="W51" i="20"/>
  <c r="W50" i="20"/>
  <c r="W49" i="20"/>
  <c r="W48" i="20"/>
  <c r="W47" i="20"/>
  <c r="W46" i="20"/>
  <c r="W45" i="20"/>
  <c r="W44" i="20"/>
  <c r="W43" i="20"/>
  <c r="W42" i="20"/>
  <c r="W41" i="20"/>
  <c r="W40" i="20"/>
  <c r="W39" i="20"/>
  <c r="W38" i="20"/>
  <c r="W37" i="20"/>
  <c r="W36" i="20"/>
  <c r="W35" i="20"/>
  <c r="W34" i="20"/>
  <c r="W33" i="20"/>
  <c r="W32" i="20"/>
  <c r="W31" i="20"/>
  <c r="W30" i="20"/>
  <c r="W29" i="20"/>
  <c r="W28" i="20"/>
  <c r="W27" i="20"/>
  <c r="W26" i="20"/>
  <c r="W25" i="20"/>
  <c r="W24" i="20"/>
  <c r="W23" i="20"/>
  <c r="W22" i="20"/>
  <c r="W21" i="20"/>
  <c r="W20" i="20"/>
  <c r="W19" i="20"/>
  <c r="W18" i="20"/>
  <c r="W17" i="20"/>
  <c r="W16" i="20"/>
  <c r="W15" i="20"/>
  <c r="W14" i="20"/>
  <c r="W13" i="20"/>
  <c r="W12" i="20"/>
  <c r="W11" i="20"/>
  <c r="W10" i="20"/>
  <c r="W9" i="20"/>
  <c r="W8" i="20"/>
  <c r="W7" i="20"/>
  <c r="W6" i="20"/>
  <c r="W5" i="20"/>
  <c r="W4" i="20"/>
  <c r="W97" i="20"/>
  <c r="V97" i="20" s="1"/>
  <c r="V182" i="20"/>
  <c r="V181" i="20"/>
  <c r="V180" i="20"/>
  <c r="V179" i="20"/>
  <c r="V178" i="20"/>
  <c r="V177" i="20"/>
  <c r="V176" i="20"/>
  <c r="V175" i="20"/>
  <c r="V174" i="20"/>
  <c r="V173" i="20"/>
  <c r="V172" i="20"/>
  <c r="V171" i="20"/>
  <c r="V170" i="20"/>
  <c r="V169" i="20"/>
  <c r="V168" i="20"/>
  <c r="V167" i="20"/>
  <c r="V166" i="20"/>
  <c r="V165" i="20"/>
  <c r="V164" i="20"/>
  <c r="V163" i="20"/>
  <c r="V162" i="20"/>
  <c r="V161" i="20"/>
  <c r="V160" i="20"/>
  <c r="V159" i="20"/>
  <c r="V158" i="20"/>
  <c r="V157" i="20"/>
  <c r="V156" i="20"/>
  <c r="V155" i="20"/>
  <c r="V154" i="20"/>
  <c r="V153" i="20"/>
  <c r="V152" i="20"/>
  <c r="V151" i="20"/>
  <c r="V150" i="20"/>
  <c r="V149" i="20"/>
  <c r="V148" i="20"/>
  <c r="V147" i="20"/>
  <c r="V146" i="20"/>
  <c r="V145" i="20"/>
  <c r="V144" i="20"/>
  <c r="V143" i="20"/>
  <c r="V142" i="20"/>
  <c r="V141" i="20"/>
  <c r="V140" i="20"/>
  <c r="V139" i="20"/>
  <c r="V138" i="20"/>
  <c r="V137" i="20"/>
  <c r="V136" i="20"/>
  <c r="V135" i="20"/>
  <c r="V134" i="20"/>
  <c r="V133" i="20"/>
  <c r="V132" i="20"/>
  <c r="V131" i="20"/>
  <c r="V130" i="20"/>
  <c r="V129" i="20"/>
  <c r="V128" i="20"/>
  <c r="V127" i="20"/>
  <c r="V126" i="20"/>
  <c r="V125" i="20"/>
  <c r="V124" i="20"/>
  <c r="V123" i="20"/>
  <c r="V122" i="20"/>
  <c r="V121" i="20"/>
  <c r="V120" i="20"/>
  <c r="V119" i="20"/>
  <c r="V118" i="20"/>
  <c r="V117" i="20"/>
  <c r="V116" i="20"/>
  <c r="V115" i="20"/>
  <c r="V114" i="20"/>
  <c r="V113" i="20"/>
  <c r="V112" i="20"/>
  <c r="V111" i="20"/>
  <c r="V110" i="20"/>
  <c r="V109" i="20"/>
  <c r="V108" i="20"/>
  <c r="V107" i="20"/>
  <c r="V106" i="20"/>
  <c r="V105" i="20"/>
  <c r="V104" i="20"/>
  <c r="V103" i="20"/>
  <c r="V102" i="20"/>
  <c r="V101" i="20"/>
  <c r="V100" i="20"/>
  <c r="V99" i="20"/>
  <c r="V98" i="20"/>
  <c r="V96" i="20"/>
  <c r="V95" i="20"/>
  <c r="V94" i="20"/>
  <c r="V93" i="20"/>
  <c r="V92" i="20"/>
  <c r="V91" i="20"/>
  <c r="V90" i="20"/>
  <c r="V89" i="20"/>
  <c r="V88" i="20"/>
  <c r="V87" i="20"/>
  <c r="V86" i="20"/>
  <c r="V85" i="20"/>
  <c r="V84" i="20"/>
  <c r="V83" i="20"/>
  <c r="V82" i="20"/>
  <c r="V81" i="20"/>
  <c r="V80" i="20"/>
  <c r="V79" i="20"/>
  <c r="V78" i="20"/>
  <c r="V77" i="20"/>
  <c r="V76" i="20"/>
  <c r="V75" i="20"/>
  <c r="V74" i="20"/>
  <c r="V73" i="20"/>
  <c r="V72" i="20"/>
  <c r="V71" i="20"/>
  <c r="V70" i="20"/>
  <c r="V69" i="20"/>
  <c r="V68" i="20"/>
  <c r="V67" i="20"/>
  <c r="V66" i="20"/>
  <c r="V65" i="20"/>
  <c r="V64" i="20"/>
  <c r="V63" i="20"/>
  <c r="V62" i="20"/>
  <c r="V61" i="20"/>
  <c r="V60" i="20"/>
  <c r="V59" i="20"/>
  <c r="V58" i="20"/>
  <c r="V57" i="20"/>
  <c r="V56" i="20"/>
  <c r="V55" i="20"/>
  <c r="V54" i="20"/>
  <c r="V53" i="20"/>
  <c r="V52" i="20"/>
  <c r="V51" i="20"/>
  <c r="V50" i="20"/>
  <c r="V49" i="20"/>
  <c r="V48" i="20"/>
  <c r="V47" i="20"/>
  <c r="V46" i="20"/>
  <c r="V45" i="20"/>
  <c r="V44" i="20"/>
  <c r="V43" i="20"/>
  <c r="V42" i="20"/>
  <c r="V41" i="20"/>
  <c r="V40" i="20"/>
  <c r="V39" i="20"/>
  <c r="V38" i="20"/>
  <c r="V37" i="20"/>
  <c r="V36" i="20"/>
  <c r="V35" i="20"/>
  <c r="V34" i="20"/>
  <c r="V33" i="20"/>
  <c r="V32" i="20"/>
  <c r="V31" i="20"/>
  <c r="V30" i="20"/>
  <c r="V29" i="20"/>
  <c r="V28" i="20"/>
  <c r="V27" i="20"/>
  <c r="V26" i="20"/>
  <c r="V25" i="20"/>
  <c r="V24" i="20"/>
  <c r="V23" i="20"/>
  <c r="V22" i="20"/>
  <c r="V21" i="20"/>
  <c r="V20" i="20"/>
  <c r="V19" i="20"/>
  <c r="V18" i="20"/>
  <c r="V17" i="20"/>
  <c r="V16" i="20"/>
  <c r="V15" i="20"/>
  <c r="V14" i="20"/>
  <c r="V13" i="20"/>
  <c r="V12" i="20"/>
  <c r="V11" i="20"/>
  <c r="V10" i="20"/>
  <c r="V9" i="20"/>
  <c r="V8" i="20"/>
  <c r="V7" i="20"/>
  <c r="V6" i="20"/>
  <c r="V5" i="20"/>
  <c r="V4" i="20"/>
  <c r="AB182" i="20"/>
  <c r="AB181" i="20"/>
  <c r="AB180" i="20"/>
  <c r="AB179" i="20"/>
  <c r="AB178" i="20"/>
  <c r="AB176" i="20"/>
  <c r="AB175" i="20"/>
  <c r="AB174" i="20"/>
  <c r="AB173" i="20"/>
  <c r="AB171" i="20"/>
  <c r="AB169" i="20"/>
  <c r="AB168" i="20"/>
  <c r="AB167" i="20"/>
  <c r="AB166" i="20"/>
  <c r="AB165" i="20"/>
  <c r="AB164" i="20"/>
  <c r="AB163" i="20"/>
  <c r="AB162" i="20"/>
  <c r="AB161" i="20"/>
  <c r="AB160" i="20"/>
  <c r="AB159" i="20"/>
  <c r="AB158" i="20"/>
  <c r="AB157" i="20"/>
  <c r="AB156" i="20"/>
  <c r="AB155" i="20"/>
  <c r="AB154" i="20"/>
  <c r="AB153" i="20"/>
  <c r="AB152" i="20"/>
  <c r="AB151" i="20"/>
  <c r="AB150" i="20"/>
  <c r="AB149" i="20"/>
  <c r="AB148" i="20"/>
  <c r="AB147" i="20"/>
  <c r="AB146" i="20"/>
  <c r="AB145" i="20"/>
  <c r="AB144" i="20"/>
  <c r="AB143" i="20"/>
  <c r="AB142" i="20"/>
  <c r="AB141" i="20"/>
  <c r="AB140" i="20"/>
  <c r="AB139" i="20"/>
  <c r="AB138" i="20"/>
  <c r="AB137" i="20"/>
  <c r="AB136" i="20"/>
  <c r="AB135" i="20"/>
  <c r="AB134" i="20"/>
  <c r="AB133" i="20"/>
  <c r="AB132" i="20"/>
  <c r="AB131" i="20"/>
  <c r="AB130" i="20"/>
  <c r="AB129" i="20"/>
  <c r="AB128" i="20"/>
  <c r="AB127" i="20"/>
  <c r="AB125" i="20"/>
  <c r="AB124" i="20"/>
  <c r="AB123" i="20"/>
  <c r="AB122" i="20"/>
  <c r="AB121" i="20"/>
  <c r="AB120" i="20"/>
  <c r="AB119" i="20"/>
  <c r="AB118" i="20"/>
  <c r="AB116" i="20"/>
  <c r="AB115" i="20"/>
  <c r="AB114" i="20"/>
  <c r="AB113" i="20"/>
  <c r="AB112" i="20"/>
  <c r="AB111" i="20"/>
  <c r="AB110" i="20"/>
  <c r="AB109" i="20"/>
  <c r="AB108" i="20"/>
  <c r="AB107" i="20"/>
  <c r="AB106" i="20"/>
  <c r="AB105" i="20"/>
  <c r="AB104" i="20"/>
  <c r="AB103" i="20"/>
  <c r="AB102" i="20"/>
  <c r="AB101" i="20"/>
  <c r="AB100" i="20"/>
  <c r="AB99" i="20"/>
  <c r="AB98" i="20"/>
  <c r="AB97" i="20"/>
  <c r="AB96" i="20"/>
  <c r="AB95" i="20"/>
  <c r="AB94" i="20"/>
  <c r="AB93" i="20"/>
  <c r="AB92" i="20"/>
  <c r="AB91" i="20"/>
  <c r="AB90" i="20"/>
  <c r="AB89" i="20"/>
  <c r="AB88" i="20"/>
  <c r="AB87" i="20"/>
  <c r="AB86" i="20"/>
  <c r="AB85" i="20"/>
  <c r="AB84" i="20"/>
  <c r="AB83" i="20"/>
  <c r="AB82" i="20"/>
  <c r="AB81" i="20"/>
  <c r="AB80" i="20"/>
  <c r="AB79" i="20"/>
  <c r="AB78" i="20"/>
  <c r="AB77" i="20"/>
  <c r="AB76" i="20"/>
  <c r="AB75" i="20"/>
  <c r="AB74" i="20"/>
  <c r="AB73" i="20"/>
  <c r="AB72" i="20"/>
  <c r="AB71" i="20"/>
  <c r="AB70" i="20"/>
  <c r="AB69" i="20"/>
  <c r="AB68" i="20"/>
  <c r="AB67" i="20"/>
  <c r="AB66" i="20"/>
  <c r="AB65" i="20"/>
  <c r="AB64" i="20"/>
  <c r="AB63" i="20"/>
  <c r="AB62" i="20"/>
  <c r="AB61" i="20"/>
  <c r="AB60" i="20"/>
  <c r="AB59" i="20"/>
  <c r="AB58" i="20"/>
  <c r="AB56" i="20"/>
  <c r="AB55" i="20"/>
  <c r="AB54" i="20"/>
  <c r="AB53" i="20"/>
  <c r="AB52" i="20"/>
  <c r="AB51" i="20"/>
  <c r="AB50" i="20"/>
  <c r="AB49" i="20"/>
  <c r="AB48" i="20"/>
  <c r="AB47" i="20"/>
  <c r="AB46" i="20"/>
  <c r="AB45" i="20"/>
  <c r="AB44" i="20"/>
  <c r="AB43" i="20"/>
  <c r="AB42" i="20"/>
  <c r="AB41" i="20"/>
  <c r="AB40" i="20"/>
  <c r="AB39" i="20"/>
  <c r="AB38" i="20"/>
  <c r="AB37" i="20"/>
  <c r="AB36" i="20"/>
  <c r="AB35" i="20"/>
  <c r="AB34" i="20"/>
  <c r="AB33" i="20"/>
  <c r="AB32" i="20"/>
  <c r="AB31" i="20"/>
  <c r="AB29" i="20"/>
  <c r="AB28" i="20"/>
  <c r="AB27" i="20"/>
  <c r="AB26" i="20"/>
  <c r="AB25" i="20"/>
  <c r="AB24" i="20"/>
  <c r="AB23" i="20"/>
  <c r="AB22" i="20"/>
  <c r="AB21" i="20"/>
  <c r="AB20" i="20"/>
  <c r="AB19" i="20"/>
  <c r="AB18" i="20"/>
  <c r="AB17" i="20"/>
  <c r="AB16" i="20"/>
  <c r="AB14" i="20"/>
  <c r="AB13" i="20"/>
  <c r="AB12" i="20"/>
  <c r="AB11" i="20"/>
  <c r="AB10" i="20"/>
  <c r="AB9" i="20"/>
  <c r="AB8" i="20"/>
  <c r="AB7" i="20"/>
  <c r="AB6" i="20"/>
  <c r="AB5" i="20"/>
  <c r="AB4" i="20"/>
  <c r="X4" i="20"/>
  <c r="X182" i="20"/>
  <c r="X181" i="20"/>
  <c r="X180" i="20"/>
  <c r="X179" i="20"/>
  <c r="X178" i="20"/>
  <c r="X177" i="20"/>
  <c r="X176" i="20"/>
  <c r="X175" i="20"/>
  <c r="X174" i="20"/>
  <c r="X173" i="20"/>
  <c r="X172" i="20"/>
  <c r="X171" i="20"/>
  <c r="X170" i="20"/>
  <c r="X169" i="20"/>
  <c r="X168" i="20"/>
  <c r="X167" i="20"/>
  <c r="X166" i="20"/>
  <c r="X165" i="20"/>
  <c r="X164" i="20"/>
  <c r="X163" i="20"/>
  <c r="X162" i="20"/>
  <c r="X158" i="20"/>
  <c r="X155" i="20"/>
  <c r="X154" i="20"/>
  <c r="X153" i="20"/>
  <c r="X152" i="20"/>
  <c r="X150" i="20"/>
  <c r="X149" i="20"/>
  <c r="X148" i="20"/>
  <c r="X147" i="20"/>
  <c r="X146" i="20"/>
  <c r="X145" i="20"/>
  <c r="X144" i="20"/>
  <c r="X143" i="20"/>
  <c r="X141" i="20"/>
  <c r="X137" i="20"/>
  <c r="X136" i="20"/>
  <c r="X135" i="20"/>
  <c r="X134" i="20"/>
  <c r="X133" i="20"/>
  <c r="X132" i="20"/>
  <c r="X126" i="20"/>
  <c r="X125" i="20"/>
  <c r="X124" i="20"/>
  <c r="X123" i="20"/>
  <c r="X122" i="20"/>
  <c r="X121" i="20"/>
  <c r="X120" i="20"/>
  <c r="X119" i="20"/>
  <c r="X118" i="20"/>
  <c r="X117" i="20"/>
  <c r="X116" i="20"/>
  <c r="X115" i="20"/>
  <c r="X114" i="20"/>
  <c r="X113" i="20"/>
  <c r="X112" i="20"/>
  <c r="X111" i="20"/>
  <c r="X110" i="20"/>
  <c r="X109" i="20"/>
  <c r="X108" i="20"/>
  <c r="X107" i="20"/>
  <c r="X106" i="20"/>
  <c r="X105" i="20"/>
  <c r="X104" i="20"/>
  <c r="X103" i="20"/>
  <c r="X102" i="20"/>
  <c r="X101" i="20"/>
  <c r="X100" i="20"/>
  <c r="X99" i="20"/>
  <c r="X98" i="20"/>
  <c r="X97" i="20"/>
  <c r="X96" i="20"/>
  <c r="X95" i="20"/>
  <c r="X94" i="20"/>
  <c r="X93" i="20"/>
  <c r="X92" i="20"/>
  <c r="X91" i="20"/>
  <c r="X90" i="20"/>
  <c r="X89" i="20"/>
  <c r="X88" i="20"/>
  <c r="X87" i="20"/>
  <c r="X86" i="20"/>
  <c r="X85" i="20"/>
  <c r="X83" i="20"/>
  <c r="X82" i="20"/>
  <c r="X81" i="20"/>
  <c r="X80" i="20"/>
  <c r="X79" i="20"/>
  <c r="X78" i="20"/>
  <c r="X77" i="20"/>
  <c r="X76" i="20"/>
  <c r="X74" i="20"/>
  <c r="X73" i="20"/>
  <c r="X72" i="20"/>
  <c r="X71" i="20"/>
  <c r="X70" i="20"/>
  <c r="X69" i="20"/>
  <c r="X68" i="20"/>
  <c r="X66" i="20"/>
  <c r="X65" i="20"/>
  <c r="X64" i="20"/>
  <c r="X63" i="20"/>
  <c r="X61" i="20"/>
  <c r="X60" i="20"/>
  <c r="X59" i="20"/>
  <c r="X58" i="20"/>
  <c r="X57" i="20"/>
  <c r="X56" i="20"/>
  <c r="X55" i="20"/>
  <c r="X54" i="20"/>
  <c r="X53" i="20"/>
  <c r="X52" i="20"/>
  <c r="X51" i="20"/>
  <c r="X50" i="20"/>
  <c r="X49" i="20"/>
  <c r="X48" i="20"/>
  <c r="X47" i="20"/>
  <c r="X46" i="20"/>
  <c r="X45" i="20"/>
  <c r="X44" i="20"/>
  <c r="X42" i="20"/>
  <c r="X41" i="20"/>
  <c r="X40" i="20"/>
  <c r="X39" i="20"/>
  <c r="X38" i="20"/>
  <c r="X37" i="20"/>
  <c r="X36" i="20"/>
  <c r="X35" i="20"/>
  <c r="X34" i="20"/>
  <c r="X33" i="20"/>
  <c r="X32" i="20"/>
  <c r="X31" i="20"/>
  <c r="X30" i="20"/>
  <c r="X29" i="20"/>
  <c r="X28" i="20"/>
  <c r="X27" i="20"/>
  <c r="X26" i="20"/>
  <c r="X25" i="20"/>
  <c r="X24" i="20"/>
  <c r="X23" i="20"/>
  <c r="X22" i="20"/>
  <c r="X21" i="20"/>
  <c r="X20" i="20"/>
  <c r="X19" i="20"/>
  <c r="X18" i="20"/>
  <c r="X17" i="20"/>
  <c r="X16" i="20"/>
  <c r="X15" i="20"/>
  <c r="X14" i="20"/>
  <c r="X13" i="20"/>
  <c r="X12" i="20"/>
  <c r="X11" i="20"/>
  <c r="X10" i="20"/>
  <c r="X9" i="20"/>
  <c r="X8" i="20"/>
  <c r="X7" i="20"/>
  <c r="X6" i="20"/>
  <c r="X5" i="20"/>
  <c r="Q182" i="20"/>
  <c r="Q181" i="20"/>
  <c r="Q180" i="20"/>
  <c r="Q179" i="20"/>
  <c r="Q178" i="20"/>
  <c r="Q177" i="20"/>
  <c r="Q176" i="20"/>
  <c r="Q175" i="20"/>
  <c r="Q174" i="20"/>
  <c r="Q173" i="20"/>
  <c r="Q172" i="20"/>
  <c r="Q171" i="20"/>
  <c r="Q170" i="20"/>
  <c r="Q169" i="20"/>
  <c r="Q168" i="20"/>
  <c r="Q167" i="20"/>
  <c r="Q166" i="20"/>
  <c r="Q165" i="20"/>
  <c r="Q164" i="20"/>
  <c r="Q163" i="20"/>
  <c r="Q162" i="20"/>
  <c r="Q161" i="20"/>
  <c r="Q160" i="20"/>
  <c r="Q159" i="20"/>
  <c r="Q158" i="20"/>
  <c r="Q157" i="20"/>
  <c r="Q156" i="20"/>
  <c r="Q155" i="20"/>
  <c r="Q154" i="20"/>
  <c r="Q153" i="20"/>
  <c r="Q152" i="20"/>
  <c r="Q151" i="20"/>
  <c r="Q150" i="20"/>
  <c r="Q149" i="20"/>
  <c r="Q148" i="20"/>
  <c r="Q147" i="20"/>
  <c r="Q146" i="20"/>
  <c r="Q145" i="20"/>
  <c r="Q144" i="20"/>
  <c r="Q143" i="20"/>
  <c r="Q142" i="20"/>
  <c r="Q141" i="20"/>
  <c r="Q140" i="20"/>
  <c r="Q139" i="20"/>
  <c r="Q138" i="20"/>
  <c r="Q137" i="20"/>
  <c r="Q136" i="20"/>
  <c r="Q135" i="20"/>
  <c r="Q134" i="20"/>
  <c r="Q133" i="20"/>
  <c r="Q132" i="20"/>
  <c r="Q131" i="20"/>
  <c r="Q130" i="20"/>
  <c r="Q129" i="20"/>
  <c r="Q128" i="20"/>
  <c r="Q127" i="20"/>
  <c r="Q126" i="20"/>
  <c r="T182" i="20"/>
  <c r="T181" i="20"/>
  <c r="T180" i="20"/>
  <c r="T179" i="20"/>
  <c r="T178" i="20"/>
  <c r="T177" i="20"/>
  <c r="T176" i="20"/>
  <c r="T172" i="20"/>
  <c r="T171" i="20"/>
  <c r="T170" i="20"/>
  <c r="T169" i="20"/>
  <c r="T165" i="20"/>
  <c r="T163" i="20"/>
  <c r="T162" i="20"/>
  <c r="T161" i="20"/>
  <c r="T160" i="20"/>
  <c r="T159" i="20"/>
  <c r="T158" i="20"/>
  <c r="T157" i="20"/>
  <c r="T156" i="20"/>
  <c r="T155" i="20"/>
  <c r="T154" i="20"/>
  <c r="T153" i="20"/>
  <c r="T152" i="20"/>
  <c r="T151" i="20"/>
  <c r="T150" i="20"/>
  <c r="T149" i="20"/>
  <c r="T148" i="20"/>
  <c r="T147" i="20"/>
  <c r="T146" i="20"/>
  <c r="T145" i="20"/>
  <c r="T144" i="20"/>
  <c r="T143" i="20"/>
  <c r="T142" i="20"/>
  <c r="T141" i="20"/>
  <c r="T140" i="20"/>
  <c r="T139" i="20"/>
  <c r="T138" i="20"/>
  <c r="T137" i="20"/>
  <c r="T136" i="20"/>
  <c r="T135" i="20"/>
  <c r="T134" i="20"/>
  <c r="T133" i="20"/>
  <c r="T132" i="20"/>
  <c r="T131" i="20"/>
  <c r="T130" i="20"/>
  <c r="T129" i="20"/>
  <c r="T128" i="20"/>
  <c r="T127" i="20"/>
  <c r="T126" i="20"/>
  <c r="T125" i="20"/>
  <c r="T124" i="20"/>
  <c r="T123" i="20"/>
  <c r="T122" i="20"/>
  <c r="T121" i="20"/>
  <c r="T120" i="20"/>
  <c r="T119" i="20"/>
  <c r="T118" i="20"/>
  <c r="T117" i="20"/>
  <c r="T116" i="20"/>
  <c r="T115" i="20"/>
  <c r="T114" i="20"/>
  <c r="T113" i="20"/>
  <c r="T112" i="20"/>
  <c r="T111" i="20"/>
  <c r="T110" i="20"/>
  <c r="T109" i="20"/>
  <c r="T108" i="20"/>
  <c r="T107" i="20"/>
  <c r="T106" i="20"/>
  <c r="T105" i="20"/>
  <c r="T104" i="20"/>
  <c r="T103" i="20"/>
  <c r="T102" i="20"/>
  <c r="T101" i="20"/>
  <c r="T100" i="20"/>
  <c r="T99" i="20"/>
  <c r="T98" i="20"/>
  <c r="T97" i="20"/>
  <c r="T96" i="20"/>
  <c r="T95" i="20"/>
  <c r="T94" i="20"/>
  <c r="T93" i="20"/>
  <c r="T92" i="20"/>
  <c r="T91" i="20"/>
  <c r="T90" i="20"/>
  <c r="T89" i="20"/>
  <c r="T88" i="20"/>
  <c r="T87" i="20"/>
  <c r="T86" i="20"/>
  <c r="T85" i="20"/>
  <c r="T84" i="20"/>
  <c r="T83" i="20"/>
  <c r="T82" i="20"/>
  <c r="T81" i="20"/>
  <c r="T80" i="20"/>
  <c r="T79" i="20"/>
  <c r="T78" i="20"/>
  <c r="T77" i="20"/>
  <c r="T76" i="20"/>
  <c r="T75" i="20"/>
  <c r="T74" i="20"/>
  <c r="T73" i="20"/>
  <c r="T72" i="20"/>
  <c r="T71" i="20"/>
  <c r="T70" i="20"/>
  <c r="T69" i="20"/>
  <c r="T68" i="20"/>
  <c r="T67" i="20"/>
  <c r="T66" i="20"/>
  <c r="T65" i="20"/>
  <c r="T64" i="20"/>
  <c r="T63" i="20"/>
  <c r="T62" i="20"/>
  <c r="T61" i="20"/>
  <c r="T60" i="20"/>
  <c r="T59" i="20"/>
  <c r="T58" i="20"/>
  <c r="T57" i="20"/>
  <c r="T56" i="20"/>
  <c r="T55" i="20"/>
  <c r="T54" i="20"/>
  <c r="T53" i="20"/>
  <c r="T52" i="20"/>
  <c r="T51" i="20"/>
  <c r="T50" i="20"/>
  <c r="T49" i="20"/>
  <c r="T48" i="20"/>
  <c r="T47" i="20"/>
  <c r="T46" i="20"/>
  <c r="T45" i="20"/>
  <c r="T44" i="20"/>
  <c r="T43" i="20"/>
  <c r="T42" i="20"/>
  <c r="T41" i="20"/>
  <c r="T40" i="20"/>
  <c r="T39" i="20"/>
  <c r="T38" i="20"/>
  <c r="T37" i="20"/>
  <c r="T36" i="20"/>
  <c r="T35" i="20"/>
  <c r="T34" i="20"/>
  <c r="T33" i="20"/>
  <c r="T32" i="20"/>
  <c r="T31" i="20"/>
  <c r="T30" i="20"/>
  <c r="T29" i="20"/>
  <c r="T28" i="20"/>
  <c r="T27" i="20"/>
  <c r="T26" i="20"/>
  <c r="T25" i="20"/>
  <c r="T24" i="20"/>
  <c r="T23" i="20"/>
  <c r="T22" i="20"/>
  <c r="T21" i="20"/>
  <c r="T20" i="20"/>
  <c r="T19" i="20"/>
  <c r="T18" i="20"/>
  <c r="T17" i="20"/>
  <c r="T16" i="20"/>
  <c r="T15" i="20"/>
  <c r="T14" i="20"/>
  <c r="T13" i="20"/>
  <c r="T12" i="20"/>
  <c r="T11" i="20"/>
  <c r="T10" i="20"/>
  <c r="T9" i="20"/>
  <c r="T8" i="20"/>
  <c r="T7" i="20"/>
  <c r="T6" i="20"/>
  <c r="T5" i="20"/>
  <c r="T4" i="20"/>
  <c r="U182" i="20"/>
  <c r="U181" i="20"/>
  <c r="U180" i="20"/>
  <c r="U179" i="20"/>
  <c r="U178" i="20"/>
  <c r="U177" i="20"/>
  <c r="U176" i="20"/>
  <c r="U175" i="20"/>
  <c r="T175" i="20" s="1"/>
  <c r="U174" i="20"/>
  <c r="T174" i="20" s="1"/>
  <c r="U173" i="20"/>
  <c r="T173" i="20" s="1"/>
  <c r="U172" i="20"/>
  <c r="U171" i="20"/>
  <c r="U170" i="20"/>
  <c r="U169" i="20"/>
  <c r="U168" i="20"/>
  <c r="T168" i="20" s="1"/>
  <c r="U167" i="20"/>
  <c r="T167" i="20" s="1"/>
  <c r="U166" i="20"/>
  <c r="T166" i="20" s="1"/>
  <c r="U165" i="20"/>
  <c r="U164" i="20"/>
  <c r="T164" i="20" s="1"/>
  <c r="U163" i="20"/>
  <c r="U162" i="20"/>
  <c r="U161" i="20"/>
  <c r="U160" i="20"/>
  <c r="U159" i="20"/>
  <c r="U158" i="20"/>
  <c r="U157" i="20"/>
  <c r="U156" i="20"/>
  <c r="U155" i="20"/>
  <c r="U154" i="20"/>
  <c r="U153" i="20"/>
  <c r="U152" i="20"/>
  <c r="U151" i="20"/>
  <c r="U150" i="20"/>
  <c r="U149" i="20"/>
  <c r="U148" i="20"/>
  <c r="U147" i="20"/>
  <c r="U146" i="20"/>
  <c r="U145" i="20"/>
  <c r="U144" i="20"/>
  <c r="U143" i="20"/>
  <c r="U142" i="20"/>
  <c r="U141" i="20"/>
  <c r="U140" i="20"/>
  <c r="U139" i="20"/>
  <c r="U138" i="20"/>
  <c r="U137" i="20"/>
  <c r="U136" i="20"/>
  <c r="U135" i="20"/>
  <c r="U134" i="20"/>
  <c r="U133" i="20"/>
  <c r="U132" i="20"/>
  <c r="U131" i="20"/>
  <c r="U130" i="20"/>
  <c r="U129" i="20"/>
  <c r="U128" i="20"/>
  <c r="U127" i="20"/>
  <c r="U126" i="20"/>
  <c r="U125" i="20"/>
  <c r="U124" i="20"/>
  <c r="U123" i="20"/>
  <c r="U122" i="20"/>
  <c r="U121" i="20"/>
  <c r="U120" i="20"/>
  <c r="U119" i="20"/>
  <c r="U118" i="20"/>
  <c r="U117" i="20"/>
  <c r="U116" i="20"/>
  <c r="U115" i="20"/>
  <c r="U114" i="20"/>
  <c r="U113" i="20"/>
  <c r="U112" i="20"/>
  <c r="U111" i="20"/>
  <c r="U110" i="20"/>
  <c r="U109" i="20"/>
  <c r="U108" i="20"/>
  <c r="U107" i="20"/>
  <c r="U106" i="20"/>
  <c r="U105" i="20"/>
  <c r="U104" i="20"/>
  <c r="U103" i="20"/>
  <c r="U102" i="20"/>
  <c r="U101" i="20"/>
  <c r="U100" i="20"/>
  <c r="U99" i="20"/>
  <c r="U98" i="20"/>
  <c r="U97" i="20"/>
  <c r="U96" i="20"/>
  <c r="U95" i="20"/>
  <c r="U94" i="20"/>
  <c r="U93" i="20"/>
  <c r="U92" i="20"/>
  <c r="U91" i="20"/>
  <c r="U90" i="20"/>
  <c r="U89" i="20"/>
  <c r="U88" i="20"/>
  <c r="U87" i="20"/>
  <c r="U86" i="20"/>
  <c r="U85" i="20"/>
  <c r="U84" i="20"/>
  <c r="U83" i="20"/>
  <c r="U82" i="20"/>
  <c r="U81" i="20"/>
  <c r="U80" i="20"/>
  <c r="U79" i="20"/>
  <c r="U78" i="20"/>
  <c r="U77" i="20"/>
  <c r="U76" i="20"/>
  <c r="U75" i="20"/>
  <c r="U74" i="20"/>
  <c r="U73" i="20"/>
  <c r="U72" i="20"/>
  <c r="U71" i="20"/>
  <c r="U70" i="20"/>
  <c r="U69" i="20"/>
  <c r="U68" i="20"/>
  <c r="U67" i="20"/>
  <c r="U66" i="20"/>
  <c r="U65" i="20"/>
  <c r="U64" i="20"/>
  <c r="U63" i="20"/>
  <c r="U62" i="20"/>
  <c r="U61" i="20"/>
  <c r="U60" i="20"/>
  <c r="U59" i="20"/>
  <c r="U58" i="20"/>
  <c r="U57" i="20"/>
  <c r="U56" i="20"/>
  <c r="U55" i="20"/>
  <c r="U54" i="20"/>
  <c r="U53" i="20"/>
  <c r="U52" i="20"/>
  <c r="U51" i="20"/>
  <c r="U50" i="20"/>
  <c r="U49" i="20"/>
  <c r="U48" i="20"/>
  <c r="U47" i="20"/>
  <c r="U46" i="20"/>
  <c r="U45" i="20"/>
  <c r="U44" i="20"/>
  <c r="U43" i="20"/>
  <c r="U42" i="20"/>
  <c r="U41" i="20"/>
  <c r="U40" i="20"/>
  <c r="U39" i="20"/>
  <c r="U38" i="20"/>
  <c r="U37" i="20"/>
  <c r="U36" i="20"/>
  <c r="U35" i="20"/>
  <c r="U34" i="20"/>
  <c r="U33" i="20"/>
  <c r="U32" i="20"/>
  <c r="U31" i="20"/>
  <c r="U30" i="20"/>
  <c r="U29" i="20"/>
  <c r="U28" i="20"/>
  <c r="U27" i="20"/>
  <c r="U26" i="20"/>
  <c r="U25" i="20"/>
  <c r="U24" i="20"/>
  <c r="U23" i="20"/>
  <c r="U22" i="20"/>
  <c r="U21" i="20"/>
  <c r="U20" i="20"/>
  <c r="U19" i="20"/>
  <c r="U18" i="20"/>
  <c r="U17" i="20"/>
  <c r="U16" i="20"/>
  <c r="U15" i="20"/>
  <c r="U14" i="20"/>
  <c r="U13" i="20"/>
  <c r="U12" i="20"/>
  <c r="U11" i="20"/>
  <c r="U10" i="20"/>
  <c r="U9" i="20"/>
  <c r="U8" i="20"/>
  <c r="U7" i="20"/>
  <c r="U6" i="20"/>
  <c r="U5" i="20"/>
  <c r="U4" i="20"/>
  <c r="AC182" i="20"/>
  <c r="AC181" i="20"/>
  <c r="AC180" i="20"/>
  <c r="AC179" i="20"/>
  <c r="AC178" i="20"/>
  <c r="AC177" i="20"/>
  <c r="AB177" i="20" s="1"/>
  <c r="AC176" i="20"/>
  <c r="AC125" i="20"/>
  <c r="AC124" i="20"/>
  <c r="AC123" i="20"/>
  <c r="AC175" i="20"/>
  <c r="AC174" i="20"/>
  <c r="AC173" i="20"/>
  <c r="AC172" i="20"/>
  <c r="AB172" i="20" s="1"/>
  <c r="AC171" i="20"/>
  <c r="AC170" i="20"/>
  <c r="AB170" i="20" s="1"/>
  <c r="AC169" i="20"/>
  <c r="AC168" i="20"/>
  <c r="AC167" i="20"/>
  <c r="AC166" i="20"/>
  <c r="AC165" i="20"/>
  <c r="AC164" i="20"/>
  <c r="AC163" i="20"/>
  <c r="AC162" i="20"/>
  <c r="AC161" i="20"/>
  <c r="AC160" i="20"/>
  <c r="AC159" i="20"/>
  <c r="AC158" i="20"/>
  <c r="AC157" i="20"/>
  <c r="AC156" i="20"/>
  <c r="AC155" i="20"/>
  <c r="AC154" i="20"/>
  <c r="AC153" i="20"/>
  <c r="AC152" i="20"/>
  <c r="AC151" i="20"/>
  <c r="AC150" i="20"/>
  <c r="AC149" i="20"/>
  <c r="AC148" i="20"/>
  <c r="AC147" i="20"/>
  <c r="AC146" i="20"/>
  <c r="AC145" i="20"/>
  <c r="AC144" i="20"/>
  <c r="AC143" i="20"/>
  <c r="AC142" i="20"/>
  <c r="AC141" i="20"/>
  <c r="AC140" i="20"/>
  <c r="AC139" i="20"/>
  <c r="AC138" i="20"/>
  <c r="AC137" i="20"/>
  <c r="AC136" i="20"/>
  <c r="AC135" i="20"/>
  <c r="AC134" i="20"/>
  <c r="AC133" i="20"/>
  <c r="AC132" i="20"/>
  <c r="AC131" i="20"/>
  <c r="AC130" i="20"/>
  <c r="AC129" i="20"/>
  <c r="AC128" i="20"/>
  <c r="AC127" i="20"/>
  <c r="AC126" i="20"/>
  <c r="AB126" i="20" s="1"/>
  <c r="AC122" i="20"/>
  <c r="AC121" i="20"/>
  <c r="AC120" i="20"/>
  <c r="AC119" i="20"/>
  <c r="AC118" i="20"/>
  <c r="AC117" i="20"/>
  <c r="AB117" i="20" s="1"/>
  <c r="AC116" i="20"/>
  <c r="AC115" i="20"/>
  <c r="AC114" i="20"/>
  <c r="AC113" i="20"/>
  <c r="AC112" i="20"/>
  <c r="AC111" i="20"/>
  <c r="AC110" i="20"/>
  <c r="AC109" i="20"/>
  <c r="AC108" i="20"/>
  <c r="AC107" i="20"/>
  <c r="AC106" i="20"/>
  <c r="AC105" i="20"/>
  <c r="AC104" i="20"/>
  <c r="AC103" i="20"/>
  <c r="AC102" i="20"/>
  <c r="AC101" i="20"/>
  <c r="AC100" i="20"/>
  <c r="AC99" i="20"/>
  <c r="AC98" i="20"/>
  <c r="AC97" i="20"/>
  <c r="AC96" i="20"/>
  <c r="AC95" i="20"/>
  <c r="AC94" i="20"/>
  <c r="AC93" i="20"/>
  <c r="AC92" i="20"/>
  <c r="AC91" i="20"/>
  <c r="AC90" i="20"/>
  <c r="AC89" i="20"/>
  <c r="AC88" i="20"/>
  <c r="AC87" i="20"/>
  <c r="AC86" i="20"/>
  <c r="AC85" i="20"/>
  <c r="AC84" i="20"/>
  <c r="AC83" i="20"/>
  <c r="AC82" i="20"/>
  <c r="AC81" i="20"/>
  <c r="AC80" i="20"/>
  <c r="AC79" i="20"/>
  <c r="AC78" i="20"/>
  <c r="AC77" i="20"/>
  <c r="AC76" i="20"/>
  <c r="AC75" i="20"/>
  <c r="AC74" i="20"/>
  <c r="AC73" i="20"/>
  <c r="AC72" i="20"/>
  <c r="AC71" i="20"/>
  <c r="AC70" i="20"/>
  <c r="AC69" i="20"/>
  <c r="AC68" i="20"/>
  <c r="AC67" i="20"/>
  <c r="AC66" i="20"/>
  <c r="AC65" i="20"/>
  <c r="AC64" i="20"/>
  <c r="AC63" i="20"/>
  <c r="AC62" i="20"/>
  <c r="AC61" i="20"/>
  <c r="AC60" i="20"/>
  <c r="AC59" i="20"/>
  <c r="AC58" i="20"/>
  <c r="AC57" i="20"/>
  <c r="AB57" i="20" s="1"/>
  <c r="AC56" i="20"/>
  <c r="AC55" i="20"/>
  <c r="AC54" i="20"/>
  <c r="AC53" i="20"/>
  <c r="AC52" i="20"/>
  <c r="AC51" i="20"/>
  <c r="AC50" i="20"/>
  <c r="AC49" i="20"/>
  <c r="AC48" i="20"/>
  <c r="AC47" i="20"/>
  <c r="AC46" i="20"/>
  <c r="AC45" i="20"/>
  <c r="AC44" i="20"/>
  <c r="AC43" i="20"/>
  <c r="AC42" i="20"/>
  <c r="AC41" i="20"/>
  <c r="AC40" i="20"/>
  <c r="AC39" i="20"/>
  <c r="AC38" i="20"/>
  <c r="AC37" i="20"/>
  <c r="AC36" i="20"/>
  <c r="AC35" i="20"/>
  <c r="AC34" i="20"/>
  <c r="AC33" i="20"/>
  <c r="AC32" i="20"/>
  <c r="AC31" i="20"/>
  <c r="AC30" i="20"/>
  <c r="AB30" i="20" s="1"/>
  <c r="AC29" i="20"/>
  <c r="AC28" i="20"/>
  <c r="AC27" i="20"/>
  <c r="AC26" i="20"/>
  <c r="AC25" i="20"/>
  <c r="AC24" i="20"/>
  <c r="AC23" i="20"/>
  <c r="AC22" i="20"/>
  <c r="AC21" i="20"/>
  <c r="AC20" i="20"/>
  <c r="AC19" i="20"/>
  <c r="AC18" i="20"/>
  <c r="AC17" i="20"/>
  <c r="AC16" i="20"/>
  <c r="AC14" i="20"/>
  <c r="AC13" i="20"/>
  <c r="AC12" i="20"/>
  <c r="AC11" i="20"/>
  <c r="AC10" i="20"/>
  <c r="AC9" i="20"/>
  <c r="AC8" i="20"/>
  <c r="AC7" i="20"/>
  <c r="AC6" i="20"/>
  <c r="AC5" i="20"/>
  <c r="AC4" i="20"/>
  <c r="AC15" i="20"/>
  <c r="AB15" i="20" s="1"/>
  <c r="AA182" i="20"/>
  <c r="AA181" i="20"/>
  <c r="AA180" i="20"/>
  <c r="AA179" i="20"/>
  <c r="AA178" i="20"/>
  <c r="AA177" i="20"/>
  <c r="AA176" i="20"/>
  <c r="AA125" i="20"/>
  <c r="AA124" i="20"/>
  <c r="AA123" i="20"/>
  <c r="AA175" i="20"/>
  <c r="AA174" i="20"/>
  <c r="AA173" i="20"/>
  <c r="AA172" i="20"/>
  <c r="AA171" i="20"/>
  <c r="AA170" i="20"/>
  <c r="AA169" i="20"/>
  <c r="AA168" i="20"/>
  <c r="AA167" i="20"/>
  <c r="AA166" i="20"/>
  <c r="AA165" i="20"/>
  <c r="AA164" i="20"/>
  <c r="AA163" i="20"/>
  <c r="AA162" i="20"/>
  <c r="AA158" i="20"/>
  <c r="AA155" i="20"/>
  <c r="AA154" i="20"/>
  <c r="AA153" i="20"/>
  <c r="AA152" i="20"/>
  <c r="AA150" i="20"/>
  <c r="AA149" i="20"/>
  <c r="AA148" i="20"/>
  <c r="AA147" i="20"/>
  <c r="AA146" i="20"/>
  <c r="AA145" i="20"/>
  <c r="AA144" i="20"/>
  <c r="AA143" i="20"/>
  <c r="AA141" i="20"/>
  <c r="AA137" i="20"/>
  <c r="AA136" i="20"/>
  <c r="AA135" i="20"/>
  <c r="AA134" i="20"/>
  <c r="AA133" i="20"/>
  <c r="AA132" i="20"/>
  <c r="AA126" i="20"/>
  <c r="AA122" i="20"/>
  <c r="AA121" i="20"/>
  <c r="AA120" i="20"/>
  <c r="AA119" i="20"/>
  <c r="AA118" i="20"/>
  <c r="AA117" i="20"/>
  <c r="AA116" i="20"/>
  <c r="AA115" i="20"/>
  <c r="AA114" i="20"/>
  <c r="AA113" i="20"/>
  <c r="AA112" i="20"/>
  <c r="AA111" i="20"/>
  <c r="AA110" i="20"/>
  <c r="AA109" i="20"/>
  <c r="AA108" i="20"/>
  <c r="AA107" i="20"/>
  <c r="AA106" i="20"/>
  <c r="AA105" i="20"/>
  <c r="AA104" i="20"/>
  <c r="AA103" i="20"/>
  <c r="AA102" i="20"/>
  <c r="AA101" i="20"/>
  <c r="AA100" i="20"/>
  <c r="AA99" i="20"/>
  <c r="AA98" i="20"/>
  <c r="AA97" i="20"/>
  <c r="AA96" i="20"/>
  <c r="AA95" i="20"/>
  <c r="AA94" i="20"/>
  <c r="AA93" i="20"/>
  <c r="AA92" i="20"/>
  <c r="AA91" i="20"/>
  <c r="AA90" i="20"/>
  <c r="AA89" i="20"/>
  <c r="AA88" i="20"/>
  <c r="AA87" i="20"/>
  <c r="AA86" i="20"/>
  <c r="AA85" i="20"/>
  <c r="AA83" i="20"/>
  <c r="AA82" i="20"/>
  <c r="AA81" i="20"/>
  <c r="AA80" i="20"/>
  <c r="AA79" i="20"/>
  <c r="AA78" i="20"/>
  <c r="AA77" i="20"/>
  <c r="AA76" i="20"/>
  <c r="AA74" i="20"/>
  <c r="AA73" i="20"/>
  <c r="AA72" i="20"/>
  <c r="AA71" i="20"/>
  <c r="AA70" i="20"/>
  <c r="AA69" i="20"/>
  <c r="AA68" i="20"/>
  <c r="AA66" i="20"/>
  <c r="AA65" i="20"/>
  <c r="AA64" i="20"/>
  <c r="AA63" i="20"/>
  <c r="AA61" i="20"/>
  <c r="AA60" i="20"/>
  <c r="AA59" i="20"/>
  <c r="AA58" i="20"/>
  <c r="AA57" i="20"/>
  <c r="AA56" i="20"/>
  <c r="AA55" i="20"/>
  <c r="AA54" i="20"/>
  <c r="AA53" i="20"/>
  <c r="AA52" i="20"/>
  <c r="AA51" i="20"/>
  <c r="AA50" i="20"/>
  <c r="AA49" i="20"/>
  <c r="AA48" i="20"/>
  <c r="AA47" i="20"/>
  <c r="AA46" i="20"/>
  <c r="AA45" i="20"/>
  <c r="AA44" i="20"/>
  <c r="AA42" i="20"/>
  <c r="AA41" i="20"/>
  <c r="AA40" i="20"/>
  <c r="AA39" i="20"/>
  <c r="AA38" i="20"/>
  <c r="AA37" i="20"/>
  <c r="AA36" i="20"/>
  <c r="AA35" i="20"/>
  <c r="AA34" i="20"/>
  <c r="AA33" i="20"/>
  <c r="AA32" i="20"/>
  <c r="AA31" i="20"/>
  <c r="AA30" i="20"/>
  <c r="AA29" i="20"/>
  <c r="AA28" i="20"/>
  <c r="AA27" i="20"/>
  <c r="AA26" i="20"/>
  <c r="AA25" i="20"/>
  <c r="AA24" i="20"/>
  <c r="AA23" i="20"/>
  <c r="AA22" i="20"/>
  <c r="AA21" i="20"/>
  <c r="AA20" i="20"/>
  <c r="AA19" i="20"/>
  <c r="AA18" i="20"/>
  <c r="AA17" i="20"/>
  <c r="AA16" i="20"/>
  <c r="AA15" i="20"/>
  <c r="AA14" i="20"/>
  <c r="AA13" i="20"/>
  <c r="AA12" i="20"/>
  <c r="AA11" i="20"/>
  <c r="AA10" i="20"/>
  <c r="AA9" i="20"/>
  <c r="AA8" i="20"/>
  <c r="AA7" i="20"/>
  <c r="AA6" i="20"/>
  <c r="AA5" i="20"/>
  <c r="AA4" i="20"/>
  <c r="S182" i="20"/>
  <c r="S181" i="20"/>
  <c r="S180" i="20"/>
  <c r="S179" i="20"/>
  <c r="S178" i="20"/>
  <c r="S177" i="20"/>
  <c r="S176" i="20"/>
  <c r="S175" i="20"/>
  <c r="S174" i="20"/>
  <c r="S173" i="20"/>
  <c r="S172" i="20"/>
  <c r="S171" i="20"/>
  <c r="S170" i="20"/>
  <c r="S169" i="20"/>
  <c r="S168" i="20"/>
  <c r="S167" i="20"/>
  <c r="S166" i="20"/>
  <c r="S165" i="20"/>
  <c r="S164" i="20"/>
  <c r="S163" i="20"/>
  <c r="S162" i="20"/>
  <c r="S161" i="20"/>
  <c r="S160" i="20"/>
  <c r="S159" i="20"/>
  <c r="S158" i="20"/>
  <c r="S157" i="20"/>
  <c r="S156" i="20"/>
  <c r="S155" i="20"/>
  <c r="S154" i="20"/>
  <c r="S153" i="20"/>
  <c r="S152" i="20"/>
  <c r="S151" i="20"/>
  <c r="S150" i="20"/>
  <c r="S149" i="20"/>
  <c r="S148" i="20"/>
  <c r="S147" i="20"/>
  <c r="S146" i="20"/>
  <c r="S145" i="20"/>
  <c r="S144" i="20"/>
  <c r="S143" i="20"/>
  <c r="S142" i="20"/>
  <c r="S141" i="20"/>
  <c r="S140" i="20"/>
  <c r="S139" i="20"/>
  <c r="S138" i="20"/>
  <c r="S137" i="20"/>
  <c r="S136" i="20"/>
  <c r="S135" i="20"/>
  <c r="S134" i="20"/>
  <c r="S133" i="20"/>
  <c r="S132" i="20"/>
  <c r="S131" i="20"/>
  <c r="S130" i="20"/>
  <c r="S129" i="20"/>
  <c r="S128" i="20"/>
  <c r="S127" i="20"/>
  <c r="S126" i="20"/>
  <c r="Z182" i="20"/>
  <c r="Z181" i="20"/>
  <c r="Z180" i="20"/>
  <c r="Z179" i="20"/>
  <c r="Z178" i="20"/>
  <c r="Z177" i="20"/>
  <c r="Z176" i="20"/>
  <c r="Z125" i="20"/>
  <c r="Z124" i="20"/>
  <c r="Z123" i="20"/>
  <c r="Z175" i="20"/>
  <c r="Z174" i="20"/>
  <c r="Z173" i="20"/>
  <c r="Z172" i="20"/>
  <c r="Z171" i="20"/>
  <c r="Z170" i="20"/>
  <c r="Z169" i="20"/>
  <c r="Z168" i="20"/>
  <c r="Z167" i="20"/>
  <c r="Z166" i="20"/>
  <c r="Z165" i="20"/>
  <c r="Z164" i="20"/>
  <c r="Z163" i="20"/>
  <c r="Z162" i="20"/>
  <c r="Z161" i="20"/>
  <c r="Z160" i="20"/>
  <c r="Z159" i="20"/>
  <c r="Z158" i="20"/>
  <c r="Z157" i="20"/>
  <c r="Z155" i="20"/>
  <c r="Z154" i="20"/>
  <c r="Z153" i="20"/>
  <c r="Z152" i="20"/>
  <c r="Z151" i="20"/>
  <c r="Z150" i="20"/>
  <c r="Z149" i="20"/>
  <c r="Z148" i="20"/>
  <c r="Z147" i="20"/>
  <c r="Z146" i="20"/>
  <c r="Z145" i="20"/>
  <c r="Z144" i="20"/>
  <c r="Z143" i="20"/>
  <c r="Z142" i="20"/>
  <c r="Z141" i="20"/>
  <c r="Z140" i="20"/>
  <c r="Z139" i="20"/>
  <c r="Z138" i="20"/>
  <c r="Z137" i="20"/>
  <c r="Z136" i="20"/>
  <c r="Z135" i="20"/>
  <c r="Z134" i="20"/>
  <c r="Z133" i="20"/>
  <c r="Z132" i="20"/>
  <c r="Z131" i="20"/>
  <c r="Z130" i="20"/>
  <c r="Z129" i="20"/>
  <c r="Z128" i="20"/>
  <c r="Z127" i="20"/>
  <c r="Z126" i="20"/>
  <c r="Z122" i="20"/>
  <c r="Z121" i="20"/>
  <c r="Z120" i="20"/>
  <c r="Z119" i="20"/>
  <c r="Z118" i="20"/>
  <c r="Z117" i="20"/>
  <c r="Z116" i="20"/>
  <c r="Z115" i="20"/>
  <c r="Z114" i="20"/>
  <c r="Z113" i="20"/>
  <c r="Z112" i="20"/>
  <c r="Z111" i="20"/>
  <c r="Z110" i="20"/>
  <c r="Z109" i="20"/>
  <c r="Z108" i="20"/>
  <c r="Z107" i="20"/>
  <c r="Z106" i="20"/>
  <c r="Z105" i="20"/>
  <c r="Z104" i="20"/>
  <c r="Z103" i="20"/>
  <c r="Z102" i="20"/>
  <c r="Z101" i="20"/>
  <c r="Z100" i="20"/>
  <c r="Z99" i="20"/>
  <c r="Z98" i="20"/>
  <c r="Z97" i="20"/>
  <c r="Z96" i="20"/>
  <c r="Z95" i="20"/>
  <c r="Z94" i="20"/>
  <c r="Z93" i="20"/>
  <c r="Z92" i="20"/>
  <c r="Z91" i="20"/>
  <c r="Z90" i="20"/>
  <c r="Z89" i="20"/>
  <c r="Z88" i="20"/>
  <c r="Z87" i="20"/>
  <c r="Z86" i="20"/>
  <c r="Z85" i="20"/>
  <c r="Z84" i="20"/>
  <c r="Z83" i="20"/>
  <c r="Z82" i="20"/>
  <c r="Z81" i="20"/>
  <c r="Z80" i="20"/>
  <c r="Z79" i="20"/>
  <c r="Z78" i="20"/>
  <c r="Z77" i="20"/>
  <c r="Z76" i="20"/>
  <c r="Z75" i="20"/>
  <c r="Z74" i="20"/>
  <c r="Z73" i="20"/>
  <c r="Z72" i="20"/>
  <c r="Z71" i="20"/>
  <c r="Z70" i="20"/>
  <c r="Z69" i="20"/>
  <c r="Z68" i="20"/>
  <c r="Z67" i="20"/>
  <c r="Z66" i="20"/>
  <c r="Z65" i="20"/>
  <c r="Z64" i="20"/>
  <c r="Z63" i="20"/>
  <c r="Z62" i="20"/>
  <c r="Z61" i="20"/>
  <c r="Z60" i="20"/>
  <c r="Z59" i="20"/>
  <c r="Z58" i="20"/>
  <c r="Z57" i="20"/>
  <c r="Z56" i="20"/>
  <c r="Z55" i="20"/>
  <c r="Z54" i="20"/>
  <c r="Z53" i="20"/>
  <c r="Z52" i="20"/>
  <c r="Z51" i="20"/>
  <c r="Z50" i="20"/>
  <c r="Z49" i="20"/>
  <c r="Z48" i="20"/>
  <c r="Z47" i="20"/>
  <c r="Z46" i="20"/>
  <c r="Z45" i="20"/>
  <c r="Z44" i="20"/>
  <c r="Z43" i="20"/>
  <c r="Z42" i="20"/>
  <c r="Z41" i="20"/>
  <c r="Z40" i="20"/>
  <c r="Z39" i="20"/>
  <c r="Z38" i="20"/>
  <c r="Z37" i="20"/>
  <c r="Z36" i="20"/>
  <c r="Z35" i="20"/>
  <c r="Z34" i="20"/>
  <c r="Z33" i="20"/>
  <c r="Z32" i="20"/>
  <c r="Z31" i="20"/>
  <c r="Z30" i="20"/>
  <c r="Z29" i="20"/>
  <c r="Z28" i="20"/>
  <c r="Z27" i="20"/>
  <c r="Z26" i="20"/>
  <c r="Z25" i="20"/>
  <c r="Z24" i="20"/>
  <c r="Z23" i="20"/>
  <c r="Z22" i="20"/>
  <c r="Z21" i="20"/>
  <c r="Z20" i="20"/>
  <c r="Z19" i="20"/>
  <c r="Z18" i="20"/>
  <c r="Z17" i="20"/>
  <c r="Z16" i="20"/>
  <c r="Z15" i="20"/>
  <c r="Z14" i="20"/>
  <c r="Z13" i="20"/>
  <c r="Z12" i="20"/>
  <c r="Z11" i="20"/>
  <c r="Z10" i="20"/>
  <c r="Z9" i="20"/>
  <c r="Z8" i="20"/>
  <c r="Z7" i="20"/>
  <c r="Z6" i="20"/>
  <c r="Z5" i="20"/>
  <c r="Z4" i="20"/>
  <c r="Z156" i="20"/>
  <c r="O6" i="8"/>
  <c r="O5" i="8"/>
  <c r="O4" i="8"/>
  <c r="O182" i="20"/>
  <c r="O181" i="20"/>
  <c r="O180" i="20"/>
  <c r="O179" i="20"/>
  <c r="O178" i="20"/>
  <c r="O177" i="20"/>
  <c r="O176" i="20"/>
  <c r="O125" i="20"/>
  <c r="O124" i="20"/>
  <c r="O123" i="20"/>
  <c r="O175" i="20"/>
  <c r="O174" i="20"/>
  <c r="O173" i="20"/>
  <c r="O172" i="20"/>
  <c r="O171" i="20"/>
  <c r="O170" i="20"/>
  <c r="O169" i="20"/>
  <c r="O168" i="20"/>
  <c r="O167" i="20"/>
  <c r="O166" i="20"/>
  <c r="O165" i="20"/>
  <c r="O164" i="20"/>
  <c r="O163" i="20"/>
  <c r="O162" i="20"/>
  <c r="O161" i="20"/>
  <c r="O160" i="20"/>
  <c r="O159" i="20"/>
  <c r="O158" i="20"/>
  <c r="O157" i="20"/>
  <c r="O156" i="20"/>
  <c r="O155" i="20"/>
  <c r="O154" i="20"/>
  <c r="O153" i="20"/>
  <c r="O152" i="20"/>
  <c r="O151" i="20"/>
  <c r="O150" i="20"/>
  <c r="O147" i="20"/>
  <c r="O149" i="20"/>
  <c r="O148" i="20"/>
  <c r="O146" i="20"/>
  <c r="O137" i="20"/>
  <c r="O136" i="20"/>
  <c r="O135" i="20"/>
  <c r="O145" i="20"/>
  <c r="O144" i="20"/>
  <c r="O143" i="20"/>
  <c r="O141" i="20"/>
  <c r="O140" i="20"/>
  <c r="O139" i="20"/>
  <c r="O138" i="20"/>
  <c r="O134" i="20"/>
  <c r="O133" i="20"/>
  <c r="O132" i="20"/>
  <c r="O142" i="20"/>
  <c r="O131" i="20"/>
  <c r="O130" i="20"/>
  <c r="O129" i="20"/>
  <c r="O128" i="20"/>
  <c r="O127" i="20"/>
  <c r="O126" i="20"/>
  <c r="O122" i="20"/>
  <c r="O121" i="20"/>
  <c r="O120" i="20"/>
  <c r="O119" i="20"/>
  <c r="O118" i="20"/>
  <c r="O117" i="20"/>
  <c r="O116" i="20"/>
  <c r="O115" i="20"/>
  <c r="O114" i="20"/>
  <c r="O113" i="20"/>
  <c r="O112" i="20"/>
  <c r="O111" i="20"/>
  <c r="O110" i="20"/>
  <c r="O109" i="20"/>
  <c r="O108" i="20"/>
  <c r="O107" i="20"/>
  <c r="O106" i="20"/>
  <c r="O105" i="20"/>
  <c r="O104" i="20"/>
  <c r="O103" i="20"/>
  <c r="O102" i="20"/>
  <c r="O101" i="20"/>
  <c r="O100" i="20"/>
  <c r="O99" i="20"/>
  <c r="O98" i="20"/>
  <c r="O97" i="20"/>
  <c r="O96" i="20"/>
  <c r="O95" i="20"/>
  <c r="O94" i="20"/>
  <c r="O93" i="20"/>
  <c r="O92" i="20"/>
  <c r="O91" i="20"/>
  <c r="O90" i="20"/>
  <c r="O89" i="20"/>
  <c r="O88" i="20"/>
  <c r="O87" i="20"/>
  <c r="O86" i="20"/>
  <c r="O85" i="20"/>
  <c r="O84" i="20"/>
  <c r="O83" i="20"/>
  <c r="O82" i="20"/>
  <c r="O81" i="20"/>
  <c r="O80" i="20"/>
  <c r="O79" i="20"/>
  <c r="O78" i="20"/>
  <c r="O77" i="20"/>
  <c r="O76" i="20"/>
  <c r="O75" i="20"/>
  <c r="O74" i="20"/>
  <c r="O73" i="20"/>
  <c r="O72" i="20"/>
  <c r="O71" i="20"/>
  <c r="O70" i="20"/>
  <c r="O69" i="20"/>
  <c r="O68" i="20"/>
  <c r="O67" i="20"/>
  <c r="O66" i="20"/>
  <c r="O65" i="20"/>
  <c r="O64" i="20"/>
  <c r="O63" i="20"/>
  <c r="O62" i="20"/>
  <c r="O61" i="20"/>
  <c r="O60" i="20"/>
  <c r="O59" i="20"/>
  <c r="O58" i="20"/>
  <c r="O57" i="20"/>
  <c r="O56" i="20"/>
  <c r="O55" i="20"/>
  <c r="O54" i="20"/>
  <c r="O53" i="20"/>
  <c r="O52" i="20"/>
  <c r="O51" i="20"/>
  <c r="O50" i="20"/>
  <c r="O49" i="20"/>
  <c r="O48" i="20"/>
  <c r="O47" i="20"/>
  <c r="O46" i="20"/>
  <c r="O45" i="20"/>
  <c r="O44" i="20"/>
  <c r="O43" i="20"/>
  <c r="O42" i="20"/>
  <c r="O41" i="20"/>
  <c r="O40" i="20"/>
  <c r="O39" i="20"/>
  <c r="O38" i="20"/>
  <c r="O37" i="20"/>
  <c r="O36" i="20"/>
  <c r="O35" i="20"/>
  <c r="O34" i="20"/>
  <c r="O33" i="20"/>
  <c r="O32" i="20"/>
  <c r="O31" i="20"/>
  <c r="O30" i="20"/>
  <c r="O29" i="20"/>
  <c r="O28" i="20"/>
  <c r="O27" i="20"/>
  <c r="O26" i="20"/>
  <c r="O25" i="20"/>
  <c r="O24" i="20"/>
  <c r="O23" i="20"/>
  <c r="O22" i="20"/>
  <c r="O21" i="20"/>
  <c r="O20" i="20"/>
  <c r="O19" i="20"/>
  <c r="O18" i="20"/>
  <c r="O17" i="20"/>
  <c r="O16" i="20"/>
  <c r="O15" i="20"/>
  <c r="O14" i="20"/>
  <c r="O13" i="20"/>
  <c r="O12" i="20"/>
  <c r="O11" i="20"/>
  <c r="O10" i="20"/>
  <c r="O9" i="20"/>
  <c r="O8" i="20"/>
  <c r="O7" i="20"/>
  <c r="O6" i="20"/>
  <c r="O5" i="20"/>
  <c r="O4" i="20"/>
  <c r="F36" i="8"/>
  <c r="F35" i="8"/>
  <c r="F34" i="8"/>
  <c r="F33" i="8"/>
  <c r="F32" i="8"/>
  <c r="F31" i="8"/>
  <c r="F30" i="8"/>
  <c r="F29" i="8"/>
  <c r="F28" i="8"/>
  <c r="F27" i="8"/>
  <c r="F26" i="8"/>
  <c r="F25" i="8"/>
  <c r="F24" i="8"/>
  <c r="F23" i="8"/>
  <c r="F22" i="8"/>
  <c r="F21" i="8"/>
  <c r="F20" i="8"/>
  <c r="F19" i="8"/>
  <c r="F18" i="8"/>
  <c r="F17" i="8"/>
  <c r="F16" i="8"/>
  <c r="F15" i="8"/>
  <c r="F14" i="8"/>
  <c r="I34" i="8"/>
  <c r="I35" i="8" s="1"/>
  <c r="I32" i="8"/>
  <c r="I33" i="8" s="1"/>
  <c r="I28" i="8"/>
  <c r="I29" i="8" s="1"/>
  <c r="I30" i="8" s="1"/>
  <c r="I31" i="8" s="1"/>
  <c r="I24" i="8"/>
  <c r="I25" i="8" s="1"/>
  <c r="I26" i="8" s="1"/>
  <c r="I27" i="8" s="1"/>
  <c r="I20" i="8"/>
  <c r="I21" i="8" s="1"/>
  <c r="I22" i="8" s="1"/>
  <c r="I23" i="8" s="1"/>
  <c r="I17" i="8"/>
  <c r="I18" i="8" s="1"/>
  <c r="I19" i="8" s="1"/>
  <c r="I14" i="8"/>
  <c r="I15" i="8" s="1"/>
  <c r="I16" i="8" s="1"/>
  <c r="I36" i="8"/>
  <c r="H14" i="8"/>
  <c r="H15" i="8" s="1"/>
  <c r="H16" i="8" s="1"/>
  <c r="H17" i="8" s="1"/>
  <c r="H18" i="8" s="1"/>
  <c r="H19" i="8" s="1"/>
  <c r="H20" i="8" s="1"/>
  <c r="H21" i="8" s="1"/>
  <c r="H22" i="8" s="1"/>
  <c r="H23" i="8" s="1"/>
  <c r="H24" i="8" s="1"/>
  <c r="H25" i="8" s="1"/>
  <c r="H26" i="8" s="1"/>
  <c r="H27" i="8" s="1"/>
  <c r="H28" i="8" s="1"/>
  <c r="H29" i="8" s="1"/>
  <c r="H30" i="8" s="1"/>
  <c r="H31" i="8" s="1"/>
  <c r="H32" i="8" s="1"/>
  <c r="H33" i="8" s="1"/>
  <c r="H34" i="8" s="1"/>
  <c r="H35" i="8" s="1"/>
  <c r="H36" i="8"/>
  <c r="G14" i="8"/>
  <c r="G15" i="8" s="1"/>
  <c r="G16" i="8" s="1"/>
  <c r="G17" i="8" s="1"/>
  <c r="G18" i="8" s="1"/>
  <c r="G19" i="8" s="1"/>
  <c r="G20" i="8" s="1"/>
  <c r="G21" i="8" s="1"/>
  <c r="G22" i="8" s="1"/>
  <c r="G23" i="8" s="1"/>
  <c r="G24" i="8" s="1"/>
  <c r="G25" i="8" s="1"/>
  <c r="G26" i="8" s="1"/>
  <c r="G27" i="8" s="1"/>
  <c r="G28" i="8" s="1"/>
  <c r="G29" i="8" s="1"/>
  <c r="G30" i="8" s="1"/>
  <c r="G31" i="8" s="1"/>
  <c r="G32" i="8" s="1"/>
  <c r="G33" i="8" s="1"/>
  <c r="G34" i="8" s="1"/>
  <c r="G35" i="8" s="1"/>
  <c r="G36" i="8" s="1"/>
  <c r="C23" i="14"/>
  <c r="C38" i="14"/>
  <c r="C37" i="14"/>
  <c r="C36" i="14"/>
  <c r="C35" i="14"/>
  <c r="C34" i="14"/>
  <c r="C33" i="14"/>
  <c r="C26" i="14"/>
  <c r="C30" i="14"/>
  <c r="C29" i="14"/>
  <c r="C28" i="14"/>
  <c r="C27" i="14"/>
  <c r="R180" i="20" l="1"/>
  <c r="R178" i="20"/>
  <c r="R181" i="20"/>
  <c r="R179" i="20"/>
  <c r="R182" i="20"/>
  <c r="Y179" i="20"/>
  <c r="Y182" i="20"/>
  <c r="Y180" i="20"/>
  <c r="Y178" i="20"/>
  <c r="Y181" i="20"/>
  <c r="P179" i="20"/>
  <c r="P66" i="20"/>
  <c r="P5" i="20"/>
  <c r="P9" i="20"/>
  <c r="P13" i="20"/>
  <c r="P17" i="20"/>
  <c r="P21" i="20"/>
  <c r="P25" i="20"/>
  <c r="P29" i="20"/>
  <c r="P33" i="20"/>
  <c r="P37" i="20"/>
  <c r="P41" i="20"/>
  <c r="P45" i="20"/>
  <c r="P49" i="20"/>
  <c r="P53" i="20"/>
  <c r="P55" i="20"/>
  <c r="P59" i="20"/>
  <c r="P63" i="20"/>
  <c r="P67" i="20"/>
  <c r="P71" i="20"/>
  <c r="P75" i="20"/>
  <c r="P79" i="20"/>
  <c r="P83" i="20"/>
  <c r="P87" i="20"/>
  <c r="P91" i="20"/>
  <c r="P95" i="20"/>
  <c r="P98" i="20"/>
  <c r="P102" i="20"/>
  <c r="P105" i="20"/>
  <c r="P109" i="20"/>
  <c r="P113" i="20"/>
  <c r="P117" i="20"/>
  <c r="P121" i="20"/>
  <c r="P128" i="20"/>
  <c r="P142" i="20"/>
  <c r="P138" i="20"/>
  <c r="P143" i="20"/>
  <c r="P136" i="20"/>
  <c r="P149" i="20"/>
  <c r="P151" i="20"/>
  <c r="P155" i="20"/>
  <c r="P159" i="20"/>
  <c r="P163" i="20"/>
  <c r="P167" i="20"/>
  <c r="P171" i="20"/>
  <c r="P175" i="20"/>
  <c r="P176" i="20"/>
  <c r="P180" i="20"/>
  <c r="P6" i="20"/>
  <c r="P10" i="20"/>
  <c r="P14" i="20"/>
  <c r="P18" i="20"/>
  <c r="P22" i="20"/>
  <c r="P26" i="20"/>
  <c r="P30" i="20"/>
  <c r="P34" i="20"/>
  <c r="P38" i="20"/>
  <c r="P42" i="20"/>
  <c r="P46" i="20"/>
  <c r="P50" i="20"/>
  <c r="P54" i="20"/>
  <c r="P56" i="20"/>
  <c r="P60" i="20"/>
  <c r="P64" i="20"/>
  <c r="P68" i="20"/>
  <c r="P72" i="20"/>
  <c r="P76" i="20"/>
  <c r="P80" i="20"/>
  <c r="P84" i="20"/>
  <c r="P88" i="20"/>
  <c r="P92" i="20"/>
  <c r="P96" i="20"/>
  <c r="P99" i="20"/>
  <c r="P103" i="20"/>
  <c r="P106" i="20"/>
  <c r="P110" i="20"/>
  <c r="P114" i="20"/>
  <c r="P118" i="20"/>
  <c r="P122" i="20"/>
  <c r="P129" i="20"/>
  <c r="P132" i="20"/>
  <c r="P139" i="20"/>
  <c r="P144" i="20"/>
  <c r="P137" i="20"/>
  <c r="P147" i="20"/>
  <c r="P152" i="20"/>
  <c r="P156" i="20"/>
  <c r="P160" i="20"/>
  <c r="P164" i="20"/>
  <c r="P168" i="20"/>
  <c r="P172" i="20"/>
  <c r="P123" i="20"/>
  <c r="P177" i="20"/>
  <c r="P181" i="20"/>
  <c r="P7" i="20"/>
  <c r="P11" i="20"/>
  <c r="P15" i="20"/>
  <c r="P19" i="20"/>
  <c r="P23" i="20"/>
  <c r="P27" i="20"/>
  <c r="P31" i="20"/>
  <c r="P35" i="20"/>
  <c r="P39" i="20"/>
  <c r="P43" i="20"/>
  <c r="P47" i="20"/>
  <c r="P51" i="20"/>
  <c r="P57" i="20"/>
  <c r="P61" i="20"/>
  <c r="P65" i="20"/>
  <c r="P69" i="20"/>
  <c r="P73" i="20"/>
  <c r="P77" i="20"/>
  <c r="P81" i="20"/>
  <c r="P85" i="20"/>
  <c r="P89" i="20"/>
  <c r="P93" i="20"/>
  <c r="P97" i="20"/>
  <c r="P100" i="20"/>
  <c r="P104" i="20"/>
  <c r="P107" i="20"/>
  <c r="P111" i="20"/>
  <c r="P115" i="20"/>
  <c r="P119" i="20"/>
  <c r="P126" i="20"/>
  <c r="P130" i="20"/>
  <c r="P133" i="20"/>
  <c r="P140" i="20"/>
  <c r="P145" i="20"/>
  <c r="P146" i="20"/>
  <c r="P150" i="20"/>
  <c r="P153" i="20"/>
  <c r="P157" i="20"/>
  <c r="P161" i="20"/>
  <c r="P165" i="20"/>
  <c r="P169" i="20"/>
  <c r="P173" i="20"/>
  <c r="P124" i="20"/>
  <c r="P178" i="20"/>
  <c r="P182" i="20"/>
  <c r="P4" i="20"/>
  <c r="P8" i="20"/>
  <c r="P12" i="20"/>
  <c r="P16" i="20"/>
  <c r="P20" i="20"/>
  <c r="P24" i="20"/>
  <c r="P28" i="20"/>
  <c r="P32" i="20"/>
  <c r="P36" i="20"/>
  <c r="P40" i="20"/>
  <c r="P44" i="20"/>
  <c r="P48" i="20"/>
  <c r="P52" i="20"/>
  <c r="P58" i="20"/>
  <c r="P62" i="20"/>
  <c r="P70" i="20"/>
  <c r="P74" i="20"/>
  <c r="P78" i="20"/>
  <c r="P82" i="20"/>
  <c r="P86" i="20"/>
  <c r="P90" i="20"/>
  <c r="P94" i="20"/>
  <c r="P101" i="20"/>
  <c r="P108" i="20"/>
  <c r="P112" i="20"/>
  <c r="P116" i="20"/>
  <c r="P120" i="20"/>
  <c r="P127" i="20"/>
  <c r="P131" i="20"/>
  <c r="P134" i="20"/>
  <c r="P141" i="20"/>
  <c r="P135" i="20"/>
  <c r="P148" i="20"/>
  <c r="P154" i="20"/>
  <c r="P158" i="20"/>
  <c r="P162" i="20"/>
  <c r="P166" i="20"/>
  <c r="P170" i="20"/>
  <c r="P174" i="20"/>
  <c r="P125" i="20"/>
  <c r="J22" i="8"/>
  <c r="J30" i="8"/>
  <c r="J21" i="8"/>
  <c r="J15" i="8"/>
  <c r="J23" i="8"/>
  <c r="J31" i="8"/>
  <c r="J16" i="8"/>
  <c r="J24" i="8"/>
  <c r="J32" i="8"/>
  <c r="J17" i="8"/>
  <c r="J25" i="8"/>
  <c r="J33" i="8"/>
  <c r="J18" i="8"/>
  <c r="J26" i="8"/>
  <c r="J34" i="8"/>
  <c r="J19" i="8"/>
  <c r="J27" i="8"/>
  <c r="J35" i="8"/>
  <c r="J29" i="8"/>
  <c r="J20" i="8"/>
  <c r="J28" i="8"/>
  <c r="J36" i="8"/>
  <c r="R176" i="20" s="1"/>
  <c r="J14" i="8"/>
  <c r="Y177" i="20" l="1"/>
  <c r="R177" i="20"/>
  <c r="Y176" i="20"/>
  <c r="R66" i="20"/>
  <c r="S66" i="20" s="1"/>
  <c r="Q66" i="20" s="1"/>
  <c r="Y124" i="20"/>
  <c r="R123" i="20"/>
  <c r="S123" i="20" s="1"/>
  <c r="Q123" i="20" s="1"/>
  <c r="Y125" i="20"/>
  <c r="R124" i="20"/>
  <c r="S124" i="20" s="1"/>
  <c r="Q124" i="20" s="1"/>
  <c r="R125" i="20"/>
  <c r="S125" i="20" s="1"/>
  <c r="Q125" i="20" s="1"/>
  <c r="Y123" i="20"/>
  <c r="R114" i="20"/>
  <c r="S114" i="20" s="1"/>
  <c r="Q114" i="20" s="1"/>
  <c r="R26" i="20"/>
  <c r="S26" i="20" s="1"/>
  <c r="Q26" i="20" s="1"/>
  <c r="R10" i="20"/>
  <c r="S10" i="20" s="1"/>
  <c r="Q10" i="20" s="1"/>
  <c r="R103" i="20"/>
  <c r="S103" i="20" s="1"/>
  <c r="Q103" i="20" s="1"/>
  <c r="R95" i="20"/>
  <c r="S95" i="20" s="1"/>
  <c r="Q95" i="20" s="1"/>
  <c r="R57" i="20"/>
  <c r="S57" i="20" s="1"/>
  <c r="Q57" i="20" s="1"/>
  <c r="R77" i="20"/>
  <c r="S77" i="20" s="1"/>
  <c r="Q77" i="20" s="1"/>
  <c r="R78" i="20"/>
  <c r="S78" i="20" s="1"/>
  <c r="Q78" i="20" s="1"/>
  <c r="R70" i="20"/>
  <c r="S70" i="20" s="1"/>
  <c r="Q70" i="20" s="1"/>
  <c r="R30" i="20"/>
  <c r="S30" i="20" s="1"/>
  <c r="Q30" i="20" s="1"/>
  <c r="R14" i="20"/>
  <c r="S14" i="20" s="1"/>
  <c r="Q14" i="20" s="1"/>
  <c r="R93" i="20"/>
  <c r="S93" i="20" s="1"/>
  <c r="Q93" i="20" s="1"/>
  <c r="R107" i="20"/>
  <c r="S107" i="20" s="1"/>
  <c r="Q107" i="20" s="1"/>
  <c r="R59" i="20"/>
  <c r="S59" i="20" s="1"/>
  <c r="Q59" i="20" s="1"/>
  <c r="R104" i="20"/>
  <c r="S104" i="20" s="1"/>
  <c r="Q104" i="20" s="1"/>
  <c r="R96" i="20"/>
  <c r="S96" i="20" s="1"/>
  <c r="Q96" i="20" s="1"/>
  <c r="R16" i="20"/>
  <c r="S16" i="20" s="1"/>
  <c r="Q16" i="20" s="1"/>
  <c r="R13" i="20"/>
  <c r="S13" i="20" s="1"/>
  <c r="Q13" i="20" s="1"/>
  <c r="R63" i="20"/>
  <c r="S63" i="20" s="1"/>
  <c r="Q63" i="20" s="1"/>
  <c r="R39" i="20"/>
  <c r="S39" i="20" s="1"/>
  <c r="Q39" i="20" s="1"/>
  <c r="R92" i="20"/>
  <c r="S92" i="20" s="1"/>
  <c r="Q92" i="20" s="1"/>
  <c r="R36" i="20"/>
  <c r="S36" i="20" s="1"/>
  <c r="Q36" i="20" s="1"/>
  <c r="R33" i="20"/>
  <c r="S33" i="20" s="1"/>
  <c r="Q33" i="20" s="1"/>
  <c r="R25" i="20"/>
  <c r="S25" i="20" s="1"/>
  <c r="Q25" i="20" s="1"/>
  <c r="R9" i="20"/>
  <c r="S9" i="20" s="1"/>
  <c r="Q9" i="20" s="1"/>
  <c r="R46" i="20"/>
  <c r="S46" i="20" s="1"/>
  <c r="Q46" i="20" s="1"/>
  <c r="R56" i="20"/>
  <c r="S56" i="20" s="1"/>
  <c r="Q56" i="20" s="1"/>
  <c r="R48" i="20"/>
  <c r="S48" i="20" s="1"/>
  <c r="Q48" i="20" s="1"/>
  <c r="R32" i="20"/>
  <c r="S32" i="20" s="1"/>
  <c r="Q32" i="20" s="1"/>
  <c r="R8" i="20"/>
  <c r="S8" i="20" s="1"/>
  <c r="Q8" i="20" s="1"/>
  <c r="R122" i="20"/>
  <c r="S122" i="20" s="1"/>
  <c r="Q122" i="20" s="1"/>
  <c r="R55" i="20"/>
  <c r="S55" i="20" s="1"/>
  <c r="Q55" i="20" s="1"/>
  <c r="R84" i="20"/>
  <c r="S84" i="20" s="1"/>
  <c r="Q84" i="20" s="1"/>
  <c r="R43" i="20"/>
  <c r="S43" i="20" s="1"/>
  <c r="Q43" i="20" s="1"/>
  <c r="R53" i="20"/>
  <c r="S53" i="20" s="1"/>
  <c r="Q53" i="20" s="1"/>
  <c r="R112" i="20"/>
  <c r="S112" i="20" s="1"/>
  <c r="Q112" i="20" s="1"/>
  <c r="R172" i="20"/>
  <c r="R164" i="20"/>
  <c r="R156" i="20"/>
  <c r="R149" i="20"/>
  <c r="R141" i="20"/>
  <c r="R133" i="20"/>
  <c r="R169" i="20"/>
  <c r="R161" i="20"/>
  <c r="R153" i="20"/>
  <c r="R146" i="20"/>
  <c r="R138" i="20"/>
  <c r="R130" i="20"/>
  <c r="R174" i="20"/>
  <c r="R166" i="20"/>
  <c r="R158" i="20"/>
  <c r="R143" i="20"/>
  <c r="R135" i="20"/>
  <c r="R127" i="20"/>
  <c r="R175" i="20"/>
  <c r="R171" i="20"/>
  <c r="R163" i="20"/>
  <c r="R155" i="20"/>
  <c r="R148" i="20"/>
  <c r="R140" i="20"/>
  <c r="R132" i="20"/>
  <c r="R168" i="20"/>
  <c r="R160" i="20"/>
  <c r="R152" i="20"/>
  <c r="R145" i="20"/>
  <c r="R137" i="20"/>
  <c r="R129" i="20"/>
  <c r="R167" i="20"/>
  <c r="R144" i="20"/>
  <c r="R173" i="20"/>
  <c r="R165" i="20"/>
  <c r="R157" i="20"/>
  <c r="R150" i="20"/>
  <c r="R142" i="20"/>
  <c r="R134" i="20"/>
  <c r="R126" i="20"/>
  <c r="R151" i="20"/>
  <c r="R128" i="20"/>
  <c r="R170" i="20"/>
  <c r="R162" i="20"/>
  <c r="R154" i="20"/>
  <c r="R147" i="20"/>
  <c r="R139" i="20"/>
  <c r="R131" i="20"/>
  <c r="R159" i="20"/>
  <c r="R136" i="20"/>
  <c r="R108" i="20"/>
  <c r="S108" i="20" s="1"/>
  <c r="Q108" i="20" s="1"/>
  <c r="R60" i="20"/>
  <c r="S60" i="20" s="1"/>
  <c r="Q60" i="20" s="1"/>
  <c r="R62" i="20"/>
  <c r="S62" i="20" s="1"/>
  <c r="Q62" i="20" s="1"/>
  <c r="R67" i="20"/>
  <c r="S67" i="20" s="1"/>
  <c r="Q67" i="20" s="1"/>
  <c r="R74" i="20"/>
  <c r="S74" i="20" s="1"/>
  <c r="Q74" i="20" s="1"/>
  <c r="R44" i="20"/>
  <c r="S44" i="20" s="1"/>
  <c r="Q44" i="20" s="1"/>
  <c r="R105" i="20"/>
  <c r="S105" i="20" s="1"/>
  <c r="Q105" i="20" s="1"/>
  <c r="R89" i="20"/>
  <c r="S89" i="20" s="1"/>
  <c r="Q89" i="20" s="1"/>
  <c r="R73" i="20"/>
  <c r="S73" i="20" s="1"/>
  <c r="Q73" i="20" s="1"/>
  <c r="R102" i="20"/>
  <c r="S102" i="20" s="1"/>
  <c r="Q102" i="20" s="1"/>
  <c r="R5" i="20"/>
  <c r="S5" i="20" s="1"/>
  <c r="Q5" i="20" s="1"/>
  <c r="R72" i="20"/>
  <c r="S72" i="20" s="1"/>
  <c r="Q72" i="20" s="1"/>
  <c r="R31" i="20"/>
  <c r="S31" i="20" s="1"/>
  <c r="Q31" i="20" s="1"/>
  <c r="R12" i="20"/>
  <c r="S12" i="20" s="1"/>
  <c r="Q12" i="20" s="1"/>
  <c r="R65" i="20"/>
  <c r="S65" i="20" s="1"/>
  <c r="Q65" i="20" s="1"/>
  <c r="R88" i="20"/>
  <c r="S88" i="20" s="1"/>
  <c r="Q88" i="20" s="1"/>
  <c r="R64" i="20"/>
  <c r="S64" i="20" s="1"/>
  <c r="Q64" i="20" s="1"/>
  <c r="R106" i="20"/>
  <c r="S106" i="20" s="1"/>
  <c r="Q106" i="20" s="1"/>
  <c r="R90" i="20"/>
  <c r="S90" i="20" s="1"/>
  <c r="Q90" i="20" s="1"/>
  <c r="R71" i="20"/>
  <c r="S71" i="20" s="1"/>
  <c r="Q71" i="20" s="1"/>
  <c r="R68" i="20"/>
  <c r="S68" i="20" s="1"/>
  <c r="Q68" i="20" s="1"/>
  <c r="R81" i="20"/>
  <c r="S81" i="20" s="1"/>
  <c r="Q81" i="20" s="1"/>
  <c r="R109" i="20"/>
  <c r="S109" i="20" s="1"/>
  <c r="Q109" i="20" s="1"/>
  <c r="R34" i="20"/>
  <c r="S34" i="20" s="1"/>
  <c r="Q34" i="20" s="1"/>
  <c r="R23" i="20"/>
  <c r="S23" i="20" s="1"/>
  <c r="Q23" i="20" s="1"/>
  <c r="R22" i="20"/>
  <c r="S22" i="20" s="1"/>
  <c r="Q22" i="20" s="1"/>
  <c r="R24" i="20"/>
  <c r="S24" i="20" s="1"/>
  <c r="Q24" i="20" s="1"/>
  <c r="R7" i="20"/>
  <c r="S7" i="20" s="1"/>
  <c r="Q7" i="20" s="1"/>
  <c r="R6" i="20"/>
  <c r="S6" i="20" s="1"/>
  <c r="Q6" i="20" s="1"/>
  <c r="R117" i="20"/>
  <c r="S117" i="20" s="1"/>
  <c r="Q117" i="20" s="1"/>
  <c r="R85" i="20"/>
  <c r="S85" i="20" s="1"/>
  <c r="Q85" i="20" s="1"/>
  <c r="R121" i="20"/>
  <c r="S121" i="20" s="1"/>
  <c r="Q121" i="20" s="1"/>
  <c r="R113" i="20"/>
  <c r="S113" i="20" s="1"/>
  <c r="Q113" i="20" s="1"/>
  <c r="R38" i="20"/>
  <c r="S38" i="20" s="1"/>
  <c r="Q38" i="20" s="1"/>
  <c r="R91" i="20"/>
  <c r="S91" i="20" s="1"/>
  <c r="Q91" i="20" s="1"/>
  <c r="R11" i="20"/>
  <c r="S11" i="20" s="1"/>
  <c r="Q11" i="20" s="1"/>
  <c r="R45" i="20"/>
  <c r="S45" i="20" s="1"/>
  <c r="Q45" i="20" s="1"/>
  <c r="R111" i="20"/>
  <c r="S111" i="20" s="1"/>
  <c r="Q111" i="20" s="1"/>
  <c r="R41" i="20"/>
  <c r="S41" i="20" s="1"/>
  <c r="Q41" i="20" s="1"/>
  <c r="R98" i="20"/>
  <c r="S98" i="20" s="1"/>
  <c r="Q98" i="20" s="1"/>
  <c r="R82" i="20"/>
  <c r="S82" i="20" s="1"/>
  <c r="Q82" i="20" s="1"/>
  <c r="R42" i="20"/>
  <c r="S42" i="20" s="1"/>
  <c r="Q42" i="20" s="1"/>
  <c r="R119" i="20"/>
  <c r="S119" i="20" s="1"/>
  <c r="Q119" i="20" s="1"/>
  <c r="R87" i="20"/>
  <c r="S87" i="20" s="1"/>
  <c r="Q87" i="20" s="1"/>
  <c r="R47" i="20"/>
  <c r="S47" i="20" s="1"/>
  <c r="Q47" i="20" s="1"/>
  <c r="R116" i="20"/>
  <c r="S116" i="20" s="1"/>
  <c r="Q116" i="20" s="1"/>
  <c r="R97" i="20"/>
  <c r="S97" i="20" s="1"/>
  <c r="Q97" i="20" s="1"/>
  <c r="R118" i="20"/>
  <c r="S118" i="20" s="1"/>
  <c r="Q118" i="20" s="1"/>
  <c r="R110" i="20"/>
  <c r="S110" i="20" s="1"/>
  <c r="Q110" i="20" s="1"/>
  <c r="R54" i="20"/>
  <c r="S54" i="20" s="1"/>
  <c r="Q54" i="20" s="1"/>
  <c r="R115" i="20"/>
  <c r="S115" i="20" s="1"/>
  <c r="Q115" i="20" s="1"/>
  <c r="R75" i="20"/>
  <c r="S75" i="20" s="1"/>
  <c r="Q75" i="20" s="1"/>
  <c r="R101" i="20"/>
  <c r="S101" i="20" s="1"/>
  <c r="Q101" i="20" s="1"/>
  <c r="R120" i="20"/>
  <c r="S120" i="20" s="1"/>
  <c r="Q120" i="20" s="1"/>
  <c r="R40" i="20"/>
  <c r="S40" i="20" s="1"/>
  <c r="Q40" i="20" s="1"/>
  <c r="R29" i="20"/>
  <c r="S29" i="20" s="1"/>
  <c r="Q29" i="20" s="1"/>
  <c r="R94" i="20"/>
  <c r="S94" i="20" s="1"/>
  <c r="Q94" i="20" s="1"/>
  <c r="R83" i="20"/>
  <c r="S83" i="20" s="1"/>
  <c r="Q83" i="20" s="1"/>
  <c r="R35" i="20"/>
  <c r="S35" i="20" s="1"/>
  <c r="Q35" i="20" s="1"/>
  <c r="R69" i="20"/>
  <c r="S69" i="20" s="1"/>
  <c r="Q69" i="20" s="1"/>
  <c r="R50" i="20"/>
  <c r="S50" i="20" s="1"/>
  <c r="Q50" i="20" s="1"/>
  <c r="R15" i="20"/>
  <c r="S15" i="20" s="1"/>
  <c r="Q15" i="20" s="1"/>
  <c r="R100" i="20"/>
  <c r="S100" i="20" s="1"/>
  <c r="Q100" i="20" s="1"/>
  <c r="R28" i="20"/>
  <c r="S28" i="20" s="1"/>
  <c r="Q28" i="20" s="1"/>
  <c r="R49" i="20"/>
  <c r="S49" i="20" s="1"/>
  <c r="Q49" i="20" s="1"/>
  <c r="R51" i="20"/>
  <c r="S51" i="20" s="1"/>
  <c r="Q51" i="20" s="1"/>
  <c r="R27" i="20"/>
  <c r="S27" i="20" s="1"/>
  <c r="Q27" i="20" s="1"/>
  <c r="R80" i="20"/>
  <c r="S80" i="20" s="1"/>
  <c r="Q80" i="20" s="1"/>
  <c r="R58" i="20"/>
  <c r="S58" i="20" s="1"/>
  <c r="Q58" i="20" s="1"/>
  <c r="R18" i="20"/>
  <c r="S18" i="20" s="1"/>
  <c r="Q18" i="20" s="1"/>
  <c r="R79" i="20"/>
  <c r="S79" i="20" s="1"/>
  <c r="Q79" i="20" s="1"/>
  <c r="R61" i="20"/>
  <c r="S61" i="20" s="1"/>
  <c r="Q61" i="20" s="1"/>
  <c r="R21" i="20"/>
  <c r="S21" i="20" s="1"/>
  <c r="Q21" i="20" s="1"/>
  <c r="R76" i="20"/>
  <c r="S76" i="20" s="1"/>
  <c r="Q76" i="20" s="1"/>
  <c r="R52" i="20"/>
  <c r="S52" i="20" s="1"/>
  <c r="Q52" i="20" s="1"/>
  <c r="R20" i="20"/>
  <c r="S20" i="20" s="1"/>
  <c r="Q20" i="20" s="1"/>
  <c r="R17" i="20"/>
  <c r="S17" i="20" s="1"/>
  <c r="Q17" i="20" s="1"/>
  <c r="R86" i="20"/>
  <c r="S86" i="20" s="1"/>
  <c r="Q86" i="20" s="1"/>
  <c r="R37" i="20"/>
  <c r="S37" i="20" s="1"/>
  <c r="Q37" i="20" s="1"/>
  <c r="R99" i="20"/>
  <c r="S99" i="20" s="1"/>
  <c r="Q99" i="20" s="1"/>
  <c r="R19" i="20"/>
  <c r="S19" i="20" s="1"/>
  <c r="Q19" i="20" s="1"/>
  <c r="Y35" i="20"/>
  <c r="Y29" i="20"/>
  <c r="Y94" i="20"/>
  <c r="Y83" i="20"/>
  <c r="Y69" i="20"/>
  <c r="Y100" i="20"/>
  <c r="Y28" i="20"/>
  <c r="Y49" i="20"/>
  <c r="Y51" i="20"/>
  <c r="Y27" i="20"/>
  <c r="Y50" i="20"/>
  <c r="Y15" i="20"/>
  <c r="Y80" i="20"/>
  <c r="Y58" i="20"/>
  <c r="Y79" i="20"/>
  <c r="Y76" i="20"/>
  <c r="Y52" i="20"/>
  <c r="Y20" i="20"/>
  <c r="Y17" i="20"/>
  <c r="Y19" i="20"/>
  <c r="Y37" i="20"/>
  <c r="Y21" i="20"/>
  <c r="Y18" i="20"/>
  <c r="Y86" i="20"/>
  <c r="Y99" i="20"/>
  <c r="Y61" i="20"/>
  <c r="Y172" i="20"/>
  <c r="Y164" i="20"/>
  <c r="Y156" i="20"/>
  <c r="AA156" i="20" s="1"/>
  <c r="X156" i="20" s="1"/>
  <c r="Y149" i="20"/>
  <c r="Y141" i="20"/>
  <c r="Y133" i="20"/>
  <c r="Y169" i="20"/>
  <c r="Y161" i="20"/>
  <c r="AA161" i="20" s="1"/>
  <c r="X161" i="20" s="1"/>
  <c r="Y153" i="20"/>
  <c r="Y146" i="20"/>
  <c r="Y138" i="20"/>
  <c r="AA138" i="20" s="1"/>
  <c r="X138" i="20" s="1"/>
  <c r="Y130" i="20"/>
  <c r="AA130" i="20" s="1"/>
  <c r="X130" i="20" s="1"/>
  <c r="Y174" i="20"/>
  <c r="Y166" i="20"/>
  <c r="Y158" i="20"/>
  <c r="Y143" i="20"/>
  <c r="Y135" i="20"/>
  <c r="Y127" i="20"/>
  <c r="AA127" i="20" s="1"/>
  <c r="X127" i="20" s="1"/>
  <c r="Y171" i="20"/>
  <c r="Y163" i="20"/>
  <c r="Y155" i="20"/>
  <c r="Y148" i="20"/>
  <c r="Y140" i="20"/>
  <c r="AA140" i="20" s="1"/>
  <c r="X140" i="20" s="1"/>
  <c r="Y132" i="20"/>
  <c r="Y168" i="20"/>
  <c r="Y160" i="20"/>
  <c r="AA160" i="20" s="1"/>
  <c r="X160" i="20" s="1"/>
  <c r="Y152" i="20"/>
  <c r="Y145" i="20"/>
  <c r="Y137" i="20"/>
  <c r="Y129" i="20"/>
  <c r="AA129" i="20" s="1"/>
  <c r="X129" i="20" s="1"/>
  <c r="Y173" i="20"/>
  <c r="Y165" i="20"/>
  <c r="Y157" i="20"/>
  <c r="AA157" i="20" s="1"/>
  <c r="X157" i="20" s="1"/>
  <c r="Y150" i="20"/>
  <c r="Y142" i="20"/>
  <c r="AA142" i="20" s="1"/>
  <c r="X142" i="20" s="1"/>
  <c r="Y134" i="20"/>
  <c r="Y126" i="20"/>
  <c r="Y170" i="20"/>
  <c r="Y162" i="20"/>
  <c r="Y154" i="20"/>
  <c r="Y147" i="20"/>
  <c r="Y139" i="20"/>
  <c r="AA139" i="20" s="1"/>
  <c r="X139" i="20" s="1"/>
  <c r="Y131" i="20"/>
  <c r="AA131" i="20" s="1"/>
  <c r="X131" i="20" s="1"/>
  <c r="Y175" i="20"/>
  <c r="Y167" i="20"/>
  <c r="Y159" i="20"/>
  <c r="AA159" i="20" s="1"/>
  <c r="X159" i="20" s="1"/>
  <c r="Y151" i="20"/>
  <c r="AA151" i="20" s="1"/>
  <c r="X151" i="20" s="1"/>
  <c r="Y144" i="20"/>
  <c r="Y136" i="20"/>
  <c r="Y128" i="20"/>
  <c r="AA128" i="20" s="1"/>
  <c r="X128" i="20" s="1"/>
  <c r="Y108" i="20"/>
  <c r="Y60" i="20"/>
  <c r="Y62" i="20"/>
  <c r="AA62" i="20" s="1"/>
  <c r="X62" i="20" s="1"/>
  <c r="Y67" i="20"/>
  <c r="AA67" i="20" s="1"/>
  <c r="X67" i="20" s="1"/>
  <c r="Y74" i="20"/>
  <c r="Y44" i="20"/>
  <c r="Y5" i="20"/>
  <c r="Y105" i="20"/>
  <c r="Y89" i="20"/>
  <c r="Y73" i="20"/>
  <c r="Y102" i="20"/>
  <c r="Y72" i="20"/>
  <c r="Y31" i="20"/>
  <c r="Y12" i="20"/>
  <c r="Y65" i="20"/>
  <c r="Y88" i="20"/>
  <c r="Y64" i="20"/>
  <c r="Y98" i="20"/>
  <c r="Y82" i="20"/>
  <c r="Y119" i="20"/>
  <c r="Y87" i="20"/>
  <c r="Y116" i="20"/>
  <c r="Y54" i="20"/>
  <c r="Y40" i="20"/>
  <c r="Y42" i="20"/>
  <c r="Y47" i="20"/>
  <c r="Y97" i="20"/>
  <c r="Y118" i="20"/>
  <c r="Y110" i="20"/>
  <c r="Y115" i="20"/>
  <c r="Y75" i="20"/>
  <c r="AA75" i="20" s="1"/>
  <c r="X75" i="20" s="1"/>
  <c r="Y120" i="20"/>
  <c r="Y101" i="20"/>
  <c r="Y106" i="20"/>
  <c r="Y90" i="20"/>
  <c r="Y71" i="20"/>
  <c r="Y68" i="20"/>
  <c r="Y81" i="20"/>
  <c r="Y109" i="20"/>
  <c r="Y22" i="20"/>
  <c r="Y24" i="20"/>
  <c r="Y34" i="20"/>
  <c r="Y23" i="20"/>
  <c r="Y7" i="20"/>
  <c r="Y6" i="20"/>
  <c r="Y114" i="20"/>
  <c r="Y103" i="20"/>
  <c r="Y95" i="20"/>
  <c r="Y30" i="20"/>
  <c r="Y14" i="20"/>
  <c r="Y16" i="20"/>
  <c r="Y13" i="20"/>
  <c r="Y26" i="20"/>
  <c r="Y10" i="20"/>
  <c r="Y57" i="20"/>
  <c r="Y78" i="20"/>
  <c r="Y70" i="20"/>
  <c r="Y107" i="20"/>
  <c r="Y59" i="20"/>
  <c r="Y104" i="20"/>
  <c r="Y96" i="20"/>
  <c r="Y93" i="20"/>
  <c r="Y77" i="20"/>
  <c r="Y63" i="20"/>
  <c r="Y92" i="20"/>
  <c r="Y36" i="20"/>
  <c r="Y33" i="20"/>
  <c r="Y25" i="20"/>
  <c r="Y9" i="20"/>
  <c r="Y46" i="20"/>
  <c r="Y48" i="20"/>
  <c r="Y32" i="20"/>
  <c r="Y8" i="20"/>
  <c r="Y39" i="20"/>
  <c r="Y56" i="20"/>
  <c r="Y122" i="20"/>
  <c r="Y84" i="20"/>
  <c r="AA84" i="20" s="1"/>
  <c r="X84" i="20" s="1"/>
  <c r="Y43" i="20"/>
  <c r="AA43" i="20" s="1"/>
  <c r="X43" i="20" s="1"/>
  <c r="Y53" i="20"/>
  <c r="Y55" i="20"/>
  <c r="Y112" i="20"/>
  <c r="Y66" i="20"/>
  <c r="Y38" i="20"/>
  <c r="Y11" i="20"/>
  <c r="Y45" i="20"/>
  <c r="Y121" i="20"/>
  <c r="Y113" i="20"/>
  <c r="Y91" i="20"/>
  <c r="Y117" i="20"/>
  <c r="Y85" i="20"/>
  <c r="Y111" i="20"/>
  <c r="Y41" i="20"/>
  <c r="Y4" i="20"/>
  <c r="R4" i="20"/>
  <c r="S4" i="20" s="1"/>
  <c r="Q4" i="2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K1" authorId="0" shapeId="0" xr:uid="{0E73B2B7-DB8E-4A52-AE36-012FACCD0F32}">
      <text>
        <r>
          <rPr>
            <sz val="9"/>
            <color indexed="81"/>
            <rFont val="MS P ゴシック"/>
            <family val="3"/>
            <charset val="128"/>
          </rPr>
          <t>ファイル数は最大46個まで</t>
        </r>
      </text>
    </comment>
    <comment ref="I2" authorId="0" shapeId="0" xr:uid="{A8EB2865-378A-4097-B627-D02B3E78B699}">
      <text>
        <r>
          <rPr>
            <sz val="9"/>
            <color indexed="81"/>
            <rFont val="MS P ゴシック"/>
            <family val="3"/>
            <charset val="128"/>
          </rPr>
          <t>プログラムにアクセスするためのキー文字列
（e.g. TeraTermWsl2 → ttw）</t>
        </r>
      </text>
    </comment>
    <comment ref="J2" authorId="0" shapeId="0" xr:uid="{7D0D2B11-CA86-4B4D-80F3-653BFEB295BD}">
      <text>
        <r>
          <rPr>
            <sz val="9"/>
            <color indexed="81"/>
            <rFont val="MS P ゴシック"/>
            <family val="3"/>
            <charset val="128"/>
          </rPr>
          <t>プログラムにアクセスするためのキー文字列
（e.g. TeraTermWsl2 → ttw）</t>
        </r>
      </text>
    </comment>
    <comment ref="L2" authorId="0" shapeId="0" xr:uid="{B8AE7634-476E-4B6C-8166-3E26B3EA9DA0}">
      <text>
        <r>
          <rPr>
            <sz val="9"/>
            <color indexed="81"/>
            <rFont val="MS P ゴシック"/>
            <family val="3"/>
            <charset val="128"/>
          </rPr>
          <t>「送る」上で指定できるホットキー
（e.g. Winmerge (&amp;W)）</t>
        </r>
      </text>
    </comment>
    <comment ref="I163" authorId="0" shapeId="0" xr:uid="{43599851-4CD4-47C7-9140-5CEACB3348C9}">
      <text>
        <r>
          <rPr>
            <sz val="9"/>
            <color indexed="81"/>
            <rFont val="MS P ゴシック"/>
            <family val="3"/>
            <charset val="128"/>
          </rPr>
          <t>「ConnectWSL2withTeraTerm.vbs」でまとめて行う</t>
        </r>
      </text>
    </comment>
    <comment ref="I165" authorId="0" shapeId="0" xr:uid="{2D07A148-9B37-4407-977A-36F9D8D46C29}">
      <text>
        <r>
          <rPr>
            <sz val="9"/>
            <color indexed="81"/>
            <rFont val="MS P ゴシック"/>
            <family val="3"/>
            <charset val="128"/>
          </rPr>
          <t>「ConnectWSL2withTeraTerm.vbs」でまとめて行う</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G17" authorId="0" shapeId="0" xr:uid="{47426438-D5DB-49B0-8604-E328A2AA4432}">
      <text>
        <r>
          <rPr>
            <sz val="9"/>
            <color indexed="81"/>
            <rFont val="MS P ゴシック"/>
            <family val="3"/>
            <charset val="128"/>
          </rPr>
          <t>シンボリックリンクでは利用できないため、
C:\codes\vba\word\AddIns\_update.vbs
を使って都度指示先パスのアドインから更新する。</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J8" authorId="0" shapeId="0" xr:uid="{13F410D3-339F-4901-BCCE-015F3EE9C509}">
      <text>
        <r>
          <rPr>
            <b/>
            <sz val="9"/>
            <color indexed="81"/>
            <rFont val="MS P ゴシック"/>
            <family val="3"/>
            <charset val="128"/>
          </rPr>
          <t xml:space="preserve">→以下の理由で実施不要？
　移行するタイミングはかなり少ない
　プログラムの動作を確認しない
　メンテナンスがめんどい
　移行ごとに移行内容が違う
</t>
        </r>
      </text>
    </comment>
    <comment ref="K11" authorId="0" shapeId="0" xr:uid="{ADB509E2-4BC8-42D3-BE15-31D32F794DED}">
      <text>
        <r>
          <rPr>
            <sz val="9"/>
            <color indexed="81"/>
            <rFont val="MS P ゴシック"/>
            <family val="3"/>
            <charset val="128"/>
          </rPr>
          <t>緑色 : 要件を満たすよう処置する</t>
        </r>
      </text>
    </comment>
    <comment ref="N18" authorId="0" shapeId="0" xr:uid="{6C487770-E2ED-48E9-A630-F81E1CAF4C9D}">
      <text>
        <r>
          <rPr>
            <sz val="9"/>
            <color indexed="81"/>
            <rFont val="MS P ゴシック"/>
            <family val="3"/>
            <charset val="128"/>
          </rPr>
          <t xml:space="preserve">C:\codes\bat\tools\other\BackupLibrary.batでバックアップ
バックアップ元：Z:\
バックアップ先：X:\820_BackUp_SD\latest\
</t>
        </r>
      </text>
    </comment>
    <comment ref="N19" authorId="0" shapeId="0" xr:uid="{9FA5A41E-111E-4478-90B2-9F709ABBE38F}">
      <text>
        <r>
          <rPr>
            <sz val="9"/>
            <color indexed="81"/>
            <rFont val="MS P ゴシック"/>
            <family val="3"/>
            <charset val="128"/>
          </rPr>
          <t xml:space="preserve">C:\codes\bat\tools\other\BackupLibrary.batでバックアップ
バックアップ元：Z:\
バックアップ先：X:\820_BackUp_SD\latest\
</t>
        </r>
      </text>
    </comment>
    <comment ref="N20" authorId="0" shapeId="0" xr:uid="{49E93D65-AB78-414E-9FDF-12BB36E9AE47}">
      <text>
        <r>
          <rPr>
            <sz val="9"/>
            <color indexed="81"/>
            <rFont val="MS P ゴシック"/>
            <family val="3"/>
            <charset val="128"/>
          </rPr>
          <t xml:space="preserve">C:\codes\bat\tools\other\BackupLibrary.batでバックアップ
バックアップ元：Z:\
バックアップ先：X:\820_BackUp_SD\latest\
</t>
        </r>
      </text>
    </comment>
    <comment ref="N21" authorId="0" shapeId="0" xr:uid="{ED4658A8-8762-4667-82A4-CFC8298A897C}">
      <text>
        <r>
          <rPr>
            <sz val="9"/>
            <color indexed="81"/>
            <rFont val="MS P ゴシック"/>
            <family val="3"/>
            <charset val="128"/>
          </rPr>
          <t xml:space="preserve">C:\codes\bat\tools\other\BackupLibrary.batでバックアップ
バックアップ元：Z:\
バックアップ先：X:\820_BackUp_SD\latest\
</t>
        </r>
      </text>
    </comment>
    <comment ref="N22" authorId="0" shapeId="0" xr:uid="{96DA2865-3DF1-416B-9A29-18B1BBD75D7E}">
      <text>
        <r>
          <rPr>
            <sz val="9"/>
            <color indexed="81"/>
            <rFont val="MS P ゴシック"/>
            <family val="3"/>
            <charset val="128"/>
          </rPr>
          <t xml:space="preserve">C:\codes\bat\tools\other\BackupLibrary.batでバックアップ
バックアップ元：Z:\
バックアップ先：X:\820_BackUp_SD\latest\
</t>
        </r>
      </text>
    </comment>
    <comment ref="N23" authorId="0" shapeId="0" xr:uid="{782B70D6-57EF-4442-8650-CE73295111E6}">
      <text>
        <r>
          <rPr>
            <sz val="9"/>
            <color indexed="81"/>
            <rFont val="MS P ゴシック"/>
            <family val="3"/>
            <charset val="128"/>
          </rPr>
          <t xml:space="preserve">C:\codes\bat\tools\other\BackupLibrary.batでバックアップ
バックアップ元：Z:\
バックアップ先：X:\820_BackUp_SD\latest\
</t>
        </r>
      </text>
    </comment>
    <comment ref="N24" authorId="0" shapeId="0" xr:uid="{0CDD6674-521B-4D89-B3D9-B45D6727F928}">
      <text>
        <r>
          <rPr>
            <sz val="9"/>
            <color indexed="81"/>
            <rFont val="MS P ゴシック"/>
            <family val="3"/>
            <charset val="128"/>
          </rPr>
          <t xml:space="preserve">C:\codes\bat\tools\other\BackupLibrary.batでバックアップ
バックアップ元：Z:\
バックアップ先：X:\820_BackUp_SD\latest\
</t>
        </r>
      </text>
    </comment>
    <comment ref="N25" authorId="0" shapeId="0" xr:uid="{3DE8017D-44A1-4AAA-9291-D521729E0E47}">
      <text>
        <r>
          <rPr>
            <sz val="9"/>
            <color indexed="81"/>
            <rFont val="MS P ゴシック"/>
            <family val="3"/>
            <charset val="128"/>
          </rPr>
          <t xml:space="preserve">C:\codes\bat\tools\other\BackupLibrary.batでバックアップ
バックアップ元：Z:\
バックアップ先：X:\820_BackUp_SD\latest\
</t>
        </r>
      </text>
    </comment>
    <comment ref="N26" authorId="0" shapeId="0" xr:uid="{8E796108-6FA2-4B2A-959B-EE3BB8482AF7}">
      <text>
        <r>
          <rPr>
            <sz val="9"/>
            <color indexed="81"/>
            <rFont val="MS P ゴシック"/>
            <family val="3"/>
            <charset val="128"/>
          </rPr>
          <t xml:space="preserve">C:\codes\bat\tools\other\BackupLibrary.batでバックアップ
バックアップ元：Z:\
バックアップ先：X:\820_BackUp_SD\latest\
</t>
        </r>
      </text>
    </comment>
    <comment ref="N31" authorId="0" shapeId="0" xr:uid="{932D5DDB-DF63-495D-8693-45932BD2AF02}">
      <text>
        <r>
          <rPr>
            <sz val="9"/>
            <color indexed="81"/>
            <rFont val="MS P ゴシック"/>
            <family val="3"/>
            <charset val="128"/>
          </rPr>
          <t>C:\codes\bat\tools\other\BackupCodesSample.batでバックアップ
バックアップ元：C:\codes_sample
バックアップ先：X:\810_BackUp_PC\latest\codes_sample</t>
        </r>
      </text>
    </comment>
    <comment ref="N35" authorId="0" shapeId="0" xr:uid="{BF2A23E8-F9A4-4524-BF85-2C0491DF4609}">
      <text>
        <r>
          <rPr>
            <sz val="9"/>
            <color indexed="81"/>
            <rFont val="MS P ゴシック"/>
            <family val="3"/>
            <charset val="128"/>
          </rPr>
          <t>C:\codes\bat\tools\other\BackupPrograms.batでバックアップ
バックアップ元：G:\マイドライブ
バックアップ先：X:\810_BackUp_PC\latest\programs</t>
        </r>
      </text>
    </comment>
    <comment ref="N36" authorId="0" shapeId="0" xr:uid="{93A0F346-1D31-46A9-95C5-53EEBBD423FD}">
      <text>
        <r>
          <rPr>
            <sz val="9"/>
            <color indexed="81"/>
            <rFont val="MS P ゴシック"/>
            <family val="3"/>
            <charset val="128"/>
          </rPr>
          <t>C:\codes\bat\tools\other\BackupPrograms.batでバックアップ
バックアップ元：G:\マイドライブ
バックアップ先：X:\810_BackUp_PC\latest\programs</t>
        </r>
      </text>
    </comment>
    <comment ref="N37" authorId="0" shapeId="0" xr:uid="{B395E3F2-DA8E-47D6-B203-6C7EC993AEA0}">
      <text>
        <r>
          <rPr>
            <sz val="9"/>
            <color indexed="81"/>
            <rFont val="MS P ゴシック"/>
            <family val="3"/>
            <charset val="128"/>
          </rPr>
          <t>C:\codes\bat\tools\other\BackupPrograms.batでバックアップ
バックアップ元：G:\マイドライブ
バックアップ先：X:\810_BackUp_PC\latest\programs</t>
        </r>
      </text>
    </comment>
    <comment ref="N38" authorId="0" shapeId="0" xr:uid="{32A8D36B-0E57-4CA4-BA09-A87E737687B4}">
      <text>
        <r>
          <rPr>
            <sz val="9"/>
            <color indexed="81"/>
            <rFont val="MS P ゴシック"/>
            <family val="3"/>
            <charset val="128"/>
          </rPr>
          <t>C:\codes\bat\tools\other\BackupPrograms.batでバックアップ
バックアップ元：G:\マイドライブ
バックアップ先：X:\810_BackUp_PC\latest\programs</t>
        </r>
      </text>
    </comment>
    <comment ref="N39" authorId="0" shapeId="0" xr:uid="{69D4CDF2-2AD0-4079-887C-E9D98397F7FC}">
      <text>
        <r>
          <rPr>
            <sz val="9"/>
            <color indexed="81"/>
            <rFont val="MS P ゴシック"/>
            <family val="3"/>
            <charset val="128"/>
          </rPr>
          <t>C:\codes\bat\tools\other\BackupPrograms.batでバックアップ
バックアップ元：G:\マイドライブ
バックアップ先：X:\810_BackUp_PC\latest\programs</t>
        </r>
      </text>
    </comment>
    <comment ref="N40" authorId="0" shapeId="0" xr:uid="{DEA90179-0756-4026-8A5C-907484C213D9}">
      <text>
        <r>
          <rPr>
            <sz val="9"/>
            <color indexed="81"/>
            <rFont val="MS P ゴシック"/>
            <family val="3"/>
            <charset val="128"/>
          </rPr>
          <t>C:\codes\bat\tools\other\BackupPrograms.batでバックアップ
バックアップ元：G:\マイドライブ
バックアップ先：X:\810_BackUp_PC\latest\programs</t>
        </r>
      </text>
    </comment>
    <comment ref="N41" authorId="0" shapeId="0" xr:uid="{CA8381D9-6653-4BE0-AD59-4C1BC21D2503}">
      <text>
        <r>
          <rPr>
            <sz val="9"/>
            <color indexed="81"/>
            <rFont val="MS P ゴシック"/>
            <family val="3"/>
            <charset val="128"/>
          </rPr>
          <t>C:\codes\bat\tools\other\BackupPrograms.batでバックアップ
バックアップ元：G:\マイドライブ
バックアップ先：X:\810_BackUp_PC\latest\programs</t>
        </r>
      </text>
    </comment>
  </commentList>
</comments>
</file>

<file path=xl/sharedStrings.xml><?xml version="1.0" encoding="utf-8"?>
<sst xmlns="http://schemas.openxmlformats.org/spreadsheetml/2006/main" count="4429" uniqueCount="1181">
  <si>
    <t>○</t>
  </si>
  <si>
    <t>codes</t>
  </si>
  <si>
    <t>other</t>
  </si>
  <si>
    <t>C:\codes\vim\_gvimrc</t>
  </si>
  <si>
    <t>C:\codes\vim\_vimrc</t>
  </si>
  <si>
    <t>C:\codes\vba\excel\AddIns</t>
  </si>
  <si>
    <t>C:\codes\vim\_plugins_user\FavEx\plugin\favex.vim</t>
  </si>
  <si>
    <t>C:\codes\vim\_plugins_user\FavEx\favlist</t>
  </si>
  <si>
    <t>C:\codes\vim\_plugins_user\jellybeans.vim\colors\jellybeans.vim</t>
  </si>
  <si>
    <t>C:\codes\hmac</t>
  </si>
  <si>
    <t>C:\codes\vim\_plugins_user\mark.vim\plugin\mark.vim</t>
  </si>
  <si>
    <t>C:\codes\vim\_plugins_user\qfixapp\autoload\qfixgrep.vim</t>
  </si>
  <si>
    <t>C:\prg_exe\Vim\_gvimrc</t>
    <phoneticPr fontId="2"/>
  </si>
  <si>
    <t>C:\prg_exe\Vim\_vimrc</t>
  </si>
  <si>
    <t>C:\prg_exe\Vim\_plugins_user\FavEx\favlist</t>
  </si>
  <si>
    <t>%USERPROFILE%\AppData\Local\Packages\Microsoft.WindowsTerminal_8wekyb3d8bbwe\LocalState\settings.json</t>
    <phoneticPr fontId="2"/>
  </si>
  <si>
    <t>%USERPROFILE%\AppData\Roaming\Microsoft\AddIns</t>
    <phoneticPr fontId="2"/>
  </si>
  <si>
    <t>file</t>
  </si>
  <si>
    <t>folder</t>
  </si>
  <si>
    <t>対象</t>
    <rPh sb="0" eb="2">
      <t>タイショウ</t>
    </rPh>
    <phoneticPr fontId="2"/>
  </si>
  <si>
    <t>C:\codes</t>
  </si>
  <si>
    <t>C:\other</t>
  </si>
  <si>
    <t>C:\root</t>
    <phoneticPr fontId="2"/>
  </si>
  <si>
    <t>%USERPROFILE%\_root</t>
    <phoneticPr fontId="2"/>
  </si>
  <si>
    <t>%USERPROFILE%\_root\30_tool</t>
    <phoneticPr fontId="2"/>
  </si>
  <si>
    <t>C:\prg_exe</t>
    <phoneticPr fontId="2"/>
  </si>
  <si>
    <t>root</t>
  </si>
  <si>
    <t>C:\codes\vba\outlook\AddIns</t>
    <phoneticPr fontId="2"/>
  </si>
  <si>
    <t>%USERPROFILE%\AppData\Roaming\Microsoft\Outlook</t>
    <phoneticPr fontId="2"/>
  </si>
  <si>
    <t>×</t>
  </si>
  <si>
    <t xml:space="preserve"> </t>
    <phoneticPr fontId="2"/>
  </si>
  <si>
    <t>C:\codes\vbs\tools\win\file_ope\CreateRenameBat.vbs</t>
  </si>
  <si>
    <t>C:\codes\vbs\tools\win\file_ope\CreateSymbolicLink.vbs</t>
  </si>
  <si>
    <t>カテゴリ</t>
    <phoneticPr fontId="2"/>
  </si>
  <si>
    <t>名称</t>
    <rPh sb="0" eb="2">
      <t>メイショウ</t>
    </rPh>
    <phoneticPr fontId="2"/>
  </si>
  <si>
    <t>フォルダ</t>
  </si>
  <si>
    <t>prg_exe</t>
  </si>
  <si>
    <t>アドイン</t>
  </si>
  <si>
    <t>Excel</t>
  </si>
  <si>
    <t>Word</t>
  </si>
  <si>
    <t>Outlook</t>
  </si>
  <si>
    <t>秀丸マクロ</t>
  </si>
  <si>
    <t>秀丸設定</t>
  </si>
  <si>
    <t>-</t>
    <phoneticPr fontId="2"/>
  </si>
  <si>
    <t>%USERPROFILE%\_root\39_other</t>
    <phoneticPr fontId="2"/>
  </si>
  <si>
    <t>%USERPROFILE%\_root\38_programs</t>
    <phoneticPr fontId="2"/>
  </si>
  <si>
    <t>シンボリックリンク</t>
    <phoneticPr fontId="2"/>
  </si>
  <si>
    <t>リンクファイルパス</t>
    <phoneticPr fontId="2"/>
  </si>
  <si>
    <t>指示先パス</t>
    <rPh sb="0" eb="2">
      <t>シジ</t>
    </rPh>
    <rPh sb="2" eb="3">
      <t>サキ</t>
    </rPh>
    <phoneticPr fontId="2"/>
  </si>
  <si>
    <t>実行可否</t>
    <rPh sb="0" eb="2">
      <t>ジッコウ</t>
    </rPh>
    <rPh sb="2" eb="4">
      <t>カヒ</t>
    </rPh>
    <phoneticPr fontId="2"/>
  </si>
  <si>
    <t>WindowsUpdate</t>
  </si>
  <si>
    <t>画面の色</t>
  </si>
  <si>
    <t>OneDrive無効化</t>
  </si>
  <si>
    <t>set_environment_variable.vbs実行</t>
  </si>
  <si>
    <t>TortoiseGit</t>
  </si>
  <si>
    <t>Dropbox</t>
  </si>
  <si>
    <t>GoogleDrive</t>
  </si>
  <si>
    <t>Anki</t>
  </si>
  <si>
    <t>TortoiseSVN</t>
  </si>
  <si>
    <t>DVD Shrink</t>
  </si>
  <si>
    <t>C:\codes_sample</t>
    <phoneticPr fontId="2"/>
  </si>
  <si>
    <t>C:\codes\vbs\command\CreateShortcutFile.vbs</t>
  </si>
  <si>
    <t>$QuickAccess</t>
    <phoneticPr fontId="7"/>
  </si>
  <si>
    <t>StartUp</t>
    <phoneticPr fontId="7"/>
  </si>
  <si>
    <t>Programs</t>
    <phoneticPr fontId="7"/>
  </si>
  <si>
    <t>SendTo</t>
    <phoneticPr fontId="7"/>
  </si>
  <si>
    <t>コマンド</t>
    <phoneticPr fontId="7"/>
  </si>
  <si>
    <t>ショートカットファイルパス</t>
    <phoneticPr fontId="7"/>
  </si>
  <si>
    <t>Common_Edit</t>
  </si>
  <si>
    <t>-</t>
    <phoneticPr fontId="7"/>
  </si>
  <si>
    <t>Doc_View</t>
  </si>
  <si>
    <t>Movie_Record</t>
  </si>
  <si>
    <t>Doc_Analyze</t>
  </si>
  <si>
    <t>Utility_Other</t>
  </si>
  <si>
    <t>Network_Global</t>
  </si>
  <si>
    <t>Audacity</t>
  </si>
  <si>
    <t>Music_Edit</t>
  </si>
  <si>
    <t>Utility_System</t>
  </si>
  <si>
    <t>Common_View</t>
  </si>
  <si>
    <t>DeInput</t>
  </si>
  <si>
    <t>Common_Analyze</t>
  </si>
  <si>
    <t>EasyShot</t>
  </si>
  <si>
    <t>Doc_Edit</t>
  </si>
  <si>
    <t>Music_Listen</t>
  </si>
  <si>
    <t>Picture_Edit</t>
  </si>
  <si>
    <t>HNXgrep</t>
  </si>
  <si>
    <t>Icaros</t>
  </si>
  <si>
    <t>Movie_Edit</t>
  </si>
  <si>
    <t>Picture_View</t>
  </si>
  <si>
    <t>Movie_View</t>
  </si>
  <si>
    <t>Network_Local</t>
  </si>
  <si>
    <t>TVClock</t>
  </si>
  <si>
    <t>C:\Program Files (x86)\Microsoft\Edge\Application\msedge.exe</t>
    <phoneticPr fontId="7"/>
  </si>
  <si>
    <t>C:\prg\Anki\anki.exe</t>
  </si>
  <si>
    <t>C:\Program Files (x86)\Microsoft Office\root\Office16\EXCEL.EXE</t>
    <phoneticPr fontId="7"/>
  </si>
  <si>
    <t>C:\Program Files (x86)\Microsoft Office\root\Office16\VISIO.EXE</t>
    <phoneticPr fontId="7"/>
  </si>
  <si>
    <t>C:\Program Files (x86)\Microsoft Office\root\Office16\WINWORD.EXE</t>
    <phoneticPr fontId="7"/>
  </si>
  <si>
    <t>C:\Program Files (x86)\Microsoft Office\root\Office16\OUTLOOK.EXE</t>
    <phoneticPr fontId="7"/>
  </si>
  <si>
    <t>C:\prg\DVD Shrink\DVD Shrink 3.2.exe</t>
    <phoneticPr fontId="7"/>
  </si>
  <si>
    <t>C:\codes\ahk\UserDefHotKey2.ahk</t>
  </si>
  <si>
    <t>C:\codes\vbs\tools\win\file_ope\BackUpFile.vbs</t>
  </si>
  <si>
    <t>C:\codes\vbs\tools\win\file_ope\BackUpMemoFiles.vbs</t>
  </si>
  <si>
    <t>C:\codes\vbs\tools\win\file_ope\CopyRefFile.vbs</t>
  </si>
  <si>
    <t>C:\codes\vbs\tools\win\file_ope\CopyRefFileFromWeb.vbs</t>
  </si>
  <si>
    <t>C:\codes\vbs\tools\win\file_ope\CopyToDir.vbs</t>
  </si>
  <si>
    <t>C:\codes\vbs\tools\win\file_ope\CpyAndAddModDate.vbs</t>
  </si>
  <si>
    <t>C:\codes\vbs\tools\win\file_ope\CpyAndAddNowDate.vbs</t>
  </si>
  <si>
    <t>C:\codes\vbs\tools\win\file_ope\CpyAndAddOldDate.vbs</t>
  </si>
  <si>
    <t>C:\codes\vbs\tools\win\file_ope\ExtractIfdef.vbs</t>
  </si>
  <si>
    <t>C:\codes\vbs\tools\win\file_ope\JoinBinaryFile.vbs</t>
  </si>
  <si>
    <t>C:\codes\vbs\tools\win\file_ope\MoveToDir.vbs</t>
  </si>
  <si>
    <t>C:\codes\vbs\tools\win\file_ope\OutputProgramShortcutTargetPath.vbs</t>
  </si>
  <si>
    <t>C:\codes\vbs\tools\win\file_ope\ReplaceProgramShortcutTargetPath.vbs</t>
  </si>
  <si>
    <t>C:\codes\vbs\tools\win\file_ope\RnmAndAddModDate.vbs</t>
  </si>
  <si>
    <t>C:\codes\vbs\tools\win\file_ope\RnmAndAddNowDate.vbs</t>
  </si>
  <si>
    <t>C:\codes\vbs\tools\win\file_ope\RnmAndAddOldDate.vbs</t>
  </si>
  <si>
    <t>C:\codes\vbs\tools\win\file_ope\SplitBinaryFile.vbs</t>
  </si>
  <si>
    <t>C:\codes\vbs\tools\win\file_ope\SyncCodesToLocal.vbs</t>
  </si>
  <si>
    <t>C:\codes\vbs\tools\win\file_ope\SyncCodesToRemote.vbs</t>
  </si>
  <si>
    <t>C:\codes\vbs\tools\win\file_ope\SyncGithubToCodes.vbs</t>
  </si>
  <si>
    <t>C:\codes\vbs\tools\win\file_info\CheckFolderExist.vbs</t>
  </si>
  <si>
    <t>C:\codes\vbs\tools\win\file_info\OutputFileInfo.vbs</t>
  </si>
  <si>
    <t>C:\codes\vbs\tools\win\clipboard\CpyFileInfo.vbs</t>
  </si>
  <si>
    <t>C:\codes\vbs\tools\win\clipboard\CpyFileName.vbs</t>
  </si>
  <si>
    <t>C:\codes\vbs\tools\win\clipboard\CpyFilePath.vbs</t>
  </si>
  <si>
    <t>C:\codes\vbs\tools\win\clipboard\CpyPrgNo.vbs</t>
  </si>
  <si>
    <t>C:\codes\vbs\tools\wimmerge\CompareWithWinmerge.vbs</t>
  </si>
  <si>
    <t>C:\codes\vbs\tools\vim\OpenAllFilesWithVim.vbs</t>
  </si>
  <si>
    <t>C:\codes\vbs\tools\ctags,gtags\CreateTagFiles.vbs</t>
  </si>
  <si>
    <t>C:\codes\vbs\tools\7zip\UnzipFile.vbs</t>
  </si>
  <si>
    <t>C:\codes\vbs\tools\7zip\ZipFile.vbs</t>
  </si>
  <si>
    <t>C:\codes\vbs\tools\7zip\ZipPasswordFile.vbs</t>
  </si>
  <si>
    <t>C:\codes\ttl\login_wsl2.ttl</t>
  </si>
  <si>
    <t>C:\codes\ttl\login_raspberrypi.ttl</t>
  </si>
  <si>
    <t>Common</t>
    <phoneticPr fontId="9"/>
  </si>
  <si>
    <t>Analyze</t>
  </si>
  <si>
    <t>View</t>
    <phoneticPr fontId="9"/>
  </si>
  <si>
    <t>Edit</t>
    <phoneticPr fontId="9"/>
  </si>
  <si>
    <t>Doc</t>
    <phoneticPr fontId="9"/>
  </si>
  <si>
    <t>Music</t>
    <phoneticPr fontId="9"/>
  </si>
  <si>
    <t>Analyze</t>
    <phoneticPr fontId="9"/>
  </si>
  <si>
    <t>Record</t>
    <phoneticPr fontId="9"/>
  </si>
  <si>
    <t>Listen</t>
    <phoneticPr fontId="9"/>
  </si>
  <si>
    <t>Movie</t>
    <phoneticPr fontId="9"/>
  </si>
  <si>
    <t>Picture</t>
    <phoneticPr fontId="9"/>
  </si>
  <si>
    <t>Network</t>
    <phoneticPr fontId="9"/>
  </si>
  <si>
    <t>Global</t>
    <phoneticPr fontId="9"/>
  </si>
  <si>
    <t>Local</t>
    <phoneticPr fontId="9"/>
  </si>
  <si>
    <t>Utility</t>
    <phoneticPr fontId="9"/>
  </si>
  <si>
    <t>System</t>
    <phoneticPr fontId="7"/>
  </si>
  <si>
    <t>Other</t>
    <phoneticPr fontId="7"/>
  </si>
  <si>
    <t>https://github.com/draemonash2</t>
    <phoneticPr fontId="2"/>
  </si>
  <si>
    <t>https://draemonash2.github.io/</t>
    <phoneticPr fontId="2"/>
  </si>
  <si>
    <t>https://github.com/draemonash2/codes/archive/master.zip</t>
    <phoneticPr fontId="2"/>
  </si>
  <si>
    <t>https://github.com/draemonash2/programs/archive/master.zip</t>
    <phoneticPr fontId="2"/>
  </si>
  <si>
    <t>https://github.com/draemonash2/other/archive/master.zip</t>
    <phoneticPr fontId="2"/>
  </si>
  <si>
    <t>Windows設定</t>
    <rPh sb="7" eb="9">
      <t>セッテイ</t>
    </rPh>
    <phoneticPr fontId="2"/>
  </si>
  <si>
    <t>C:\codes\winterm\settings.json</t>
    <phoneticPr fontId="2"/>
  </si>
  <si>
    <t>C:\prg_exe\Hidemaru\macro</t>
    <phoneticPr fontId="2"/>
  </si>
  <si>
    <t>file=.vimrc     &amp;&amp; dir=/mnt/c/codes/vim     &amp;&amp; ln -sf ${dir}/${file} ~/${file}</t>
  </si>
  <si>
    <t>file=.bashrc    &amp;&amp; dir=/mnt/c/codes/linux   &amp;&amp; ln -sf ${dir}/${file} ~/${file}</t>
  </si>
  <si>
    <t>file=.gdbinit   &amp;&amp; dir=/mnt/c/codes/linux   &amp;&amp; ln -sf ${dir}/${file} ~/${file}</t>
  </si>
  <si>
    <t>file=.inputrc   &amp;&amp; dir=/mnt/c/codes/linux   &amp;&amp; ln -sf ${dir}/${file} ~/${file}</t>
  </si>
  <si>
    <t>file=.tigrc     &amp;&amp; dir=/mnt/c/codes/linux   &amp;&amp; ln -sf ${dir}/${file} ~/${file}</t>
  </si>
  <si>
    <t>file=.tmux.conf &amp;&amp; dir=/mnt/c/codes/linux   &amp;&amp; ln -sf ${dir}/${file} ~/${file}</t>
  </si>
  <si>
    <t>○</t>
    <phoneticPr fontId="2"/>
  </si>
  <si>
    <t>Winmergeコンテキストメニュー登録</t>
    <rPh sb="18" eb="20">
      <t>トウロク</t>
    </rPh>
    <phoneticPr fontId="2"/>
  </si>
  <si>
    <t>KeePass自動入力用 F16キーIMEオフ割り当て</t>
    <rPh sb="7" eb="9">
      <t>ジドウ</t>
    </rPh>
    <rPh sb="9" eb="12">
      <t>ニュウリョクヨウ</t>
    </rPh>
    <rPh sb="23" eb="24">
      <t>ワ</t>
    </rPh>
    <rPh sb="25" eb="26">
      <t>ア</t>
    </rPh>
    <phoneticPr fontId="2"/>
  </si>
  <si>
    <t>C:\prg_exe\VSCode\data\user-data\User\keybindings.json</t>
    <phoneticPr fontId="2"/>
  </si>
  <si>
    <t>C:\codes\vscode\keybindings.json</t>
    <phoneticPr fontId="2"/>
  </si>
  <si>
    <t>C:\prg_exe\VSCode\data\user-data\User\settings.json</t>
    <phoneticPr fontId="2"/>
  </si>
  <si>
    <t>C:\codes\vscode\settings.json</t>
    <phoneticPr fontId="2"/>
  </si>
  <si>
    <t>C:\prg\uvnc bvba\UltraVNC\vncviewer.exe</t>
    <phoneticPr fontId="2"/>
  </si>
  <si>
    <t>Visioステンシル</t>
    <phoneticPr fontId="2"/>
  </si>
  <si>
    <t>C:\other\template\fav.vssx</t>
    <phoneticPr fontId="2"/>
  </si>
  <si>
    <t>fav.vssx</t>
    <phoneticPr fontId="2"/>
  </si>
  <si>
    <t>C:\prg\LibreOffice\program\soffice.exe</t>
    <phoneticPr fontId="2"/>
  </si>
  <si>
    <t>C:\prg\iTunes\iTunes.exe</t>
    <phoneticPr fontId="2"/>
  </si>
  <si>
    <t>C:\prg\DigiDNA\iMazing Converter\iMazing Converter.exe</t>
    <phoneticPr fontId="2"/>
  </si>
  <si>
    <t>C:\prg\VcXsrv\xlaunch.exe</t>
    <phoneticPr fontId="2"/>
  </si>
  <si>
    <t>%USERPROFILE%\AppData\Roaming\Microsoft\Windows\SendTo</t>
    <phoneticPr fontId="2"/>
  </si>
  <si>
    <t>%USERPROFILE%\AppData\Roaming\Microsoft\Windows\Start Menu\Programs\Startup</t>
    <phoneticPr fontId="2"/>
  </si>
  <si>
    <t>work</t>
    <phoneticPr fontId="2"/>
  </si>
  <si>
    <t>private</t>
    <phoneticPr fontId="2"/>
  </si>
  <si>
    <t>利用シーン</t>
    <rPh sb="0" eb="2">
      <t>リヨウ</t>
    </rPh>
    <phoneticPr fontId="2"/>
  </si>
  <si>
    <t>×</t>
    <phoneticPr fontId="2"/>
  </si>
  <si>
    <t>work</t>
  </si>
  <si>
    <t>private</t>
  </si>
  <si>
    <t>idx</t>
    <phoneticPr fontId="2"/>
  </si>
  <si>
    <t>プログラム名</t>
    <rPh sb="5" eb="6">
      <t>メイ</t>
    </rPh>
    <phoneticPr fontId="2"/>
  </si>
  <si>
    <t>SendTo</t>
    <phoneticPr fontId="2"/>
  </si>
  <si>
    <t>StartUp</t>
    <phoneticPr fontId="2"/>
  </si>
  <si>
    <t>Programs</t>
    <phoneticPr fontId="2"/>
  </si>
  <si>
    <t>　</t>
    <phoneticPr fontId="2"/>
  </si>
  <si>
    <t>格納先（Programs）</t>
    <rPh sb="0" eb="2">
      <t>カクノウ</t>
    </rPh>
    <rPh sb="2" eb="3">
      <t>サキ</t>
    </rPh>
    <phoneticPr fontId="2"/>
  </si>
  <si>
    <t>格納先（SendTo）</t>
    <rPh sb="0" eb="2">
      <t>カクノウ</t>
    </rPh>
    <rPh sb="2" eb="3">
      <t>サキ</t>
    </rPh>
    <phoneticPr fontId="2"/>
  </si>
  <si>
    <t>格納先（StartUp）</t>
    <rPh sb="0" eb="2">
      <t>カクノウ</t>
    </rPh>
    <rPh sb="2" eb="3">
      <t>サキ</t>
    </rPh>
    <phoneticPr fontId="2"/>
  </si>
  <si>
    <t>ショートカット作成スクリプト</t>
    <rPh sb="7" eb="9">
      <t>サクセイ</t>
    </rPh>
    <phoneticPr fontId="2"/>
  </si>
  <si>
    <t>クイックアクセスフォルダ名</t>
    <rPh sb="12" eb="13">
      <t>メイ</t>
    </rPh>
    <phoneticPr fontId="2"/>
  </si>
  <si>
    <t>事前退避</t>
    <phoneticPr fontId="7"/>
  </si>
  <si>
    <t>リンク作成</t>
    <phoneticPr fontId="7"/>
  </si>
  <si>
    <t>コマンド</t>
    <phoneticPr fontId="2"/>
  </si>
  <si>
    <t>file=.bashrc    &amp;&amp; mv ~/${file} ~/${file}.org</t>
  </si>
  <si>
    <t>WSL2 (Ubuntu22.04)</t>
    <phoneticPr fontId="2"/>
  </si>
  <si>
    <t>Ubuntu 22.04</t>
    <phoneticPr fontId="2"/>
  </si>
  <si>
    <t>cp -r /mnt/c/prg_exe/Vim/_plugins_user ~/.vim/_plugins_user</t>
    <phoneticPr fontId="2"/>
  </si>
  <si>
    <t>file=.gdbinit   &amp;&amp; mv ~/${file} ~/${file}.org</t>
  </si>
  <si>
    <t>file=.inputrc   &amp;&amp; mv ~/${file} ~/${file}.org</t>
  </si>
  <si>
    <t>file=.tigrc     &amp;&amp; mv ~/${file} ~/${file}.org</t>
  </si>
  <si>
    <t>file=.tmux.conf &amp;&amp; mv ~/${file} ~/${file}.org</t>
  </si>
  <si>
    <t>file=.vimrc     &amp;&amp; mv ~/${file} ~/${file}.org</t>
  </si>
  <si>
    <t>備考</t>
    <rPh sb="0" eb="2">
      <t>ビコウ</t>
    </rPh>
    <phoneticPr fontId="2"/>
  </si>
  <si>
    <t>■Programsフォルダ カテゴリ設定</t>
    <rPh sb="18" eb="20">
      <t>セッテイ</t>
    </rPh>
    <phoneticPr fontId="2"/>
  </si>
  <si>
    <t>■リンク作成設定</t>
    <rPh sb="4" eb="6">
      <t>サクセイ</t>
    </rPh>
    <rPh sb="6" eb="8">
      <t>セッテイ</t>
    </rPh>
    <phoneticPr fontId="2"/>
  </si>
  <si>
    <t>C:\prg_exe\Ancia\Ancia.exe</t>
    <phoneticPr fontId="2"/>
  </si>
  <si>
    <t>C:\prg_exe\7-ZipPortable\7-ZipPortable.exe</t>
  </si>
  <si>
    <t>C:\prg_exe\afxw64\AFXW.EXE</t>
  </si>
  <si>
    <t>C:\prg_exe\AGCRec\AGCRec64.exe</t>
  </si>
  <si>
    <t>C:\prg_exe\AGDRec\AGDRec64.exe</t>
  </si>
  <si>
    <t>C:\prg_exe\AiperDiffex\AiperDiffex.exe</t>
  </si>
  <si>
    <t>C:\prg_exe\AiperEditex\AiperEditex.exe</t>
  </si>
  <si>
    <t>C:\prg_exe\AlarmReminder\ALMR.exe</t>
  </si>
  <si>
    <t>C:\prg_exe\Audacity\audacity.exe</t>
  </si>
  <si>
    <t>C:\prg_exe\AutoHotkey\AutoHotkeyU64.exe</t>
  </si>
  <si>
    <t>C:\prg_exe\AutoHotkey2\AutoHotkey64.exe</t>
  </si>
  <si>
    <t>C:\prg_exe\AutoMute\AutoMute.exe</t>
  </si>
  <si>
    <t>C:\prg_exe\cCalc\cCalc.exe</t>
  </si>
  <si>
    <t>C:\prg_exe\CDExPortable\CDExPortable.exe</t>
  </si>
  <si>
    <t>C:\prg_exe\CDManipulator\CdManipulator.exe</t>
  </si>
  <si>
    <t>C:\prg_exe\cdrtfePortable\cdrtfePortable.exe</t>
  </si>
  <si>
    <t>C:\prg_exe\CLCL\CLCL.exe</t>
  </si>
  <si>
    <t>C:\prg_exe\clibor\Clibor.exe</t>
  </si>
  <si>
    <t>C:\prg_exe\CoreTemp64\Core Temp.exe</t>
  </si>
  <si>
    <t>C:\prg_exe\CrystalDiskInfo\DiskInfo64.exe</t>
  </si>
  <si>
    <t>C:\prg_exe\CrystalDiskMark\DiskMark64.exe</t>
  </si>
  <si>
    <t>C:\prg_exe\Ctags\ctags.exe</t>
  </si>
  <si>
    <t>C:\prg_exe\DeInput\DeInput.exe</t>
  </si>
  <si>
    <t>C:\prg_exe\dimmer\dimmer.exe</t>
  </si>
  <si>
    <t>C:\prg_exe\diskinfo64\DiskInfo3.exe</t>
  </si>
  <si>
    <t>C:\prg_exe\DupFileEliminator\DupFileEliminator.exe</t>
  </si>
  <si>
    <t>C:\prg_exe\EasyShot\EasyShot.exe</t>
  </si>
  <si>
    <t>C:\prg_exe\EcoDecoTooL\EcoDecoTooL.exe</t>
  </si>
  <si>
    <t>C:\prg_exe\EpTree\eptree.exe</t>
  </si>
  <si>
    <t>C:\prg_exe\Eptree_vb\eptree_vb.exe</t>
  </si>
  <si>
    <t>C:\prg_exe\Everything\Everything.exe</t>
  </si>
  <si>
    <t>C:\prg_exe\FCChecker\FCChecker.exe</t>
  </si>
  <si>
    <t>C:\prg_exe\filetypesman-x64\FileTypesMan.exe</t>
  </si>
  <si>
    <t>C:\prg_exe\FireFileCopy\FFC.exe</t>
  </si>
  <si>
    <t>C:\prg_exe\FirefoxPortable\FirefoxPortable.exe</t>
  </si>
  <si>
    <t>C:\prg_exe\folders\folders.exe</t>
  </si>
  <si>
    <t>C:\prg_exe\FontChanger\FontChanger.exe</t>
  </si>
  <si>
    <t>C:\prg_exe\foobar2000\foobar2000.exe</t>
  </si>
  <si>
    <t>C:\prg_exe\freemind\FreeMind64.exe</t>
  </si>
  <si>
    <t>C:\prg_exe\GIMPPortable\GIMPPortable.exe</t>
  </si>
  <si>
    <t>C:\prg_exe\GMHDDSCAN\GMHDDSCANv20.exe</t>
  </si>
  <si>
    <t>C:\prg_exe\GoogleChromePortable64\GoogleChromePortable.exe</t>
  </si>
  <si>
    <t>C:\prg_exe\Gtags\bin\gtags.exe</t>
  </si>
  <si>
    <t>C:\prg_exe\Hidemaru\Hidemaru.exe</t>
  </si>
  <si>
    <t>C:\prg_exe\HNXgrep\HNXgrep.exe</t>
  </si>
  <si>
    <t>C:\prg_exe\HotkeyScreener\hkscr64.exe</t>
  </si>
  <si>
    <t>C:\prg_exe\Icaros\IcarosConfig.exe</t>
  </si>
  <si>
    <t>C:\prg_exe\IconExplorer\IconExplorer.exe</t>
  </si>
  <si>
    <t>C:\prg_exe\ImgBurn\ImgBurn.exe</t>
  </si>
  <si>
    <t>C:\prg_exe\ImgCmbApp\画像結合アプリ.exe</t>
  </si>
  <si>
    <t>C:\prg_exe\iThoughts\iThoughts.exe</t>
  </si>
  <si>
    <t>C:\prg_exe\JpegCleaner\JpegCleaner.exe</t>
  </si>
  <si>
    <t>C:\prg_exe\kazoechao\kazoeciao.exe</t>
  </si>
  <si>
    <t>C:\prg_exe\KeePass\KeePass.exe</t>
  </si>
  <si>
    <t>C:\prg_exe\KickassUndelete\KickassUndelete_1.5.5.exe</t>
  </si>
  <si>
    <t>C:\prg_exe\LagMirror\LagMirror.exe</t>
  </si>
  <si>
    <t>C:\prg_exe\Lame\lame.exe</t>
  </si>
  <si>
    <t>C:\prg_exe\LiName\LiName.exe</t>
  </si>
  <si>
    <t>C:\prg_exe\MassiGra\MassiGra.exe</t>
  </si>
  <si>
    <t>C:\prg_exe\MiGrep\migrep.exe</t>
  </si>
  <si>
    <t>C:\prg_exe\MP3GainPortable\MP3GainPortable.exe</t>
  </si>
  <si>
    <t>C:\prg_exe\Mp3Tag\Mp3tag.exe</t>
  </si>
  <si>
    <t>C:\prg_exe\MPC-BE\mpc-be64.exe</t>
  </si>
  <si>
    <t>C:\prg_exe\NeeView\NeeView.exe</t>
  </si>
  <si>
    <t>C:\prg_exe\NetEnum\NetEnum.exe</t>
  </si>
  <si>
    <t>C:\prg_exe\NTFSLinksView\NTFSLinksView.exe</t>
  </si>
  <si>
    <t>C:\prg_exe\O2Handler\O2Handler.exe</t>
  </si>
  <si>
    <t>C:\prg_exe\OpenVPNPortable\OpenVPNPortable.exe</t>
  </si>
  <si>
    <t>C:\prg_exe\PDFunny\jpg2pdf.exe</t>
  </si>
  <si>
    <t>C:\prg_exe\PDFX_Vwr_Port\PDFXCview.exe</t>
  </si>
  <si>
    <t>C:\prg_exe\PDF-XChangeEditor\PDFXEdit.exe</t>
  </si>
  <si>
    <t>C:\prg_exe\pic2pdf\pic2pdf.exe</t>
  </si>
  <si>
    <t>C:\prg_exe\PuranFileRecoveryX64\Puran File Recovery.exe</t>
  </si>
  <si>
    <t>C:\prg_exe\radikool\Radikool.exe</t>
  </si>
  <si>
    <t>C:\prg_exe\Rapture\rapture.exe</t>
  </si>
  <si>
    <t>C:\prg_exe\Recuva\recuva64.exe</t>
  </si>
  <si>
    <t>C:\prg_exe\regBaron\regBaron64.exe</t>
  </si>
  <si>
    <t>C:\prg_exe\RLogin\RLogin.exe</t>
  </si>
  <si>
    <t>C:\prg_exe\SakuraEditer\sakura.exe</t>
  </si>
  <si>
    <t>C:\prg_exe\ShadowExplorerPortable\ShadowExplorerPortable.exe</t>
  </si>
  <si>
    <t>C:\prg_exe\Shukusen\ShukuSen.exe</t>
  </si>
  <si>
    <t>C:\prg_exe\SkypePortable\SkypePortable.exe</t>
  </si>
  <si>
    <t>C:\prg_exe\SoftPerfectFileRecovery\file_recovery.exe</t>
  </si>
  <si>
    <t>C:\prg_exe\Stirling\Stirling.exe</t>
  </si>
  <si>
    <t>C:\prg_exe\SuperTagEditor\SuperTagEditor.exe</t>
  </si>
  <si>
    <t>C:\prg_exe\TablacusExplorer\TE64.exe</t>
  </si>
  <si>
    <t>C:\prg_exe\TeraTerm\ttermpro.exe</t>
  </si>
  <si>
    <t>C:\prg_exe\ThunderbirdPortable\ThunderbirdPortable.exe</t>
  </si>
  <si>
    <t>C:\prg_exe\TresGrep\TresGrep.exe</t>
  </si>
  <si>
    <t>C:\prg_exe\TVClock\TVClock.exe</t>
  </si>
  <si>
    <t>C:\prg_exe\UnDup\UnDup.exe</t>
  </si>
  <si>
    <t>C:\prg_exe\VbTimer\VbTimer.exe</t>
  </si>
  <si>
    <t>C:\prg_exe\VbWinPos\VbWinPos.exe</t>
  </si>
  <si>
    <t>C:\prg_exe\Vim\gvim.exe</t>
  </si>
  <si>
    <t>C:\prg_exe\VSCode\Code.exe</t>
  </si>
  <si>
    <t>C:\prg_exe\Win32DiskImager\Win32DiskImager.exe</t>
  </si>
  <si>
    <t>C:\prg_exe\WinaeroTweaker\WinaeroTweaker.exe</t>
  </si>
  <si>
    <t>C:\prg_exe\WinMerge\WinMergeU.exe</t>
  </si>
  <si>
    <t>C:\prg_exe\WinSCP\WinSCP.exe</t>
  </si>
  <si>
    <t>C:\prg_exe\WinShot\WinShot.exe</t>
  </si>
  <si>
    <t>C:\prg_exe\WinSplitRevolution\WinSplit.exe</t>
  </si>
  <si>
    <t>C:\prg_exe\X-Finder\XF.exe</t>
  </si>
  <si>
    <t>C:\prg_exe\RealVNC-Viewer\RealVNC-Viewer.exe</t>
  </si>
  <si>
    <t>C:\prg_exe\ClickStamper\ClickStamper.exe</t>
  </si>
  <si>
    <t>チェック</t>
    <phoneticPr fontId="2"/>
  </si>
  <si>
    <t>重複</t>
    <rPh sb="0" eb="2">
      <t>チョウフク</t>
    </rPh>
    <phoneticPr fontId="2"/>
  </si>
  <si>
    <t>-</t>
    <phoneticPr fontId="2"/>
  </si>
  <si>
    <t>dotfiles</t>
    <phoneticPr fontId="2"/>
  </si>
  <si>
    <t>vim設定</t>
    <rPh sb="3" eb="5">
      <t>セッテイ</t>
    </rPh>
    <phoneticPr fontId="2"/>
  </si>
  <si>
    <t>xpanesインストール</t>
    <phoneticPr fontId="2"/>
  </si>
  <si>
    <t>C:\prg\HagakiWriter17\AddressWriter17.exe</t>
    <phoneticPr fontId="2"/>
  </si>
  <si>
    <t>C:\prg\HagakiWriter17\CardWriter17.exe</t>
    <phoneticPr fontId="2"/>
  </si>
  <si>
    <t>各種インストール</t>
    <rPh sb="0" eb="2">
      <t>カクシュ</t>
    </rPh>
    <phoneticPr fontId="2"/>
  </si>
  <si>
    <t>.gitconfig設定</t>
  </si>
  <si>
    <t>tmux設定</t>
  </si>
  <si>
    <t>省略（~/.tmux.conf参照）</t>
    <rPh sb="0" eb="2">
      <t>ショウリャク</t>
    </rPh>
    <rPh sb="15" eb="17">
      <t>サンショウ</t>
    </rPh>
    <phoneticPr fontId="2"/>
  </si>
  <si>
    <t>git バックアップ設定</t>
    <rPh sb="10" eb="12">
      <t>セッテイ</t>
    </rPh>
    <phoneticPr fontId="2"/>
  </si>
  <si>
    <t>sudo apt install software-properties-common</t>
  </si>
  <si>
    <t>sudo add-apt-repository ppa:greymd/tmux-xpanes</t>
  </si>
  <si>
    <t>sudo apt update</t>
  </si>
  <si>
    <t>sudo apt install -y tmux-xpanes</t>
  </si>
  <si>
    <t>sudo apt install -y tmux tig universal-ctags</t>
  </si>
  <si>
    <t>git config --global core.editor vim</t>
  </si>
  <si>
    <t>git config --global diff.tool vimdiff</t>
  </si>
  <si>
    <t>git config --global difftool.prompt false</t>
  </si>
  <si>
    <t>git config --global merge.tool vimdiff</t>
  </si>
  <si>
    <t>git config --global mergetool.prompt false</t>
  </si>
  <si>
    <r>
      <t>git config --global user.name "</t>
    </r>
    <r>
      <rPr>
        <sz val="9"/>
        <color rgb="FFFF0000"/>
        <rFont val="ＭＳ ゴシック"/>
        <family val="3"/>
        <charset val="128"/>
      </rPr>
      <t>&lt;user_name&gt;</t>
    </r>
    <r>
      <rPr>
        <sz val="9"/>
        <color theme="1"/>
        <rFont val="ＭＳ ゴシック"/>
        <family val="3"/>
        <charset val="128"/>
      </rPr>
      <t>"</t>
    </r>
    <phoneticPr fontId="2"/>
  </si>
  <si>
    <r>
      <t xml:space="preserve">git config --global user.email </t>
    </r>
    <r>
      <rPr>
        <sz val="9"/>
        <color rgb="FFFF0000"/>
        <rFont val="ＭＳ ゴシック"/>
        <family val="3"/>
        <charset val="128"/>
      </rPr>
      <t>&lt;mail_address&gt;</t>
    </r>
    <phoneticPr fontId="2"/>
  </si>
  <si>
    <t>各種インストール</t>
  </si>
  <si>
    <t>-</t>
    <phoneticPr fontId="2"/>
  </si>
  <si>
    <t>★</t>
    <phoneticPr fontId="2"/>
  </si>
  <si>
    <t>○</t>
    <phoneticPr fontId="2"/>
  </si>
  <si>
    <t>git config --global credential.helper store</t>
    <phoneticPr fontId="2"/>
  </si>
  <si>
    <t>%USERPROFILE%\AppData\Roaming\Apple Computer\MobileSync\Backup</t>
    <phoneticPr fontId="7"/>
  </si>
  <si>
    <t>X:\720_Evacuate_iTunes\MobileSync\BackUp</t>
    <phoneticPr fontId="7"/>
  </si>
  <si>
    <t>×</t>
    <phoneticPr fontId="7"/>
  </si>
  <si>
    <t>○</t>
    <phoneticPr fontId="7"/>
  </si>
  <si>
    <t>%USERPROFILE%\Music\iTunes\Album Artwork</t>
    <phoneticPr fontId="7"/>
  </si>
  <si>
    <t>%USERPROFILE%\Music\iTunes\iTunes Media</t>
    <phoneticPr fontId="7"/>
  </si>
  <si>
    <t>X:\720_Evacuate_iTunes\iTunes Media</t>
  </si>
  <si>
    <t>X:\720_Evacuate_iTunes\MobileSync</t>
  </si>
  <si>
    <t>サービス名</t>
    <rPh sb="4" eb="5">
      <t>メイ</t>
    </rPh>
    <phoneticPr fontId="9"/>
  </si>
  <si>
    <t>容量</t>
    <rPh sb="0" eb="2">
      <t>ヨウリョウ</t>
    </rPh>
    <phoneticPr fontId="9"/>
  </si>
  <si>
    <t>zipダウンロード</t>
    <phoneticPr fontId="9"/>
  </si>
  <si>
    <t>メリット</t>
  </si>
  <si>
    <t>デメリット</t>
  </si>
  <si>
    <t>クラウドストレージMEGA</t>
    <phoneticPr fontId="9"/>
  </si>
  <si>
    <t>15GB</t>
    <phoneticPr fontId="9"/>
  </si>
  <si>
    <t>15GB(*1)</t>
    <phoneticPr fontId="9"/>
  </si>
  <si>
    <r>
      <t>・</t>
    </r>
    <r>
      <rPr>
        <sz val="9"/>
        <color theme="1"/>
        <rFont val="ＭＳ ゴシック"/>
        <family val="2"/>
        <charset val="128"/>
      </rPr>
      <t xml:space="preserve">容量15G
</t>
    </r>
    <r>
      <rPr>
        <sz val="9"/>
        <color rgb="FF000000"/>
        <rFont val="ＭＳ ゴシック"/>
        <family val="3"/>
        <charset val="128"/>
      </rPr>
      <t>・</t>
    </r>
    <phoneticPr fontId="9"/>
  </si>
  <si>
    <r>
      <t>・</t>
    </r>
    <r>
      <rPr>
        <sz val="9"/>
        <color theme="1"/>
        <rFont val="ＭＳ ゴシック"/>
        <family val="2"/>
        <charset val="128"/>
      </rPr>
      <t xml:space="preserve">履歴も容量に含まれる。長く使うと自然に 15GB を超えるため、履歴を削除しないとそれ以降新規ファイルが同期されなくなる。
</t>
    </r>
    <r>
      <rPr>
        <sz val="9"/>
        <color rgb="FF000000"/>
        <rFont val="ＭＳ ゴシック"/>
        <family val="3"/>
        <charset val="128"/>
      </rPr>
      <t>・</t>
    </r>
    <r>
      <rPr>
        <sz val="9"/>
        <color theme="1"/>
        <rFont val="ＭＳ ゴシック"/>
        <family val="2"/>
        <charset val="128"/>
      </rPr>
      <t xml:space="preserve">ファイルがGoogleに使用される恐れがある上、規約違反で勝手に消される恐れがある。
</t>
    </r>
    <r>
      <rPr>
        <sz val="9"/>
        <color rgb="FF000000"/>
        <rFont val="ＭＳ ゴシック"/>
        <family val="3"/>
        <charset val="128"/>
      </rPr>
      <t>・</t>
    </r>
    <r>
      <rPr>
        <sz val="9"/>
        <color theme="1"/>
        <rFont val="ＭＳ ゴシック"/>
        <family val="2"/>
        <charset val="128"/>
      </rPr>
      <t>クライアントアプリがアホで、ファイルが勝手に削除された。（規約違反は起こしていないはずなので、クライアントアプリがアホっぽい）</t>
    </r>
    <phoneticPr fontId="9"/>
  </si>
  <si>
    <t>AmazonDrive</t>
  </si>
  <si>
    <t>5GB</t>
    <phoneticPr fontId="9"/>
  </si>
  <si>
    <t>×</t>
    <phoneticPr fontId="9"/>
  </si>
  <si>
    <t>ファイルエクスポート</t>
  </si>
  <si>
    <r>
      <t>・</t>
    </r>
    <r>
      <rPr>
        <sz val="9"/>
        <color theme="1"/>
        <rFont val="ＭＳ ゴシック"/>
        <family val="2"/>
        <charset val="128"/>
      </rPr>
      <t xml:space="preserve">一括ダウンロードできない
</t>
    </r>
    <r>
      <rPr>
        <sz val="9"/>
        <color rgb="FF000000"/>
        <rFont val="ＭＳ ゴシック"/>
        <family val="3"/>
        <charset val="128"/>
      </rPr>
      <t>・</t>
    </r>
    <r>
      <rPr>
        <sz val="9"/>
        <color theme="1"/>
        <rFont val="ＭＳ ゴシック"/>
        <family val="2"/>
        <charset val="128"/>
      </rPr>
      <t xml:space="preserve">クライアントアプリが激重（最高使用メモリ1GB、最高CPU使用率50%）
</t>
    </r>
    <r>
      <rPr>
        <sz val="9"/>
        <color rgb="FF000000"/>
        <rFont val="ＭＳ ゴシック"/>
        <family val="3"/>
        <charset val="128"/>
      </rPr>
      <t>・</t>
    </r>
    <r>
      <rPr>
        <sz val="9"/>
        <color theme="1"/>
        <rFont val="ＭＳ ゴシック"/>
        <family val="2"/>
        <charset val="128"/>
      </rPr>
      <t xml:space="preserve">同期が止まってしまう場合がある
</t>
    </r>
    <r>
      <rPr>
        <sz val="9"/>
        <color rgb="FF000000"/>
        <rFont val="ＭＳ ゴシック"/>
        <family val="3"/>
        <charset val="128"/>
      </rPr>
      <t>・</t>
    </r>
    <r>
      <rPr>
        <sz val="9"/>
        <color theme="1"/>
        <rFont val="ＭＳ ゴシック"/>
        <family val="2"/>
        <charset val="128"/>
      </rPr>
      <t xml:space="preserve">同期対象のフォルダ選択をすると、同期の対象から外したフォルダはローカルから削除されてしまう（クラウドにのみデータが残る仕組み）
</t>
    </r>
    <r>
      <rPr>
        <sz val="9"/>
        <color rgb="FF000000"/>
        <rFont val="ＭＳ ゴシック"/>
        <family val="3"/>
        <charset val="128"/>
      </rPr>
      <t>・</t>
    </r>
    <r>
      <rPr>
        <sz val="9"/>
        <color theme="1"/>
        <rFont val="ＭＳ ゴシック"/>
        <family val="2"/>
        <charset val="128"/>
      </rPr>
      <t>ショートカットファイル（.lnk）がアップロードされない（拡張子(たとえば.lnk⇒.lnkbakなど)を変えてバックアップを取っておけば対処は可能）</t>
    </r>
    <phoneticPr fontId="9"/>
  </si>
  <si>
    <t>OneDrive</t>
  </si>
  <si>
    <t>○(*2)</t>
    <phoneticPr fontId="9"/>
  </si>
  <si>
    <r>
      <t>・</t>
    </r>
    <r>
      <rPr>
        <sz val="9"/>
        <color theme="1"/>
        <rFont val="ＭＳ ゴシック"/>
        <family val="2"/>
        <charset val="128"/>
      </rPr>
      <t>各フォルダ毎にzipダウンロードできる</t>
    </r>
    <rPh sb="1" eb="2">
      <t>カク</t>
    </rPh>
    <rPh sb="6" eb="7">
      <t>ゴト</t>
    </rPh>
    <phoneticPr fontId="9"/>
  </si>
  <si>
    <r>
      <t>・</t>
    </r>
    <r>
      <rPr>
        <sz val="9"/>
        <color theme="1"/>
        <rFont val="ＭＳ ゴシック"/>
        <family val="2"/>
        <charset val="128"/>
      </rPr>
      <t>zipダウンロード時にzip変換がおっせえ</t>
    </r>
    <rPh sb="10" eb="11">
      <t>ジ</t>
    </rPh>
    <rPh sb="15" eb="17">
      <t>ヘンカン</t>
    </rPh>
    <phoneticPr fontId="9"/>
  </si>
  <si>
    <t>3GB+α</t>
    <phoneticPr fontId="9"/>
  </si>
  <si>
    <t>github</t>
    <phoneticPr fontId="9"/>
  </si>
  <si>
    <t>1GB未満推奨</t>
    <phoneticPr fontId="9"/>
  </si>
  <si>
    <t>(*1) 履歴も容量に含まれる。長く使うと自然に 15GB を超えるため、履歴を削除しないとそれ以降新規ファイルが同期されなくなる。</t>
    <phoneticPr fontId="9"/>
  </si>
  <si>
    <t>(*2)★容量のmaxある？</t>
    <rPh sb="5" eb="7">
      <t>ヨウリョウ</t>
    </rPh>
    <phoneticPr fontId="9"/>
  </si>
  <si>
    <t>★zipダウンロード時に1000ファイルいかに抑える必要なのはどのサービスだっけ？</t>
    <rPh sb="10" eb="11">
      <t>ジ</t>
    </rPh>
    <rPh sb="23" eb="24">
      <t>オサ</t>
    </rPh>
    <rPh sb="26" eb="28">
      <t>ヒツヨウ</t>
    </rPh>
    <phoneticPr fontId="9"/>
  </si>
  <si>
    <t>①-1 仕事先で使用するために、アップロードしたい</t>
    <rPh sb="4" eb="7">
      <t>シゴトサキ</t>
    </rPh>
    <rPh sb="8" eb="10">
      <t>シヨウ</t>
    </rPh>
    <phoneticPr fontId="9"/>
  </si>
  <si>
    <t>｜</t>
    <phoneticPr fontId="9"/>
  </si>
  <si>
    <t>①-2 スマホでも見るために、アップロードしたい</t>
    <rPh sb="9" eb="10">
      <t>ミ</t>
    </rPh>
    <phoneticPr fontId="9"/>
  </si>
  <si>
    <t>② PC内の容量を抑制するために、退避したい</t>
    <rPh sb="4" eb="5">
      <t>ナイ</t>
    </rPh>
    <rPh sb="6" eb="8">
      <t>ヨウリョウ</t>
    </rPh>
    <rPh sb="9" eb="11">
      <t>ヨクセイ</t>
    </rPh>
    <phoneticPr fontId="9"/>
  </si>
  <si>
    <t>③-1 故障時の保障のために、バックアップしたい（アップロードで担保できればよし）</t>
    <rPh sb="4" eb="7">
      <t>コショウジ</t>
    </rPh>
    <rPh sb="8" eb="10">
      <t>ホショウ</t>
    </rPh>
    <phoneticPr fontId="9"/>
  </si>
  <si>
    <t>③-2 ファイル削除時の復旧のために、バックアップしたい（アップロードで担保できればよし）</t>
    <rPh sb="8" eb="10">
      <t>サクジョ</t>
    </rPh>
    <rPh sb="10" eb="11">
      <t>ジ</t>
    </rPh>
    <rPh sb="12" eb="14">
      <t>フッキュウ</t>
    </rPh>
    <phoneticPr fontId="9"/>
  </si>
  <si>
    <t>③-3 PC移行時用に、バックアップしたい（アップロードで担保できればよし）</t>
    <rPh sb="6" eb="8">
      <t>イコウ</t>
    </rPh>
    <rPh sb="8" eb="9">
      <t>ジ</t>
    </rPh>
    <rPh sb="9" eb="10">
      <t>ヨウ</t>
    </rPh>
    <phoneticPr fontId="9"/>
  </si>
  <si>
    <t>④バージョン管理したい</t>
    <rPh sb="6" eb="8">
      <t>カンリ</t>
    </rPh>
    <phoneticPr fontId="9"/>
  </si>
  <si>
    <t>↓</t>
    <phoneticPr fontId="9"/>
  </si>
  <si>
    <t>要件</t>
    <rPh sb="0" eb="2">
      <t>ヨウケン</t>
    </rPh>
    <phoneticPr fontId="9"/>
  </si>
  <si>
    <t>up
仕事</t>
    <rPh sb="3" eb="5">
      <t>シゴト</t>
    </rPh>
    <phoneticPr fontId="9"/>
  </si>
  <si>
    <t>up
Mbl</t>
    <phoneticPr fontId="9"/>
  </si>
  <si>
    <t>ev</t>
    <phoneticPr fontId="9"/>
  </si>
  <si>
    <t>bk
故障</t>
    <rPh sb="3" eb="5">
      <t>コショウ</t>
    </rPh>
    <phoneticPr fontId="9"/>
  </si>
  <si>
    <t>bk
削除</t>
    <rPh sb="3" eb="5">
      <t>サクジョ</t>
    </rPh>
    <phoneticPr fontId="9"/>
  </si>
  <si>
    <t>bk
移行</t>
    <rPh sb="3" eb="5">
      <t>イコウ</t>
    </rPh>
    <phoneticPr fontId="9"/>
  </si>
  <si>
    <t>vr</t>
    <phoneticPr fontId="9"/>
  </si>
  <si>
    <t>ストレージ</t>
    <phoneticPr fontId="9"/>
  </si>
  <si>
    <t>CLOUD</t>
    <phoneticPr fontId="9"/>
  </si>
  <si>
    <t>ディレクトリ</t>
    <phoneticPr fontId="9"/>
  </si>
  <si>
    <t>パス</t>
    <phoneticPr fontId="9"/>
  </si>
  <si>
    <t>①-1</t>
    <phoneticPr fontId="9"/>
  </si>
  <si>
    <t>①-2</t>
    <phoneticPr fontId="9"/>
  </si>
  <si>
    <t>②</t>
    <phoneticPr fontId="9"/>
  </si>
  <si>
    <t>③-1</t>
    <phoneticPr fontId="9"/>
  </si>
  <si>
    <t>③-2</t>
    <phoneticPr fontId="9"/>
  </si>
  <si>
    <t>③-3</t>
    <phoneticPr fontId="9"/>
  </si>
  <si>
    <t>④</t>
    <phoneticPr fontId="9"/>
  </si>
  <si>
    <t>本体</t>
    <rPh sb="0" eb="2">
      <t>ホンタイ</t>
    </rPh>
    <phoneticPr fontId="9"/>
  </si>
  <si>
    <t>SD</t>
    <phoneticPr fontId="9"/>
  </si>
  <si>
    <t>外部HDD</t>
    <rPh sb="0" eb="2">
      <t>ガイブ</t>
    </rPh>
    <phoneticPr fontId="9"/>
  </si>
  <si>
    <t>Dropbox</t>
    <phoneticPr fontId="9"/>
  </si>
  <si>
    <t>OneDrive</t>
    <phoneticPr fontId="9"/>
  </si>
  <si>
    <t>iCloud</t>
    <phoneticPr fontId="9"/>
  </si>
  <si>
    <t>Google
Drive</t>
    <phoneticPr fontId="9"/>
  </si>
  <si>
    <t>Github</t>
    <phoneticPr fontId="9"/>
  </si>
  <si>
    <t>デスクトップ(OneDrive)</t>
    <phoneticPr fontId="9"/>
  </si>
  <si>
    <t>C:\Users\draem\OneDrive\デスクトップ</t>
  </si>
  <si>
    <t>△</t>
    <phoneticPr fontId="9"/>
  </si>
  <si>
    <t>M</t>
    <phoneticPr fontId="9"/>
  </si>
  <si>
    <t>重要なデータは格納しないため、特にバックアップしない。</t>
    <rPh sb="15" eb="16">
      <t>トク</t>
    </rPh>
    <phoneticPr fontId="9"/>
  </si>
  <si>
    <t>デスクトップ</t>
    <phoneticPr fontId="9"/>
  </si>
  <si>
    <t>-</t>
    <phoneticPr fontId="9"/>
  </si>
  <si>
    <t>格納しない</t>
    <rPh sb="0" eb="2">
      <t>カクノウ</t>
    </rPh>
    <phoneticPr fontId="9"/>
  </si>
  <si>
    <t>ドキュメント(メイン)</t>
    <phoneticPr fontId="9"/>
  </si>
  <si>
    <t>C:\Users\draem\Dropbox</t>
    <phoneticPr fontId="9"/>
  </si>
  <si>
    <t>○</t>
    <phoneticPr fontId="9"/>
  </si>
  <si>
    <t>S</t>
    <phoneticPr fontId="9"/>
  </si>
  <si>
    <t>Dropboxでバックアップ</t>
    <phoneticPr fontId="9"/>
  </si>
  <si>
    <t>ドキュメント(サブ1)</t>
    <phoneticPr fontId="9"/>
  </si>
  <si>
    <t>C:\Users\draem\OneDrive\Documents</t>
    <phoneticPr fontId="9"/>
  </si>
  <si>
    <t>ドキュメント(サブ2)</t>
    <phoneticPr fontId="9"/>
  </si>
  <si>
    <t>Z:\100_Documents</t>
    <phoneticPr fontId="9"/>
  </si>
  <si>
    <t>基本SD、バックアップのために外部HDDに置く。容量が大きいのでスマホUpやバージョン管理はしない。</t>
    <rPh sb="0" eb="2">
      <t>キホン</t>
    </rPh>
    <rPh sb="15" eb="17">
      <t>ガイブ</t>
    </rPh>
    <rPh sb="21" eb="22">
      <t>オ</t>
    </rPh>
    <rPh sb="24" eb="26">
      <t>ヨウリョウ</t>
    </rPh>
    <rPh sb="27" eb="28">
      <t>オオ</t>
    </rPh>
    <rPh sb="43" eb="45">
      <t>カンリ</t>
    </rPh>
    <phoneticPr fontId="9"/>
  </si>
  <si>
    <t>ピクチャ(Cドライブ)</t>
    <phoneticPr fontId="9"/>
  </si>
  <si>
    <t>C:\Users\draem\OneDrive\Pictures</t>
    <phoneticPr fontId="9"/>
  </si>
  <si>
    <t>ピクチャ(Zドライブ)</t>
    <phoneticPr fontId="9"/>
  </si>
  <si>
    <t>Z:\200_Pictures</t>
    <phoneticPr fontId="9"/>
  </si>
  <si>
    <t>基本SD、バックアップのために外部HDDに置く。容量が大きいのでスマホUpはしない。</t>
    <rPh sb="0" eb="2">
      <t>キホン</t>
    </rPh>
    <rPh sb="15" eb="17">
      <t>ガイブ</t>
    </rPh>
    <rPh sb="21" eb="22">
      <t>オ</t>
    </rPh>
    <rPh sb="24" eb="26">
      <t>ヨウリョウ</t>
    </rPh>
    <rPh sb="27" eb="28">
      <t>オオ</t>
    </rPh>
    <phoneticPr fontId="9"/>
  </si>
  <si>
    <t>音楽(Cドライブ)</t>
    <rPh sb="0" eb="2">
      <t>オンガク</t>
    </rPh>
    <phoneticPr fontId="9"/>
  </si>
  <si>
    <t>C:\Users\draem\Music</t>
    <phoneticPr fontId="9"/>
  </si>
  <si>
    <t>音楽(Zドライブ)</t>
    <rPh sb="0" eb="2">
      <t>オンガク</t>
    </rPh>
    <phoneticPr fontId="9"/>
  </si>
  <si>
    <t>Z:\300_Musics</t>
  </si>
  <si>
    <t>ビデオ(Cドライブ)</t>
    <phoneticPr fontId="9"/>
  </si>
  <si>
    <t>C:\Users\draem\Videos</t>
    <phoneticPr fontId="9"/>
  </si>
  <si>
    <t>ビデオ(Zドライブ)</t>
    <phoneticPr fontId="9"/>
  </si>
  <si>
    <t>Z:\400_Videos</t>
  </si>
  <si>
    <t>ゲーム(Zドライブ)</t>
    <phoneticPr fontId="9"/>
  </si>
  <si>
    <t>Z:\500_Games</t>
  </si>
  <si>
    <t>漫画(Zドライブ)</t>
    <rPh sb="0" eb="2">
      <t>マンガ</t>
    </rPh>
    <phoneticPr fontId="9"/>
  </si>
  <si>
    <t>Z:\600_Comics</t>
  </si>
  <si>
    <t>小説(Zドライブ)</t>
    <rPh sb="0" eb="2">
      <t>ショウセツ</t>
    </rPh>
    <phoneticPr fontId="9"/>
  </si>
  <si>
    <t>Z:\610_Novels</t>
  </si>
  <si>
    <t>ダウンロード</t>
    <phoneticPr fontId="9"/>
  </si>
  <si>
    <t>‪C:\Users\draem\Downloads</t>
    <phoneticPr fontId="9"/>
  </si>
  <si>
    <t>基本、格納しない。格納したら移動する。</t>
    <rPh sb="0" eb="2">
      <t>キホン</t>
    </rPh>
    <rPh sb="3" eb="5">
      <t>カクノウ</t>
    </rPh>
    <rPh sb="9" eb="11">
      <t>カクノウ</t>
    </rPh>
    <rPh sb="14" eb="16">
      <t>イドウ</t>
    </rPh>
    <phoneticPr fontId="9"/>
  </si>
  <si>
    <t>コードサンプル</t>
    <phoneticPr fontId="9"/>
  </si>
  <si>
    <t>C:\codes_sample</t>
  </si>
  <si>
    <t>svnでバージョン管理する。さらに外部HDDにバックアップする。容量が大きいので仕事用UpスマホUpやバージョン管理はしない。</t>
    <rPh sb="9" eb="11">
      <t>カンリ</t>
    </rPh>
    <rPh sb="17" eb="19">
      <t>ガイブ</t>
    </rPh>
    <rPh sb="32" eb="34">
      <t>ヨウリョウ</t>
    </rPh>
    <rPh sb="35" eb="36">
      <t>オオ</t>
    </rPh>
    <rPh sb="40" eb="43">
      <t>シゴトヨウ</t>
    </rPh>
    <rPh sb="56" eb="58">
      <t>カンリ</t>
    </rPh>
    <phoneticPr fontId="9"/>
  </si>
  <si>
    <t>コード</t>
    <phoneticPr fontId="9"/>
  </si>
  <si>
    <t>githubで管理する。</t>
    <rPh sb="7" eb="9">
      <t>カンリ</t>
    </rPh>
    <phoneticPr fontId="9"/>
  </si>
  <si>
    <t>GITHUB wiki</t>
    <phoneticPr fontId="9"/>
  </si>
  <si>
    <t>C:\github_io</t>
  </si>
  <si>
    <t>Other</t>
    <phoneticPr fontId="9"/>
  </si>
  <si>
    <t>ソフトウェア(仕事用)</t>
    <rPh sb="7" eb="10">
      <t>シゴトヨウ</t>
    </rPh>
    <phoneticPr fontId="9"/>
  </si>
  <si>
    <t>外部HDDにバックアップ＋zipに固めてGoogleDriveアップロード</t>
    <rPh sb="0" eb="2">
      <t>ガイブ</t>
    </rPh>
    <rPh sb="17" eb="18">
      <t>カタ</t>
    </rPh>
    <phoneticPr fontId="9"/>
  </si>
  <si>
    <t>ソフトウェア(私用)</t>
    <rPh sb="7" eb="9">
      <t>シヨウ</t>
    </rPh>
    <phoneticPr fontId="9"/>
  </si>
  <si>
    <t>外部HDDにバックアップ</t>
    <phoneticPr fontId="9"/>
  </si>
  <si>
    <t>ソフトウェア設定(仕事用)</t>
    <rPh sb="6" eb="8">
      <t>セッテイ</t>
    </rPh>
    <phoneticPr fontId="9"/>
  </si>
  <si>
    <t>ソフトウェア設定(私用)</t>
    <rPh sb="6" eb="8">
      <t>セッテイ</t>
    </rPh>
    <phoneticPr fontId="9"/>
  </si>
  <si>
    <t>タスクスケジューラ設定</t>
    <rPh sb="9" eb="11">
      <t>セッテイ</t>
    </rPh>
    <phoneticPr fontId="9"/>
  </si>
  <si>
    <t>GoogleDriveアップロード</t>
    <phoneticPr fontId="9"/>
  </si>
  <si>
    <t>ユーザ―辞書</t>
    <rPh sb="4" eb="6">
      <t>ジショ</t>
    </rPh>
    <phoneticPr fontId="9"/>
  </si>
  <si>
    <t>ソフトウェアインストーラー</t>
    <phoneticPr fontId="9"/>
  </si>
  <si>
    <t>iTunesライブラリ</t>
    <phoneticPr fontId="9"/>
  </si>
  <si>
    <t>X:\720_Evacuate_iTunes\Album Artwork
X:\720_Evacuate_iTunes\iTunes Media</t>
    <phoneticPr fontId="9"/>
  </si>
  <si>
    <r>
      <t>容量が大きいので外部HDDに退避する。バックアップはしない。(</t>
    </r>
    <r>
      <rPr>
        <sz val="9"/>
        <color rgb="FFFF0000"/>
        <rFont val="ＭＳ ゴシック"/>
        <family val="3"/>
        <charset val="128"/>
      </rPr>
      <t>バックアップしたいなら、RAIDにするしかないかも</t>
    </r>
    <r>
      <rPr>
        <sz val="9"/>
        <rFont val="ＭＳ ゴシック"/>
        <family val="3"/>
        <charset val="128"/>
      </rPr>
      <t>）</t>
    </r>
    <rPh sb="0" eb="2">
      <t>ヨウリョウ</t>
    </rPh>
    <rPh sb="3" eb="4">
      <t>オオ</t>
    </rPh>
    <rPh sb="8" eb="10">
      <t>ガイブ</t>
    </rPh>
    <rPh sb="14" eb="16">
      <t>タイヒ</t>
    </rPh>
    <phoneticPr fontId="9"/>
  </si>
  <si>
    <t>iTunesバックアップ</t>
    <phoneticPr fontId="9"/>
  </si>
  <si>
    <t>X:\720_Evacuate_iTunes\MobileSync</t>
    <phoneticPr fontId="9"/>
  </si>
  <si>
    <t>SERATOバックアップ</t>
    <phoneticPr fontId="9"/>
  </si>
  <si>
    <t>Z:\_Serato_Backup</t>
    <phoneticPr fontId="9"/>
  </si>
  <si>
    <t>基本SD、バックアップのために外部HDDに置く。</t>
    <phoneticPr fontId="9"/>
  </si>
  <si>
    <t>SERATOライブラリ</t>
    <phoneticPr fontId="9"/>
  </si>
  <si>
    <t>Z:\_Serato_</t>
    <phoneticPr fontId="9"/>
  </si>
  <si>
    <t>基本SD、バックアップのために外部HDDに置く。</t>
  </si>
  <si>
    <t>・SVNやWindowsのファイル履歴機能の注意点</t>
    <rPh sb="22" eb="25">
      <t>チュウイテン</t>
    </rPh>
    <phoneticPr fontId="9"/>
  </si>
  <si>
    <t>バージョン管理やファイル削除時の復旧には使えるが、PC故障時に対処できない</t>
    <rPh sb="5" eb="7">
      <t>カンリ</t>
    </rPh>
    <rPh sb="12" eb="14">
      <t>サクジョ</t>
    </rPh>
    <rPh sb="14" eb="15">
      <t>ジ</t>
    </rPh>
    <rPh sb="16" eb="18">
      <t>フッキュウ</t>
    </rPh>
    <rPh sb="20" eb="21">
      <t>ツカ</t>
    </rPh>
    <rPh sb="27" eb="30">
      <t>コショウジ</t>
    </rPh>
    <rPh sb="31" eb="33">
      <t>タイショ</t>
    </rPh>
    <phoneticPr fontId="9"/>
  </si>
  <si>
    <t>■各デバイス/サービスの特徴</t>
    <rPh sb="1" eb="2">
      <t>カク</t>
    </rPh>
    <rPh sb="12" eb="14">
      <t>トクチョウ</t>
    </rPh>
    <phoneticPr fontId="9"/>
  </si>
  <si>
    <t>SD</t>
  </si>
  <si>
    <t>iCloud</t>
  </si>
  <si>
    <t>Github</t>
  </si>
  <si>
    <t>SVN</t>
    <phoneticPr fontId="9"/>
  </si>
  <si>
    <t>■TODO</t>
    <phoneticPr fontId="9"/>
  </si>
  <si>
    <t>☆OneDrive有効化</t>
    <rPh sb="9" eb="12">
      <t>ユウコウカ</t>
    </rPh>
    <phoneticPr fontId="9"/>
  </si>
  <si>
    <t>☆容量が大きいため、要整理</t>
    <rPh sb="1" eb="3">
      <t>ヨウリョウ</t>
    </rPh>
    <rPh sb="4" eb="5">
      <t>オオ</t>
    </rPh>
    <rPh sb="10" eb="11">
      <t>ヨウ</t>
    </rPh>
    <rPh sb="11" eb="13">
      <t>セイリ</t>
    </rPh>
    <phoneticPr fontId="9"/>
  </si>
  <si>
    <t>→OneDriveは使わない。</t>
    <rPh sb="10" eb="11">
      <t>ツカ</t>
    </rPh>
    <phoneticPr fontId="9"/>
  </si>
  <si>
    <t>☆prg_exeを「C:\Users\draem\Programs\program」に置く目的は？</t>
    <rPh sb="43" eb="44">
      <t>オ</t>
    </rPh>
    <rPh sb="45" eb="47">
      <t>モクテキ</t>
    </rPh>
    <phoneticPr fontId="9"/>
  </si>
  <si>
    <t>→別PCへ移行するときにソフトウェアとソフトウェア設定のディレクトリがまとまっていたほうが移行が簡単だから</t>
    <rPh sb="1" eb="2">
      <t>ベツ</t>
    </rPh>
    <rPh sb="5" eb="7">
      <t>イコウ</t>
    </rPh>
    <rPh sb="25" eb="27">
      <t>セッテイ</t>
    </rPh>
    <rPh sb="45" eb="47">
      <t>イコウ</t>
    </rPh>
    <rPh sb="48" eb="50">
      <t>カンタン</t>
    </rPh>
    <phoneticPr fontId="9"/>
  </si>
  <si>
    <t>☆C:\Users\draem\Programs配下を整理する</t>
    <rPh sb="24" eb="26">
      <t>ハイカ</t>
    </rPh>
    <rPh sb="27" eb="29">
      <t>セイリ</t>
    </rPh>
    <phoneticPr fontId="9"/>
  </si>
  <si>
    <t>・C:\other</t>
    <phoneticPr fontId="9"/>
  </si>
  <si>
    <t>→手動で格納</t>
    <phoneticPr fontId="9"/>
  </si>
  <si>
    <t>・C:\Users\draem\programs\setting</t>
    <phoneticPr fontId="9"/>
  </si>
  <si>
    <t>iTunes</t>
  </si>
  <si>
    <t>Kinza</t>
  </si>
  <si>
    <t>MP3Tag</t>
  </si>
  <si>
    <t>Serato</t>
  </si>
  <si>
    <t>Subversion</t>
  </si>
  <si>
    <t>■「C:\Users\draem\Programs\_script」整理</t>
    <rPh sb="34" eb="36">
      <t>セイリ</t>
    </rPh>
    <phoneticPr fontId="9"/>
  </si>
  <si>
    <t>000_output_program_list.bat.lnk</t>
  </si>
  <si>
    <t>program files等の配下のディレクトリ名を出力</t>
    <rPh sb="13" eb="14">
      <t>ナド</t>
    </rPh>
    <rPh sb="15" eb="17">
      <t>ハイカ</t>
    </rPh>
    <rPh sb="24" eb="25">
      <t>メイ</t>
    </rPh>
    <rPh sb="26" eb="28">
      <t>シュツリョク</t>
    </rPh>
    <phoneticPr fontId="9"/>
  </si>
  <si>
    <t>100_move_setting_files.bat.lnk</t>
  </si>
  <si>
    <t>インストール済みソフトウェアの設定ファイルを退避＆復帰する</t>
    <rPh sb="22" eb="24">
      <t>タイヒ</t>
    </rPh>
    <rPh sb="25" eb="27">
      <t>フッキ</t>
    </rPh>
    <phoneticPr fontId="9"/>
  </si>
  <si>
    <t>200_backup_shortcut_folder.bat.lnk</t>
  </si>
  <si>
    <t>C:\Users\draem\Programs\_script\shortcut(*1)をshortcut_bakとしてバックアップする</t>
    <phoneticPr fontId="9"/>
  </si>
  <si>
    <t>210_rename_shortcut_name_lnk_to_lnkbak.bat.lnk</t>
  </si>
  <si>
    <t>shortcut_bak内のショートカットファイルの拡張子をlnk→lnkbakに変更する(*2)</t>
    <rPh sb="12" eb="13">
      <t>ナイ</t>
    </rPh>
    <rPh sb="26" eb="29">
      <t>カクチョウシ</t>
    </rPh>
    <rPh sb="41" eb="43">
      <t>ヘンコウ</t>
    </rPh>
    <phoneticPr fontId="9"/>
  </si>
  <si>
    <t>211_rename_shortcut_name_lnkbak_to_lnk.bat.lnk</t>
  </si>
  <si>
    <t>shortcut_bak内のショートカットファイルの拡張子をlnkbak→lnkに変更する(*2)</t>
    <rPh sb="12" eb="13">
      <t>ナイ</t>
    </rPh>
    <rPh sb="26" eb="29">
      <t>カクチョウシ</t>
    </rPh>
    <rPh sb="41" eb="43">
      <t>ヘンコウ</t>
    </rPh>
    <phoneticPr fontId="9"/>
  </si>
  <si>
    <t>(*1) Start Menu\Programs\配下とSendToを指すディレクトリ</t>
    <rPh sb="35" eb="36">
      <t>サ</t>
    </rPh>
    <phoneticPr fontId="9"/>
  </si>
  <si>
    <t>(*2) クラウドストレージの仕様上、lnkファイルはアップロード対象にならないようだったため、アップロードのために拡張子を変更</t>
    <rPh sb="15" eb="17">
      <t>シヨウ</t>
    </rPh>
    <rPh sb="17" eb="18">
      <t>ジョウ</t>
    </rPh>
    <rPh sb="33" eb="35">
      <t>タイショウ</t>
    </rPh>
    <rPh sb="58" eb="61">
      <t>カクチョウシ</t>
    </rPh>
    <rPh sb="62" eb="64">
      <t>ヘンコウ</t>
    </rPh>
    <phoneticPr fontId="9"/>
  </si>
  <si>
    <t>プログラム</t>
    <phoneticPr fontId="9"/>
  </si>
  <si>
    <t>退避系</t>
    <rPh sb="0" eb="2">
      <t>タイヒ</t>
    </rPh>
    <rPh sb="2" eb="3">
      <t>ケイ</t>
    </rPh>
    <phoneticPr fontId="9"/>
  </si>
  <si>
    <t>C:\codes\bat\tools\other\MoveSettingFiles.bat</t>
  </si>
  <si>
    <t>..\vbs\300_EvacuateSettingFiles.vbs</t>
    <phoneticPr fontId="9"/>
  </si>
  <si>
    <t>..\vbs\301_RestoreSettingFiles.vbs</t>
  </si>
  <si>
    <t>%USERPROFILE%\AppData\Local\Kinza\User Data                           "%DST_ROOT_PATH%\setting\Kinza\User Data"</t>
  </si>
  <si>
    <t>%USERPROFILE%\AppData\Local\HNXgrep                                   "%DST_ROOT_PATH%\setting\HNXgrep\HNXgrep"</t>
  </si>
  <si>
    <t>%USERPROFILE%\AppData\Local\Icaros                                    "%DST_ROOT_PATH%\setting\Icaros\Icaros"</t>
  </si>
  <si>
    <t>%USERPROFILE%\AppData\Roaming\GZ20                                    "%DST_ROOT_PATH%\setting\EasyShot\GZ20"</t>
  </si>
  <si>
    <t>%USERPROFILE%\AppData\Roaming\KT Software                             "%DST_ROOT_PATH%\setting\DeInput\KT Software"</t>
  </si>
  <si>
    <t>%USERPROFILE%\AppData\Roaming\Mp3tag                                  "%DST_ROOT_PATH%\setting\MP3Tag\MP3Tag"</t>
  </si>
  <si>
    <t>%USERPROFILE%\AppData\Roaming\Team Hasebe                             "%DST_ROOT_PATH%\setting\TVClock\Team Hasebe"</t>
  </si>
  <si>
    <t>%USERPROFILE%\AppData\Roaming\Audacity                                "%DST_ROOT_PATH%\setting\Audacity\Audacity"</t>
  </si>
  <si>
    <t>%USERPROFILE%\AppData\Roaming\Subversion                              "%DST_ROOT_PATH%\setting\Subversion\Subversion"</t>
  </si>
  <si>
    <t>%USERPROFILE%\AppData\Roaming\TortoiseGit                             "%DST_ROOT_PATH%\setting\TortoiseGit\TortoiseGit"</t>
  </si>
  <si>
    <t>%USERPROFILE%\AppData\Roaming\TortoiseSVN                             "%DST_ROOT_PATH%\setting\TortoiseSVN\TortoiseSVN"</t>
  </si>
  <si>
    <t>%USERPROFILE%\Music\_Serato_                                          "%DST_ROOT_PATH%\setting\Serato\_Serato_"</t>
  </si>
  <si>
    <t>%USERPROFILE%\Music\_Serato_Backup                                    "%DST_ROOT_PATH%\setting\Serato\_Serato_Backup"</t>
    <phoneticPr fontId="9"/>
  </si>
  <si>
    <t>%USERPROFILE%\Music\iTunes                                            "%DST_ROOT_PATH%\setting\iTunes\iTunes"</t>
    <phoneticPr fontId="9"/>
  </si>
  <si>
    <t>バックアップ</t>
    <phoneticPr fontId="9"/>
  </si>
  <si>
    <t>SRCからDSTへrobocopyする</t>
    <phoneticPr fontId="9"/>
  </si>
  <si>
    <t>SRC</t>
    <phoneticPr fontId="9"/>
  </si>
  <si>
    <t>DST</t>
    <phoneticPr fontId="9"/>
  </si>
  <si>
    <r>
      <t>C:\</t>
    </r>
    <r>
      <rPr>
        <sz val="9"/>
        <color rgb="FFFF0000"/>
        <rFont val="ＭＳ ゴシック"/>
        <family val="3"/>
        <charset val="128"/>
      </rPr>
      <t>codes</t>
    </r>
    <r>
      <rPr>
        <sz val="9"/>
        <color theme="1"/>
        <rFont val="ＭＳ ゴシック"/>
        <family val="2"/>
        <charset val="128"/>
      </rPr>
      <t>\bat\tools\other\backup\BackupLibrary.bat</t>
    </r>
  </si>
  <si>
    <t>Z:</t>
  </si>
  <si>
    <t>\\RASPBERRYPI\LogitecHdd3T\821_BackUp_Library</t>
    <phoneticPr fontId="9"/>
  </si>
  <si>
    <r>
      <t>C:\</t>
    </r>
    <r>
      <rPr>
        <sz val="9"/>
        <color rgb="FFFF0000"/>
        <rFont val="ＭＳ ゴシック"/>
        <family val="3"/>
        <charset val="128"/>
      </rPr>
      <t>codes</t>
    </r>
    <r>
      <rPr>
        <sz val="9"/>
        <color theme="1"/>
        <rFont val="ＭＳ ゴシック"/>
        <family val="2"/>
        <charset val="128"/>
      </rPr>
      <t>\bat\tools\other\backup\BackupDropbox.bat</t>
    </r>
  </si>
  <si>
    <t>C:\Users\draem_000\Documents\Dropbox</t>
  </si>
  <si>
    <t>\\RASPBERRYPI\LogitecHdd3T\822_BackUp_Dropbox</t>
    <phoneticPr fontId="9"/>
  </si>
  <si>
    <r>
      <t>C:\</t>
    </r>
    <r>
      <rPr>
        <sz val="9"/>
        <color rgb="FFFF0000"/>
        <rFont val="ＭＳ ゴシック"/>
        <family val="3"/>
        <charset val="128"/>
      </rPr>
      <t>codes</t>
    </r>
    <r>
      <rPr>
        <sz val="9"/>
        <color theme="1"/>
        <rFont val="ＭＳ ゴシック"/>
        <family val="2"/>
        <charset val="128"/>
      </rPr>
      <t>\bat\tools\other\backup\BackupAmazonDrive.bat</t>
    </r>
  </si>
  <si>
    <t>C:\Users\draem_000\Documents\Amazon Drive</t>
  </si>
  <si>
    <t>\\RASPBERRYPI\LogitecHdd3T\823_BackUp_AmazonDrive</t>
    <phoneticPr fontId="9"/>
  </si>
  <si>
    <t>C:\codes\bat\tools\other\backup\BackupCommon.bat</t>
  </si>
  <si>
    <t>C:\codes\bat\tools\other\BackupShortcutFolder.bat</t>
  </si>
  <si>
    <t>「shortcut」フォルダから「shortcut_bak」へrobocopyし、.lnkを.lnkbakにリネームする</t>
    <phoneticPr fontId="9"/>
  </si>
  <si>
    <t>C:\codes\bat\tools\other\RenameShortcutNameLnkbakToLnk.bat</t>
  </si>
  <si>
    <t>「shortcut_bak」フォルダ内の.lnkbakを.lnkにリネームする</t>
    <rPh sb="18" eb="19">
      <t>ナイ</t>
    </rPh>
    <phoneticPr fontId="9"/>
  </si>
  <si>
    <t>C:\codes\bat\tools\other\RenameShortcutNameLnkToLnkbak.bat</t>
  </si>
  <si>
    <t>「shortcut_bak」フォルダ内の.lnkを.lnkbakにリネームする</t>
    <rPh sb="18" eb="19">
      <t>ナイ</t>
    </rPh>
    <phoneticPr fontId="9"/>
  </si>
  <si>
    <t>SSH暗号鍵</t>
    <rPh sb="3" eb="5">
      <t>アンゴウ</t>
    </rPh>
    <rPh sb="5" eb="6">
      <t>カギ</t>
    </rPh>
    <phoneticPr fontId="2"/>
  </si>
  <si>
    <t>-</t>
    <phoneticPr fontId="2"/>
  </si>
  <si>
    <t>SSH config設定</t>
    <rPh sb="10" eb="12">
      <t>セッテイ</t>
    </rPh>
    <phoneticPr fontId="2"/>
  </si>
  <si>
    <t>vim ~/.ssh/config</t>
    <phoneticPr fontId="2"/>
  </si>
  <si>
    <t>\cp -f /mnt/c/Users/draem/.ssh/id_rsa     ~/.ssh/id_rsa</t>
  </si>
  <si>
    <t>\cp -f /mnt/c/Users/draem/.ssh/id_rsa.ppk ~/.ssh/id_rsa.ppk</t>
  </si>
  <si>
    <t>\cp -f /mnt/c/Users/draem/.ssh/id_rsa.pub ~/.ssh/id_rsa.pub</t>
  </si>
  <si>
    <t>Codes</t>
  </si>
  <si>
    <t>Codes</t>
    <phoneticPr fontId="9"/>
  </si>
  <si>
    <t>Prg</t>
    <phoneticPr fontId="9"/>
  </si>
  <si>
    <t>Category</t>
    <phoneticPr fontId="2"/>
  </si>
  <si>
    <t>ProgramsIndex</t>
  </si>
  <si>
    <t>作業列</t>
    <rPh sb="0" eb="2">
      <t>サギョウ</t>
    </rPh>
    <rPh sb="2" eb="3">
      <t>レツ</t>
    </rPh>
    <phoneticPr fontId="2"/>
  </si>
  <si>
    <t>C:\codes\vbs\tools\win\other\StartupWsl.vbs</t>
  </si>
  <si>
    <t>C:\codes\vbs\tools\teraterm\ConnectWSL2withTeraTerm.vbs</t>
  </si>
  <si>
    <t>C:\codes\ttl\login_mac.ttl</t>
  </si>
  <si>
    <t>C:\codes\winscp\login_raspberrypi.bat</t>
  </si>
  <si>
    <t>C:\codes\vcxsrv\config.xlaunch</t>
  </si>
  <si>
    <t>C:\prg_exe\X-Finder\BackupIniToTabbak.bat</t>
  </si>
  <si>
    <t>C:\root\30_tool\BackUpFiles.bat</t>
  </si>
  <si>
    <t>C:\root\30_tool\ScheduledBackup.bat</t>
  </si>
  <si>
    <t>C:\root\30_tool\ConnectRobocipA1withSshpfVnc.vbs</t>
  </si>
  <si>
    <t>C:\root\30_tool\ConnectRobocipA1withTeraTerm.ttl</t>
  </si>
  <si>
    <t>C:\root\30_tool\ConnectRobocipA1withWinScp.bat</t>
  </si>
  <si>
    <t>Programs (QuickAccess)</t>
    <phoneticPr fontId="7"/>
  </si>
  <si>
    <t>\cp -f /mnt/c/Users/draem/.ssh/config ~/.ssh/config</t>
    <phoneticPr fontId="2"/>
  </si>
  <si>
    <t>シンボリックリンクだとアクセス権でエラーになるため、コピーする</t>
    <rPh sb="15" eb="16">
      <t>ケン</t>
    </rPh>
    <phoneticPr fontId="2"/>
  </si>
  <si>
    <t>↑</t>
    <phoneticPr fontId="2"/>
  </si>
  <si>
    <t>ショートカットフォルダパス</t>
    <phoneticPr fontId="7"/>
  </si>
  <si>
    <t>-</t>
    <phoneticPr fontId="2"/>
  </si>
  <si>
    <t>×</t>
    <phoneticPr fontId="2"/>
  </si>
  <si>
    <t>C:\codes\vbs\tools\win\other\PopupTimeSignal.vbs</t>
    <phoneticPr fontId="2"/>
  </si>
  <si>
    <t>C:\codes\vbs\tools\win\file_ope\AddString2FileFolder.vbs</t>
    <phoneticPr fontId="2"/>
  </si>
  <si>
    <t>内容</t>
    <rPh sb="0" eb="2">
      <t>ナイヨウ</t>
    </rPh>
    <phoneticPr fontId="2"/>
  </si>
  <si>
    <t>%USERPROFILE%\AppData\Roaming\Microsoft\Windows\Start Menu\Programs</t>
    <phoneticPr fontId="2"/>
  </si>
  <si>
    <t>Programs
(QuickAccess)</t>
    <phoneticPr fontId="2"/>
  </si>
  <si>
    <t>-</t>
    <phoneticPr fontId="2"/>
  </si>
  <si>
    <t>D</t>
    <phoneticPr fontId="2"/>
  </si>
  <si>
    <t>U</t>
    <phoneticPr fontId="2"/>
  </si>
  <si>
    <t>Z</t>
    <phoneticPr fontId="2"/>
  </si>
  <si>
    <t>-</t>
    <phoneticPr fontId="2"/>
  </si>
  <si>
    <t>キー</t>
    <phoneticPr fontId="2"/>
  </si>
  <si>
    <t>あふ</t>
  </si>
  <si>
    <t>AGCRec</t>
  </si>
  <si>
    <t>AGDRec</t>
  </si>
  <si>
    <t>AiperDiffex</t>
  </si>
  <si>
    <t>AiperEditex</t>
  </si>
  <si>
    <t>AlarmReminder</t>
  </si>
  <si>
    <t>Ancia</t>
  </si>
  <si>
    <t>AutoHotkey</t>
  </si>
  <si>
    <t>AutoHotkey2</t>
  </si>
  <si>
    <t>AutoMute</t>
  </si>
  <si>
    <t>cCalc</t>
  </si>
  <si>
    <t>CDEx</t>
  </si>
  <si>
    <t>CDManipulator</t>
  </si>
  <si>
    <t>CDRTFE</t>
  </si>
  <si>
    <t>CLCL</t>
  </si>
  <si>
    <t>clibor</t>
  </si>
  <si>
    <t>CoreTemp64</t>
  </si>
  <si>
    <t>CrystalDiskInfo</t>
  </si>
  <si>
    <t>CrystalDiskMark</t>
  </si>
  <si>
    <t>Ctags</t>
  </si>
  <si>
    <t>dimmer</t>
  </si>
  <si>
    <t>DiskInfo</t>
  </si>
  <si>
    <t>DupFileEliminator</t>
  </si>
  <si>
    <t>EcoDecoTooL</t>
  </si>
  <si>
    <t>EpTree</t>
  </si>
  <si>
    <t>EptreeVB</t>
  </si>
  <si>
    <t>Everything</t>
  </si>
  <si>
    <t>FCChecker</t>
  </si>
  <si>
    <t>FileTypesMan</t>
  </si>
  <si>
    <t>FireFileCopy</t>
  </si>
  <si>
    <t>Firefox</t>
  </si>
  <si>
    <t>folders</t>
  </si>
  <si>
    <t>FontChanger</t>
  </si>
  <si>
    <t>foobar2000</t>
  </si>
  <si>
    <t>freemind</t>
  </si>
  <si>
    <t>GIMP</t>
  </si>
  <si>
    <t>HDD-SCAN</t>
  </si>
  <si>
    <t>GoogleChrome</t>
  </si>
  <si>
    <t>Gtags</t>
  </si>
  <si>
    <t>秀丸エディタ</t>
  </si>
  <si>
    <t>HotkeyScreener</t>
  </si>
  <si>
    <t>IconExplorer</t>
  </si>
  <si>
    <t>ImgBurn</t>
  </si>
  <si>
    <t>ImgCmbApp</t>
  </si>
  <si>
    <t>iThoughts</t>
  </si>
  <si>
    <t>JpegCleaner</t>
  </si>
  <si>
    <t>kazoechao</t>
  </si>
  <si>
    <t>KeePass</t>
  </si>
  <si>
    <t>KickassUndelete</t>
  </si>
  <si>
    <t>LagMirror</t>
  </si>
  <si>
    <t>Lame</t>
  </si>
  <si>
    <t>LiName</t>
  </si>
  <si>
    <t>MassiGra</t>
  </si>
  <si>
    <t>MiGrep</t>
  </si>
  <si>
    <t>MP3Gain</t>
  </si>
  <si>
    <t>Mp3Tag</t>
  </si>
  <si>
    <t>MediaPlayerClassic-BE</t>
  </si>
  <si>
    <t>NeeView</t>
  </si>
  <si>
    <t>NetEnum</t>
  </si>
  <si>
    <t>NTFSLinksView</t>
  </si>
  <si>
    <t>O2Handler</t>
  </si>
  <si>
    <t>OpenVPN</t>
  </si>
  <si>
    <t>PDFunny</t>
  </si>
  <si>
    <t>PDF-XChangeViewer</t>
  </si>
  <si>
    <t>PDF-XChangeEditor</t>
  </si>
  <si>
    <t>pic2pdf</t>
  </si>
  <si>
    <t>PuranFileRecovery</t>
  </si>
  <si>
    <t>radikool</t>
  </si>
  <si>
    <t>Rapture</t>
  </si>
  <si>
    <t>Recuva</t>
  </si>
  <si>
    <t>regBaron</t>
  </si>
  <si>
    <t>Rlogin</t>
  </si>
  <si>
    <t>SakuraEditer</t>
  </si>
  <si>
    <t>ShadowExplorer</t>
  </si>
  <si>
    <t>縮小専用</t>
  </si>
  <si>
    <t>Skype</t>
  </si>
  <si>
    <t>Stirling</t>
  </si>
  <si>
    <t>SuperTagEditor</t>
  </si>
  <si>
    <t>TablacusExplorer</t>
  </si>
  <si>
    <t>TeraTerm</t>
  </si>
  <si>
    <t>Thunderbird</t>
  </si>
  <si>
    <t>TresGrep</t>
  </si>
  <si>
    <t>UnDup</t>
  </si>
  <si>
    <t>VbTimer</t>
  </si>
  <si>
    <t>VbWinPos</t>
  </si>
  <si>
    <t>Vim</t>
  </si>
  <si>
    <t>VSCode</t>
  </si>
  <si>
    <t>Win32DiskImager</t>
  </si>
  <si>
    <t>WinaeroTweaker</t>
  </si>
  <si>
    <t>WinMerge</t>
  </si>
  <si>
    <t>WinSCP</t>
  </si>
  <si>
    <t>WinShot</t>
  </si>
  <si>
    <t>WinSplitRevolution</t>
  </si>
  <si>
    <t>X-Finder</t>
  </si>
  <si>
    <t>RealVNC-Viewer</t>
  </si>
  <si>
    <t>ClickStamper</t>
  </si>
  <si>
    <t>UltraVNC Viewer</t>
  </si>
  <si>
    <t>LibreOffice</t>
  </si>
  <si>
    <t>iMazingConverter</t>
  </si>
  <si>
    <t>VcXsrv</t>
  </si>
  <si>
    <t>はがき作家 あてな 17</t>
  </si>
  <si>
    <t>はがき作家 うら 17</t>
  </si>
  <si>
    <t>MicrosoftEdge</t>
  </si>
  <si>
    <t>MicrosoftExcel</t>
  </si>
  <si>
    <t>MicrosoftVisio</t>
  </si>
  <si>
    <t>MicrosoftWord</t>
  </si>
  <si>
    <t>MicrosoftOutlook</t>
  </si>
  <si>
    <t>CopyTransPhoto</t>
  </si>
  <si>
    <t>UserDefHotKey2.ahk</t>
  </si>
  <si>
    <t>AddString2FileFolder.vbs</t>
  </si>
  <si>
    <t>BackUpFile.vbs</t>
  </si>
  <si>
    <t>BackUpMemoFiles.vbs</t>
  </si>
  <si>
    <t>CopyRefFile.vbs</t>
  </si>
  <si>
    <t>CopyRefFileFromWeb.vbs</t>
  </si>
  <si>
    <t>CpyAndAddModDate.vbs</t>
  </si>
  <si>
    <t>CpyAndAddNowDate.vbs</t>
  </si>
  <si>
    <t>CpyAndAddOldDate.vbs</t>
  </si>
  <si>
    <t>RnmAndAddModDate.vbs</t>
  </si>
  <si>
    <t>RnmAndAddNowDate.vbs</t>
  </si>
  <si>
    <t>RnmAndAddOldDate.vbs</t>
  </si>
  <si>
    <t>CreateRenameBat.vbs</t>
  </si>
  <si>
    <t>CreateSymbolicLink.vbs</t>
  </si>
  <si>
    <t>ExtractIfdef.vbs</t>
  </si>
  <si>
    <t>JoinBinaryFile.vbs</t>
  </si>
  <si>
    <t>CopyToDir.vbs</t>
  </si>
  <si>
    <t>MoveToDir.vbs</t>
  </si>
  <si>
    <t>OutputProgramShortcutTargetPath.vbs</t>
  </si>
  <si>
    <t>ReplaceProgramShortcutTargetPath.vbs</t>
  </si>
  <si>
    <t>SplitBinaryFile.vbs</t>
  </si>
  <si>
    <t>SyncGithubToCodes.vbs</t>
  </si>
  <si>
    <t>SyncCodesToLocal.vbs</t>
  </si>
  <si>
    <t>SyncCodesToRemote.vbs</t>
  </si>
  <si>
    <t>CheckFolderExist.vbs</t>
  </si>
  <si>
    <t>OutputFileInfo.vbs</t>
  </si>
  <si>
    <t>CpyFileInfo.vbs</t>
  </si>
  <si>
    <t>CpyFileName.vbs</t>
  </si>
  <si>
    <t>CpyFilePath.vbs</t>
  </si>
  <si>
    <t>CpyPrgNo.vbs</t>
  </si>
  <si>
    <t>CompareWithWinmerge.vbs</t>
  </si>
  <si>
    <t>OpenAllFilesWithVim.vbs</t>
  </si>
  <si>
    <t>CreateTagFiles.vbs</t>
  </si>
  <si>
    <t>UnzipFile.vbs</t>
  </si>
  <si>
    <t>ZipFile.vbs</t>
  </si>
  <si>
    <t>ZipPasswordFile.vbs</t>
  </si>
  <si>
    <t>PopupTimeSignal.vbs</t>
  </si>
  <si>
    <t>StartupWsl.vbs</t>
  </si>
  <si>
    <t>ConnectWSL2withTeraTerm.vbs</t>
  </si>
  <si>
    <t>login_wsl2.ttl</t>
  </si>
  <si>
    <t>login_raspberrypi.ttl</t>
  </si>
  <si>
    <t>login_mac.ttl</t>
  </si>
  <si>
    <t>login_raspberrypi.bat</t>
  </si>
  <si>
    <t>config.xlaunch</t>
  </si>
  <si>
    <t>XF_BackupIniToTabbak.bat</t>
  </si>
  <si>
    <t>BackUpFiles.bat</t>
  </si>
  <si>
    <t>ScheduledBackup.bat</t>
  </si>
  <si>
    <t>ConnectRobocipA1withSshpfVnc.vbs</t>
  </si>
  <si>
    <t>ConnectRobocipA1withTeraTerm.ttl</t>
  </si>
  <si>
    <t>ConnectRobocipA1withWinScp.bat</t>
  </si>
  <si>
    <t>7-Zip</t>
    <phoneticPr fontId="2"/>
  </si>
  <si>
    <t>圧縮</t>
  </si>
  <si>
    <t>ファイラー</t>
  </si>
  <si>
    <t>カメラレコーダー</t>
  </si>
  <si>
    <t>デスクトップ動画レコーダー</t>
  </si>
  <si>
    <t>データ比較</t>
  </si>
  <si>
    <t>OfficeファイルGrep</t>
  </si>
  <si>
    <t>アラーム</t>
  </si>
  <si>
    <t>ブラウザ</t>
  </si>
  <si>
    <t>音声波形編集</t>
  </si>
  <si>
    <t>ランチャ</t>
  </si>
  <si>
    <t>自動ミュート</t>
  </si>
  <si>
    <t>電卓</t>
  </si>
  <si>
    <t>イメージ書込み</t>
  </si>
  <si>
    <t>クリップボード管理</t>
  </si>
  <si>
    <t>CPU温度計測</t>
  </si>
  <si>
    <t>HDD故障診断</t>
  </si>
  <si>
    <t>HDDスペック検知</t>
  </si>
  <si>
    <t>ソースコード解析用タグ作成</t>
  </si>
  <si>
    <t>キーボード入力無効化</t>
  </si>
  <si>
    <t>モニタ輝度設定</t>
  </si>
  <si>
    <t>フォルダサイズ表示</t>
  </si>
  <si>
    <t>重複ファイル削除</t>
  </si>
  <si>
    <t>スクリーンショット</t>
  </si>
  <si>
    <t>mp3抜き出し</t>
  </si>
  <si>
    <t>関数コールツリー</t>
  </si>
  <si>
    <t>関数コールツリーVB用</t>
  </si>
  <si>
    <t>ファイルビューアー</t>
  </si>
  <si>
    <t>文字改行コード一括判定</t>
  </si>
  <si>
    <t>拡張子関連付け管理</t>
  </si>
  <si>
    <t>ファイル高速コピー</t>
  </si>
  <si>
    <t>フォルダ監視</t>
  </si>
  <si>
    <t>フォント変更</t>
  </si>
  <si>
    <t>音楽再生</t>
  </si>
  <si>
    <t>マインドマップ</t>
  </si>
  <si>
    <t>画像編集</t>
  </si>
  <si>
    <t>テキストエディタ</t>
  </si>
  <si>
    <t>Grep</t>
  </si>
  <si>
    <t>グローバルホットキー一覧表示</t>
  </si>
  <si>
    <t>非対応動画サムネイル表示</t>
  </si>
  <si>
    <t>アイコンビューワー</t>
  </si>
  <si>
    <t>画像結合</t>
  </si>
  <si>
    <t>Exif情報削除</t>
  </si>
  <si>
    <t>ソースコードメトリクス解析</t>
  </si>
  <si>
    <t>パスワード管理</t>
  </si>
  <si>
    <t>データ復元</t>
  </si>
  <si>
    <t>ミラー</t>
  </si>
  <si>
    <t>MP3変換</t>
  </si>
  <si>
    <t>リネーム</t>
  </si>
  <si>
    <t>画像ビューアー</t>
  </si>
  <si>
    <t>音量編集</t>
  </si>
  <si>
    <t>音楽ファイルタグ編集</t>
  </si>
  <si>
    <t>ビデオ再生</t>
  </si>
  <si>
    <t>漫画ビューアー</t>
  </si>
  <si>
    <t>ネット内マシン一覧表示</t>
  </si>
  <si>
    <t>Symlink一覧表示</t>
  </si>
  <si>
    <t>VPN接続</t>
  </si>
  <si>
    <t>PDF化</t>
  </si>
  <si>
    <t>PDFビューアー</t>
  </si>
  <si>
    <t>画像toPDF</t>
  </si>
  <si>
    <t>ラジオ試聴</t>
  </si>
  <si>
    <t>レジストリ変更監視</t>
  </si>
  <si>
    <t>ターミナルソフト</t>
  </si>
  <si>
    <t>シャドウコピー閲覧</t>
  </si>
  <si>
    <t>画像縮小</t>
  </si>
  <si>
    <t>リモート会議</t>
  </si>
  <si>
    <t>バイナリエディタ</t>
  </si>
  <si>
    <t>デスクトップ時計</t>
  </si>
  <si>
    <t>重複ファイル検索</t>
  </si>
  <si>
    <t>タイマー</t>
  </si>
  <si>
    <t>ウィンドウ位置記憶</t>
  </si>
  <si>
    <t>Windows設定カスタマイズ</t>
  </si>
  <si>
    <t>テキスト比較</t>
  </si>
  <si>
    <t>SFTP接続</t>
  </si>
  <si>
    <t>ウィンドウ配置</t>
  </si>
  <si>
    <t>RDP-Mac</t>
  </si>
  <si>
    <t>電子印作成</t>
  </si>
  <si>
    <t>DVDリッピング</t>
  </si>
  <si>
    <t>Office互換</t>
  </si>
  <si>
    <t>HEIC→JPG変換</t>
  </si>
  <si>
    <t>X11サーバー</t>
  </si>
  <si>
    <t>暗記補助</t>
  </si>
  <si>
    <t>はがき宛名編集</t>
  </si>
  <si>
    <t>はがき表書き編集</t>
  </si>
  <si>
    <t>ドキュメント編集</t>
  </si>
  <si>
    <t>メーラー</t>
  </si>
  <si>
    <t>iPhone写真移動</t>
  </si>
  <si>
    <t>ホットキー</t>
  </si>
  <si>
    <t>ファイルフォルダ接尾辞付与</t>
  </si>
  <si>
    <t>ファイルバックアップ</t>
  </si>
  <si>
    <t>ファイル一括バックアップ</t>
  </si>
  <si>
    <t>参照ファイル複製</t>
  </si>
  <si>
    <t>参照ファイル複製fromWeb</t>
  </si>
  <si>
    <t>ファイル複製＋更新日時</t>
  </si>
  <si>
    <t>ファイル複製＋現在日時</t>
  </si>
  <si>
    <t>ファイル複製＋前日末日時</t>
  </si>
  <si>
    <t>ファイルリネーム＋更新日時</t>
  </si>
  <si>
    <t>ファイルリネーム＋現在日時</t>
  </si>
  <si>
    <t>ファイルリネーム＋前日末日時</t>
  </si>
  <si>
    <t>リネーム用バッチ作成</t>
  </si>
  <si>
    <t>シンボリックリンク作成</t>
  </si>
  <si>
    <t>C言語ifdef削除</t>
  </si>
  <si>
    <t>バイナリファイル結合</t>
  </si>
  <si>
    <t>フォルダファイルコピー</t>
  </si>
  <si>
    <t>フォルダファイル移動</t>
  </si>
  <si>
    <t>ショートカットファイル指示先出力</t>
  </si>
  <si>
    <t>ショートカットファイル指示先置換</t>
  </si>
  <si>
    <t>バイナリファイル分割</t>
  </si>
  <si>
    <t>Github_vs_Codes同期</t>
  </si>
  <si>
    <t>Codes_vs_CodesLocal同期</t>
  </si>
  <si>
    <t>dotfile_Codes_vs_サーバー同期</t>
  </si>
  <si>
    <t>フォルダ作成監視</t>
  </si>
  <si>
    <t>ファイル情報出力</t>
  </si>
  <si>
    <t>ファイル情報クリップボードコピー</t>
  </si>
  <si>
    <t>ファイル名クリップボードコピー</t>
  </si>
  <si>
    <t>ファイルパスクリップボードコピー</t>
  </si>
  <si>
    <t>プログラムNoクリップボードコピー</t>
  </si>
  <si>
    <t>ファイル比較＠Winmerge</t>
  </si>
  <si>
    <t>全ファイル開く＠Vim</t>
  </si>
  <si>
    <t>タグファイル作成</t>
  </si>
  <si>
    <t>Zip解凍</t>
  </si>
  <si>
    <t>Zip圧縮</t>
  </si>
  <si>
    <t>Zipパスワード圧縮</t>
  </si>
  <si>
    <t>時報</t>
  </si>
  <si>
    <t>WSL起動</t>
  </si>
  <si>
    <t>SSH接続toWSL2＠Teraterm</t>
  </si>
  <si>
    <t>SSH接続toMyRaspberryPi＠Teraterm</t>
  </si>
  <si>
    <t>SSH接続toMyMac＠Teraterm</t>
  </si>
  <si>
    <t>SFTP接続toMyRaspberryPi＠WinSCP</t>
  </si>
  <si>
    <t>X11転送</t>
  </si>
  <si>
    <t>X-Finder.iniタブバックアップ</t>
  </si>
  <si>
    <t>定期ファイルバックアップ</t>
  </si>
  <si>
    <t>VNC接続toRobocipA1＠TurboVNC</t>
  </si>
  <si>
    <t>SSH接続toRobocipA1＠Teraterm</t>
  </si>
  <si>
    <t>SFTP接続toRobocipA1＠WinSCP</t>
  </si>
  <si>
    <t>○</t>
    <phoneticPr fontId="2"/>
  </si>
  <si>
    <t>ttw</t>
    <phoneticPr fontId="7"/>
  </si>
  <si>
    <t>ttr</t>
    <phoneticPr fontId="7"/>
  </si>
  <si>
    <t>ttm</t>
    <phoneticPr fontId="7"/>
  </si>
  <si>
    <t>wsr</t>
    <phoneticPr fontId="7"/>
  </si>
  <si>
    <t>tvr</t>
    <phoneticPr fontId="2"/>
  </si>
  <si>
    <t>キー文字列</t>
    <rPh sb="2" eb="5">
      <t>モジレツ</t>
    </rPh>
    <phoneticPr fontId="2"/>
  </si>
  <si>
    <t>キー</t>
    <phoneticPr fontId="2"/>
  </si>
  <si>
    <t>説明</t>
    <rPh sb="0" eb="2">
      <t>セツメイ</t>
    </rPh>
    <phoneticPr fontId="2"/>
  </si>
  <si>
    <t>Kindle</t>
    <phoneticPr fontId="2"/>
  </si>
  <si>
    <t>電子書籍</t>
    <rPh sb="0" eb="2">
      <t>デンシ</t>
    </rPh>
    <rPh sb="2" eb="4">
      <t>ショセキ</t>
    </rPh>
    <phoneticPr fontId="2"/>
  </si>
  <si>
    <t>%USERPROFILE%\AppData\Roaming\WindSolutions\CopyTransControlCenter\Applications\CopyTransControlCenter.exe</t>
    <phoneticPr fontId="2"/>
  </si>
  <si>
    <t>%USERPROFILE%\AppData\Local\Amazon\Kindle\application\Kindle.exe</t>
    <phoneticPr fontId="2"/>
  </si>
  <si>
    <t>%USERPROFILE%\AppData\Local\LINE\bin\LineLauncher.exe</t>
    <phoneticPr fontId="2"/>
  </si>
  <si>
    <t>LINE</t>
    <phoneticPr fontId="2"/>
  </si>
  <si>
    <t>C:\Users\draem\AppData\Local\Microsoft\Teams\Update.exe --processStart "Teams.exe"</t>
    <phoneticPr fontId="2"/>
  </si>
  <si>
    <t>MicrosoftTeams</t>
    <phoneticPr fontId="2"/>
  </si>
  <si>
    <t>コミュニケーション</t>
    <phoneticPr fontId="2"/>
  </si>
  <si>
    <t>C:\Users\draem\Desktop</t>
    <phoneticPr fontId="2"/>
  </si>
  <si>
    <t>対応方針</t>
    <rPh sb="0" eb="2">
      <t>タイオウ</t>
    </rPh>
    <rPh sb="2" eb="4">
      <t>ホウシン</t>
    </rPh>
    <phoneticPr fontId="9"/>
  </si>
  <si>
    <t>SoftPerfectFileRecovery</t>
    <phoneticPr fontId="2"/>
  </si>
  <si>
    <t>引数</t>
    <rPh sb="0" eb="2">
      <t>ヒキスウ</t>
    </rPh>
    <phoneticPr fontId="2"/>
  </si>
  <si>
    <t>/x</t>
    <phoneticPr fontId="2"/>
  </si>
  <si>
    <t>Programs
(HotKey)</t>
    <phoneticPr fontId="2"/>
  </si>
  <si>
    <t>ホットキーフォルダ名</t>
    <rPh sb="9" eb="10">
      <t>メイ</t>
    </rPh>
    <phoneticPr fontId="2"/>
  </si>
  <si>
    <t>$HotKey</t>
    <phoneticPr fontId="7"/>
  </si>
  <si>
    <t>Programs (HotKey)</t>
    <phoneticPr fontId="7"/>
  </si>
  <si>
    <t>%USERPROFILE%\AppData\Local\HNXgrep</t>
  </si>
  <si>
    <t>%USERPROFILE%\AppData\Roaming\Mp3tag</t>
  </si>
  <si>
    <t>%USERPROFILE%\AppData\Roaming\Team Hasebe</t>
  </si>
  <si>
    <t>%USERPROFILE%\AppData\Roaming\Audacity</t>
  </si>
  <si>
    <t>%USERPROFILE%\AppData\Roaming\Subversion</t>
  </si>
  <si>
    <t>%USERPROFILE%\Music\_Serato_</t>
  </si>
  <si>
    <t>%USERPROFILE%\AppData\Roaming\TortoiseSVN</t>
    <phoneticPr fontId="7"/>
  </si>
  <si>
    <t>C:\prg\Git\etc\gitconfig</t>
    <phoneticPr fontId="7"/>
  </si>
  <si>
    <t>%USERPROFILE%\Music\_Serato_Backup</t>
    <phoneticPr fontId="7"/>
  </si>
  <si>
    <t>%USERPROFILE%\.gitconfig</t>
    <phoneticPr fontId="7"/>
  </si>
  <si>
    <t>[symlink]シート参照</t>
    <rPh sb="12" eb="14">
      <t>サンショウ</t>
    </rPh>
    <phoneticPr fontId="2"/>
  </si>
  <si>
    <t>%USERPROFILE%\AppData\Roaming\GZ20</t>
    <phoneticPr fontId="7"/>
  </si>
  <si>
    <t>Serato バックアップ</t>
    <phoneticPr fontId="7"/>
  </si>
  <si>
    <t>プログラム設定 to Gドライブ</t>
    <phoneticPr fontId="2"/>
  </si>
  <si>
    <t>WindowsTerminal</t>
    <phoneticPr fontId="2"/>
  </si>
  <si>
    <t>プログラム設定 to codes</t>
    <rPh sb="5" eb="7">
      <t>セッテイ</t>
    </rPh>
    <phoneticPr fontId="2"/>
  </si>
  <si>
    <t>VSCode（keybindings.json）</t>
    <phoneticPr fontId="2"/>
  </si>
  <si>
    <t>VSCode（settings.json）</t>
    <phoneticPr fontId="2"/>
  </si>
  <si>
    <t>VIM（_vimrc）</t>
    <phoneticPr fontId="7"/>
  </si>
  <si>
    <t>VIM（_gvimrc）</t>
    <phoneticPr fontId="7"/>
  </si>
  <si>
    <t>C:\prg_exe\Hidemaru\setting</t>
    <phoneticPr fontId="7"/>
  </si>
  <si>
    <t>C:\codes\hidemaru</t>
    <phoneticPr fontId="7"/>
  </si>
  <si>
    <t>VIMプラグイン（bufferlist.vim）</t>
  </si>
  <si>
    <t>VIMプラグイン（favex.vim）</t>
  </si>
  <si>
    <t>VIMプラグイン（favlist）</t>
  </si>
  <si>
    <t>VIMプラグイン（jellybeans.vim）</t>
  </si>
  <si>
    <t>VIMプラグイン（mark.vim）</t>
  </si>
  <si>
    <t>VIMプラグイン（qfixgrep.vim）</t>
  </si>
  <si>
    <t>プログラム設定 to HDD</t>
    <phoneticPr fontId="2"/>
  </si>
  <si>
    <t>%USERPROFILE%\AppData\Roaming\TortoiseGit</t>
    <phoneticPr fontId="7"/>
  </si>
  <si>
    <t>→メールアドレスが入っているため、Gドライブで管理する</t>
    <rPh sb="9" eb="10">
      <t>ハイ</t>
    </rPh>
    <rPh sb="23" eb="25">
      <t>カンリ</t>
    </rPh>
    <phoneticPr fontId="7"/>
  </si>
  <si>
    <t>☆gitconfigをgithub管理にする？</t>
    <rPh sb="17" eb="19">
      <t>カンリ</t>
    </rPh>
    <phoneticPr fontId="7"/>
  </si>
  <si>
    <t>☆iTunesディレクトリをGdriveディレクトリに移動する</t>
    <rPh sb="27" eb="29">
      <t>イドウ</t>
    </rPh>
    <phoneticPr fontId="7"/>
  </si>
  <si>
    <t>☆Gドライブのプログラム設定を更新する</t>
    <rPh sb="12" eb="14">
      <t>セッテイ</t>
    </rPh>
    <rPh sb="15" eb="17">
      <t>コウシン</t>
    </rPh>
    <phoneticPr fontId="7"/>
  </si>
  <si>
    <t>C:\codes\vim\_plugins_user\bufferlist.vim\plugin\bufferlist.vim</t>
    <phoneticPr fontId="7"/>
  </si>
  <si>
    <t>C:\prg_exe\Vim\_plugins_user\bufferlist.vim\plugin\bufferlist.vim</t>
    <phoneticPr fontId="7"/>
  </si>
  <si>
    <t>C:\prg_exe\Vim\_plugins_user\FavEx\plugin\favex.vim</t>
    <phoneticPr fontId="7"/>
  </si>
  <si>
    <t>C:\prg_exe\Vim\_plugins_user\jellybeans.vim\colors\jellybeans.vim</t>
    <phoneticPr fontId="7"/>
  </si>
  <si>
    <t>C:\prg_exe\Vim\_plugins_user\mark.vim\plugin\mark.vim</t>
    <phoneticPr fontId="7"/>
  </si>
  <si>
    <t>C:\prg_exe\Vim\_plugins_user\qfixapp\autoload\qfixgrep.vim</t>
    <phoneticPr fontId="7"/>
  </si>
  <si>
    <t>%USERPROFILE%\AppData\Local\Icaros</t>
    <phoneticPr fontId="7"/>
  </si>
  <si>
    <t>%USERPROFILE%\AppData\Roaming\KT Software</t>
    <phoneticPr fontId="7"/>
  </si>
  <si>
    <t>C:\Users\draem\AppData\Roaming</t>
  </si>
  <si>
    <t>%USERPROFILE%\Music\iTunes\Previous iTunes Libraries</t>
  </si>
  <si>
    <t>%USERPROFILE%\Music\iTunes\iTunes Library Extras.itdb</t>
  </si>
  <si>
    <t>%USERPROFILE%\Music\iTunes\iTunes Library Genius.itdb</t>
  </si>
  <si>
    <t>%USERPROFILE%\Music\iTunes\iTunes Library.itl</t>
  </si>
  <si>
    <t>iTunes（Previous iTunes Libraries）</t>
  </si>
  <si>
    <t>iTunes（iTunes Library Extras.itdb）</t>
  </si>
  <si>
    <t>iTunes（iTunes Library Genius.itdb）</t>
  </si>
  <si>
    <t>iTunes（iTunes Library.itl）</t>
  </si>
  <si>
    <t>iTunes（iTunes Music Library.xml）</t>
  </si>
  <si>
    <t>%USERPROFILE%\Music\iTunes\iTunes Music Library.xml</t>
    <phoneticPr fontId="7"/>
  </si>
  <si>
    <t>%USERPROFILE%\Music\iTunes\sentinel</t>
    <phoneticPr fontId="7"/>
  </si>
  <si>
    <t>iTunes（sentinel）</t>
    <phoneticPr fontId="7"/>
  </si>
  <si>
    <t>Git（global設定）</t>
    <rPh sb="10" eb="12">
      <t>セッテイ</t>
    </rPh>
    <phoneticPr fontId="7"/>
  </si>
  <si>
    <t>Git（local設定）</t>
    <rPh sb="9" eb="11">
      <t>セッテイ</t>
    </rPh>
    <phoneticPr fontId="7"/>
  </si>
  <si>
    <t>iTunes（iTunes バックアップ）</t>
    <phoneticPr fontId="7"/>
  </si>
  <si>
    <t>iTunes（iTunes iTunes Media）</t>
    <phoneticPr fontId="7"/>
  </si>
  <si>
    <t>iTunes（iTunes Album Artwork）</t>
    <phoneticPr fontId="7"/>
  </si>
  <si>
    <t>☆C:\Users\draem\Music\iTunes\iTunes Library.itlはバックアップしない？</t>
    <phoneticPr fontId="7"/>
  </si>
  <si>
    <t>☆C:\Users\draem\programs\setting 消す？</t>
    <phoneticPr fontId="7"/>
  </si>
  <si>
    <t>☆C:\Users\draem\programs\_script 消す？</t>
    <phoneticPr fontId="7"/>
  </si>
  <si>
    <t>☆ソフトウェア設定の格納先をGoogleDriveにまとめる？</t>
    <phoneticPr fontId="9"/>
  </si>
  <si>
    <t>C:\Users\draem\AppData\Local</t>
    <phoneticPr fontId="7"/>
  </si>
  <si>
    <t>コマンド（PC移行時）</t>
    <rPh sb="7" eb="10">
      <t>イコウジ</t>
    </rPh>
    <rPh sb="9" eb="10">
      <t>ジ</t>
    </rPh>
    <phoneticPr fontId="7"/>
  </si>
  <si>
    <t>コマンド（プログラム追加時）</t>
    <rPh sb="10" eb="12">
      <t>ツイカ</t>
    </rPh>
    <rPh sb="12" eb="13">
      <t>ジ</t>
    </rPh>
    <phoneticPr fontId="7"/>
  </si>
  <si>
    <t>☆Gドライブ容量確認</t>
    <rPh sb="6" eb="8">
      <t>ヨウリョウ</t>
    </rPh>
    <rPh sb="8" eb="10">
      <t>カクニン</t>
    </rPh>
    <phoneticPr fontId="7"/>
  </si>
  <si>
    <t>→対応しない。環境変数を設定しなくても実施できるようにしたいため。</t>
    <rPh sb="1" eb="3">
      <t>タイオウ</t>
    </rPh>
    <rPh sb="7" eb="9">
      <t>カンキョウ</t>
    </rPh>
    <rPh sb="9" eb="11">
      <t>ヘンスウ</t>
    </rPh>
    <rPh sb="12" eb="14">
      <t>セッテイ</t>
    </rPh>
    <rPh sb="19" eb="21">
      <t>ジッシ</t>
    </rPh>
    <phoneticPr fontId="7"/>
  </si>
  <si>
    <t>☆codesなどのパスを環境変数化</t>
    <rPh sb="12" eb="14">
      <t>カンキョウ</t>
    </rPh>
    <rPh sb="14" eb="17">
      <t>ヘンスウカ</t>
    </rPh>
    <phoneticPr fontId="2"/>
  </si>
  <si>
    <t>・C:\codes\_config\set_environment_variable.vbsが実行されていること</t>
    <rPh sb="47" eb="49">
      <t>ジッコウ</t>
    </rPh>
    <phoneticPr fontId="7"/>
  </si>
  <si>
    <t>【注意事項】</t>
    <rPh sb="1" eb="3">
      <t>チュウイ</t>
    </rPh>
    <rPh sb="3" eb="5">
      <t>ジコウ</t>
    </rPh>
    <phoneticPr fontId="7"/>
  </si>
  <si>
    <t>・シンボリックリンク作成コマンドは、管理者権限で起動したコマンドプロンプト上で起動すること。</t>
    <rPh sb="10" eb="12">
      <t>サクセイ</t>
    </rPh>
    <rPh sb="18" eb="21">
      <t>カンリシャ</t>
    </rPh>
    <rPh sb="21" eb="23">
      <t>ケンゲン</t>
    </rPh>
    <rPh sb="24" eb="26">
      <t>キドウ</t>
    </rPh>
    <rPh sb="37" eb="38">
      <t>ジョウ</t>
    </rPh>
    <rPh sb="39" eb="41">
      <t>キドウ</t>
    </rPh>
    <phoneticPr fontId="7"/>
  </si>
  <si>
    <t>【前提（PC移行時）】</t>
    <rPh sb="1" eb="3">
      <t>ゼンテイ</t>
    </rPh>
    <rPh sb="6" eb="8">
      <t>イコウ</t>
    </rPh>
    <rPh sb="8" eb="9">
      <t>ジ</t>
    </rPh>
    <phoneticPr fontId="7"/>
  </si>
  <si>
    <t>・C:\prg_exeディレクトリの移行が完了していること</t>
    <rPh sb="18" eb="20">
      <t>イコウ</t>
    </rPh>
    <rPh sb="21" eb="23">
      <t>カンリョウ</t>
    </rPh>
    <phoneticPr fontId="7"/>
  </si>
  <si>
    <t>・C:\codesディレクトリの移行が完了していること</t>
    <rPh sb="16" eb="18">
      <t>イコウ</t>
    </rPh>
    <rPh sb="19" eb="21">
      <t>カンリョウ</t>
    </rPh>
    <phoneticPr fontId="7"/>
  </si>
  <si>
    <t>他</t>
    <rPh sb="0" eb="1">
      <t>ホカ</t>
    </rPh>
    <phoneticPr fontId="2"/>
  </si>
  <si>
    <t>-</t>
  </si>
  <si>
    <t>-</t>
    <phoneticPr fontId="2"/>
  </si>
  <si>
    <t>C:\codes\bat\tools\tortoisegit\ShowGitPushWindows.bat</t>
    <phoneticPr fontId="2"/>
  </si>
  <si>
    <t>C:\_push_all.bat</t>
    <phoneticPr fontId="2"/>
  </si>
  <si>
    <t>有無</t>
    <rPh sb="0" eb="2">
      <t>ウム</t>
    </rPh>
    <phoneticPr fontId="2"/>
  </si>
  <si>
    <t>リンクファイルパス</t>
    <phoneticPr fontId="2"/>
  </si>
  <si>
    <t>有無</t>
    <rPh sb="0" eb="2">
      <t>ウム</t>
    </rPh>
    <phoneticPr fontId="2"/>
  </si>
  <si>
    <t>ShowGitPushWindows.bat</t>
  </si>
  <si>
    <t>全GitリポジトリPushウィンドウ表示</t>
    <rPh sb="0" eb="1">
      <t>ゼン</t>
    </rPh>
    <rPh sb="18" eb="20">
      <t>ヒョウジ</t>
    </rPh>
    <phoneticPr fontId="2"/>
  </si>
  <si>
    <t>他</t>
    <rPh sb="0" eb="1">
      <t>ホカ</t>
    </rPh>
    <phoneticPr fontId="7"/>
  </si>
  <si>
    <t>☆ほかにバックアップすべきプログラム設定がないか確認する</t>
    <rPh sb="18" eb="20">
      <t>セッテイ</t>
    </rPh>
    <rPh sb="24" eb="26">
      <t>カクニン</t>
    </rPh>
    <phoneticPr fontId="7"/>
  </si>
  <si>
    <t>☆VSCode設定確認</t>
    <rPh sb="7" eb="9">
      <t>セッテイ</t>
    </rPh>
    <rPh sb="9" eb="11">
      <t>カクニン</t>
    </rPh>
    <phoneticPr fontId="7"/>
  </si>
  <si>
    <t>%USERPROFILE%\AppData\Roaming\Anki2</t>
    <phoneticPr fontId="7"/>
  </si>
  <si>
    <t>%USERPROFILE%\AppData\Local\TresGrep</t>
    <phoneticPr fontId="7"/>
  </si>
  <si>
    <t>TresGrep</t>
    <phoneticPr fontId="7"/>
  </si>
  <si>
    <t>Anki2</t>
    <phoneticPr fontId="7"/>
  </si>
  <si>
    <t>C:\codes\vba\word\AddIns\_update.vbs</t>
  </si>
  <si>
    <t>[shortcut]シート参照</t>
    <rPh sb="13" eb="15">
      <t>サンショウ</t>
    </rPh>
    <phoneticPr fontId="2"/>
  </si>
  <si>
    <t>%USERPROFILE%\AppData\Roaming\Microsoft\Templates\Normal.dotm</t>
    <phoneticPr fontId="2"/>
  </si>
  <si>
    <t>C:\codes\vba\word\AddIns\Normal.dotm</t>
    <phoneticPr fontId="2"/>
  </si>
  <si>
    <t>☆wordアドインリンクパス確認</t>
    <rPh sb="14" eb="16">
      <t>カクニン</t>
    </rPh>
    <phoneticPr fontId="2"/>
  </si>
  <si>
    <r>
      <t>%MYDIRPATH_DOCUMENTS%\</t>
    </r>
    <r>
      <rPr>
        <sz val="9"/>
        <color theme="1"/>
        <rFont val="ＭＳ ゴシック"/>
        <family val="2"/>
        <charset val="128"/>
      </rPr>
      <t>個人用図形\fav.vssx</t>
    </r>
    <phoneticPr fontId="7"/>
  </si>
  <si>
    <t>☆OneDrive⇔それ以外のパス切り替え</t>
    <rPh sb="12" eb="14">
      <t>イガイ</t>
    </rPh>
    <rPh sb="17" eb="18">
      <t>キ</t>
    </rPh>
    <rPh sb="19" eb="20">
      <t>カ</t>
    </rPh>
    <phoneticPr fontId="2"/>
  </si>
  <si>
    <t>★WindowsTerminalの設定ファイルを整理する</t>
    <rPh sb="17" eb="19">
      <t>セッテイ</t>
    </rPh>
    <rPh sb="24" eb="26">
      <t>セイリ</t>
    </rPh>
    <phoneticPr fontId="7"/>
  </si>
  <si>
    <t>C\prg_exe</t>
    <phoneticPr fontId="2"/>
  </si>
  <si>
    <t>移行前</t>
    <rPh sb="0" eb="2">
      <t>イコウ</t>
    </rPh>
    <rPh sb="2" eb="3">
      <t>マエ</t>
    </rPh>
    <phoneticPr fontId="2"/>
  </si>
  <si>
    <t>移行後</t>
    <rPh sb="0" eb="2">
      <t>イコウ</t>
    </rPh>
    <rPh sb="2" eb="3">
      <t>ゴ</t>
    </rPh>
    <phoneticPr fontId="2"/>
  </si>
  <si>
    <t>ステータス</t>
    <phoneticPr fontId="2"/>
  </si>
  <si>
    <t>Linux環境構築</t>
  </si>
  <si>
    <t>X-Finder お気に入り追加</t>
  </si>
  <si>
    <t>root配下 git管理</t>
  </si>
  <si>
    <t>mkdir "%USERPROFILE%\_root"</t>
  </si>
  <si>
    <t>mkdir "%USERPROFILE%\_root\00_indirect"</t>
  </si>
  <si>
    <t>mkdir "%USERPROFILE%\_root\10_workitem"</t>
  </si>
  <si>
    <t>mkdir "%USERPROFILE%\_root\20_src"</t>
  </si>
  <si>
    <t>mkdir "%USERPROFILE%\_root\21_doc"</t>
  </si>
  <si>
    <t>mkdir "%USERPROFILE%\_root\38_programs"</t>
  </si>
  <si>
    <t>mkdir "%USERPROFILE%\_root\39_other"</t>
  </si>
  <si>
    <t>mkdir "%USERPROFILE%\_root\40_workspace"</t>
  </si>
  <si>
    <t>設定移行</t>
    <rPh sb="0" eb="2">
      <t>セッテイ</t>
    </rPh>
    <rPh sb="2" eb="4">
      <t>イコウ</t>
    </rPh>
    <phoneticPr fontId="2"/>
  </si>
  <si>
    <t>アドイン登録(Word)</t>
    <phoneticPr fontId="2"/>
  </si>
  <si>
    <t>C:\codes\_set_environment_variable.vbs</t>
  </si>
  <si>
    <t>[linux環境構築]シート参照</t>
    <rPh sb="14" eb="16">
      <t>サンショウ</t>
    </rPh>
    <phoneticPr fontId="2"/>
  </si>
  <si>
    <t>★実行順序考慮</t>
    <rPh sb="1" eb="3">
      <t>ジッコウ</t>
    </rPh>
    <rPh sb="3" eb="5">
      <t>ジュンジョ</t>
    </rPh>
    <rPh sb="5" eb="7">
      <t>コウリョ</t>
    </rPh>
    <phoneticPr fontId="2"/>
  </si>
  <si>
    <t>各種プログラムインストール</t>
    <rPh sb="0" eb="2">
      <t>カクシュ</t>
    </rPh>
    <phoneticPr fontId="2"/>
  </si>
  <si>
    <t>ユーザー辞書設定</t>
    <phoneticPr fontId="2"/>
  </si>
  <si>
    <t>クラウドから移行可能</t>
    <rPh sb="6" eb="8">
      <t>イコウ</t>
    </rPh>
    <rPh sb="8" eb="10">
      <t>カノウ</t>
    </rPh>
    <phoneticPr fontId="2"/>
  </si>
  <si>
    <t>アドイン登録(各種Office)</t>
    <rPh sb="7" eb="9">
      <t>カクシュ</t>
    </rPh>
    <phoneticPr fontId="2"/>
  </si>
  <si>
    <t>各種シンボリックリンク置換え</t>
    <rPh sb="0" eb="2">
      <t>カクシュ</t>
    </rPh>
    <rPh sb="11" eb="12">
      <t>オ</t>
    </rPh>
    <rPh sb="12" eb="13">
      <t>カ</t>
    </rPh>
    <phoneticPr fontId="2"/>
  </si>
  <si>
    <t>Explorer設定 (フォルダ設定)</t>
    <rPh sb="16" eb="18">
      <t>セッテイ</t>
    </rPh>
    <phoneticPr fontId="2"/>
  </si>
  <si>
    <t>Explorer設定 (クイックアクセス登録)</t>
    <rPh sb="20" eb="22">
      <t>トウロク</t>
    </rPh>
    <phoneticPr fontId="2"/>
  </si>
  <si>
    <t>★前提明記</t>
    <rPh sb="1" eb="3">
      <t>ゼンテイ</t>
    </rPh>
    <rPh sb="3" eb="5">
      <t>メイキ</t>
    </rPh>
    <phoneticPr fontId="2"/>
  </si>
  <si>
    <t>ブラウザブックマーク追加（github）</t>
    <phoneticPr fontId="2"/>
  </si>
  <si>
    <t>ブラウザブックマーク追加（github pages）</t>
    <phoneticPr fontId="2"/>
  </si>
  <si>
    <t>Bluetooth 機器接続</t>
    <rPh sb="10" eb="12">
      <t>キキ</t>
    </rPh>
    <phoneticPr fontId="2"/>
  </si>
  <si>
    <t>%MYDIRPATH_DOCUMENTS%\svn_repo</t>
    <phoneticPr fontId="2"/>
  </si>
  <si>
    <t>%MYDIRPATH_DOCUMENTS%\MyExcelAddin</t>
    <phoneticPr fontId="2"/>
  </si>
  <si>
    <t>タスクバー設定</t>
    <phoneticPr fontId="2"/>
  </si>
  <si>
    <t>各種ショートカット作成</t>
    <rPh sb="0" eb="2">
      <t>カクシュ</t>
    </rPh>
    <rPh sb="9" eb="11">
      <t>サクセイ</t>
    </rPh>
    <phoneticPr fontId="2"/>
  </si>
  <si>
    <t>イヤホンなど</t>
    <phoneticPr fontId="2"/>
  </si>
  <si>
    <t>設定エクスポート＆インポート（Excel）</t>
    <phoneticPr fontId="2"/>
  </si>
  <si>
    <t>設定エクスポート＆インポート（Word）</t>
    <phoneticPr fontId="2"/>
  </si>
  <si>
    <t>設定エクスポート＆インポート（Visio）</t>
    <phoneticPr fontId="2"/>
  </si>
  <si>
    <t>設定エクスポート＆インポート（Outlook）</t>
    <phoneticPr fontId="2"/>
  </si>
  <si>
    <t>設定エクスポート＆インポート（Winmerge）</t>
    <phoneticPr fontId="2"/>
  </si>
  <si>
    <t>設定エクスポート＆インポート（秀丸）</t>
    <rPh sb="15" eb="17">
      <t>ヒデマル</t>
    </rPh>
    <phoneticPr fontId="2"/>
  </si>
  <si>
    <t>設定エクスポート＆インポート（PDF-Xchange Viewer）</t>
    <phoneticPr fontId="2"/>
  </si>
  <si>
    <t>設定エクスポート＆インポート（PDF-Xchange Editer）</t>
    <phoneticPr fontId="2"/>
  </si>
  <si>
    <t>設定エクスポート＆インポート（LogiOptionsPlus）</t>
    <phoneticPr fontId="2"/>
  </si>
  <si>
    <t>設定エクスポート＆インポート（Edge）</t>
    <phoneticPr fontId="2"/>
  </si>
  <si>
    <t>プログラム設定</t>
    <rPh sb="5" eb="7">
      <t>セッテイ</t>
    </rPh>
    <phoneticPr fontId="2"/>
  </si>
  <si>
    <t>プログラム導入</t>
    <rPh sb="5" eb="7">
      <t>ドウニュウ</t>
    </rPh>
    <phoneticPr fontId="2"/>
  </si>
  <si>
    <t>Exploler クイックアクセス設定</t>
    <phoneticPr fontId="2"/>
  </si>
  <si>
    <t>Linux設定</t>
    <rPh sb="5" eb="7">
      <t>セッテイ</t>
    </rPh>
    <phoneticPr fontId="2"/>
  </si>
  <si>
    <t>GitHubダウンロード（other）</t>
    <phoneticPr fontId="2"/>
  </si>
  <si>
    <t>GitHubダウンロード（programs）</t>
    <phoneticPr fontId="2"/>
  </si>
  <si>
    <t>GitHubダウンロード（codes）</t>
    <phoneticPr fontId="2"/>
  </si>
  <si>
    <t>フォルダ移行</t>
    <rPh sb="4" eb="6">
      <t>イコウ</t>
    </rPh>
    <phoneticPr fontId="2"/>
  </si>
  <si>
    <t>テンプレートフォルダ作成（ルート）</t>
  </si>
  <si>
    <t>テンプレートフォルダ作成（間接作業）</t>
  </si>
  <si>
    <t>テンプレートフォルダ作成（直接作業）</t>
  </si>
  <si>
    <t>テンプレートフォルダ作成（開発用ソースファイルを格納）</t>
  </si>
  <si>
    <t>テンプレートフォルダ作成（開発用文書を格納）</t>
  </si>
  <si>
    <t>テンプレートフォルダ作成（githubのcodes）</t>
  </si>
  <si>
    <t>テンプレートフォルダ作成（githubのprograms(prg_exe)）</t>
  </si>
  <si>
    <t>テンプレートフォルダ作成（githubのother）</t>
  </si>
  <si>
    <t>テンプレートフォルダ作成（作業用管理）</t>
  </si>
  <si>
    <t>フォルダ作成</t>
    <phoneticPr fontId="2"/>
  </si>
  <si>
    <t>★条件付き書式作成</t>
    <rPh sb="1" eb="4">
      <t>ジョウケンツ</t>
    </rPh>
    <rPh sb="5" eb="7">
      <t>ショシキ</t>
    </rPh>
    <rPh sb="7" eb="9">
      <t>サクセイ</t>
    </rPh>
    <phoneticPr fontId="2"/>
  </si>
  <si>
    <t>インストールプログラム一覧作成</t>
    <rPh sb="11" eb="13">
      <t>イチラン</t>
    </rPh>
    <rPh sb="13" eb="15">
      <t>サクセイ</t>
    </rPh>
    <phoneticPr fontId="2"/>
  </si>
  <si>
    <t>-</t>
    <phoneticPr fontId="2"/>
  </si>
  <si>
    <t>目的：HPのノートPCにおいて、F1～F12キーをFnキー押下なしに操作できるようにする</t>
    <rPh sb="0" eb="2">
      <t>モクテキ</t>
    </rPh>
    <rPh sb="29" eb="31">
      <t>オウカ</t>
    </rPh>
    <rPh sb="34" eb="36">
      <t>ソウサ</t>
    </rPh>
    <phoneticPr fontId="2"/>
  </si>
  <si>
    <t>BIOS設定 Action Keys Mode 無効化</t>
    <rPh sb="24" eb="27">
      <t>ムコウカ</t>
    </rPh>
    <phoneticPr fontId="2"/>
  </si>
  <si>
    <t>BIOS設定 Virtualization Technology 有効化</t>
    <rPh sb="33" eb="36">
      <t>ユウコウカ</t>
    </rPh>
    <phoneticPr fontId="2"/>
  </si>
  <si>
    <t>目的：WSL2を利用できるようにするため</t>
    <rPh sb="0" eb="2">
      <t>モクテキ</t>
    </rPh>
    <rPh sb="8" eb="10">
      <t>リヨウ</t>
    </rPh>
    <phoneticPr fontId="2"/>
  </si>
  <si>
    <t>Windowsクリップボード有効化（Win+V）</t>
    <phoneticPr fontId="2"/>
  </si>
  <si>
    <t>IMEの設定（Shift+Spaceを無効化）</t>
    <phoneticPr fontId="2"/>
  </si>
  <si>
    <t>目的：ExcelにてIME ON時もShift+Spaceで行選択できるようにするため</t>
    <rPh sb="0" eb="2">
      <t>モクテキ</t>
    </rPh>
    <rPh sb="16" eb="17">
      <t>ジ</t>
    </rPh>
    <rPh sb="30" eb="31">
      <t>ギョウ</t>
    </rPh>
    <rPh sb="31" eb="33">
      <t>センタク</t>
    </rPh>
    <phoneticPr fontId="2"/>
  </si>
  <si>
    <t>IMEの設定（画面中央に表示する）</t>
    <phoneticPr fontId="2"/>
  </si>
  <si>
    <t>mkdir "%USERPROFILE%\_root\30_tool"</t>
    <phoneticPr fontId="2"/>
  </si>
  <si>
    <t>仕事時は実体を「%USERPROFILE%\_root\30_tool」配下に配置する</t>
    <rPh sb="0" eb="2">
      <t>シゴト</t>
    </rPh>
    <rPh sb="2" eb="3">
      <t>ジ</t>
    </rPh>
    <rPh sb="4" eb="6">
      <t>ジッタイ</t>
    </rPh>
    <rPh sb="36" eb="38">
      <t>ハイカ</t>
    </rPh>
    <rPh sb="39" eb="41">
      <t>ハイチ</t>
    </rPh>
    <phoneticPr fontId="2"/>
  </si>
  <si>
    <t>VNC接続スクリプト配置（ConnectXXXwithSshpfVnc.vbs）</t>
    <rPh sb="3" eb="5">
      <t>セツゾク</t>
    </rPh>
    <rPh sb="10" eb="12">
      <t>ハイチ</t>
    </rPh>
    <phoneticPr fontId="2"/>
  </si>
  <si>
    <t>TeraTerm接続スクリプト配置（ConnectXXXwithTeraTerm.ttl）</t>
    <rPh sb="8" eb="10">
      <t>セツゾク</t>
    </rPh>
    <rPh sb="15" eb="17">
      <t>ハイチ</t>
    </rPh>
    <phoneticPr fontId="2"/>
  </si>
  <si>
    <t>WinSCP接続スクリプト配置（ConnectXXXwithWinScp.bat）</t>
    <rPh sb="6" eb="8">
      <t>セツゾク</t>
    </rPh>
    <rPh sb="13" eb="15">
      <t>ハイチ</t>
    </rPh>
    <phoneticPr fontId="2"/>
  </si>
  <si>
    <t>サーバdotfiles同期スクリプト配置（SyncCodesToRemoteXXX.bat）</t>
    <rPh sb="11" eb="13">
      <t>ドウキ</t>
    </rPh>
    <rPh sb="18" eb="20">
      <t>ハイチ</t>
    </rPh>
    <phoneticPr fontId="2"/>
  </si>
  <si>
    <t>定期バックアップスクリプト配置（ScheduledBackup.bat）</t>
    <rPh sb="0" eb="2">
      <t>テイキ</t>
    </rPh>
    <phoneticPr fontId="2"/>
  </si>
  <si>
    <t>バックアップスクリプト配置（BackUpFiles.bat）</t>
    <phoneticPr fontId="2"/>
  </si>
  <si>
    <t>C:\codes\vbs\tools\win\file_ope\BackUpFiles.bat.git_sample</t>
    <phoneticPr fontId="2"/>
  </si>
  <si>
    <t>C:\codes\vbs\tools\win\file_ope\ScheduledBackup.bat.sample</t>
    <phoneticPr fontId="2"/>
  </si>
  <si>
    <t>C:\codes\vbs\tools\win\file_ope\SyncCodesToRemoteXXX.bat.sample</t>
    <phoneticPr fontId="2"/>
  </si>
  <si>
    <t>ssh_config_a</t>
    <phoneticPr fontId="2"/>
  </si>
  <si>
    <t>C:\codes\bat\tools\winscp\ConnectXXXwithWinScp.bat.*_sample</t>
    <phoneticPr fontId="2"/>
  </si>
  <si>
    <t>C:\codes\ttl\login_raspberrypi.ttl</t>
    <phoneticPr fontId="2"/>
  </si>
  <si>
    <t>C:\codes\vbs\tools\turbovnc\ConnectXXXwithSshpfVnc.vbs.sample</t>
    <phoneticPr fontId="2"/>
  </si>
  <si>
    <t>SSHサーバ設定</t>
    <rPh sb="6" eb="8">
      <t>セッテイ</t>
    </rPh>
    <phoneticPr fontId="2"/>
  </si>
  <si>
    <t>SSHクライアント設定</t>
    <rPh sb="9" eb="11">
      <t>セッテイ</t>
    </rPh>
    <phoneticPr fontId="2"/>
  </si>
  <si>
    <t>SSHサーバ＝SSHで接続される側</t>
    <rPh sb="11" eb="13">
      <t>セツゾク</t>
    </rPh>
    <rPh sb="16" eb="17">
      <t>ガワ</t>
    </rPh>
    <phoneticPr fontId="2"/>
  </si>
  <si>
    <t>SSHクライアント＝SSHで接続する側</t>
    <rPh sb="14" eb="16">
      <t>セツゾク</t>
    </rPh>
    <rPh sb="18" eb="19">
      <t>ガワ</t>
    </rPh>
    <phoneticPr fontId="2"/>
  </si>
  <si>
    <t>接続手順参照</t>
    <rPh sb="0" eb="2">
      <t>セツゾク</t>
    </rPh>
    <rPh sb="2" eb="4">
      <t>テジュン</t>
    </rPh>
    <rPh sb="4" eb="6">
      <t>サンショウ</t>
    </rPh>
    <phoneticPr fontId="2"/>
  </si>
  <si>
    <t>★ln化する？なぜコピーにしていたのか？</t>
    <rPh sb="3" eb="4">
      <t>カ</t>
    </rPh>
    <phoneticPr fontId="2"/>
  </si>
  <si>
    <t>☆ソフトウェア設定整理</t>
    <rPh sb="7" eb="9">
      <t>セッテイ</t>
    </rPh>
    <rPh sb="9" eb="11">
      <t>セイリ</t>
    </rPh>
    <phoneticPr fontId="9"/>
  </si>
  <si>
    <t>ドライブレター設定（SD:Zドライブ）</t>
    <rPh sb="7" eb="9">
      <t>セッテイ</t>
    </rPh>
    <phoneticPr fontId="2"/>
  </si>
  <si>
    <t>ドライブレター設定（HDD:Xドライブ）</t>
    <rPh sb="7" eb="9">
      <t>セッテイ</t>
    </rPh>
    <phoneticPr fontId="2"/>
  </si>
  <si>
    <t>C:\prg_exe</t>
    <phoneticPr fontId="9"/>
  </si>
  <si>
    <t>「Z:\」→「X:\820_BackUp_SD\latest\」</t>
    <phoneticPr fontId="2"/>
  </si>
  <si>
    <t>「G:\マイドライブ」→「X:\810_BackUp_PC\latest\programs」</t>
    <phoneticPr fontId="2"/>
  </si>
  <si>
    <t>「C:\codes_sample」→「X:\810_BackUp_PC\latest\codes_sample」</t>
    <phoneticPr fontId="2"/>
  </si>
  <si>
    <t>C:\codes\bat\tools\other\BackupCodesSample.bat</t>
  </si>
  <si>
    <t>C:\codes\bat\tools\other\CreateProgramList.bat</t>
    <phoneticPr fontId="2"/>
  </si>
  <si>
    <t>CreateProgramList.bat</t>
    <phoneticPr fontId="2"/>
  </si>
  <si>
    <t>C:\codes\bat\tools\other\CreateProgramList.bat</t>
    <phoneticPr fontId="2"/>
  </si>
  <si>
    <t>→削除済み</t>
    <rPh sb="1" eb="3">
      <t>サクジョ</t>
    </rPh>
    <rPh sb="3" eb="4">
      <t>ズ</t>
    </rPh>
    <phoneticPr fontId="2"/>
  </si>
  <si>
    <t>C:\codes\bat\tools\other\BackupLibrary.bat</t>
  </si>
  <si>
    <t>C:\codes\bat\tools\other\BackupPrograms.bat</t>
  </si>
  <si>
    <t>☆バックアップスクリプト SD→外部HDD</t>
    <phoneticPr fontId="9"/>
  </si>
  <si>
    <t>☆バックアップスクリプト 本体→外部HDD C:\Users\draem\Programs</t>
    <phoneticPr fontId="9"/>
  </si>
  <si>
    <t>☆バックアップスクリプト 本体→外部HDD C:\codes_sample</t>
    <phoneticPr fontId="2"/>
  </si>
  <si>
    <t>G:\マイドライブ\100_programs\120_setting\Excel Customizations.exportedUI</t>
  </si>
  <si>
    <t>G:\マイドライブ\100_programs\120_setting\Word Customizations.exportedUI</t>
  </si>
  <si>
    <t>G:\マイドライブ\100_programs\120_setting\Visio Customizations.exportedUI</t>
  </si>
  <si>
    <t>G:\マイドライブ\100_programs\120_setting\Outlook のユーザー設定 (olkexplorer).exportedUI</t>
  </si>
  <si>
    <t>G:\マイドライブ\100_programs\120_setting\Winmerge.ini</t>
  </si>
  <si>
    <t>G:\マイドライブ\100_programs\120_setting\hidemaru</t>
  </si>
  <si>
    <t>G:\マイドライブ\100_programs\120_setting\PDF-XChange Viewer Settings.dat</t>
  </si>
  <si>
    <t>G:\マイドライブ\100_programs\120_setting\PDFXChangeEditorSettings.xces</t>
  </si>
  <si>
    <t>G:\マイドライブ\100_programs\140_userdictionary\output1.txt</t>
  </si>
  <si>
    <t>G:\マイドライブ\100_programs\120_setting\HNXgrep\HNXgrep</t>
  </si>
  <si>
    <t>G:\マイドライブ\100_programs\120_setting\Icaros\Icaros</t>
  </si>
  <si>
    <t>G:\マイドライブ\100_programs\120_setting\EasyShot\GZ20</t>
  </si>
  <si>
    <t>G:\マイドライブ\100_programs\120_setting\DeInput\KT Software</t>
  </si>
  <si>
    <t>G:\マイドライブ\100_programs\120_setting\MP3Tag\MP3Tag</t>
  </si>
  <si>
    <t>G:\マイドライブ\100_programs\120_setting\TVClock\Team Hasebe</t>
  </si>
  <si>
    <t>G:\マイドライブ\100_programs\120_setting\Audacity\Audacity</t>
  </si>
  <si>
    <t>G:\マイドライブ\100_programs\120_setting\Subversion\Subversion</t>
  </si>
  <si>
    <t>G:\マイドライブ\100_programs\120_setting\TortoiseGit\TortoiseGit</t>
  </si>
  <si>
    <t>G:\マイドライブ\100_programs\120_setting\TortoiseSVN\TortoiseSVN</t>
  </si>
  <si>
    <t>G:\マイドライブ\100_programs\120_setting\Serato\_Serato_</t>
  </si>
  <si>
    <t>G:\マイドライブ\100_programs\120_setting\Serato\_Serato_Backup</t>
  </si>
  <si>
    <t>G:\マイドライブ\100_programs\120_setting\Git\local\.gitconfig</t>
  </si>
  <si>
    <t>G:\マイドライブ\100_programs\120_setting\iTunes\Previous iTunes Libraries</t>
  </si>
  <si>
    <t>G:\マイドライブ\100_programs\120_setting\iTunes\iTunes Library Extras.itdb</t>
  </si>
  <si>
    <t>G:\マイドライブ\100_programs\120_setting\iTunes\iTunes Library Genius.itdb</t>
  </si>
  <si>
    <t>G:\マイドライブ\100_programs\120_setting\iTunes\iTunes Library.itl</t>
  </si>
  <si>
    <t>G:\マイドライブ\100_programs\120_setting\iTunes\iTunes Music Library.xml</t>
  </si>
  <si>
    <t>G:\マイドライブ\100_programs\120_setting\iTunes\sentinel</t>
  </si>
  <si>
    <t>G:\マイドライブ\100_programs\120_setting\TresGrep\TresGrep</t>
  </si>
  <si>
    <t>G:\マイドライブ\100_programs\120_setting\Anki2\Anki2</t>
  </si>
  <si>
    <t>G:\マイドライブ\100_programs\120_setting（AppData\*）</t>
  </si>
  <si>
    <t>G:\マイドライブ\100_programs\130_taskscheduler</t>
  </si>
  <si>
    <t>G:\マイドライブ\100_programs\140_userdictionary</t>
  </si>
  <si>
    <t>G:\マイドライブ\100_programs\110_installer</t>
  </si>
  <si>
    <t>・G:\マイドライブ\100_programs\120_setting</t>
  </si>
  <si>
    <t>「G:\マイドライブ\100_programs\101_program_list\program_list.log」に記載のプログラムをインストールする。
また、一部インストーラーは「G:\マイドライブ\100_programs\110_installer」に格納済み。</t>
    <rPh sb="81" eb="83">
      <t>イチブ</t>
    </rPh>
    <rPh sb="130" eb="132">
      <t>カクノウ</t>
    </rPh>
    <rPh sb="132" eb="133">
      <t>ズ</t>
    </rPh>
    <phoneticPr fontId="2"/>
  </si>
  <si>
    <t>G:\マイドライブ\100_programs\120_setting（AppData\*）</t>
    <phoneticPr fontId="2"/>
  </si>
  <si>
    <t>外部HDDにバックアップ＋GoogleDriveアップロード</t>
    <rPh sb="0" eb="2">
      <t>ガイブ</t>
    </rPh>
    <phoneticPr fontId="9"/>
  </si>
  <si>
    <t>外部HDDにバックアップ＋GoogleDriveアップロード</t>
    <phoneticPr fontId="9"/>
  </si>
  <si>
    <t>格納先（M:メインデータ、S:サブバックアップデータ）</t>
    <rPh sb="0" eb="2">
      <t>カクノウ</t>
    </rPh>
    <rPh sb="2" eb="3">
      <t>サキ</t>
    </rPh>
    <phoneticPr fontId="9"/>
  </si>
  <si>
    <t>指示先パスディレクトリ作成</t>
    <rPh sb="0" eb="2">
      <t>シジ</t>
    </rPh>
    <rPh sb="2" eb="3">
      <t>サキ</t>
    </rPh>
    <rPh sb="11" eb="13">
      <t>サクセイ</t>
    </rPh>
    <phoneticPr fontId="7"/>
  </si>
  <si>
    <t>コピー</t>
    <phoneticPr fontId="7"/>
  </si>
  <si>
    <t>G:\マイドライブ\100_programs\120_setting\Git\global\gitconfig</t>
    <phoneticPr fontId="7"/>
  </si>
  <si>
    <t>☆リンクファイルパスのディレクトリを追加するコマンドを追加する</t>
    <rPh sb="18" eb="20">
      <t>ツイカ</t>
    </rPh>
    <rPh sb="27" eb="29">
      <t>ツイカ</t>
    </rPh>
    <phoneticPr fontId="7"/>
  </si>
  <si>
    <t>■要件</t>
    <rPh sb="1" eb="3">
      <t>ヨウケン</t>
    </rPh>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</si>
</sst>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9"/>
      <color theme="1"/>
      <name val="ＭＳ ゴシック"/>
      <family val="2"/>
      <charset val="128"/>
    </font>
    <font>
      <sz val="11"/>
      <name val="游ゴシック"/>
      <family val="2"/>
      <scheme val="minor"/>
    </font>
    <font>
      <sz val="6"/>
      <name val="ＭＳ ゴシック"/>
      <family val="2"/>
      <charset val="128"/>
    </font>
    <font>
      <b/>
      <sz val="9"/>
      <color indexed="81"/>
      <name val="MS P ゴシック"/>
      <family val="3"/>
      <charset val="128"/>
    </font>
    <font>
      <u/>
      <sz val="9"/>
      <color theme="10"/>
      <name val="ＭＳ ゴシック"/>
      <family val="2"/>
      <charset val="128"/>
    </font>
    <font>
      <sz val="9"/>
      <name val="ＭＳ ゴシック"/>
      <family val="2"/>
      <charset val="128"/>
    </font>
    <font>
      <sz val="9"/>
      <color theme="1"/>
      <name val="ＭＳ ゴシック"/>
      <family val="3"/>
      <charset val="128"/>
    </font>
    <font>
      <sz val="6"/>
      <name val="游ゴシック"/>
      <family val="2"/>
      <charset val="128"/>
      <scheme val="minor"/>
    </font>
    <font>
      <sz val="11"/>
      <color theme="1"/>
      <name val="游ゴシック"/>
      <family val="2"/>
      <charset val="128"/>
      <scheme val="minor"/>
    </font>
    <font>
      <sz val="6"/>
      <name val="ＭＳ ゴシック"/>
      <family val="3"/>
      <charset val="128"/>
    </font>
    <font>
      <sz val="9"/>
      <name val="ＭＳ ゴシック"/>
      <family val="3"/>
      <charset val="128"/>
    </font>
    <font>
      <b/>
      <sz val="9"/>
      <color theme="1"/>
      <name val="ＭＳ ゴシック"/>
      <family val="3"/>
      <charset val="128"/>
    </font>
    <font>
      <sz val="9"/>
      <color indexed="81"/>
      <name val="MS P ゴシック"/>
      <family val="3"/>
      <charset val="128"/>
    </font>
    <font>
      <sz val="9"/>
      <color rgb="FFFF0000"/>
      <name val="ＭＳ ゴシック"/>
      <family val="3"/>
      <charset val="128"/>
    </font>
    <font>
      <sz val="9"/>
      <color theme="0"/>
      <name val="ＭＳ ゴシック"/>
      <family val="3"/>
      <charset val="128"/>
    </font>
    <font>
      <u/>
      <sz val="9"/>
      <color theme="0"/>
      <name val="ＭＳ ゴシック"/>
      <family val="2"/>
      <charset val="128"/>
    </font>
    <font>
      <u/>
      <sz val="9"/>
      <color theme="0"/>
      <name val="ＭＳ ゴシック"/>
      <family val="3"/>
      <charset val="128"/>
    </font>
    <font>
      <sz val="9"/>
      <color rgb="FF000000"/>
      <name val="ＭＳ ゴシック"/>
      <family val="3"/>
      <charset val="128"/>
    </font>
    <font>
      <strike/>
      <sz val="9"/>
      <color theme="1"/>
      <name val="ＭＳ ゴシック"/>
      <family val="3"/>
      <charset val="128"/>
    </font>
    <font>
      <u/>
      <sz val="9"/>
      <color theme="10"/>
      <name val="ＭＳ ゴシック"/>
      <family val="3"/>
      <charset val="128"/>
    </font>
    <font>
      <strike/>
      <u/>
      <sz val="9"/>
      <color theme="10"/>
      <name val="ＭＳ ゴシック"/>
      <family val="3"/>
      <charset val="128"/>
    </font>
  </fonts>
  <fills count="10">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1"/>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8" tint="0.59999389629810485"/>
        <bgColor indexed="64"/>
      </patternFill>
    </fill>
  </fills>
  <borders count="24">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style="dotted">
        <color indexed="64"/>
      </top>
      <bottom/>
      <diagonal/>
    </border>
    <border>
      <left style="dotted">
        <color auto="1"/>
      </left>
      <right style="dotted">
        <color auto="1"/>
      </right>
      <top style="dotted">
        <color auto="1"/>
      </top>
      <bottom style="dotted">
        <color auto="1"/>
      </bottom>
      <diagonal/>
    </border>
    <border>
      <left style="thin">
        <color indexed="64"/>
      </left>
      <right/>
      <top/>
      <bottom/>
      <diagonal/>
    </border>
    <border>
      <left style="thin">
        <color indexed="64"/>
      </left>
      <right/>
      <top style="thin">
        <color indexed="64"/>
      </top>
      <bottom style="thin">
        <color rgb="FF000000"/>
      </bottom>
      <diagonal/>
    </border>
    <border>
      <left style="dotted">
        <color indexed="64"/>
      </left>
      <right style="thin">
        <color indexed="64"/>
      </right>
      <top style="thin">
        <color indexed="64"/>
      </top>
      <bottom/>
      <diagonal/>
    </border>
    <border>
      <left style="dotted">
        <color indexed="64"/>
      </left>
      <right style="thin">
        <color indexed="64"/>
      </right>
      <top style="thin">
        <color indexed="64"/>
      </top>
      <bottom style="thin">
        <color rgb="FF000000"/>
      </bottom>
      <diagonal/>
    </border>
    <border>
      <left style="thin">
        <color indexed="64"/>
      </left>
      <right style="dotted">
        <color indexed="64"/>
      </right>
      <top style="thin">
        <color indexed="64"/>
      </top>
      <bottom/>
      <diagonal/>
    </border>
    <border>
      <left style="thin">
        <color indexed="64"/>
      </left>
      <right style="dotted">
        <color indexed="64"/>
      </right>
      <top style="thin">
        <color indexed="64"/>
      </top>
      <bottom style="thin">
        <color rgb="FF000000"/>
      </bottom>
      <diagonal/>
    </border>
    <border>
      <left/>
      <right style="dotted">
        <color indexed="64"/>
      </right>
      <top/>
      <bottom/>
      <diagonal/>
    </border>
    <border>
      <left style="dotted">
        <color indexed="64"/>
      </left>
      <right/>
      <top/>
      <bottom/>
      <diagonal/>
    </border>
  </borders>
  <cellStyleXfs count="6">
    <xf numFmtId="0" fontId="0" fillId="0" borderId="0">
      <alignment vertical="center"/>
    </xf>
    <xf numFmtId="0" fontId="1" fillId="0" borderId="0"/>
    <xf numFmtId="0" fontId="4" fillId="0" borderId="0" applyNumberFormat="0" applyFill="0" applyBorder="0" applyAlignment="0" applyProtection="0">
      <alignment vertical="center"/>
    </xf>
    <xf numFmtId="0" fontId="6" fillId="0" borderId="0">
      <alignment vertical="top"/>
    </xf>
    <xf numFmtId="0" fontId="8" fillId="0" borderId="0">
      <alignment vertical="center"/>
    </xf>
    <xf numFmtId="0" fontId="19" fillId="0" borderId="0" applyNumberFormat="0" applyFill="0" applyBorder="0" applyAlignment="0" applyProtection="0">
      <alignment vertical="top"/>
    </xf>
  </cellStyleXfs>
  <cellXfs count="145">
    <xf numFmtId="0" fontId="0" fillId="0" borderId="0" xfId="0">
      <alignment vertical="center"/>
    </xf>
    <xf numFmtId="0" fontId="0" fillId="0" borderId="2" xfId="0" applyBorder="1">
      <alignment vertical="center"/>
    </xf>
    <xf numFmtId="0" fontId="0" fillId="0" borderId="2" xfId="0" applyBorder="1" applyAlignment="1">
      <alignment horizontal="center" vertical="center"/>
    </xf>
    <xf numFmtId="0" fontId="0" fillId="2" borderId="2" xfId="0" applyFill="1" applyBorder="1" applyAlignment="1">
      <alignment horizontal="center" vertical="center"/>
    </xf>
    <xf numFmtId="0" fontId="0" fillId="0" borderId="0" xfId="0" applyAlignment="1">
      <alignment horizontal="center" vertical="center"/>
    </xf>
    <xf numFmtId="0" fontId="0" fillId="2" borderId="2" xfId="0" applyFill="1" applyBorder="1" applyAlignment="1">
      <alignment horizontal="centerContinuous" vertical="center"/>
    </xf>
    <xf numFmtId="0" fontId="5" fillId="0" borderId="2" xfId="0" applyFont="1" applyBorder="1">
      <alignment vertical="center"/>
    </xf>
    <xf numFmtId="0" fontId="6" fillId="0" borderId="0" xfId="3">
      <alignment vertical="top"/>
    </xf>
    <xf numFmtId="0" fontId="6" fillId="0" borderId="0" xfId="3" applyAlignment="1">
      <alignment horizontal="center" vertical="top"/>
    </xf>
    <xf numFmtId="0" fontId="6" fillId="0" borderId="2" xfId="3" applyBorder="1">
      <alignment vertical="top"/>
    </xf>
    <xf numFmtId="0" fontId="6" fillId="5" borderId="2" xfId="3" applyFill="1" applyBorder="1">
      <alignment vertical="top"/>
    </xf>
    <xf numFmtId="0" fontId="6" fillId="4" borderId="2" xfId="3" applyFill="1" applyBorder="1" applyAlignment="1">
      <alignment horizontal="centerContinuous" vertical="top"/>
    </xf>
    <xf numFmtId="0" fontId="6" fillId="4" borderId="6" xfId="3" applyFill="1" applyBorder="1" applyAlignment="1">
      <alignment horizontal="center" vertical="top"/>
    </xf>
    <xf numFmtId="0" fontId="6" fillId="0" borderId="6" xfId="3" applyBorder="1">
      <alignment vertical="top"/>
    </xf>
    <xf numFmtId="0" fontId="6" fillId="0" borderId="7" xfId="3" applyBorder="1">
      <alignment vertical="top"/>
    </xf>
    <xf numFmtId="0" fontId="6" fillId="0" borderId="2" xfId="3" applyBorder="1" applyAlignment="1">
      <alignment horizontal="center" vertical="top"/>
    </xf>
    <xf numFmtId="0" fontId="6" fillId="6" borderId="2" xfId="3" applyFill="1" applyBorder="1">
      <alignment vertical="top"/>
    </xf>
    <xf numFmtId="0" fontId="6" fillId="6" borderId="6" xfId="3" applyFill="1" applyBorder="1">
      <alignment vertical="top"/>
    </xf>
    <xf numFmtId="0" fontId="6" fillId="6" borderId="7" xfId="3" applyFill="1" applyBorder="1">
      <alignment vertical="top"/>
    </xf>
    <xf numFmtId="0" fontId="0" fillId="7" borderId="2" xfId="0" applyFill="1" applyBorder="1" applyAlignment="1">
      <alignment horizontal="center" vertical="center"/>
    </xf>
    <xf numFmtId="0" fontId="6" fillId="0" borderId="3" xfId="3" applyBorder="1">
      <alignment vertical="top"/>
    </xf>
    <xf numFmtId="0" fontId="6" fillId="0" borderId="8" xfId="3" applyBorder="1">
      <alignment vertical="top"/>
    </xf>
    <xf numFmtId="0" fontId="6" fillId="0" borderId="9" xfId="3" applyBorder="1">
      <alignment vertical="top"/>
    </xf>
    <xf numFmtId="0" fontId="0" fillId="2" borderId="3" xfId="0" applyFill="1" applyBorder="1" applyAlignment="1">
      <alignment horizontal="left" vertical="center"/>
    </xf>
    <xf numFmtId="0" fontId="0" fillId="2" borderId="8" xfId="0" applyFill="1" applyBorder="1" applyAlignment="1">
      <alignment horizontal="left" vertical="center"/>
    </xf>
    <xf numFmtId="0" fontId="0" fillId="2" borderId="9" xfId="0" applyFill="1" applyBorder="1" applyAlignment="1">
      <alignment horizontal="left" vertical="center"/>
    </xf>
    <xf numFmtId="0" fontId="6" fillId="0" borderId="2" xfId="3" applyBorder="1" applyAlignment="1">
      <alignment horizontal="left" vertical="top"/>
    </xf>
    <xf numFmtId="0" fontId="6" fillId="3" borderId="2" xfId="3" applyFill="1" applyBorder="1" applyAlignment="1">
      <alignment horizontal="left" vertical="top"/>
    </xf>
    <xf numFmtId="0" fontId="11" fillId="0" borderId="0" xfId="3" applyFont="1">
      <alignment vertical="top"/>
    </xf>
    <xf numFmtId="0" fontId="6" fillId="7" borderId="6" xfId="3" applyFill="1" applyBorder="1" applyAlignment="1">
      <alignment horizontal="center" vertical="top"/>
    </xf>
    <xf numFmtId="0" fontId="0" fillId="7" borderId="4" xfId="0" applyFill="1" applyBorder="1" applyAlignment="1">
      <alignment horizontal="centerContinuous" vertical="center"/>
    </xf>
    <xf numFmtId="0" fontId="0" fillId="7" borderId="1" xfId="0" applyFill="1" applyBorder="1" applyAlignment="1">
      <alignment horizontal="center" vertical="center"/>
    </xf>
    <xf numFmtId="0" fontId="6" fillId="7" borderId="7" xfId="3" applyFill="1" applyBorder="1" applyAlignment="1">
      <alignment horizontal="center" vertical="top"/>
    </xf>
    <xf numFmtId="0" fontId="6" fillId="0" borderId="2" xfId="3" applyBorder="1" applyAlignment="1">
      <alignment horizontal="left" vertical="top" wrapText="1"/>
    </xf>
    <xf numFmtId="0" fontId="10" fillId="3" borderId="2" xfId="3" applyFont="1" applyFill="1" applyBorder="1" applyAlignment="1">
      <alignment horizontal="left" vertical="top"/>
    </xf>
    <xf numFmtId="0" fontId="6" fillId="0" borderId="4" xfId="3" applyBorder="1" applyAlignment="1">
      <alignment horizontal="left" vertical="top"/>
    </xf>
    <xf numFmtId="0" fontId="4" fillId="0" borderId="4" xfId="2" applyBorder="1" applyAlignment="1">
      <alignment horizontal="left" vertical="top"/>
    </xf>
    <xf numFmtId="0" fontId="6" fillId="0" borderId="11" xfId="3" applyBorder="1" applyAlignment="1">
      <alignment horizontal="left" vertical="top"/>
    </xf>
    <xf numFmtId="0" fontId="6" fillId="0" borderId="11" xfId="3" applyBorder="1" applyAlignment="1">
      <alignment horizontal="center" vertical="top"/>
    </xf>
    <xf numFmtId="0" fontId="6" fillId="0" borderId="12" xfId="3" applyBorder="1" applyAlignment="1">
      <alignment horizontal="left" vertical="top"/>
    </xf>
    <xf numFmtId="0" fontId="6" fillId="0" borderId="12" xfId="3" applyBorder="1" applyAlignment="1">
      <alignment horizontal="center" vertical="top"/>
    </xf>
    <xf numFmtId="0" fontId="6" fillId="0" borderId="13" xfId="3" applyBorder="1" applyAlignment="1">
      <alignment horizontal="left" vertical="top"/>
    </xf>
    <xf numFmtId="0" fontId="6" fillId="0" borderId="13" xfId="3" applyBorder="1" applyAlignment="1">
      <alignment horizontal="center" vertical="top"/>
    </xf>
    <xf numFmtId="0" fontId="6" fillId="0" borderId="11" xfId="3" applyBorder="1" applyAlignment="1">
      <alignment horizontal="left" vertical="top" wrapText="1"/>
    </xf>
    <xf numFmtId="0" fontId="6" fillId="0" borderId="12" xfId="3" applyBorder="1" applyAlignment="1">
      <alignment horizontal="left" vertical="top" wrapText="1"/>
    </xf>
    <xf numFmtId="0" fontId="6" fillId="0" borderId="13" xfId="3" applyBorder="1" applyAlignment="1">
      <alignment horizontal="left" vertical="top" wrapText="1"/>
    </xf>
    <xf numFmtId="0" fontId="14" fillId="0" borderId="10" xfId="3" applyFont="1" applyBorder="1" applyAlignment="1">
      <alignment horizontal="left" vertical="top"/>
    </xf>
    <xf numFmtId="0" fontId="14" fillId="0" borderId="1" xfId="3" applyFont="1" applyBorder="1" applyAlignment="1">
      <alignment horizontal="left" vertical="top"/>
    </xf>
    <xf numFmtId="0" fontId="15" fillId="0" borderId="10" xfId="2" applyFont="1" applyBorder="1" applyAlignment="1">
      <alignment horizontal="left" vertical="top"/>
    </xf>
    <xf numFmtId="0" fontId="16" fillId="0" borderId="10" xfId="2" applyFont="1" applyBorder="1" applyAlignment="1">
      <alignment horizontal="left" vertical="top"/>
    </xf>
    <xf numFmtId="0" fontId="16" fillId="0" borderId="1" xfId="2" applyFont="1" applyBorder="1" applyAlignment="1">
      <alignment horizontal="left" vertical="top"/>
    </xf>
    <xf numFmtId="0" fontId="6" fillId="0" borderId="14" xfId="3" applyBorder="1" applyAlignment="1">
      <alignment horizontal="left" vertical="top"/>
    </xf>
    <xf numFmtId="0" fontId="6" fillId="0" borderId="14" xfId="3" applyBorder="1" applyAlignment="1">
      <alignment horizontal="center" vertical="top"/>
    </xf>
    <xf numFmtId="0" fontId="6" fillId="0" borderId="0" xfId="3" applyAlignment="1">
      <alignment horizontal="right" vertical="top" wrapText="1"/>
    </xf>
    <xf numFmtId="0" fontId="6" fillId="0" borderId="0" xfId="3" applyAlignment="1">
      <alignment horizontal="center" vertical="top" wrapText="1"/>
    </xf>
    <xf numFmtId="0" fontId="6" fillId="0" borderId="0" xfId="3" applyAlignment="1">
      <alignment vertical="top" wrapText="1"/>
    </xf>
    <xf numFmtId="0" fontId="17" fillId="0" borderId="0" xfId="3" applyFont="1" applyAlignment="1">
      <alignment vertical="top" wrapText="1"/>
    </xf>
    <xf numFmtId="0" fontId="11" fillId="0" borderId="0" xfId="3" applyFont="1" applyAlignment="1">
      <alignment horizontal="center" vertical="top"/>
    </xf>
    <xf numFmtId="0" fontId="6" fillId="0" borderId="0" xfId="3" applyAlignment="1">
      <alignment horizontal="left" vertical="top"/>
    </xf>
    <xf numFmtId="0" fontId="6" fillId="2" borderId="15" xfId="3" applyFill="1" applyBorder="1" applyAlignment="1">
      <alignment horizontal="centerContinuous" vertical="top"/>
    </xf>
    <xf numFmtId="0" fontId="6" fillId="2" borderId="15" xfId="3" applyFill="1" applyBorder="1" applyAlignment="1">
      <alignment horizontal="center" vertical="top" wrapText="1"/>
    </xf>
    <xf numFmtId="0" fontId="6" fillId="2" borderId="15" xfId="3" applyFill="1" applyBorder="1" applyAlignment="1">
      <alignment horizontal="center" vertical="top"/>
    </xf>
    <xf numFmtId="0" fontId="6" fillId="0" borderId="15" xfId="3" applyBorder="1">
      <alignment vertical="top"/>
    </xf>
    <xf numFmtId="0" fontId="6" fillId="0" borderId="15" xfId="3" applyBorder="1" applyAlignment="1">
      <alignment horizontal="center" vertical="top"/>
    </xf>
    <xf numFmtId="0" fontId="6" fillId="7" borderId="15" xfId="3" applyFill="1" applyBorder="1">
      <alignment vertical="top"/>
    </xf>
    <xf numFmtId="0" fontId="6" fillId="7" borderId="15" xfId="3" applyFill="1" applyBorder="1" applyAlignment="1">
      <alignment horizontal="center" vertical="top"/>
    </xf>
    <xf numFmtId="0" fontId="6" fillId="0" borderId="15" xfId="3" applyBorder="1" applyAlignment="1">
      <alignment vertical="top" wrapText="1"/>
    </xf>
    <xf numFmtId="0" fontId="6" fillId="8" borderId="15" xfId="3" applyFill="1" applyBorder="1" applyAlignment="1">
      <alignment horizontal="center" vertical="top"/>
    </xf>
    <xf numFmtId="0" fontId="10" fillId="0" borderId="15" xfId="3" applyFont="1" applyBorder="1">
      <alignment vertical="top"/>
    </xf>
    <xf numFmtId="0" fontId="6" fillId="0" borderId="0" xfId="3" applyAlignment="1">
      <alignment horizontal="left" vertical="top" indent="1"/>
    </xf>
    <xf numFmtId="0" fontId="10" fillId="0" borderId="0" xfId="3" applyFont="1" applyAlignment="1">
      <alignment horizontal="left" vertical="top" indent="1"/>
    </xf>
    <xf numFmtId="0" fontId="18" fillId="0" borderId="0" xfId="3" applyFont="1" applyAlignment="1">
      <alignment horizontal="left" vertical="top" indent="1"/>
    </xf>
    <xf numFmtId="0" fontId="6" fillId="0" borderId="0" xfId="3" applyAlignment="1">
      <alignment horizontal="left" vertical="top" indent="2"/>
    </xf>
    <xf numFmtId="3" fontId="6" fillId="0" borderId="0" xfId="3" applyNumberFormat="1">
      <alignment vertical="top"/>
    </xf>
    <xf numFmtId="0" fontId="10" fillId="0" borderId="0" xfId="3" applyFont="1">
      <alignment vertical="top"/>
    </xf>
    <xf numFmtId="0" fontId="19" fillId="0" borderId="0" xfId="5">
      <alignment vertical="top"/>
    </xf>
    <xf numFmtId="0" fontId="18" fillId="0" borderId="0" xfId="3" applyFont="1">
      <alignment vertical="top"/>
    </xf>
    <xf numFmtId="0" fontId="20" fillId="0" borderId="0" xfId="5" applyFont="1">
      <alignment vertical="top"/>
    </xf>
    <xf numFmtId="0" fontId="6" fillId="0" borderId="2" xfId="3" applyBorder="1" applyAlignment="1">
      <alignment horizontal="centerContinuous" vertical="top"/>
    </xf>
    <xf numFmtId="0" fontId="6" fillId="5" borderId="2" xfId="3" applyFill="1" applyBorder="1" applyAlignment="1">
      <alignment horizontal="centerContinuous" vertical="top"/>
    </xf>
    <xf numFmtId="0" fontId="6" fillId="5" borderId="2" xfId="3" applyFill="1" applyBorder="1" applyAlignment="1">
      <alignment horizontal="center" vertical="top"/>
    </xf>
    <xf numFmtId="0" fontId="0" fillId="2" borderId="4" xfId="0" applyFill="1" applyBorder="1">
      <alignment vertical="center"/>
    </xf>
    <xf numFmtId="0" fontId="0" fillId="2" borderId="1" xfId="0" applyFill="1" applyBorder="1" applyAlignment="1">
      <alignment horizontal="center" vertical="center"/>
    </xf>
    <xf numFmtId="0" fontId="10" fillId="0" borderId="2" xfId="3" applyFont="1" applyBorder="1">
      <alignment vertical="top"/>
    </xf>
    <xf numFmtId="0" fontId="0" fillId="9" borderId="3" xfId="0" applyFill="1" applyBorder="1" applyAlignment="1">
      <alignment horizontal="centerContinuous" vertical="center"/>
    </xf>
    <xf numFmtId="0" fontId="0" fillId="9" borderId="8" xfId="0" applyFill="1" applyBorder="1" applyAlignment="1">
      <alignment horizontal="centerContinuous" vertical="center"/>
    </xf>
    <xf numFmtId="0" fontId="0" fillId="9" borderId="9" xfId="0" applyFill="1" applyBorder="1" applyAlignment="1">
      <alignment horizontal="centerContinuous" vertical="center"/>
    </xf>
    <xf numFmtId="0" fontId="6" fillId="9" borderId="3" xfId="3" applyFill="1" applyBorder="1" applyAlignment="1">
      <alignment horizontal="centerContinuous" vertical="top"/>
    </xf>
    <xf numFmtId="0" fontId="6" fillId="9" borderId="8" xfId="3" applyFill="1" applyBorder="1" applyAlignment="1">
      <alignment horizontal="centerContinuous" vertical="top"/>
    </xf>
    <xf numFmtId="0" fontId="6" fillId="9" borderId="9" xfId="3" applyFill="1" applyBorder="1" applyAlignment="1">
      <alignment horizontal="centerContinuous" vertical="top"/>
    </xf>
    <xf numFmtId="0" fontId="4" fillId="0" borderId="0" xfId="2" applyAlignment="1">
      <alignment vertical="top"/>
    </xf>
    <xf numFmtId="0" fontId="0" fillId="2" borderId="4" xfId="0" applyFill="1" applyBorder="1" applyAlignment="1">
      <alignment horizontal="center" vertical="center" wrapText="1"/>
    </xf>
    <xf numFmtId="0" fontId="6" fillId="7" borderId="2" xfId="3" applyFill="1" applyBorder="1" applyAlignment="1">
      <alignment horizontal="center" vertical="top"/>
    </xf>
    <xf numFmtId="0" fontId="0" fillId="2" borderId="6" xfId="0" applyFill="1" applyBorder="1" applyAlignment="1">
      <alignment horizontal="centerContinuous" vertical="center"/>
    </xf>
    <xf numFmtId="0" fontId="0" fillId="2" borderId="7" xfId="0" applyFill="1" applyBorder="1" applyAlignment="1">
      <alignment horizontal="center" vertical="center"/>
    </xf>
    <xf numFmtId="0" fontId="0" fillId="7" borderId="3" xfId="0" applyFill="1" applyBorder="1" applyAlignment="1">
      <alignment horizontal="center" vertical="center"/>
    </xf>
    <xf numFmtId="0" fontId="6" fillId="6" borderId="3" xfId="3" applyFill="1" applyBorder="1">
      <alignment vertical="top"/>
    </xf>
    <xf numFmtId="0" fontId="6" fillId="0" borderId="16" xfId="3" applyBorder="1">
      <alignment vertical="top"/>
    </xf>
    <xf numFmtId="0" fontId="6" fillId="0" borderId="16" xfId="3" applyBorder="1" applyAlignment="1">
      <alignment horizontal="center" vertical="top"/>
    </xf>
    <xf numFmtId="0" fontId="6" fillId="0" borderId="6" xfId="3" applyBorder="1" applyAlignment="1">
      <alignment horizontal="center" vertical="top"/>
    </xf>
    <xf numFmtId="0" fontId="6" fillId="0" borderId="7" xfId="3" applyBorder="1" applyAlignment="1">
      <alignment horizontal="center" vertical="top"/>
    </xf>
    <xf numFmtId="0" fontId="0" fillId="0" borderId="0" xfId="0" applyAlignment="1">
      <alignment horizontal="left" vertical="center" indent="1"/>
    </xf>
    <xf numFmtId="0" fontId="6" fillId="6" borderId="2" xfId="3" applyFill="1" applyBorder="1" applyAlignment="1">
      <alignment horizontal="left" vertical="top"/>
    </xf>
    <xf numFmtId="0" fontId="0" fillId="5" borderId="2" xfId="0" applyFill="1" applyBorder="1">
      <alignment vertical="center"/>
    </xf>
    <xf numFmtId="0" fontId="4" fillId="0" borderId="2" xfId="2" applyFill="1" applyBorder="1" applyAlignment="1">
      <alignment horizontal="left" vertical="top" wrapText="1"/>
    </xf>
    <xf numFmtId="0" fontId="6" fillId="0" borderId="4" xfId="3" applyBorder="1" applyAlignment="1">
      <alignment horizontal="center" vertical="top"/>
    </xf>
    <xf numFmtId="0" fontId="0" fillId="0" borderId="8" xfId="0" applyBorder="1">
      <alignment vertical="center"/>
    </xf>
    <xf numFmtId="0" fontId="10" fillId="0" borderId="0" xfId="1" applyFont="1" applyAlignment="1">
      <alignment horizontal="left" vertical="top"/>
    </xf>
    <xf numFmtId="0" fontId="6" fillId="2" borderId="2" xfId="0" applyFont="1" applyFill="1" applyBorder="1" applyAlignment="1">
      <alignment horizontal="centerContinuous" vertical="top" wrapText="1"/>
    </xf>
    <xf numFmtId="0" fontId="10" fillId="0" borderId="0" xfId="1" applyFont="1" applyAlignment="1">
      <alignment vertical="top"/>
    </xf>
    <xf numFmtId="0" fontId="10" fillId="0" borderId="0" xfId="1" applyFont="1" applyAlignment="1">
      <alignment horizontal="center" vertical="top"/>
    </xf>
    <xf numFmtId="0" fontId="6" fillId="2" borderId="2" xfId="0" applyFont="1" applyFill="1" applyBorder="1" applyAlignment="1">
      <alignment horizontal="center" vertical="top" wrapText="1"/>
    </xf>
    <xf numFmtId="0" fontId="6" fillId="2" borderId="6" xfId="0" applyFont="1" applyFill="1" applyBorder="1" applyAlignment="1">
      <alignment horizontal="center" vertical="top" wrapText="1"/>
    </xf>
    <xf numFmtId="0" fontId="6" fillId="2" borderId="7" xfId="0" applyFont="1" applyFill="1" applyBorder="1" applyAlignment="1">
      <alignment horizontal="center" vertical="top" wrapText="1"/>
    </xf>
    <xf numFmtId="0" fontId="10" fillId="6" borderId="0" xfId="1" applyFont="1" applyFill="1" applyAlignment="1">
      <alignment horizontal="left" vertical="top"/>
    </xf>
    <xf numFmtId="0" fontId="10" fillId="6" borderId="0" xfId="1" applyFont="1" applyFill="1" applyAlignment="1">
      <alignment horizontal="center" vertical="top"/>
    </xf>
    <xf numFmtId="0" fontId="10" fillId="6" borderId="0" xfId="1" applyFont="1" applyFill="1" applyAlignment="1">
      <alignment vertical="top"/>
    </xf>
    <xf numFmtId="0" fontId="10" fillId="6" borderId="22" xfId="1" applyFont="1" applyFill="1" applyBorder="1" applyAlignment="1">
      <alignment vertical="top"/>
    </xf>
    <xf numFmtId="0" fontId="10" fillId="6" borderId="23" xfId="1" applyFont="1" applyFill="1" applyBorder="1" applyAlignment="1">
      <alignment vertical="top"/>
    </xf>
    <xf numFmtId="0" fontId="10" fillId="0" borderId="5" xfId="1" applyFont="1" applyBorder="1" applyAlignment="1">
      <alignment horizontal="center" vertical="top"/>
    </xf>
    <xf numFmtId="0" fontId="10" fillId="0" borderId="20" xfId="1" applyFont="1" applyBorder="1" applyAlignment="1">
      <alignment horizontal="center" vertical="top"/>
    </xf>
    <xf numFmtId="0" fontId="10" fillId="0" borderId="18" xfId="1" applyFont="1" applyBorder="1" applyAlignment="1">
      <alignment horizontal="center" vertical="top"/>
    </xf>
    <xf numFmtId="0" fontId="10" fillId="0" borderId="5" xfId="1" applyFont="1" applyBorder="1" applyAlignment="1">
      <alignment vertical="top" wrapText="1"/>
    </xf>
    <xf numFmtId="0" fontId="10" fillId="0" borderId="6" xfId="1" applyFont="1" applyBorder="1" applyAlignment="1">
      <alignment horizontal="center" vertical="top"/>
    </xf>
    <xf numFmtId="0" fontId="10" fillId="0" borderId="7" xfId="1" applyFont="1" applyBorder="1" applyAlignment="1">
      <alignment horizontal="center" vertical="top"/>
    </xf>
    <xf numFmtId="0" fontId="10" fillId="0" borderId="2" xfId="1" applyFont="1" applyBorder="1" applyAlignment="1">
      <alignment vertical="top"/>
    </xf>
    <xf numFmtId="0" fontId="10" fillId="0" borderId="2" xfId="1" applyFont="1" applyBorder="1" applyAlignment="1">
      <alignment vertical="top" wrapText="1"/>
    </xf>
    <xf numFmtId="0" fontId="10" fillId="7" borderId="6" xfId="1" applyFont="1" applyFill="1" applyBorder="1" applyAlignment="1">
      <alignment horizontal="center" vertical="top"/>
    </xf>
    <xf numFmtId="0" fontId="4" fillId="0" borderId="2" xfId="2" applyNumberFormat="1" applyFill="1" applyBorder="1" applyAlignment="1">
      <alignment vertical="top"/>
    </xf>
    <xf numFmtId="0" fontId="10" fillId="3" borderId="2" xfId="1" applyFont="1" applyFill="1" applyBorder="1" applyAlignment="1">
      <alignment vertical="top"/>
    </xf>
    <xf numFmtId="0" fontId="10" fillId="3" borderId="5" xfId="1" applyFont="1" applyFill="1" applyBorder="1" applyAlignment="1">
      <alignment vertical="top" wrapText="1"/>
    </xf>
    <xf numFmtId="0" fontId="13" fillId="3" borderId="2" xfId="1" applyFont="1" applyFill="1" applyBorder="1" applyAlignment="1">
      <alignment vertical="top"/>
    </xf>
    <xf numFmtId="0" fontId="4" fillId="0" borderId="5" xfId="2" applyBorder="1" applyAlignment="1">
      <alignment vertical="top" wrapText="1"/>
    </xf>
    <xf numFmtId="0" fontId="4" fillId="0" borderId="2" xfId="2" applyFill="1" applyBorder="1" applyAlignment="1">
      <alignment vertical="top"/>
    </xf>
    <xf numFmtId="0" fontId="19" fillId="0" borderId="2" xfId="2" applyFont="1" applyFill="1" applyBorder="1" applyAlignment="1">
      <alignment vertical="top"/>
    </xf>
    <xf numFmtId="0" fontId="13" fillId="0" borderId="2" xfId="1" applyFont="1" applyBorder="1" applyAlignment="1">
      <alignment vertical="top"/>
    </xf>
    <xf numFmtId="0" fontId="19" fillId="0" borderId="5" xfId="2" applyFont="1" applyFill="1" applyBorder="1" applyAlignment="1">
      <alignment vertical="top" wrapText="1"/>
    </xf>
    <xf numFmtId="0" fontId="10" fillId="0" borderId="17" xfId="1" applyFont="1" applyBorder="1" applyAlignment="1">
      <alignment horizontal="center" vertical="top"/>
    </xf>
    <xf numFmtId="0" fontId="10" fillId="0" borderId="21" xfId="1" applyFont="1" applyBorder="1" applyAlignment="1">
      <alignment horizontal="center" vertical="top"/>
    </xf>
    <xf numFmtId="0" fontId="10" fillId="0" borderId="19" xfId="1" applyFont="1" applyBorder="1" applyAlignment="1">
      <alignment horizontal="center" vertical="top"/>
    </xf>
    <xf numFmtId="0" fontId="10" fillId="0" borderId="17" xfId="1" applyFont="1" applyBorder="1" applyAlignment="1">
      <alignment vertical="top" wrapText="1"/>
    </xf>
    <xf numFmtId="0" fontId="10" fillId="0" borderId="0" xfId="3" applyFont="1" applyAlignment="1">
      <alignment horizontal="left" vertical="top" indent="2"/>
    </xf>
    <xf numFmtId="0" fontId="6" fillId="0" borderId="15" xfId="3" applyFill="1" applyBorder="1" applyAlignment="1">
      <alignment horizontal="center" vertical="top"/>
    </xf>
    <xf numFmtId="0" fontId="0" fillId="0" borderId="2" xfId="0" applyFill="1" applyBorder="1" applyAlignment="1">
      <alignment horizontal="center" vertical="center"/>
    </xf>
    <xf numFmtId="0" fontId="0" fillId="0" borderId="2" xfId="0" applyFill="1" applyBorder="1">
      <alignment vertical="center"/>
    </xf>
  </cellXfs>
  <cellStyles count="6">
    <cellStyle name="ハイパーリンク" xfId="2" builtinId="8"/>
    <cellStyle name="ハイパーリンク 2" xfId="5" xr:uid="{C03FBC19-3FE4-462C-8794-C8EA3D1B4498}"/>
    <cellStyle name="標準" xfId="0" builtinId="0"/>
    <cellStyle name="標準 2" xfId="1" xr:uid="{4B116C1B-E5AF-422D-813F-F590258E4932}"/>
    <cellStyle name="標準 2 2" xfId="3" xr:uid="{C46C4C46-E081-4EDD-82B1-6D995E4030C0}"/>
    <cellStyle name="標準 3" xfId="4" xr:uid="{23B8E028-7CA1-41C4-999A-F97A9CBE175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draem\AppData\Roaming\Microsoft\AddIns\MyExcelAddin.xlam" TargetMode="External"/><Relationship Id="rId1" Type="http://schemas.openxmlformats.org/officeDocument/2006/relationships/externalLinkPath" Target="/Users/draem/AppData/Roaming/Microsoft/AddIns/MyExcelAddin.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etting"/>
    </sheetNames>
    <definedNames>
      <definedName name="getdirpath"/>
    </definedNames>
    <sheetDataSet>
      <sheetData sheetId="0"/>
      <sheetData sheetId="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okiniiripasokon.com/blog-entry-1336.html" TargetMode="External"/><Relationship Id="rId13" Type="http://schemas.openxmlformats.org/officeDocument/2006/relationships/hyperlink" Target="https://support.microsoft.com/ja-jp/office/onedrive-%E3%82%92%E3%82%AA%E3%83%95%E3%81%AB%E3%81%99%E3%82%8B%E3%81%8B-%E7%84%A1%E5%8A%B9%E3%81%AB%E3%81%99%E3%82%8B%E3%81%8B-%E3%82%A2%E3%83%B3%E3%82%A4%E3%83%B3%E3%82%B9%E3%83%88%E3%83%BC%E3%83%AB%E3%81%99%E3%82%8B-f32a17ce-3336-40fe-9c38-6efb09f944b0" TargetMode="External"/><Relationship Id="rId3" Type="http://schemas.openxmlformats.org/officeDocument/2006/relationships/hyperlink" Target="https://github.com/draemonash2/other/archive/master.zip" TargetMode="External"/><Relationship Id="rId7" Type="http://schemas.openxmlformats.org/officeDocument/2006/relationships/hyperlink" Target="https://draemonash2.github.io/" TargetMode="External"/><Relationship Id="rId12" Type="http://schemas.openxmlformats.org/officeDocument/2006/relationships/hyperlink" Target="https://askpc.panasonic.co.jp/beginner/guide/ten03/3205.html" TargetMode="External"/><Relationship Id="rId17" Type="http://schemas.openxmlformats.org/officeDocument/2006/relationships/printerSettings" Target="../printerSettings/printerSettings1.bin"/><Relationship Id="rId2" Type="http://schemas.openxmlformats.org/officeDocument/2006/relationships/hyperlink" Target="https://applech2.com/archives/20181217-logitech-options-support-cloud-save.html" TargetMode="External"/><Relationship Id="rId16" Type="http://schemas.openxmlformats.org/officeDocument/2006/relationships/hyperlink" Target="https://faq.nec-lavie.jp/qasearch/1007/app/servlet/relatedqa?QID=018213" TargetMode="External"/><Relationship Id="rId1" Type="http://schemas.openxmlformats.org/officeDocument/2006/relationships/hyperlink" Target="https://draemonash2.github.io/keepass_sft/keepass.html" TargetMode="External"/><Relationship Id="rId6" Type="http://schemas.openxmlformats.org/officeDocument/2006/relationships/hyperlink" Target="https://github.com/draemonash2" TargetMode="External"/><Relationship Id="rId11" Type="http://schemas.openxmlformats.org/officeDocument/2006/relationships/hyperlink" Target="https://faq.nec-lavie.jp/qasearch/1007/app/servlet/relatedqa?QID=018213" TargetMode="External"/><Relationship Id="rId5" Type="http://schemas.openxmlformats.org/officeDocument/2006/relationships/hyperlink" Target="https://github.com/draemonash2/codes/archive/master.zip" TargetMode="External"/><Relationship Id="rId15" Type="http://schemas.openxmlformats.org/officeDocument/2006/relationships/hyperlink" Target="https://solutions.vaio.com/2915" TargetMode="External"/><Relationship Id="rId10" Type="http://schemas.openxmlformats.org/officeDocument/2006/relationships/hyperlink" Target="https://support.hp.com/jp-ja/document/ish_5637156-5698290-16" TargetMode="External"/><Relationship Id="rId4" Type="http://schemas.openxmlformats.org/officeDocument/2006/relationships/hyperlink" Target="https://github.com/draemonash2/programs/archive/master.zip" TargetMode="External"/><Relationship Id="rId9" Type="http://schemas.openxmlformats.org/officeDocument/2006/relationships/hyperlink" Target="https://utphys-comp.github.io/wsl2.html" TargetMode="External"/><Relationship Id="rId14" Type="http://schemas.openxmlformats.org/officeDocument/2006/relationships/hyperlink" Target="https://draemonash2.github.io/excel_sft/excel.html"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file:///\\RASPBERRYPI\LogitecHdd3T\823_BackUp_AmazonDrive" TargetMode="External"/><Relationship Id="rId2" Type="http://schemas.openxmlformats.org/officeDocument/2006/relationships/hyperlink" Target="file:///\\RASPBERRYPI\LogitecHdd3T\822_BackUp_Dropbox" TargetMode="External"/><Relationship Id="rId1" Type="http://schemas.openxmlformats.org/officeDocument/2006/relationships/hyperlink" Target="file:///\\RASPBERRYPI\LogitecHdd3T\821_BackUp_Library" TargetMode="External"/><Relationship Id="rId4"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https://draemonash2.github.io/wsl2_sft/wsl2.html" TargetMode="External"/><Relationship Id="rId2" Type="http://schemas.openxmlformats.org/officeDocument/2006/relationships/hyperlink" Target="https://draemonash2.github.io/wsl2_sft/wsl2.html" TargetMode="External"/><Relationship Id="rId1" Type="http://schemas.openxmlformats.org/officeDocument/2006/relationships/hyperlink" Target="https://github.com/greymd/tmux-xpanes" TargetMode="External"/><Relationship Id="rId4" Type="http://schemas.openxmlformats.org/officeDocument/2006/relationships/hyperlink" Target="https://draemonash2.github.io/wsl2_sft/wsl2.html"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2753B-7E71-4654-9F8F-9A2F4255F4A6}">
  <sheetPr>
    <tabColor theme="9" tint="0.79998168889431442"/>
  </sheetPr>
  <dimension ref="A1:M77"/>
  <sheetViews>
    <sheetView showGridLines="0" zoomScale="115" zoomScaleNormal="115" workbookViewId="0">
      <selection activeCell="A74" sqref="A74"/>
    </sheetView>
  </sheetViews>
  <sheetFormatPr defaultColWidth="3.33203125" defaultRowHeight="11.25"/>
  <cols>
    <col min="1" max="1" width="28.33203125" style="107" bestFit="1" customWidth="1"/>
    <col min="2" max="3" width="8.33203125" style="110" customWidth="1"/>
    <col min="4" max="4" width="62.6640625" style="109" bestFit="1" customWidth="1"/>
    <col min="5" max="6" width="9" style="109" customWidth="1"/>
    <col min="7" max="7" width="67.1640625" style="109" bestFit="1" customWidth="1"/>
    <col min="8" max="8" width="108.5" style="110" customWidth="1"/>
    <col min="9" max="9" width="1.33203125" style="109" customWidth="1"/>
    <col min="10" max="16384" width="3.33203125" style="109"/>
  </cols>
  <sheetData>
    <row r="1" spans="1:13">
      <c r="B1" s="108" t="s">
        <v>184</v>
      </c>
      <c r="C1" s="108"/>
      <c r="E1" s="108" t="s">
        <v>1026</v>
      </c>
      <c r="F1" s="108"/>
      <c r="I1" s="109" t="s">
        <v>30</v>
      </c>
    </row>
    <row r="2" spans="1:13">
      <c r="A2" s="111" t="s">
        <v>33</v>
      </c>
      <c r="B2" s="112" t="s">
        <v>182</v>
      </c>
      <c r="C2" s="113" t="s">
        <v>183</v>
      </c>
      <c r="D2" s="111" t="s">
        <v>593</v>
      </c>
      <c r="E2" s="112" t="s">
        <v>1024</v>
      </c>
      <c r="F2" s="113" t="s">
        <v>1025</v>
      </c>
      <c r="G2" s="111" t="s">
        <v>201</v>
      </c>
      <c r="H2" s="111" t="s">
        <v>211</v>
      </c>
      <c r="I2" s="109" t="s">
        <v>30</v>
      </c>
      <c r="J2" s="110"/>
    </row>
    <row r="3" spans="1:13" ht="1.5" customHeight="1">
      <c r="A3" s="114" t="s">
        <v>30</v>
      </c>
      <c r="B3" s="115" t="s">
        <v>30</v>
      </c>
      <c r="C3" s="115" t="s">
        <v>30</v>
      </c>
      <c r="D3" s="116" t="s">
        <v>30</v>
      </c>
      <c r="E3" s="117" t="s">
        <v>30</v>
      </c>
      <c r="F3" s="118" t="s">
        <v>30</v>
      </c>
      <c r="G3" s="116" t="s">
        <v>30</v>
      </c>
      <c r="H3" s="115" t="s">
        <v>30</v>
      </c>
      <c r="I3" s="109" t="s">
        <v>30</v>
      </c>
    </row>
    <row r="4" spans="1:13" ht="22.5">
      <c r="A4" s="119" t="s">
        <v>1070</v>
      </c>
      <c r="B4" s="120" t="s">
        <v>0</v>
      </c>
      <c r="C4" s="121" t="s">
        <v>165</v>
      </c>
      <c r="D4" s="122" t="s">
        <v>1043</v>
      </c>
      <c r="E4" s="123"/>
      <c r="F4" s="124"/>
      <c r="G4" s="125"/>
      <c r="H4" s="126" t="s">
        <v>1171</v>
      </c>
      <c r="I4" s="109" t="s">
        <v>30</v>
      </c>
      <c r="J4" s="110"/>
      <c r="M4" s="110"/>
    </row>
    <row r="5" spans="1:13" s="110" customFormat="1">
      <c r="A5" s="119" t="s">
        <v>1076</v>
      </c>
      <c r="B5" s="120" t="s">
        <v>165</v>
      </c>
      <c r="C5" s="121" t="s">
        <v>165</v>
      </c>
      <c r="D5" s="122" t="s">
        <v>1075</v>
      </c>
      <c r="E5" s="127" t="s">
        <v>43</v>
      </c>
      <c r="F5" s="124"/>
      <c r="G5" s="128" t="s">
        <v>153</v>
      </c>
      <c r="H5" s="125" t="s">
        <v>1099</v>
      </c>
      <c r="I5" s="110" t="s">
        <v>30</v>
      </c>
      <c r="J5" s="109"/>
      <c r="K5" s="109"/>
      <c r="L5" s="109"/>
      <c r="M5" s="109"/>
    </row>
    <row r="6" spans="1:13" s="110" customFormat="1">
      <c r="A6" s="119" t="s">
        <v>1076</v>
      </c>
      <c r="B6" s="120" t="s">
        <v>165</v>
      </c>
      <c r="C6" s="121" t="s">
        <v>165</v>
      </c>
      <c r="D6" s="122" t="s">
        <v>1074</v>
      </c>
      <c r="E6" s="127" t="s">
        <v>43</v>
      </c>
      <c r="F6" s="124"/>
      <c r="G6" s="128" t="s">
        <v>154</v>
      </c>
      <c r="H6" s="125"/>
      <c r="I6" s="110" t="s">
        <v>30</v>
      </c>
      <c r="J6" s="109"/>
      <c r="K6" s="109"/>
      <c r="L6" s="109"/>
      <c r="M6" s="109"/>
    </row>
    <row r="7" spans="1:13" s="110" customFormat="1">
      <c r="A7" s="119" t="s">
        <v>1076</v>
      </c>
      <c r="B7" s="120" t="s">
        <v>165</v>
      </c>
      <c r="C7" s="121" t="s">
        <v>165</v>
      </c>
      <c r="D7" s="122" t="s">
        <v>1073</v>
      </c>
      <c r="E7" s="127" t="s">
        <v>43</v>
      </c>
      <c r="F7" s="124"/>
      <c r="G7" s="128" t="s">
        <v>155</v>
      </c>
      <c r="H7" s="125"/>
      <c r="I7" s="110" t="s">
        <v>30</v>
      </c>
      <c r="J7" s="109"/>
      <c r="K7" s="109"/>
      <c r="L7" s="109"/>
      <c r="M7" s="109"/>
    </row>
    <row r="8" spans="1:13">
      <c r="A8" s="119" t="s">
        <v>1069</v>
      </c>
      <c r="B8" s="120" t="s">
        <v>165</v>
      </c>
      <c r="C8" s="121" t="s">
        <v>165</v>
      </c>
      <c r="D8" s="122" t="s">
        <v>53</v>
      </c>
      <c r="E8" s="127" t="s">
        <v>999</v>
      </c>
      <c r="F8" s="124"/>
      <c r="G8" s="125" t="s">
        <v>1040</v>
      </c>
      <c r="H8" s="125"/>
      <c r="I8" s="110" t="s">
        <v>30</v>
      </c>
    </row>
    <row r="9" spans="1:13" s="110" customFormat="1">
      <c r="A9" s="119" t="s">
        <v>1086</v>
      </c>
      <c r="B9" s="120" t="s">
        <v>165</v>
      </c>
      <c r="C9" s="121" t="s">
        <v>29</v>
      </c>
      <c r="D9" s="122" t="s">
        <v>1077</v>
      </c>
      <c r="E9" s="127" t="s">
        <v>43</v>
      </c>
      <c r="F9" s="124"/>
      <c r="G9" s="125" t="s">
        <v>1030</v>
      </c>
      <c r="H9" s="125"/>
      <c r="I9" s="110" t="s">
        <v>30</v>
      </c>
      <c r="J9" s="109"/>
      <c r="K9" s="109"/>
      <c r="L9" s="109"/>
      <c r="M9" s="109"/>
    </row>
    <row r="10" spans="1:13" s="110" customFormat="1">
      <c r="A10" s="119" t="s">
        <v>1086</v>
      </c>
      <c r="B10" s="120" t="s">
        <v>165</v>
      </c>
      <c r="C10" s="121" t="s">
        <v>29</v>
      </c>
      <c r="D10" s="122" t="s">
        <v>1078</v>
      </c>
      <c r="E10" s="127" t="s">
        <v>43</v>
      </c>
      <c r="F10" s="124"/>
      <c r="G10" s="125" t="s">
        <v>1031</v>
      </c>
      <c r="H10" s="125"/>
      <c r="I10" s="110" t="s">
        <v>30</v>
      </c>
      <c r="J10" s="109"/>
      <c r="K10" s="109"/>
      <c r="L10" s="109"/>
      <c r="M10" s="109"/>
    </row>
    <row r="11" spans="1:13" s="110" customFormat="1">
      <c r="A11" s="119" t="s">
        <v>1086</v>
      </c>
      <c r="B11" s="120" t="s">
        <v>165</v>
      </c>
      <c r="C11" s="121" t="s">
        <v>29</v>
      </c>
      <c r="D11" s="122" t="s">
        <v>1079</v>
      </c>
      <c r="E11" s="127" t="s">
        <v>43</v>
      </c>
      <c r="F11" s="124"/>
      <c r="G11" s="125" t="s">
        <v>1032</v>
      </c>
      <c r="H11" s="125"/>
      <c r="I11" s="110" t="s">
        <v>30</v>
      </c>
      <c r="J11" s="109"/>
      <c r="K11" s="109"/>
      <c r="L11" s="109"/>
      <c r="M11" s="109"/>
    </row>
    <row r="12" spans="1:13" s="110" customFormat="1">
      <c r="A12" s="119" t="s">
        <v>1086</v>
      </c>
      <c r="B12" s="120" t="s">
        <v>165</v>
      </c>
      <c r="C12" s="121" t="s">
        <v>29</v>
      </c>
      <c r="D12" s="122" t="s">
        <v>1080</v>
      </c>
      <c r="E12" s="127" t="s">
        <v>43</v>
      </c>
      <c r="F12" s="124"/>
      <c r="G12" s="125" t="s">
        <v>1033</v>
      </c>
      <c r="H12" s="125"/>
      <c r="I12" s="110" t="s">
        <v>30</v>
      </c>
      <c r="J12" s="109"/>
      <c r="K12" s="109"/>
      <c r="L12" s="109"/>
      <c r="M12" s="109"/>
    </row>
    <row r="13" spans="1:13" s="110" customFormat="1">
      <c r="A13" s="119" t="s">
        <v>1086</v>
      </c>
      <c r="B13" s="120" t="s">
        <v>165</v>
      </c>
      <c r="C13" s="121" t="s">
        <v>29</v>
      </c>
      <c r="D13" s="122" t="s">
        <v>1081</v>
      </c>
      <c r="E13" s="127" t="s">
        <v>43</v>
      </c>
      <c r="F13" s="124"/>
      <c r="G13" s="125" t="s">
        <v>1034</v>
      </c>
      <c r="H13" s="125"/>
      <c r="I13" s="110" t="s">
        <v>30</v>
      </c>
      <c r="J13" s="109"/>
      <c r="K13" s="109"/>
      <c r="L13" s="109"/>
      <c r="M13" s="109"/>
    </row>
    <row r="14" spans="1:13" s="110" customFormat="1">
      <c r="A14" s="119" t="s">
        <v>1086</v>
      </c>
      <c r="B14" s="120" t="s">
        <v>165</v>
      </c>
      <c r="C14" s="121" t="s">
        <v>29</v>
      </c>
      <c r="D14" s="122" t="s">
        <v>1082</v>
      </c>
      <c r="E14" s="127" t="s">
        <v>43</v>
      </c>
      <c r="F14" s="124"/>
      <c r="G14" s="125" t="s">
        <v>1098</v>
      </c>
      <c r="H14" s="125"/>
      <c r="I14" s="110" t="s">
        <v>30</v>
      </c>
      <c r="J14" s="109"/>
      <c r="K14" s="109"/>
      <c r="L14" s="109"/>
      <c r="M14" s="109"/>
    </row>
    <row r="15" spans="1:13" s="110" customFormat="1">
      <c r="A15" s="119" t="s">
        <v>1086</v>
      </c>
      <c r="B15" s="120" t="s">
        <v>165</v>
      </c>
      <c r="C15" s="121" t="s">
        <v>29</v>
      </c>
      <c r="D15" s="122" t="s">
        <v>1083</v>
      </c>
      <c r="E15" s="127" t="s">
        <v>43</v>
      </c>
      <c r="F15" s="124"/>
      <c r="G15" s="125" t="s">
        <v>1035</v>
      </c>
      <c r="H15" s="125"/>
      <c r="I15" s="110" t="s">
        <v>30</v>
      </c>
      <c r="J15" s="109"/>
      <c r="K15" s="109"/>
      <c r="L15" s="109"/>
      <c r="M15" s="109"/>
    </row>
    <row r="16" spans="1:13" s="110" customFormat="1">
      <c r="A16" s="119" t="s">
        <v>1086</v>
      </c>
      <c r="B16" s="120" t="s">
        <v>165</v>
      </c>
      <c r="C16" s="121" t="s">
        <v>29</v>
      </c>
      <c r="D16" s="122" t="s">
        <v>1084</v>
      </c>
      <c r="E16" s="127" t="s">
        <v>43</v>
      </c>
      <c r="F16" s="124"/>
      <c r="G16" s="125" t="s">
        <v>1036</v>
      </c>
      <c r="H16" s="125"/>
      <c r="I16" s="110" t="s">
        <v>30</v>
      </c>
      <c r="J16" s="109"/>
      <c r="K16" s="109"/>
      <c r="L16" s="109"/>
      <c r="M16" s="109"/>
    </row>
    <row r="17" spans="1:13" s="110" customFormat="1">
      <c r="A17" s="119" t="s">
        <v>1086</v>
      </c>
      <c r="B17" s="120" t="s">
        <v>165</v>
      </c>
      <c r="C17" s="121" t="s">
        <v>29</v>
      </c>
      <c r="D17" s="122" t="s">
        <v>1085</v>
      </c>
      <c r="E17" s="127" t="s">
        <v>43</v>
      </c>
      <c r="F17" s="124"/>
      <c r="G17" s="125" t="s">
        <v>1037</v>
      </c>
      <c r="H17" s="125"/>
      <c r="I17" s="110" t="s">
        <v>30</v>
      </c>
      <c r="J17" s="109"/>
      <c r="K17" s="109"/>
      <c r="L17" s="109"/>
      <c r="M17" s="109"/>
    </row>
    <row r="18" spans="1:13" s="110" customFormat="1">
      <c r="A18" s="119" t="s">
        <v>1076</v>
      </c>
      <c r="B18" s="120" t="s">
        <v>165</v>
      </c>
      <c r="C18" s="121" t="s">
        <v>29</v>
      </c>
      <c r="D18" s="122" t="s">
        <v>1029</v>
      </c>
      <c r="E18" s="127" t="s">
        <v>43</v>
      </c>
      <c r="F18" s="124"/>
      <c r="G18" s="125"/>
      <c r="H18" s="125"/>
      <c r="I18" s="110" t="s">
        <v>30</v>
      </c>
      <c r="J18" s="109"/>
      <c r="K18" s="109"/>
      <c r="L18" s="109"/>
      <c r="M18" s="109"/>
    </row>
    <row r="19" spans="1:13" s="110" customFormat="1">
      <c r="A19" s="119" t="s">
        <v>1076</v>
      </c>
      <c r="B19" s="120" t="s">
        <v>165</v>
      </c>
      <c r="C19" s="121" t="s">
        <v>29</v>
      </c>
      <c r="D19" s="122" t="s">
        <v>1105</v>
      </c>
      <c r="E19" s="127" t="s">
        <v>43</v>
      </c>
      <c r="F19" s="124"/>
      <c r="G19" s="129" t="s">
        <v>1106</v>
      </c>
      <c r="H19" s="125"/>
      <c r="I19" s="110" t="s">
        <v>30</v>
      </c>
      <c r="J19" s="109"/>
      <c r="K19" s="109"/>
      <c r="L19" s="109"/>
      <c r="M19" s="109"/>
    </row>
    <row r="20" spans="1:13" s="110" customFormat="1">
      <c r="A20" s="119" t="s">
        <v>1076</v>
      </c>
      <c r="B20" s="120" t="s">
        <v>165</v>
      </c>
      <c r="C20" s="121" t="s">
        <v>29</v>
      </c>
      <c r="D20" s="122" t="s">
        <v>1104</v>
      </c>
      <c r="E20" s="127" t="s">
        <v>43</v>
      </c>
      <c r="F20" s="124"/>
      <c r="G20" s="129" t="s">
        <v>1107</v>
      </c>
      <c r="H20" s="125"/>
      <c r="I20" s="110" t="s">
        <v>30</v>
      </c>
      <c r="J20" s="109"/>
      <c r="K20" s="109"/>
      <c r="L20" s="109"/>
      <c r="M20" s="109"/>
    </row>
    <row r="21" spans="1:13" s="110" customFormat="1">
      <c r="A21" s="119" t="s">
        <v>1076</v>
      </c>
      <c r="B21" s="120" t="s">
        <v>165</v>
      </c>
      <c r="C21" s="121" t="s">
        <v>29</v>
      </c>
      <c r="D21" s="122" t="s">
        <v>1100</v>
      </c>
      <c r="E21" s="127" t="s">
        <v>43</v>
      </c>
      <c r="F21" s="124"/>
      <c r="G21" s="129" t="s">
        <v>1112</v>
      </c>
      <c r="H21" s="125"/>
      <c r="I21" s="110" t="s">
        <v>30</v>
      </c>
      <c r="J21" s="109"/>
      <c r="K21" s="109"/>
      <c r="L21" s="109"/>
      <c r="M21" s="109"/>
    </row>
    <row r="22" spans="1:13" s="110" customFormat="1">
      <c r="A22" s="119" t="s">
        <v>1076</v>
      </c>
      <c r="B22" s="120" t="s">
        <v>165</v>
      </c>
      <c r="C22" s="121" t="s">
        <v>29</v>
      </c>
      <c r="D22" s="122" t="s">
        <v>1101</v>
      </c>
      <c r="E22" s="127" t="s">
        <v>43</v>
      </c>
      <c r="F22" s="124"/>
      <c r="G22" s="129" t="s">
        <v>1111</v>
      </c>
      <c r="H22" s="125"/>
      <c r="I22" s="110" t="s">
        <v>30</v>
      </c>
      <c r="J22" s="109"/>
      <c r="K22" s="109"/>
      <c r="L22" s="109"/>
      <c r="M22" s="109"/>
    </row>
    <row r="23" spans="1:13" s="110" customFormat="1">
      <c r="A23" s="119" t="s">
        <v>1076</v>
      </c>
      <c r="B23" s="120" t="s">
        <v>165</v>
      </c>
      <c r="C23" s="121" t="s">
        <v>29</v>
      </c>
      <c r="D23" s="122" t="s">
        <v>1102</v>
      </c>
      <c r="E23" s="127" t="s">
        <v>43</v>
      </c>
      <c r="F23" s="124"/>
      <c r="G23" s="129" t="s">
        <v>1110</v>
      </c>
      <c r="H23" s="125"/>
      <c r="I23" s="110" t="s">
        <v>30</v>
      </c>
      <c r="J23" s="109"/>
      <c r="K23" s="109"/>
      <c r="L23" s="109"/>
      <c r="M23" s="109"/>
    </row>
    <row r="24" spans="1:13" s="110" customFormat="1">
      <c r="A24" s="119" t="s">
        <v>1076</v>
      </c>
      <c r="B24" s="120" t="s">
        <v>165</v>
      </c>
      <c r="C24" s="121" t="s">
        <v>29</v>
      </c>
      <c r="D24" s="122" t="s">
        <v>1103</v>
      </c>
      <c r="E24" s="127" t="s">
        <v>43</v>
      </c>
      <c r="F24" s="124"/>
      <c r="G24" s="129" t="s">
        <v>1108</v>
      </c>
      <c r="H24" s="125"/>
      <c r="I24" s="110" t="s">
        <v>30</v>
      </c>
      <c r="J24" s="109"/>
      <c r="K24" s="109"/>
      <c r="L24" s="109"/>
      <c r="M24" s="109"/>
    </row>
    <row r="25" spans="1:13" s="110" customFormat="1">
      <c r="A25" s="119" t="s">
        <v>1076</v>
      </c>
      <c r="B25" s="120" t="s">
        <v>165</v>
      </c>
      <c r="C25" s="121" t="s">
        <v>29</v>
      </c>
      <c r="D25" s="130" t="s">
        <v>1109</v>
      </c>
      <c r="E25" s="127" t="s">
        <v>43</v>
      </c>
      <c r="F25" s="124"/>
      <c r="G25" s="131"/>
      <c r="H25" s="125"/>
      <c r="I25" s="110" t="s">
        <v>30</v>
      </c>
      <c r="J25" s="109"/>
      <c r="K25" s="109"/>
      <c r="L25" s="109"/>
      <c r="M25" s="109"/>
    </row>
    <row r="26" spans="1:13">
      <c r="A26" s="119" t="s">
        <v>1038</v>
      </c>
      <c r="B26" s="120" t="s">
        <v>0</v>
      </c>
      <c r="C26" s="121" t="s">
        <v>165</v>
      </c>
      <c r="D26" s="122" t="s">
        <v>1023</v>
      </c>
      <c r="E26" s="123"/>
      <c r="F26" s="124"/>
      <c r="G26" s="125"/>
      <c r="H26" s="125"/>
      <c r="I26" s="109" t="s">
        <v>30</v>
      </c>
      <c r="J26" s="110"/>
    </row>
    <row r="27" spans="1:13">
      <c r="A27" s="119" t="s">
        <v>1038</v>
      </c>
      <c r="B27" s="120" t="s">
        <v>0</v>
      </c>
      <c r="C27" s="121" t="s">
        <v>165</v>
      </c>
      <c r="D27" s="122" t="s">
        <v>1055</v>
      </c>
      <c r="E27" s="123"/>
      <c r="F27" s="124"/>
      <c r="G27" s="125"/>
      <c r="H27" s="125"/>
      <c r="I27" s="109" t="s">
        <v>30</v>
      </c>
      <c r="J27" s="110"/>
    </row>
    <row r="28" spans="1:13">
      <c r="A28" s="119" t="s">
        <v>1038</v>
      </c>
      <c r="B28" s="120" t="s">
        <v>29</v>
      </c>
      <c r="C28" s="121" t="s">
        <v>165</v>
      </c>
      <c r="D28" s="122" t="s">
        <v>60</v>
      </c>
      <c r="E28" s="123"/>
      <c r="F28" s="124"/>
      <c r="G28" s="125"/>
      <c r="H28" s="125"/>
      <c r="I28" s="109" t="s">
        <v>30</v>
      </c>
      <c r="J28" s="110"/>
    </row>
    <row r="29" spans="1:13">
      <c r="A29" s="119" t="s">
        <v>1038</v>
      </c>
      <c r="B29" s="120" t="s">
        <v>29</v>
      </c>
      <c r="C29" s="121" t="s">
        <v>165</v>
      </c>
      <c r="D29" s="122" t="s">
        <v>1054</v>
      </c>
      <c r="E29" s="123"/>
      <c r="F29" s="124"/>
      <c r="G29" s="125"/>
      <c r="H29" s="125"/>
      <c r="I29" s="109" t="s">
        <v>30</v>
      </c>
      <c r="J29" s="110"/>
    </row>
    <row r="30" spans="1:13">
      <c r="A30" s="119" t="s">
        <v>1069</v>
      </c>
      <c r="B30" s="120" t="s">
        <v>0</v>
      </c>
      <c r="C30" s="121" t="s">
        <v>165</v>
      </c>
      <c r="D30" s="122" t="s">
        <v>1059</v>
      </c>
      <c r="E30" s="123"/>
      <c r="F30" s="124"/>
      <c r="G30" s="125"/>
      <c r="H30" s="126" t="s">
        <v>1136</v>
      </c>
      <c r="I30" s="109" t="s">
        <v>30</v>
      </c>
      <c r="J30" s="110"/>
    </row>
    <row r="31" spans="1:13">
      <c r="A31" s="119" t="s">
        <v>1069</v>
      </c>
      <c r="B31" s="120" t="s">
        <v>0</v>
      </c>
      <c r="C31" s="121" t="s">
        <v>165</v>
      </c>
      <c r="D31" s="122" t="s">
        <v>1060</v>
      </c>
      <c r="E31" s="123"/>
      <c r="F31" s="124"/>
      <c r="G31" s="125"/>
      <c r="H31" s="126" t="s">
        <v>1137</v>
      </c>
      <c r="I31" s="109" t="s">
        <v>30</v>
      </c>
      <c r="J31" s="110"/>
    </row>
    <row r="32" spans="1:13">
      <c r="A32" s="119" t="s">
        <v>1069</v>
      </c>
      <c r="B32" s="120" t="s">
        <v>0</v>
      </c>
      <c r="C32" s="121" t="s">
        <v>165</v>
      </c>
      <c r="D32" s="122" t="s">
        <v>1061</v>
      </c>
      <c r="E32" s="123"/>
      <c r="F32" s="124"/>
      <c r="G32" s="125"/>
      <c r="H32" s="126" t="s">
        <v>1138</v>
      </c>
      <c r="I32" s="109" t="s">
        <v>30</v>
      </c>
      <c r="J32" s="110"/>
    </row>
    <row r="33" spans="1:13">
      <c r="A33" s="119" t="s">
        <v>1069</v>
      </c>
      <c r="B33" s="120" t="s">
        <v>0</v>
      </c>
      <c r="C33" s="121" t="s">
        <v>165</v>
      </c>
      <c r="D33" s="122" t="s">
        <v>1062</v>
      </c>
      <c r="E33" s="123"/>
      <c r="F33" s="124"/>
      <c r="G33" s="125"/>
      <c r="H33" s="126" t="s">
        <v>1139</v>
      </c>
      <c r="I33" s="109" t="s">
        <v>30</v>
      </c>
      <c r="J33" s="110"/>
    </row>
    <row r="34" spans="1:13">
      <c r="A34" s="119" t="s">
        <v>1069</v>
      </c>
      <c r="B34" s="120" t="s">
        <v>0</v>
      </c>
      <c r="C34" s="121" t="s">
        <v>165</v>
      </c>
      <c r="D34" s="122" t="s">
        <v>1063</v>
      </c>
      <c r="E34" s="123"/>
      <c r="F34" s="124"/>
      <c r="G34" s="125"/>
      <c r="H34" s="126" t="s">
        <v>1140</v>
      </c>
      <c r="I34" s="109" t="s">
        <v>30</v>
      </c>
      <c r="J34" s="110"/>
    </row>
    <row r="35" spans="1:13">
      <c r="A35" s="119" t="s">
        <v>1069</v>
      </c>
      <c r="B35" s="120" t="s">
        <v>0</v>
      </c>
      <c r="C35" s="121" t="s">
        <v>165</v>
      </c>
      <c r="D35" s="122" t="s">
        <v>1064</v>
      </c>
      <c r="E35" s="123"/>
      <c r="F35" s="124"/>
      <c r="G35" s="125"/>
      <c r="H35" s="126" t="s">
        <v>1141</v>
      </c>
      <c r="I35" s="109" t="s">
        <v>30</v>
      </c>
      <c r="J35" s="110"/>
    </row>
    <row r="36" spans="1:13">
      <c r="A36" s="119" t="s">
        <v>1069</v>
      </c>
      <c r="B36" s="120" t="s">
        <v>0</v>
      </c>
      <c r="C36" s="121" t="s">
        <v>165</v>
      </c>
      <c r="D36" s="122" t="s">
        <v>1065</v>
      </c>
      <c r="E36" s="123"/>
      <c r="F36" s="124"/>
      <c r="G36" s="125"/>
      <c r="H36" s="126" t="s">
        <v>1142</v>
      </c>
      <c r="I36" s="109" t="s">
        <v>30</v>
      </c>
      <c r="J36" s="110"/>
    </row>
    <row r="37" spans="1:13">
      <c r="A37" s="119" t="s">
        <v>1069</v>
      </c>
      <c r="B37" s="120" t="s">
        <v>0</v>
      </c>
      <c r="C37" s="121" t="s">
        <v>165</v>
      </c>
      <c r="D37" s="122" t="s">
        <v>1066</v>
      </c>
      <c r="E37" s="123"/>
      <c r="F37" s="124"/>
      <c r="G37" s="125"/>
      <c r="H37" s="126" t="s">
        <v>1143</v>
      </c>
      <c r="I37" s="109" t="s">
        <v>30</v>
      </c>
      <c r="J37" s="110"/>
    </row>
    <row r="38" spans="1:13">
      <c r="A38" s="119" t="s">
        <v>1069</v>
      </c>
      <c r="B38" s="120" t="s">
        <v>0</v>
      </c>
      <c r="C38" s="121" t="s">
        <v>165</v>
      </c>
      <c r="D38" s="122" t="s">
        <v>1067</v>
      </c>
      <c r="E38" s="123"/>
      <c r="F38" s="124"/>
      <c r="G38" s="125"/>
      <c r="H38" s="128" t="s">
        <v>1045</v>
      </c>
      <c r="I38" s="109" t="s">
        <v>30</v>
      </c>
      <c r="J38" s="110"/>
    </row>
    <row r="39" spans="1:13">
      <c r="A39" s="119" t="s">
        <v>1069</v>
      </c>
      <c r="B39" s="120" t="s">
        <v>0</v>
      </c>
      <c r="C39" s="121" t="s">
        <v>165</v>
      </c>
      <c r="D39" s="122" t="s">
        <v>1068</v>
      </c>
      <c r="E39" s="123"/>
      <c r="F39" s="124"/>
      <c r="G39" s="125"/>
      <c r="H39" s="126" t="s">
        <v>1045</v>
      </c>
      <c r="I39" s="109" t="s">
        <v>30</v>
      </c>
      <c r="J39" s="110"/>
    </row>
    <row r="40" spans="1:13">
      <c r="A40" s="119" t="s">
        <v>1069</v>
      </c>
      <c r="B40" s="120" t="s">
        <v>165</v>
      </c>
      <c r="C40" s="121" t="s">
        <v>165</v>
      </c>
      <c r="D40" s="122" t="s">
        <v>1046</v>
      </c>
      <c r="E40" s="127" t="s">
        <v>999</v>
      </c>
      <c r="F40" s="124"/>
      <c r="G40" s="125"/>
      <c r="H40" s="125" t="s">
        <v>932</v>
      </c>
      <c r="I40" s="110" t="s">
        <v>30</v>
      </c>
    </row>
    <row r="41" spans="1:13">
      <c r="A41" s="119" t="s">
        <v>1069</v>
      </c>
      <c r="B41" s="120" t="s">
        <v>165</v>
      </c>
      <c r="C41" s="121" t="s">
        <v>165</v>
      </c>
      <c r="D41" s="122" t="s">
        <v>1039</v>
      </c>
      <c r="E41" s="127" t="s">
        <v>999</v>
      </c>
      <c r="F41" s="124"/>
      <c r="G41" s="125" t="s">
        <v>1015</v>
      </c>
      <c r="H41" s="125"/>
      <c r="I41" s="110" t="s">
        <v>30</v>
      </c>
    </row>
    <row r="42" spans="1:13" s="110" customFormat="1">
      <c r="A42" s="119" t="s">
        <v>1069</v>
      </c>
      <c r="B42" s="120" t="s">
        <v>165</v>
      </c>
      <c r="C42" s="121" t="s">
        <v>0</v>
      </c>
      <c r="D42" s="122" t="s">
        <v>1028</v>
      </c>
      <c r="E42" s="127" t="s">
        <v>43</v>
      </c>
      <c r="F42" s="124"/>
      <c r="G42" s="125"/>
      <c r="H42" s="125"/>
      <c r="I42" s="110" t="s">
        <v>30</v>
      </c>
      <c r="J42" s="109"/>
      <c r="K42" s="109"/>
      <c r="L42" s="109"/>
      <c r="M42" s="109"/>
    </row>
    <row r="43" spans="1:13">
      <c r="A43" s="119" t="s">
        <v>1069</v>
      </c>
      <c r="B43" s="120" t="s">
        <v>165</v>
      </c>
      <c r="C43" s="121" t="s">
        <v>165</v>
      </c>
      <c r="D43" s="122" t="s">
        <v>166</v>
      </c>
      <c r="E43" s="127" t="s">
        <v>999</v>
      </c>
      <c r="F43" s="124"/>
      <c r="G43" s="125"/>
      <c r="H43" s="125"/>
      <c r="I43" s="110" t="s">
        <v>30</v>
      </c>
    </row>
    <row r="44" spans="1:13" s="110" customFormat="1">
      <c r="A44" s="119" t="s">
        <v>1069</v>
      </c>
      <c r="B44" s="120" t="s">
        <v>165</v>
      </c>
      <c r="C44" s="121" t="s">
        <v>165</v>
      </c>
      <c r="D44" s="122" t="s">
        <v>1051</v>
      </c>
      <c r="E44" s="127" t="s">
        <v>43</v>
      </c>
      <c r="F44" s="124"/>
      <c r="G44" s="125"/>
      <c r="H44" s="128" t="s">
        <v>151</v>
      </c>
      <c r="I44" s="110" t="s">
        <v>30</v>
      </c>
      <c r="J44" s="109"/>
      <c r="K44" s="109"/>
      <c r="L44" s="109"/>
      <c r="M44" s="109"/>
    </row>
    <row r="45" spans="1:13" s="110" customFormat="1">
      <c r="A45" s="119" t="s">
        <v>1069</v>
      </c>
      <c r="B45" s="120" t="s">
        <v>165</v>
      </c>
      <c r="C45" s="121" t="s">
        <v>165</v>
      </c>
      <c r="D45" s="122" t="s">
        <v>1052</v>
      </c>
      <c r="E45" s="127" t="s">
        <v>43</v>
      </c>
      <c r="F45" s="124"/>
      <c r="G45" s="125"/>
      <c r="H45" s="128" t="s">
        <v>152</v>
      </c>
      <c r="I45" s="110" t="s">
        <v>30</v>
      </c>
      <c r="J45" s="109"/>
      <c r="K45" s="109"/>
      <c r="L45" s="109"/>
      <c r="M45" s="109"/>
    </row>
    <row r="46" spans="1:13">
      <c r="A46" s="119" t="s">
        <v>1069</v>
      </c>
      <c r="B46" s="120" t="s">
        <v>0</v>
      </c>
      <c r="C46" s="121" t="s">
        <v>165</v>
      </c>
      <c r="D46" s="122" t="s">
        <v>1071</v>
      </c>
      <c r="E46" s="127" t="s">
        <v>999</v>
      </c>
      <c r="F46" s="124"/>
      <c r="G46" s="125"/>
      <c r="H46" s="125"/>
      <c r="I46" s="110" t="s">
        <v>30</v>
      </c>
      <c r="L46" s="110"/>
    </row>
    <row r="47" spans="1:13">
      <c r="A47" s="119" t="s">
        <v>998</v>
      </c>
      <c r="B47" s="120" t="s">
        <v>165</v>
      </c>
      <c r="C47" s="121" t="s">
        <v>165</v>
      </c>
      <c r="D47" s="122" t="s">
        <v>1057</v>
      </c>
      <c r="E47" s="127" t="s">
        <v>999</v>
      </c>
      <c r="F47" s="124"/>
      <c r="G47" s="125"/>
      <c r="H47" s="125" t="s">
        <v>1016</v>
      </c>
      <c r="I47" s="110" t="s">
        <v>30</v>
      </c>
    </row>
    <row r="48" spans="1:13">
      <c r="A48" s="119" t="s">
        <v>998</v>
      </c>
      <c r="B48" s="120" t="s">
        <v>165</v>
      </c>
      <c r="C48" s="121" t="s">
        <v>165</v>
      </c>
      <c r="D48" s="122" t="s">
        <v>1047</v>
      </c>
      <c r="E48" s="127" t="s">
        <v>999</v>
      </c>
      <c r="F48" s="124"/>
      <c r="G48" s="125"/>
      <c r="H48" s="125" t="s">
        <v>932</v>
      </c>
      <c r="I48" s="110" t="s">
        <v>30</v>
      </c>
    </row>
    <row r="49" spans="1:13">
      <c r="A49" s="119" t="s">
        <v>156</v>
      </c>
      <c r="B49" s="120" t="s">
        <v>0</v>
      </c>
      <c r="C49" s="121" t="s">
        <v>165</v>
      </c>
      <c r="D49" s="122" t="s">
        <v>50</v>
      </c>
      <c r="E49" s="127" t="s">
        <v>999</v>
      </c>
      <c r="F49" s="124"/>
      <c r="G49" s="125"/>
      <c r="H49" s="125"/>
      <c r="I49" s="109" t="s">
        <v>30</v>
      </c>
      <c r="J49" s="110"/>
      <c r="M49" s="110"/>
    </row>
    <row r="50" spans="1:13">
      <c r="A50" s="119" t="s">
        <v>156</v>
      </c>
      <c r="B50" s="120" t="s">
        <v>29</v>
      </c>
      <c r="C50" s="121" t="s">
        <v>165</v>
      </c>
      <c r="D50" s="132" t="s">
        <v>1092</v>
      </c>
      <c r="E50" s="127" t="s">
        <v>999</v>
      </c>
      <c r="F50" s="124"/>
      <c r="G50" s="125"/>
      <c r="H50" s="133" t="s">
        <v>1093</v>
      </c>
      <c r="I50" s="109" t="s">
        <v>30</v>
      </c>
      <c r="J50" s="110"/>
      <c r="M50" s="110"/>
    </row>
    <row r="51" spans="1:13">
      <c r="A51" s="119" t="s">
        <v>156</v>
      </c>
      <c r="B51" s="120" t="s">
        <v>29</v>
      </c>
      <c r="C51" s="121" t="s">
        <v>165</v>
      </c>
      <c r="D51" s="132" t="s">
        <v>1091</v>
      </c>
      <c r="E51" s="127" t="s">
        <v>999</v>
      </c>
      <c r="F51" s="124"/>
      <c r="G51" s="125"/>
      <c r="H51" s="125" t="s">
        <v>1090</v>
      </c>
      <c r="I51" s="109" t="s">
        <v>30</v>
      </c>
      <c r="J51" s="110"/>
      <c r="M51" s="110"/>
    </row>
    <row r="52" spans="1:13">
      <c r="A52" s="119" t="s">
        <v>156</v>
      </c>
      <c r="B52" s="120" t="s">
        <v>0</v>
      </c>
      <c r="C52" s="121" t="s">
        <v>165</v>
      </c>
      <c r="D52" s="122" t="s">
        <v>1056</v>
      </c>
      <c r="E52" s="127" t="s">
        <v>999</v>
      </c>
      <c r="F52" s="124"/>
      <c r="G52" s="134"/>
      <c r="H52" s="125"/>
      <c r="I52" s="109" t="s">
        <v>30</v>
      </c>
      <c r="J52" s="110"/>
      <c r="M52" s="110"/>
    </row>
    <row r="53" spans="1:13">
      <c r="A53" s="119" t="s">
        <v>156</v>
      </c>
      <c r="B53" s="120" t="s">
        <v>0</v>
      </c>
      <c r="C53" s="121" t="s">
        <v>165</v>
      </c>
      <c r="D53" s="122" t="s">
        <v>51</v>
      </c>
      <c r="E53" s="127" t="s">
        <v>999</v>
      </c>
      <c r="F53" s="124"/>
      <c r="G53" s="134"/>
      <c r="H53" s="125"/>
      <c r="I53" s="109" t="s">
        <v>30</v>
      </c>
      <c r="J53" s="110"/>
      <c r="M53" s="110"/>
    </row>
    <row r="54" spans="1:13">
      <c r="A54" s="119" t="s">
        <v>156</v>
      </c>
      <c r="B54" s="120" t="s">
        <v>0</v>
      </c>
      <c r="C54" s="121" t="s">
        <v>165</v>
      </c>
      <c r="D54" s="122" t="s">
        <v>1048</v>
      </c>
      <c r="E54" s="127" t="s">
        <v>999</v>
      </c>
      <c r="F54" s="124"/>
      <c r="G54" s="134"/>
      <c r="H54" s="125"/>
      <c r="I54" s="109" t="s">
        <v>30</v>
      </c>
      <c r="J54" s="110"/>
      <c r="M54" s="110"/>
    </row>
    <row r="55" spans="1:13">
      <c r="A55" s="119" t="s">
        <v>156</v>
      </c>
      <c r="B55" s="120" t="s">
        <v>0</v>
      </c>
      <c r="C55" s="121" t="s">
        <v>165</v>
      </c>
      <c r="D55" s="122" t="s">
        <v>1049</v>
      </c>
      <c r="E55" s="127" t="s">
        <v>999</v>
      </c>
      <c r="F55" s="124"/>
      <c r="G55" s="134"/>
      <c r="H55" s="125"/>
      <c r="I55" s="109" t="s">
        <v>30</v>
      </c>
      <c r="J55" s="110"/>
      <c r="M55" s="110"/>
    </row>
    <row r="56" spans="1:13">
      <c r="A56" s="119" t="s">
        <v>156</v>
      </c>
      <c r="B56" s="120" t="s">
        <v>0</v>
      </c>
      <c r="C56" s="121" t="s">
        <v>165</v>
      </c>
      <c r="D56" s="122" t="s">
        <v>1044</v>
      </c>
      <c r="E56" s="123"/>
      <c r="F56" s="124"/>
      <c r="G56" s="125"/>
      <c r="H56" s="125" t="s">
        <v>1144</v>
      </c>
      <c r="I56" s="109" t="s">
        <v>30</v>
      </c>
      <c r="J56" s="110"/>
      <c r="M56" s="110"/>
    </row>
    <row r="57" spans="1:13">
      <c r="A57" s="119" t="s">
        <v>156</v>
      </c>
      <c r="B57" s="120" t="s">
        <v>0</v>
      </c>
      <c r="C57" s="121" t="s">
        <v>165</v>
      </c>
      <c r="D57" s="132" t="s">
        <v>1097</v>
      </c>
      <c r="E57" s="127" t="s">
        <v>999</v>
      </c>
      <c r="F57" s="124"/>
      <c r="G57" s="125"/>
      <c r="H57" s="125"/>
      <c r="I57" s="110" t="s">
        <v>30</v>
      </c>
      <c r="L57" s="110"/>
    </row>
    <row r="58" spans="1:13">
      <c r="A58" s="119" t="s">
        <v>156</v>
      </c>
      <c r="B58" s="120" t="s">
        <v>0</v>
      </c>
      <c r="C58" s="121" t="s">
        <v>165</v>
      </c>
      <c r="D58" s="132" t="s">
        <v>1095</v>
      </c>
      <c r="E58" s="127" t="s">
        <v>999</v>
      </c>
      <c r="F58" s="124"/>
      <c r="G58" s="125"/>
      <c r="H58" s="125" t="s">
        <v>1096</v>
      </c>
      <c r="I58" s="110" t="s">
        <v>30</v>
      </c>
      <c r="L58" s="110"/>
    </row>
    <row r="59" spans="1:13">
      <c r="A59" s="119" t="s">
        <v>156</v>
      </c>
      <c r="B59" s="120" t="s">
        <v>0</v>
      </c>
      <c r="C59" s="121" t="s">
        <v>165</v>
      </c>
      <c r="D59" s="132" t="s">
        <v>52</v>
      </c>
      <c r="E59" s="127" t="s">
        <v>999</v>
      </c>
      <c r="F59" s="124"/>
      <c r="G59" s="125"/>
      <c r="H59" s="135"/>
      <c r="I59" s="110" t="s">
        <v>30</v>
      </c>
      <c r="L59" s="110"/>
    </row>
    <row r="60" spans="1:13">
      <c r="A60" s="119" t="s">
        <v>156</v>
      </c>
      <c r="B60" s="120" t="s">
        <v>29</v>
      </c>
      <c r="C60" s="121" t="s">
        <v>165</v>
      </c>
      <c r="D60" s="132" t="s">
        <v>1120</v>
      </c>
      <c r="E60" s="127" t="s">
        <v>999</v>
      </c>
      <c r="F60" s="124"/>
      <c r="G60" s="125"/>
      <c r="H60" s="135"/>
      <c r="I60" s="110" t="s">
        <v>30</v>
      </c>
      <c r="L60" s="110"/>
    </row>
    <row r="61" spans="1:13">
      <c r="A61" s="119" t="s">
        <v>156</v>
      </c>
      <c r="B61" s="120" t="s">
        <v>29</v>
      </c>
      <c r="C61" s="121" t="s">
        <v>165</v>
      </c>
      <c r="D61" s="132" t="s">
        <v>1121</v>
      </c>
      <c r="E61" s="127" t="s">
        <v>999</v>
      </c>
      <c r="F61" s="124"/>
      <c r="G61" s="125"/>
      <c r="H61" s="135"/>
      <c r="I61" s="110" t="s">
        <v>30</v>
      </c>
      <c r="L61" s="110"/>
    </row>
    <row r="62" spans="1:13">
      <c r="A62" s="119" t="s">
        <v>156</v>
      </c>
      <c r="B62" s="120" t="s">
        <v>0</v>
      </c>
      <c r="C62" s="121" t="s">
        <v>165</v>
      </c>
      <c r="D62" s="132" t="s">
        <v>1094</v>
      </c>
      <c r="E62" s="127" t="s">
        <v>999</v>
      </c>
      <c r="F62" s="124"/>
      <c r="G62" s="125"/>
      <c r="H62" s="135"/>
      <c r="I62" s="110" t="s">
        <v>30</v>
      </c>
      <c r="L62" s="110"/>
    </row>
    <row r="63" spans="1:13">
      <c r="A63" s="119" t="s">
        <v>156</v>
      </c>
      <c r="B63" s="120" t="s">
        <v>0</v>
      </c>
      <c r="C63" s="121" t="s">
        <v>165</v>
      </c>
      <c r="D63" s="122" t="s">
        <v>1053</v>
      </c>
      <c r="E63" s="127" t="s">
        <v>999</v>
      </c>
      <c r="F63" s="124"/>
      <c r="G63" s="125"/>
      <c r="H63" s="125" t="s">
        <v>1058</v>
      </c>
      <c r="I63" s="110" t="s">
        <v>30</v>
      </c>
    </row>
    <row r="64" spans="1:13">
      <c r="A64" s="119" t="s">
        <v>156</v>
      </c>
      <c r="B64" s="120" t="s">
        <v>29</v>
      </c>
      <c r="C64" s="121" t="s">
        <v>165</v>
      </c>
      <c r="D64" s="136" t="s">
        <v>167</v>
      </c>
      <c r="E64" s="127" t="s">
        <v>999</v>
      </c>
      <c r="F64" s="124"/>
      <c r="G64" s="125"/>
      <c r="H64" s="125"/>
      <c r="I64" s="110" t="s">
        <v>30</v>
      </c>
    </row>
    <row r="65" spans="1:13" s="110" customFormat="1">
      <c r="A65" s="119" t="s">
        <v>1072</v>
      </c>
      <c r="B65" s="120" t="s">
        <v>165</v>
      </c>
      <c r="C65" s="121" t="s">
        <v>0</v>
      </c>
      <c r="D65" s="122" t="s">
        <v>1027</v>
      </c>
      <c r="E65" s="127" t="s">
        <v>43</v>
      </c>
      <c r="F65" s="124"/>
      <c r="G65" s="125"/>
      <c r="H65" s="125" t="s">
        <v>1041</v>
      </c>
      <c r="I65" s="110" t="s">
        <v>30</v>
      </c>
      <c r="J65" s="109"/>
      <c r="K65" s="109"/>
      <c r="L65" s="109"/>
      <c r="M65" s="109"/>
    </row>
    <row r="66" spans="1:13" s="110" customFormat="1">
      <c r="A66" s="119"/>
      <c r="B66" s="120"/>
      <c r="C66" s="121"/>
      <c r="D66" s="122"/>
      <c r="E66" s="123"/>
      <c r="F66" s="124"/>
      <c r="G66" s="125"/>
      <c r="H66" s="125"/>
      <c r="I66" s="110" t="s">
        <v>30</v>
      </c>
      <c r="J66" s="109"/>
      <c r="K66" s="109"/>
      <c r="L66" s="109"/>
      <c r="M66" s="109"/>
    </row>
    <row r="67" spans="1:13" s="110" customFormat="1">
      <c r="A67" s="119"/>
      <c r="B67" s="120"/>
      <c r="C67" s="121"/>
      <c r="D67" s="122"/>
      <c r="E67" s="123"/>
      <c r="F67" s="124"/>
      <c r="G67" s="125"/>
      <c r="H67" s="125"/>
      <c r="I67" s="110" t="s">
        <v>30</v>
      </c>
      <c r="J67" s="109"/>
      <c r="K67" s="109"/>
      <c r="L67" s="109"/>
      <c r="M67" s="109"/>
    </row>
    <row r="68" spans="1:13" s="110" customFormat="1">
      <c r="A68" s="119"/>
      <c r="B68" s="120"/>
      <c r="C68" s="121"/>
      <c r="D68" s="122"/>
      <c r="E68" s="123"/>
      <c r="F68" s="124"/>
      <c r="G68" s="125"/>
      <c r="H68" s="125"/>
      <c r="I68" s="110" t="s">
        <v>30</v>
      </c>
      <c r="J68" s="109"/>
      <c r="K68" s="109"/>
      <c r="L68" s="109"/>
      <c r="M68" s="109"/>
    </row>
    <row r="69" spans="1:13" s="110" customFormat="1">
      <c r="A69" s="119"/>
      <c r="B69" s="120"/>
      <c r="C69" s="121"/>
      <c r="D69" s="122"/>
      <c r="E69" s="123"/>
      <c r="F69" s="124"/>
      <c r="G69" s="125"/>
      <c r="H69" s="125"/>
      <c r="I69" s="110" t="s">
        <v>30</v>
      </c>
      <c r="J69" s="109"/>
      <c r="K69" s="109"/>
      <c r="L69" s="109"/>
      <c r="M69" s="109"/>
    </row>
    <row r="70" spans="1:13" s="110" customFormat="1">
      <c r="A70" s="119"/>
      <c r="B70" s="120"/>
      <c r="C70" s="121"/>
      <c r="D70" s="122"/>
      <c r="E70" s="123"/>
      <c r="F70" s="124"/>
      <c r="G70" s="125"/>
      <c r="H70" s="125"/>
      <c r="I70" s="110" t="s">
        <v>30</v>
      </c>
      <c r="J70" s="109"/>
      <c r="K70" s="109"/>
      <c r="L70" s="109"/>
      <c r="M70" s="109"/>
    </row>
    <row r="71" spans="1:13" s="110" customFormat="1">
      <c r="A71" s="119"/>
      <c r="B71" s="120"/>
      <c r="C71" s="121"/>
      <c r="D71" s="122"/>
      <c r="E71" s="123"/>
      <c r="F71" s="124"/>
      <c r="G71" s="125"/>
      <c r="H71" s="125"/>
      <c r="I71" s="110" t="s">
        <v>30</v>
      </c>
      <c r="J71" s="109"/>
      <c r="K71" s="109"/>
      <c r="L71" s="109"/>
      <c r="M71" s="109"/>
    </row>
    <row r="72" spans="1:13" s="110" customFormat="1">
      <c r="A72" s="137"/>
      <c r="B72" s="138"/>
      <c r="C72" s="139"/>
      <c r="D72" s="140"/>
      <c r="E72" s="123"/>
      <c r="F72" s="124"/>
      <c r="G72" s="125"/>
      <c r="H72" s="125"/>
      <c r="I72" s="110" t="s">
        <v>30</v>
      </c>
      <c r="J72" s="109"/>
      <c r="K72" s="109"/>
      <c r="L72" s="109"/>
      <c r="M72" s="109"/>
    </row>
    <row r="73" spans="1:13" ht="1.5" customHeight="1">
      <c r="A73" s="114" t="s">
        <v>30</v>
      </c>
      <c r="B73" s="115" t="s">
        <v>30</v>
      </c>
      <c r="C73" s="115" t="s">
        <v>30</v>
      </c>
      <c r="D73" s="116" t="s">
        <v>30</v>
      </c>
      <c r="E73" s="116" t="s">
        <v>30</v>
      </c>
      <c r="F73" s="116" t="s">
        <v>30</v>
      </c>
      <c r="G73" s="116" t="s">
        <v>30</v>
      </c>
      <c r="H73" s="115" t="s">
        <v>30</v>
      </c>
      <c r="I73" s="109" t="s">
        <v>30</v>
      </c>
    </row>
    <row r="75" spans="1:13">
      <c r="A75" s="107" t="s">
        <v>1042</v>
      </c>
    </row>
    <row r="76" spans="1:13">
      <c r="A76" s="107" t="s">
        <v>1050</v>
      </c>
    </row>
    <row r="77" spans="1:13">
      <c r="A77" s="107" t="s">
        <v>1087</v>
      </c>
    </row>
  </sheetData>
  <phoneticPr fontId="2"/>
  <dataValidations count="2">
    <dataValidation type="list" allowBlank="1" showInputMessage="1" showErrorMessage="1" sqref="E4:F72" xr:uid="{5DBEFEC1-5F51-42F3-95A2-1D333EC55104}">
      <formula1>"★,○,-"</formula1>
    </dataValidation>
    <dataValidation type="list" allowBlank="1" showInputMessage="1" showErrorMessage="1" sqref="B4:C72" xr:uid="{C6263EA6-EB41-4BB0-BF50-A7FFAECF6AC5}">
      <formula1>"○,×"</formula1>
    </dataValidation>
  </dataValidations>
  <hyperlinks>
    <hyperlink ref="D64" r:id="rId1" xr:uid="{D540C089-E647-40CA-B819-90C724B69251}"/>
    <hyperlink ref="H38" r:id="rId2" xr:uid="{D2A604DE-C48B-4ED5-B7CD-D57EAAB6AC30}"/>
    <hyperlink ref="G7" r:id="rId3" xr:uid="{69181FB1-9DA0-4B08-BF47-DC8DF7259CDA}"/>
    <hyperlink ref="G6" r:id="rId4" xr:uid="{9EC6BE86-09AD-44B5-8E18-5C809AB30F11}"/>
    <hyperlink ref="G5" r:id="rId5" xr:uid="{89F69BEC-A891-44F2-B440-7459581325EB}"/>
    <hyperlink ref="H44" r:id="rId6" xr:uid="{F29144B1-54E4-4FDF-8434-581A6F010E4C}"/>
    <hyperlink ref="H45" r:id="rId7" xr:uid="{E9E699BF-4AE9-40EC-B45F-B80A2385410E}"/>
    <hyperlink ref="D51" r:id="rId8" xr:uid="{22668462-DB82-4A3B-B2BE-C474CDEFB5C6}"/>
    <hyperlink ref="H50" r:id="rId9" display="★目的は？" xr:uid="{3E36FB00-39EA-43BF-B366-D60775D11904}"/>
    <hyperlink ref="D50" r:id="rId10" xr:uid="{6783CF10-A48F-4D14-93B3-4FC8A2CA382F}"/>
    <hyperlink ref="D60" r:id="rId11" display="SD Zドライブ化" xr:uid="{37FEF0FF-A0DF-4A02-9A09-6B4E0A98B031}"/>
    <hyperlink ref="D62" r:id="rId12" xr:uid="{7E21653E-589F-480B-848E-A0E171649144}"/>
    <hyperlink ref="D59" r:id="rId13" xr:uid="{0452F271-80B9-46BA-884E-65E6DA75D481}"/>
    <hyperlink ref="D58" r:id="rId14" xr:uid="{02ED04ED-C471-4EDA-839F-E5DA7F33AF88}"/>
    <hyperlink ref="D57" r:id="rId15" xr:uid="{662D4537-75BA-49F5-89D9-A61D25DBB472}"/>
    <hyperlink ref="D61" r:id="rId16" display="SD Zドライブ化" xr:uid="{0AEE731D-FCF6-46C5-A37D-DC2542E2133D}"/>
  </hyperlinks>
  <pageMargins left="0.7" right="0.7" top="0.75" bottom="0.75" header="0.3" footer="0.3"/>
  <pageSetup paperSize="9" orientation="portrait" r:id="rId1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E0147-9FBB-40FC-96DB-9812FB1E5F4E}">
  <sheetPr codeName="Sheet17">
    <tabColor theme="0" tint="-0.249977111117893"/>
    <outlinePr summaryBelow="0" summaryRight="0"/>
  </sheetPr>
  <dimension ref="A2:E27"/>
  <sheetViews>
    <sheetView workbookViewId="0"/>
  </sheetViews>
  <sheetFormatPr defaultRowHeight="11.25"/>
  <cols>
    <col min="1" max="1" width="9.33203125" style="7"/>
    <col min="2" max="2" width="51" style="7" customWidth="1"/>
    <col min="3" max="3" width="67.1640625" style="7" bestFit="1" customWidth="1"/>
    <col min="4" max="4" width="92.5" style="7" bestFit="1" customWidth="1"/>
    <col min="5" max="16384" width="9.33203125" style="7"/>
  </cols>
  <sheetData>
    <row r="2" spans="2:2">
      <c r="B2" s="7" t="s">
        <v>75</v>
      </c>
    </row>
    <row r="3" spans="2:2">
      <c r="B3" s="7" t="s">
        <v>79</v>
      </c>
    </row>
    <row r="4" spans="2:2">
      <c r="B4" s="7" t="s">
        <v>81</v>
      </c>
    </row>
    <row r="5" spans="2:2">
      <c r="B5" s="7" t="s">
        <v>85</v>
      </c>
    </row>
    <row r="6" spans="2:2">
      <c r="B6" s="7" t="s">
        <v>86</v>
      </c>
    </row>
    <row r="7" spans="2:2">
      <c r="B7" s="7" t="s">
        <v>503</v>
      </c>
    </row>
    <row r="8" spans="2:2">
      <c r="B8" s="7" t="s">
        <v>504</v>
      </c>
    </row>
    <row r="9" spans="2:2">
      <c r="B9" s="7" t="s">
        <v>505</v>
      </c>
    </row>
    <row r="10" spans="2:2">
      <c r="B10" s="7" t="s">
        <v>506</v>
      </c>
    </row>
    <row r="11" spans="2:2">
      <c r="B11" s="7" t="s">
        <v>507</v>
      </c>
    </row>
    <row r="12" spans="2:2">
      <c r="B12" s="7" t="s">
        <v>54</v>
      </c>
    </row>
    <row r="13" spans="2:2">
      <c r="B13" s="7" t="s">
        <v>58</v>
      </c>
    </row>
    <row r="14" spans="2:2">
      <c r="B14" s="7" t="s">
        <v>91</v>
      </c>
    </row>
    <row r="18" spans="1:5">
      <c r="A18" s="7" t="s">
        <v>508</v>
      </c>
    </row>
    <row r="20" spans="1:5">
      <c r="B20" s="7" t="s">
        <v>509</v>
      </c>
      <c r="C20" s="7" t="s">
        <v>1129</v>
      </c>
      <c r="D20" s="7" t="s">
        <v>510</v>
      </c>
    </row>
    <row r="21" spans="1:5">
      <c r="B21" s="7" t="s">
        <v>511</v>
      </c>
      <c r="C21" s="7" t="s">
        <v>523</v>
      </c>
      <c r="D21" s="7" t="s">
        <v>512</v>
      </c>
    </row>
    <row r="22" spans="1:5">
      <c r="B22" s="7" t="s">
        <v>513</v>
      </c>
      <c r="C22" s="7" t="s">
        <v>554</v>
      </c>
      <c r="D22" s="7" t="s">
        <v>514</v>
      </c>
      <c r="E22" s="7" t="s">
        <v>1130</v>
      </c>
    </row>
    <row r="23" spans="1:5">
      <c r="B23" s="7" t="s">
        <v>515</v>
      </c>
      <c r="C23" s="7" t="s">
        <v>558</v>
      </c>
      <c r="D23" s="7" t="s">
        <v>516</v>
      </c>
      <c r="E23" s="7" t="s">
        <v>1130</v>
      </c>
    </row>
    <row r="24" spans="1:5">
      <c r="B24" s="7" t="s">
        <v>517</v>
      </c>
      <c r="C24" s="7" t="s">
        <v>556</v>
      </c>
      <c r="D24" s="7" t="s">
        <v>518</v>
      </c>
      <c r="E24" s="7" t="s">
        <v>1130</v>
      </c>
    </row>
    <row r="26" spans="1:5">
      <c r="D26" s="7" t="s">
        <v>519</v>
      </c>
    </row>
    <row r="27" spans="1:5">
      <c r="D27" s="7" t="s">
        <v>520</v>
      </c>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30A8F-508E-4FA9-8BCF-B09983782378}">
  <sheetPr codeName="Sheet81">
    <tabColor theme="0" tint="-0.249977111117893"/>
    <outlinePr summaryBelow="0" summaryRight="0"/>
  </sheetPr>
  <dimension ref="B2:AU33"/>
  <sheetViews>
    <sheetView zoomScaleNormal="100" workbookViewId="0"/>
  </sheetViews>
  <sheetFormatPr defaultColWidth="3.83203125" defaultRowHeight="11.25"/>
  <cols>
    <col min="1" max="18" width="3.83203125" style="7"/>
    <col min="19" max="19" width="12.1640625" style="7" bestFit="1" customWidth="1"/>
    <col min="20" max="24" width="6" style="7" customWidth="1"/>
    <col min="25" max="42" width="3.83203125" style="7"/>
    <col min="43" max="43" width="6" style="7" customWidth="1"/>
    <col min="44" max="47" width="7.83203125" style="8" customWidth="1"/>
    <col min="48" max="55" width="6" style="7" customWidth="1"/>
    <col min="56" max="16384" width="3.83203125" style="7"/>
  </cols>
  <sheetData>
    <row r="2" spans="2:6">
      <c r="B2" s="7" t="s">
        <v>521</v>
      </c>
    </row>
    <row r="3" spans="2:6">
      <c r="C3" s="7" t="s">
        <v>522</v>
      </c>
    </row>
    <row r="4" spans="2:6">
      <c r="D4" s="7" t="s">
        <v>523</v>
      </c>
    </row>
    <row r="5" spans="2:6">
      <c r="E5" s="7" t="s">
        <v>524</v>
      </c>
    </row>
    <row r="6" spans="2:6">
      <c r="E6" s="7" t="s">
        <v>525</v>
      </c>
    </row>
    <row r="7" spans="2:6">
      <c r="F7" s="7" t="s">
        <v>526</v>
      </c>
    </row>
    <row r="8" spans="2:6">
      <c r="F8" s="7" t="s">
        <v>527</v>
      </c>
    </row>
    <row r="9" spans="2:6">
      <c r="F9" s="7" t="s">
        <v>528</v>
      </c>
    </row>
    <row r="10" spans="2:6">
      <c r="F10" s="7" t="s">
        <v>529</v>
      </c>
    </row>
    <row r="11" spans="2:6">
      <c r="F11" s="7" t="s">
        <v>530</v>
      </c>
    </row>
    <row r="12" spans="2:6">
      <c r="F12" s="7" t="s">
        <v>531</v>
      </c>
    </row>
    <row r="13" spans="2:6">
      <c r="F13" s="7" t="s">
        <v>532</v>
      </c>
    </row>
    <row r="14" spans="2:6">
      <c r="F14" s="7" t="s">
        <v>533</v>
      </c>
    </row>
    <row r="15" spans="2:6">
      <c r="F15" s="7" t="s">
        <v>534</v>
      </c>
    </row>
    <row r="16" spans="2:6">
      <c r="F16" s="7" t="s">
        <v>535</v>
      </c>
    </row>
    <row r="17" spans="3:40">
      <c r="F17" s="7" t="s">
        <v>536</v>
      </c>
    </row>
    <row r="18" spans="3:40">
      <c r="F18" s="73" t="s">
        <v>537</v>
      </c>
    </row>
    <row r="19" spans="3:40">
      <c r="F19" s="7" t="s">
        <v>538</v>
      </c>
    </row>
    <row r="20" spans="3:40">
      <c r="F20" s="7" t="s">
        <v>539</v>
      </c>
    </row>
    <row r="24" spans="3:40">
      <c r="C24" s="7" t="s">
        <v>540</v>
      </c>
    </row>
    <row r="25" spans="3:40">
      <c r="D25" s="74" t="s">
        <v>541</v>
      </c>
      <c r="W25" s="7" t="s">
        <v>542</v>
      </c>
      <c r="AN25" s="7" t="s">
        <v>543</v>
      </c>
    </row>
    <row r="26" spans="3:40">
      <c r="E26" s="7" t="s">
        <v>544</v>
      </c>
      <c r="W26" s="7" t="s">
        <v>545</v>
      </c>
      <c r="AN26" s="75" t="s">
        <v>546</v>
      </c>
    </row>
    <row r="27" spans="3:40">
      <c r="E27" s="7" t="s">
        <v>547</v>
      </c>
      <c r="W27" s="76" t="s">
        <v>548</v>
      </c>
      <c r="Y27" s="76"/>
      <c r="Z27" s="76"/>
      <c r="AA27" s="76"/>
      <c r="AB27" s="76"/>
      <c r="AC27" s="76"/>
      <c r="AD27" s="76"/>
      <c r="AE27" s="76"/>
      <c r="AF27" s="76"/>
      <c r="AG27" s="76"/>
      <c r="AH27" s="76"/>
      <c r="AI27" s="76"/>
      <c r="AJ27" s="76"/>
      <c r="AK27" s="76"/>
      <c r="AL27" s="76"/>
      <c r="AM27" s="76"/>
      <c r="AN27" s="77" t="s">
        <v>549</v>
      </c>
    </row>
    <row r="28" spans="3:40">
      <c r="E28" s="7" t="s">
        <v>550</v>
      </c>
      <c r="W28" s="76" t="s">
        <v>551</v>
      </c>
      <c r="Y28" s="76"/>
      <c r="Z28" s="76"/>
      <c r="AA28" s="76"/>
      <c r="AB28" s="76"/>
      <c r="AC28" s="76"/>
      <c r="AD28" s="76"/>
      <c r="AE28" s="76"/>
      <c r="AF28" s="76"/>
      <c r="AG28" s="76"/>
      <c r="AH28" s="76"/>
      <c r="AI28" s="76"/>
      <c r="AJ28" s="76"/>
      <c r="AK28" s="76"/>
      <c r="AL28" s="76"/>
      <c r="AM28" s="76"/>
      <c r="AN28" s="77" t="s">
        <v>552</v>
      </c>
    </row>
    <row r="29" spans="3:40">
      <c r="F29" s="7" t="s">
        <v>553</v>
      </c>
    </row>
    <row r="31" spans="3:40">
      <c r="D31" s="7" t="s">
        <v>554</v>
      </c>
      <c r="W31" s="7" t="s">
        <v>555</v>
      </c>
    </row>
    <row r="32" spans="3:40">
      <c r="D32" s="7" t="s">
        <v>556</v>
      </c>
      <c r="W32" s="7" t="s">
        <v>557</v>
      </c>
    </row>
    <row r="33" spans="4:23">
      <c r="D33" s="7" t="s">
        <v>558</v>
      </c>
      <c r="W33" s="7" t="s">
        <v>559</v>
      </c>
    </row>
  </sheetData>
  <phoneticPr fontId="2"/>
  <hyperlinks>
    <hyperlink ref="AN26" r:id="rId1" xr:uid="{3D0CC826-3AB2-42FF-A56F-B34D7D944A94}"/>
    <hyperlink ref="AN27" r:id="rId2" xr:uid="{36527D59-5821-4990-A5A4-6941AFAAC5CA}"/>
    <hyperlink ref="AN28" r:id="rId3" xr:uid="{B64084DF-9FD9-490A-87B6-D1B6EDCE329D}"/>
  </hyperlinks>
  <pageMargins left="0.7" right="0.7" top="0.75" bottom="0.75" header="0.3" footer="0.3"/>
  <pageSetup paperSize="9" orientation="portrait" horizontalDpi="300" verticalDpi="3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B0B6A-C809-44FA-8349-9E01A541D35B}">
  <sheetPr codeName="Sheet8">
    <tabColor theme="8" tint="0.79998168889431442"/>
    <outlinePr summaryBelow="0" summaryRight="0"/>
  </sheetPr>
  <dimension ref="B2:O37"/>
  <sheetViews>
    <sheetView showGridLines="0" workbookViewId="0"/>
  </sheetViews>
  <sheetFormatPr defaultColWidth="11.83203125" defaultRowHeight="11.25"/>
  <cols>
    <col min="1" max="2" width="3.33203125" style="7" customWidth="1"/>
    <col min="3" max="3" width="9" style="7" bestFit="1" customWidth="1"/>
    <col min="4" max="4" width="11.83203125" style="7"/>
    <col min="5" max="5" width="17.33203125" style="7" bestFit="1" customWidth="1"/>
    <col min="6" max="6" width="16.83203125" style="7" customWidth="1"/>
    <col min="7" max="9" width="4.6640625" style="7" customWidth="1"/>
    <col min="10" max="10" width="15.6640625" style="7" bestFit="1" customWidth="1"/>
    <col min="11" max="13" width="11.83203125" style="7"/>
    <col min="14" max="14" width="2" style="7" customWidth="1"/>
    <col min="15" max="15" width="4" style="7" bestFit="1" customWidth="1"/>
    <col min="16" max="16384" width="11.83203125" style="7"/>
  </cols>
  <sheetData>
    <row r="2" spans="2:15">
      <c r="B2" s="28" t="s">
        <v>213</v>
      </c>
    </row>
    <row r="3" spans="2:15">
      <c r="C3" s="84" t="s">
        <v>33</v>
      </c>
      <c r="D3" s="85"/>
      <c r="E3" s="86"/>
      <c r="F3" s="87" t="s">
        <v>593</v>
      </c>
      <c r="G3" s="88"/>
      <c r="H3" s="88"/>
      <c r="I3" s="88"/>
      <c r="J3" s="88"/>
      <c r="K3" s="88"/>
      <c r="L3" s="88"/>
      <c r="M3" s="89"/>
    </row>
    <row r="4" spans="2:15">
      <c r="C4" s="23" t="s">
        <v>194</v>
      </c>
      <c r="D4" s="24"/>
      <c r="E4" s="25"/>
      <c r="F4" s="20" t="s">
        <v>594</v>
      </c>
      <c r="G4" s="21"/>
      <c r="H4" s="21"/>
      <c r="I4" s="21"/>
      <c r="J4" s="21"/>
      <c r="K4" s="21"/>
      <c r="L4" s="21"/>
      <c r="M4" s="22"/>
      <c r="O4" s="90" t="str">
        <f>HYPERLINK(F4,"→")</f>
        <v>→</v>
      </c>
    </row>
    <row r="5" spans="2:15">
      <c r="C5" s="23" t="s">
        <v>195</v>
      </c>
      <c r="D5" s="24"/>
      <c r="E5" s="25"/>
      <c r="F5" s="20" t="s">
        <v>180</v>
      </c>
      <c r="G5" s="21"/>
      <c r="H5" s="21"/>
      <c r="I5" s="21"/>
      <c r="J5" s="21"/>
      <c r="K5" s="21"/>
      <c r="L5" s="21"/>
      <c r="M5" s="22"/>
      <c r="O5" s="90" t="str">
        <f t="shared" ref="O5:O6" si="0">HYPERLINK(F5,"→")</f>
        <v>→</v>
      </c>
    </row>
    <row r="6" spans="2:15">
      <c r="C6" s="23" t="s">
        <v>196</v>
      </c>
      <c r="D6" s="24"/>
      <c r="E6" s="25"/>
      <c r="F6" s="20" t="s">
        <v>181</v>
      </c>
      <c r="G6" s="21"/>
      <c r="H6" s="21"/>
      <c r="I6" s="21"/>
      <c r="J6" s="21"/>
      <c r="K6" s="21"/>
      <c r="L6" s="21"/>
      <c r="M6" s="22"/>
      <c r="O6" s="90" t="str">
        <f t="shared" si="0"/>
        <v>→</v>
      </c>
    </row>
    <row r="7" spans="2:15">
      <c r="C7" s="23" t="s">
        <v>197</v>
      </c>
      <c r="D7" s="24"/>
      <c r="E7" s="25"/>
      <c r="F7" s="20" t="s">
        <v>61</v>
      </c>
      <c r="G7" s="21"/>
      <c r="H7" s="21"/>
      <c r="I7" s="21"/>
      <c r="J7" s="21"/>
      <c r="K7" s="21"/>
      <c r="L7" s="21"/>
      <c r="M7" s="22"/>
    </row>
    <row r="8" spans="2:15">
      <c r="C8" s="23" t="s">
        <v>198</v>
      </c>
      <c r="D8" s="24"/>
      <c r="E8" s="25"/>
      <c r="F8" s="20" t="s">
        <v>62</v>
      </c>
      <c r="G8" s="21"/>
      <c r="H8" s="21"/>
      <c r="I8" s="21"/>
      <c r="J8" s="21"/>
      <c r="K8" s="21"/>
      <c r="L8" s="21"/>
      <c r="M8" s="22"/>
    </row>
    <row r="9" spans="2:15">
      <c r="C9" s="23" t="s">
        <v>919</v>
      </c>
      <c r="D9" s="24"/>
      <c r="E9" s="25"/>
      <c r="F9" s="20" t="s">
        <v>920</v>
      </c>
      <c r="G9" s="21"/>
      <c r="H9" s="21"/>
      <c r="I9" s="21"/>
      <c r="J9" s="21"/>
      <c r="K9" s="21"/>
      <c r="L9" s="21"/>
      <c r="M9" s="22"/>
    </row>
    <row r="11" spans="2:15">
      <c r="B11" s="28" t="s">
        <v>212</v>
      </c>
    </row>
    <row r="12" spans="2:15">
      <c r="C12" s="78" t="s">
        <v>570</v>
      </c>
      <c r="D12" s="78"/>
      <c r="E12" s="78"/>
      <c r="F12" s="80" t="s">
        <v>570</v>
      </c>
      <c r="G12" s="79" t="s">
        <v>572</v>
      </c>
      <c r="H12" s="79"/>
      <c r="I12" s="79"/>
      <c r="J12" s="80" t="s">
        <v>571</v>
      </c>
    </row>
    <row r="13" spans="2:15" ht="3.6" customHeight="1">
      <c r="C13" s="16"/>
      <c r="D13" s="16"/>
      <c r="E13" s="16"/>
      <c r="F13" s="16"/>
      <c r="G13" s="16"/>
      <c r="H13" s="16"/>
      <c r="I13" s="16"/>
      <c r="J13" s="16"/>
    </row>
    <row r="14" spans="2:15">
      <c r="C14" s="9" t="s">
        <v>569</v>
      </c>
      <c r="D14" s="9" t="s">
        <v>134</v>
      </c>
      <c r="E14" s="9" t="s">
        <v>135</v>
      </c>
      <c r="F14" s="10" t="str">
        <f>IF(
  $C14="Prg",
  $D14&amp;"_"&amp;$E14,
  $C14
)</f>
        <v>Common_Analyze</v>
      </c>
      <c r="G14" s="10">
        <f ca="1">IF(
  $C14=OFFSET($C14,-1,0),
  OFFSET(G14,-1,0),
  OFFSET(G14,-1,0)+1
)</f>
        <v>1</v>
      </c>
      <c r="H14" s="10">
        <f t="shared" ref="H14:H35" ca="1" si="1">IF(
  $D14="",
  0,
  IF(
    $D14=OFFSET($D14,-1,0),
    OFFSET(H14,-1,0),
    OFFSET(H14,-1,0)+1
  )
)</f>
        <v>1</v>
      </c>
      <c r="I14" s="10">
        <f t="shared" ref="I14:I35" ca="1" si="2">IF(
  $D14="",
  0,
  IF(
    $D14=OFFSET($D14,-1,0),
    OFFSET(I14,-1,0)+1,
    1
  )
)</f>
        <v>1</v>
      </c>
      <c r="J14" s="10" t="str">
        <f ca="1">$G14&amp;$H14&amp;$I14</f>
        <v>111</v>
      </c>
    </row>
    <row r="15" spans="2:15">
      <c r="C15" s="9" t="s">
        <v>569</v>
      </c>
      <c r="D15" s="9" t="s">
        <v>134</v>
      </c>
      <c r="E15" s="9" t="s">
        <v>136</v>
      </c>
      <c r="F15" s="10" t="str">
        <f t="shared" ref="F15:F36" si="3">IF(
  $C15="Prg",
  $D15&amp;"_"&amp;$E15,
  $C15
)</f>
        <v>Common_View</v>
      </c>
      <c r="G15" s="10">
        <f t="shared" ref="G15:G36" ca="1" si="4">IF(
  $C15=OFFSET($C15,-1,0),
  OFFSET(G15,-1,0),
  OFFSET(G15,-1,0)+1
)</f>
        <v>1</v>
      </c>
      <c r="H15" s="10">
        <f t="shared" ca="1" si="1"/>
        <v>1</v>
      </c>
      <c r="I15" s="10">
        <f t="shared" ca="1" si="2"/>
        <v>2</v>
      </c>
      <c r="J15" s="10" t="str">
        <f t="shared" ref="J15:J36" ca="1" si="5">$G15&amp;$H15&amp;$I15</f>
        <v>112</v>
      </c>
    </row>
    <row r="16" spans="2:15">
      <c r="C16" s="9" t="s">
        <v>569</v>
      </c>
      <c r="D16" s="9" t="s">
        <v>134</v>
      </c>
      <c r="E16" s="9" t="s">
        <v>137</v>
      </c>
      <c r="F16" s="10" t="str">
        <f t="shared" si="3"/>
        <v>Common_Edit</v>
      </c>
      <c r="G16" s="10">
        <f t="shared" ca="1" si="4"/>
        <v>1</v>
      </c>
      <c r="H16" s="10">
        <f t="shared" ca="1" si="1"/>
        <v>1</v>
      </c>
      <c r="I16" s="10">
        <f t="shared" ca="1" si="2"/>
        <v>3</v>
      </c>
      <c r="J16" s="10" t="str">
        <f t="shared" ca="1" si="5"/>
        <v>113</v>
      </c>
    </row>
    <row r="17" spans="3:10">
      <c r="C17" s="9" t="s">
        <v>569</v>
      </c>
      <c r="D17" s="9" t="s">
        <v>138</v>
      </c>
      <c r="E17" s="9" t="s">
        <v>135</v>
      </c>
      <c r="F17" s="10" t="str">
        <f t="shared" si="3"/>
        <v>Doc_Analyze</v>
      </c>
      <c r="G17" s="10">
        <f t="shared" ca="1" si="4"/>
        <v>1</v>
      </c>
      <c r="H17" s="10">
        <f t="shared" ca="1" si="1"/>
        <v>2</v>
      </c>
      <c r="I17" s="10">
        <f t="shared" ca="1" si="2"/>
        <v>1</v>
      </c>
      <c r="J17" s="10" t="str">
        <f t="shared" ca="1" si="5"/>
        <v>121</v>
      </c>
    </row>
    <row r="18" spans="3:10">
      <c r="C18" s="9" t="s">
        <v>569</v>
      </c>
      <c r="D18" s="9" t="s">
        <v>138</v>
      </c>
      <c r="E18" s="9" t="s">
        <v>136</v>
      </c>
      <c r="F18" s="10" t="str">
        <f t="shared" si="3"/>
        <v>Doc_View</v>
      </c>
      <c r="G18" s="10">
        <f t="shared" ca="1" si="4"/>
        <v>1</v>
      </c>
      <c r="H18" s="10">
        <f t="shared" ca="1" si="1"/>
        <v>2</v>
      </c>
      <c r="I18" s="10">
        <f t="shared" ca="1" si="2"/>
        <v>2</v>
      </c>
      <c r="J18" s="10" t="str">
        <f t="shared" ca="1" si="5"/>
        <v>122</v>
      </c>
    </row>
    <row r="19" spans="3:10">
      <c r="C19" s="9" t="s">
        <v>569</v>
      </c>
      <c r="D19" s="9" t="s">
        <v>138</v>
      </c>
      <c r="E19" s="9" t="s">
        <v>137</v>
      </c>
      <c r="F19" s="10" t="str">
        <f t="shared" si="3"/>
        <v>Doc_Edit</v>
      </c>
      <c r="G19" s="10">
        <f t="shared" ca="1" si="4"/>
        <v>1</v>
      </c>
      <c r="H19" s="10">
        <f t="shared" ca="1" si="1"/>
        <v>2</v>
      </c>
      <c r="I19" s="10">
        <f t="shared" ca="1" si="2"/>
        <v>3</v>
      </c>
      <c r="J19" s="10" t="str">
        <f t="shared" ca="1" si="5"/>
        <v>123</v>
      </c>
    </row>
    <row r="20" spans="3:10">
      <c r="C20" s="9" t="s">
        <v>569</v>
      </c>
      <c r="D20" s="9" t="s">
        <v>139</v>
      </c>
      <c r="E20" s="9" t="s">
        <v>140</v>
      </c>
      <c r="F20" s="10" t="str">
        <f t="shared" si="3"/>
        <v>Music_Analyze</v>
      </c>
      <c r="G20" s="10">
        <f t="shared" ca="1" si="4"/>
        <v>1</v>
      </c>
      <c r="H20" s="10">
        <f t="shared" ca="1" si="1"/>
        <v>3</v>
      </c>
      <c r="I20" s="10">
        <f t="shared" ca="1" si="2"/>
        <v>1</v>
      </c>
      <c r="J20" s="10" t="str">
        <f t="shared" ca="1" si="5"/>
        <v>131</v>
      </c>
    </row>
    <row r="21" spans="3:10">
      <c r="C21" s="9" t="s">
        <v>569</v>
      </c>
      <c r="D21" s="9" t="s">
        <v>139</v>
      </c>
      <c r="E21" s="9" t="s">
        <v>141</v>
      </c>
      <c r="F21" s="10" t="str">
        <f t="shared" si="3"/>
        <v>Music_Record</v>
      </c>
      <c r="G21" s="10">
        <f t="shared" ca="1" si="4"/>
        <v>1</v>
      </c>
      <c r="H21" s="10">
        <f t="shared" ca="1" si="1"/>
        <v>3</v>
      </c>
      <c r="I21" s="10">
        <f t="shared" ca="1" si="2"/>
        <v>2</v>
      </c>
      <c r="J21" s="10" t="str">
        <f t="shared" ca="1" si="5"/>
        <v>132</v>
      </c>
    </row>
    <row r="22" spans="3:10">
      <c r="C22" s="9" t="s">
        <v>569</v>
      </c>
      <c r="D22" s="9" t="s">
        <v>139</v>
      </c>
      <c r="E22" s="9" t="s">
        <v>142</v>
      </c>
      <c r="F22" s="10" t="str">
        <f t="shared" si="3"/>
        <v>Music_Listen</v>
      </c>
      <c r="G22" s="10">
        <f t="shared" ca="1" si="4"/>
        <v>1</v>
      </c>
      <c r="H22" s="10">
        <f t="shared" ca="1" si="1"/>
        <v>3</v>
      </c>
      <c r="I22" s="10">
        <f t="shared" ca="1" si="2"/>
        <v>3</v>
      </c>
      <c r="J22" s="10" t="str">
        <f t="shared" ca="1" si="5"/>
        <v>133</v>
      </c>
    </row>
    <row r="23" spans="3:10">
      <c r="C23" s="9" t="s">
        <v>569</v>
      </c>
      <c r="D23" s="9" t="s">
        <v>139</v>
      </c>
      <c r="E23" s="9" t="s">
        <v>137</v>
      </c>
      <c r="F23" s="10" t="str">
        <f t="shared" si="3"/>
        <v>Music_Edit</v>
      </c>
      <c r="G23" s="10">
        <f t="shared" ca="1" si="4"/>
        <v>1</v>
      </c>
      <c r="H23" s="10">
        <f t="shared" ca="1" si="1"/>
        <v>3</v>
      </c>
      <c r="I23" s="10">
        <f t="shared" ca="1" si="2"/>
        <v>4</v>
      </c>
      <c r="J23" s="10" t="str">
        <f t="shared" ca="1" si="5"/>
        <v>134</v>
      </c>
    </row>
    <row r="24" spans="3:10">
      <c r="C24" s="9" t="s">
        <v>569</v>
      </c>
      <c r="D24" s="9" t="s">
        <v>143</v>
      </c>
      <c r="E24" s="9" t="s">
        <v>140</v>
      </c>
      <c r="F24" s="10" t="str">
        <f t="shared" si="3"/>
        <v>Movie_Analyze</v>
      </c>
      <c r="G24" s="10">
        <f t="shared" ca="1" si="4"/>
        <v>1</v>
      </c>
      <c r="H24" s="10">
        <f t="shared" ca="1" si="1"/>
        <v>4</v>
      </c>
      <c r="I24" s="10">
        <f t="shared" ca="1" si="2"/>
        <v>1</v>
      </c>
      <c r="J24" s="10" t="str">
        <f t="shared" ca="1" si="5"/>
        <v>141</v>
      </c>
    </row>
    <row r="25" spans="3:10">
      <c r="C25" s="9" t="s">
        <v>569</v>
      </c>
      <c r="D25" s="9" t="s">
        <v>143</v>
      </c>
      <c r="E25" s="9" t="s">
        <v>141</v>
      </c>
      <c r="F25" s="10" t="str">
        <f t="shared" si="3"/>
        <v>Movie_Record</v>
      </c>
      <c r="G25" s="10">
        <f t="shared" ca="1" si="4"/>
        <v>1</v>
      </c>
      <c r="H25" s="10">
        <f t="shared" ca="1" si="1"/>
        <v>4</v>
      </c>
      <c r="I25" s="10">
        <f t="shared" ca="1" si="2"/>
        <v>2</v>
      </c>
      <c r="J25" s="10" t="str">
        <f t="shared" ca="1" si="5"/>
        <v>142</v>
      </c>
    </row>
    <row r="26" spans="3:10">
      <c r="C26" s="9" t="s">
        <v>569</v>
      </c>
      <c r="D26" s="9" t="s">
        <v>143</v>
      </c>
      <c r="E26" s="9" t="s">
        <v>137</v>
      </c>
      <c r="F26" s="10" t="str">
        <f t="shared" si="3"/>
        <v>Movie_Edit</v>
      </c>
      <c r="G26" s="10">
        <f t="shared" ca="1" si="4"/>
        <v>1</v>
      </c>
      <c r="H26" s="10">
        <f t="shared" ca="1" si="1"/>
        <v>4</v>
      </c>
      <c r="I26" s="10">
        <f t="shared" ca="1" si="2"/>
        <v>3</v>
      </c>
      <c r="J26" s="10" t="str">
        <f t="shared" ca="1" si="5"/>
        <v>143</v>
      </c>
    </row>
    <row r="27" spans="3:10">
      <c r="C27" s="9" t="s">
        <v>569</v>
      </c>
      <c r="D27" s="9" t="s">
        <v>143</v>
      </c>
      <c r="E27" s="9" t="s">
        <v>136</v>
      </c>
      <c r="F27" s="10" t="str">
        <f t="shared" si="3"/>
        <v>Movie_View</v>
      </c>
      <c r="G27" s="10">
        <f t="shared" ca="1" si="4"/>
        <v>1</v>
      </c>
      <c r="H27" s="10">
        <f t="shared" ca="1" si="1"/>
        <v>4</v>
      </c>
      <c r="I27" s="10">
        <f t="shared" ca="1" si="2"/>
        <v>4</v>
      </c>
      <c r="J27" s="10" t="str">
        <f t="shared" ca="1" si="5"/>
        <v>144</v>
      </c>
    </row>
    <row r="28" spans="3:10">
      <c r="C28" s="9" t="s">
        <v>569</v>
      </c>
      <c r="D28" s="9" t="s">
        <v>144</v>
      </c>
      <c r="E28" s="9" t="s">
        <v>140</v>
      </c>
      <c r="F28" s="10" t="str">
        <f t="shared" si="3"/>
        <v>Picture_Analyze</v>
      </c>
      <c r="G28" s="10">
        <f t="shared" ca="1" si="4"/>
        <v>1</v>
      </c>
      <c r="H28" s="10">
        <f t="shared" ca="1" si="1"/>
        <v>5</v>
      </c>
      <c r="I28" s="10">
        <f t="shared" ca="1" si="2"/>
        <v>1</v>
      </c>
      <c r="J28" s="10" t="str">
        <f t="shared" ca="1" si="5"/>
        <v>151</v>
      </c>
    </row>
    <row r="29" spans="3:10">
      <c r="C29" s="9" t="s">
        <v>569</v>
      </c>
      <c r="D29" s="9" t="s">
        <v>144</v>
      </c>
      <c r="E29" s="9" t="s">
        <v>141</v>
      </c>
      <c r="F29" s="10" t="str">
        <f t="shared" si="3"/>
        <v>Picture_Record</v>
      </c>
      <c r="G29" s="10">
        <f t="shared" ca="1" si="4"/>
        <v>1</v>
      </c>
      <c r="H29" s="10">
        <f t="shared" ca="1" si="1"/>
        <v>5</v>
      </c>
      <c r="I29" s="10">
        <f t="shared" ca="1" si="2"/>
        <v>2</v>
      </c>
      <c r="J29" s="10" t="str">
        <f t="shared" ca="1" si="5"/>
        <v>152</v>
      </c>
    </row>
    <row r="30" spans="3:10">
      <c r="C30" s="9" t="s">
        <v>569</v>
      </c>
      <c r="D30" s="9" t="s">
        <v>144</v>
      </c>
      <c r="E30" s="9" t="s">
        <v>137</v>
      </c>
      <c r="F30" s="10" t="str">
        <f t="shared" si="3"/>
        <v>Picture_Edit</v>
      </c>
      <c r="G30" s="10">
        <f t="shared" ca="1" si="4"/>
        <v>1</v>
      </c>
      <c r="H30" s="10">
        <f t="shared" ca="1" si="1"/>
        <v>5</v>
      </c>
      <c r="I30" s="10">
        <f t="shared" ca="1" si="2"/>
        <v>3</v>
      </c>
      <c r="J30" s="10" t="str">
        <f t="shared" ca="1" si="5"/>
        <v>153</v>
      </c>
    </row>
    <row r="31" spans="3:10">
      <c r="C31" s="9" t="s">
        <v>569</v>
      </c>
      <c r="D31" s="9" t="s">
        <v>144</v>
      </c>
      <c r="E31" s="9" t="s">
        <v>136</v>
      </c>
      <c r="F31" s="10" t="str">
        <f t="shared" si="3"/>
        <v>Picture_View</v>
      </c>
      <c r="G31" s="10">
        <f t="shared" ca="1" si="4"/>
        <v>1</v>
      </c>
      <c r="H31" s="10">
        <f t="shared" ca="1" si="1"/>
        <v>5</v>
      </c>
      <c r="I31" s="10">
        <f t="shared" ca="1" si="2"/>
        <v>4</v>
      </c>
      <c r="J31" s="10" t="str">
        <f t="shared" ca="1" si="5"/>
        <v>154</v>
      </c>
    </row>
    <row r="32" spans="3:10">
      <c r="C32" s="9" t="s">
        <v>569</v>
      </c>
      <c r="D32" s="9" t="s">
        <v>145</v>
      </c>
      <c r="E32" s="9" t="s">
        <v>146</v>
      </c>
      <c r="F32" s="10" t="str">
        <f t="shared" si="3"/>
        <v>Network_Global</v>
      </c>
      <c r="G32" s="10">
        <f t="shared" ca="1" si="4"/>
        <v>1</v>
      </c>
      <c r="H32" s="10">
        <f t="shared" ca="1" si="1"/>
        <v>6</v>
      </c>
      <c r="I32" s="10">
        <f t="shared" ca="1" si="2"/>
        <v>1</v>
      </c>
      <c r="J32" s="10" t="str">
        <f t="shared" ca="1" si="5"/>
        <v>161</v>
      </c>
    </row>
    <row r="33" spans="3:10">
      <c r="C33" s="9" t="s">
        <v>569</v>
      </c>
      <c r="D33" s="9" t="s">
        <v>145</v>
      </c>
      <c r="E33" s="9" t="s">
        <v>147</v>
      </c>
      <c r="F33" s="10" t="str">
        <f t="shared" si="3"/>
        <v>Network_Local</v>
      </c>
      <c r="G33" s="10">
        <f t="shared" ca="1" si="4"/>
        <v>1</v>
      </c>
      <c r="H33" s="10">
        <f t="shared" ca="1" si="1"/>
        <v>6</v>
      </c>
      <c r="I33" s="10">
        <f t="shared" ca="1" si="2"/>
        <v>2</v>
      </c>
      <c r="J33" s="10" t="str">
        <f t="shared" ca="1" si="5"/>
        <v>162</v>
      </c>
    </row>
    <row r="34" spans="3:10">
      <c r="C34" s="9" t="s">
        <v>569</v>
      </c>
      <c r="D34" s="9" t="s">
        <v>148</v>
      </c>
      <c r="E34" s="9" t="s">
        <v>149</v>
      </c>
      <c r="F34" s="10" t="str">
        <f t="shared" si="3"/>
        <v>Utility_System</v>
      </c>
      <c r="G34" s="10">
        <f t="shared" ca="1" si="4"/>
        <v>1</v>
      </c>
      <c r="H34" s="10">
        <f t="shared" ca="1" si="1"/>
        <v>7</v>
      </c>
      <c r="I34" s="10">
        <f t="shared" ca="1" si="2"/>
        <v>1</v>
      </c>
      <c r="J34" s="10" t="str">
        <f t="shared" ca="1" si="5"/>
        <v>171</v>
      </c>
    </row>
    <row r="35" spans="3:10">
      <c r="C35" s="9" t="s">
        <v>569</v>
      </c>
      <c r="D35" s="9" t="s">
        <v>148</v>
      </c>
      <c r="E35" s="9" t="s">
        <v>150</v>
      </c>
      <c r="F35" s="10" t="str">
        <f t="shared" si="3"/>
        <v>Utility_Other</v>
      </c>
      <c r="G35" s="10">
        <f t="shared" ca="1" si="4"/>
        <v>1</v>
      </c>
      <c r="H35" s="10">
        <f t="shared" ca="1" si="1"/>
        <v>7</v>
      </c>
      <c r="I35" s="10">
        <f t="shared" ca="1" si="2"/>
        <v>2</v>
      </c>
      <c r="J35" s="10" t="str">
        <f t="shared" ca="1" si="5"/>
        <v>172</v>
      </c>
    </row>
    <row r="36" spans="3:10">
      <c r="C36" s="9" t="s">
        <v>568</v>
      </c>
      <c r="D36" s="9"/>
      <c r="E36" s="9"/>
      <c r="F36" s="10" t="str">
        <f t="shared" si="3"/>
        <v>Codes</v>
      </c>
      <c r="G36" s="10">
        <f t="shared" ca="1" si="4"/>
        <v>2</v>
      </c>
      <c r="H36" s="10">
        <f ca="1">IF(
  $D36="",
  0,
  IF(
    $D36=OFFSET($D36,-1,0),
    OFFSET(H36,-1,0),
    OFFSET(H36,-1,0)+1
  )
)</f>
        <v>0</v>
      </c>
      <c r="I36" s="10">
        <f ca="1">IF(
  $D36="",
  0,
  IF(
    $D36=OFFSET($D36,-1,0),
    OFFSET(I36,-1,0)+1,
    1
  )
)</f>
        <v>0</v>
      </c>
      <c r="J36" s="10" t="str">
        <f t="shared" ca="1" si="5"/>
        <v>200</v>
      </c>
    </row>
    <row r="37" spans="3:10" ht="3.4" customHeight="1">
      <c r="C37" s="16"/>
      <c r="D37" s="16"/>
      <c r="E37" s="16"/>
      <c r="F37" s="16"/>
      <c r="G37" s="16"/>
      <c r="H37" s="16"/>
      <c r="I37" s="16"/>
      <c r="J37" s="16"/>
    </row>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416C5-2068-4066-935A-BD778014C1E0}">
  <sheetPr codeName="Sheet5">
    <tabColor theme="8" tint="0.79998168889431442"/>
    <outlinePr summaryBelow="0" summaryRight="0"/>
  </sheetPr>
  <dimension ref="A1:AE183"/>
  <sheetViews>
    <sheetView showGridLines="0" view="pageBreakPreview" zoomScaleNormal="100" zoomScaleSheetLayoutView="100" workbookViewId="0">
      <pane xSplit="2" ySplit="3" topLeftCell="H4" activePane="bottomRight" state="frozen"/>
      <selection pane="topRight" activeCell="C1" sqref="C1"/>
      <selection pane="bottomLeft" activeCell="A4" sqref="A4"/>
      <selection pane="bottomRight" activeCell="N126" sqref="N126"/>
    </sheetView>
  </sheetViews>
  <sheetFormatPr defaultColWidth="11.83203125" defaultRowHeight="11.25" outlineLevelCol="1"/>
  <cols>
    <col min="1" max="1" width="42" style="7" bestFit="1" customWidth="1"/>
    <col min="2" max="2" width="37.5" style="7" bestFit="1" customWidth="1"/>
    <col min="3" max="3" width="73.6640625" style="7" customWidth="1"/>
    <col min="4" max="4" width="10.1640625" style="7" customWidth="1"/>
    <col min="5" max="6" width="8.33203125" style="8" customWidth="1"/>
    <col min="7" max="7" width="21.6640625" style="7" customWidth="1"/>
    <col min="8" max="8" width="10.1640625" style="7" customWidth="1"/>
    <col min="9" max="9" width="15.6640625" style="7" bestFit="1" customWidth="1"/>
    <col min="10" max="10" width="19.1640625" style="7" bestFit="1" customWidth="1"/>
    <col min="11" max="13" width="10.1640625" style="7" customWidth="1"/>
    <col min="14" max="14" width="68.1640625" style="7" customWidth="1"/>
    <col min="15" max="15" width="10" style="7" customWidth="1"/>
    <col min="16" max="16" width="10.5" style="7" customWidth="1"/>
    <col min="17" max="17" width="26.6640625" style="7" customWidth="1" collapsed="1"/>
    <col min="18" max="18" width="8" style="7" hidden="1" customWidth="1" outlineLevel="1"/>
    <col min="19" max="19" width="53.6640625" style="7" hidden="1" customWidth="1" outlineLevel="1"/>
    <col min="20" max="20" width="25.5" style="7" customWidth="1" collapsed="1"/>
    <col min="21" max="21" width="32.6640625" style="7" hidden="1" customWidth="1" outlineLevel="1"/>
    <col min="22" max="22" width="25.5" style="7" customWidth="1" collapsed="1"/>
    <col min="23" max="23" width="32.6640625" style="7" hidden="1" customWidth="1" outlineLevel="1"/>
    <col min="24" max="24" width="11.6640625" style="7" customWidth="1" collapsed="1"/>
    <col min="25" max="26" width="8" style="7" hidden="1" customWidth="1" outlineLevel="1"/>
    <col min="27" max="27" width="30.6640625" style="7" hidden="1" customWidth="1" outlineLevel="1"/>
    <col min="28" max="28" width="11.83203125" style="7" collapsed="1"/>
    <col min="29" max="29" width="40.6640625" style="7" hidden="1" customWidth="1" outlineLevel="1"/>
    <col min="30" max="30" width="11.83203125" style="7"/>
    <col min="31" max="31" width="1.6640625" style="7" customWidth="1"/>
    <col min="32" max="16384" width="11.83203125" style="7"/>
  </cols>
  <sheetData>
    <row r="1" spans="1:31" ht="22.5">
      <c r="E1" s="5" t="s">
        <v>184</v>
      </c>
      <c r="F1" s="5"/>
      <c r="G1" s="81"/>
      <c r="H1" s="5" t="s">
        <v>192</v>
      </c>
      <c r="I1" s="91" t="s">
        <v>595</v>
      </c>
      <c r="J1" s="91" t="s">
        <v>918</v>
      </c>
      <c r="K1" s="5" t="s">
        <v>190</v>
      </c>
      <c r="L1" s="5"/>
      <c r="M1" s="3" t="s">
        <v>191</v>
      </c>
      <c r="N1" s="3" t="s">
        <v>998</v>
      </c>
      <c r="O1" s="30" t="s">
        <v>319</v>
      </c>
      <c r="P1" s="30" t="s">
        <v>33</v>
      </c>
      <c r="Q1" s="11" t="s">
        <v>64</v>
      </c>
      <c r="R1" s="11"/>
      <c r="S1" s="11"/>
      <c r="T1" s="11" t="s">
        <v>584</v>
      </c>
      <c r="U1" s="11"/>
      <c r="V1" s="11" t="s">
        <v>921</v>
      </c>
      <c r="W1" s="11"/>
      <c r="X1" s="11" t="s">
        <v>65</v>
      </c>
      <c r="Y1" s="11"/>
      <c r="Z1" s="11"/>
      <c r="AA1" s="11"/>
      <c r="AB1" s="11" t="s">
        <v>63</v>
      </c>
      <c r="AC1" s="11"/>
      <c r="AD1" s="11" t="s">
        <v>1008</v>
      </c>
      <c r="AE1" s="97" t="s">
        <v>193</v>
      </c>
    </row>
    <row r="2" spans="1:31" s="8" customFormat="1">
      <c r="A2" s="3" t="s">
        <v>189</v>
      </c>
      <c r="B2" s="3" t="s">
        <v>903</v>
      </c>
      <c r="C2" s="3" t="s">
        <v>48</v>
      </c>
      <c r="D2" s="5" t="s">
        <v>916</v>
      </c>
      <c r="E2" s="3" t="s">
        <v>182</v>
      </c>
      <c r="F2" s="3" t="s">
        <v>183</v>
      </c>
      <c r="G2" s="82" t="s">
        <v>33</v>
      </c>
      <c r="H2" s="5" t="s">
        <v>1003</v>
      </c>
      <c r="I2" s="5" t="s">
        <v>901</v>
      </c>
      <c r="J2" s="5" t="s">
        <v>601</v>
      </c>
      <c r="K2" s="93" t="s">
        <v>1005</v>
      </c>
      <c r="L2" s="94" t="s">
        <v>601</v>
      </c>
      <c r="M2" s="5" t="s">
        <v>1003</v>
      </c>
      <c r="N2" s="5" t="s">
        <v>1004</v>
      </c>
      <c r="O2" s="31" t="s">
        <v>318</v>
      </c>
      <c r="P2" s="31" t="s">
        <v>318</v>
      </c>
      <c r="Q2" s="12" t="s">
        <v>66</v>
      </c>
      <c r="R2" s="19" t="s">
        <v>188</v>
      </c>
      <c r="S2" s="29" t="s">
        <v>588</v>
      </c>
      <c r="T2" s="12" t="s">
        <v>66</v>
      </c>
      <c r="U2" s="32" t="s">
        <v>67</v>
      </c>
      <c r="V2" s="12" t="s">
        <v>66</v>
      </c>
      <c r="W2" s="32" t="s">
        <v>67</v>
      </c>
      <c r="X2" s="12" t="s">
        <v>66</v>
      </c>
      <c r="Y2" s="19" t="s">
        <v>188</v>
      </c>
      <c r="Z2" s="95" t="s">
        <v>902</v>
      </c>
      <c r="AA2" s="29" t="s">
        <v>67</v>
      </c>
      <c r="AB2" s="12" t="s">
        <v>66</v>
      </c>
      <c r="AC2" s="92" t="s">
        <v>67</v>
      </c>
      <c r="AD2" s="12" t="s">
        <v>66</v>
      </c>
      <c r="AE2" s="98" t="s">
        <v>193</v>
      </c>
    </row>
    <row r="3" spans="1:31" ht="1.5" customHeight="1">
      <c r="A3" s="16"/>
      <c r="B3" s="16"/>
      <c r="C3" s="16"/>
      <c r="D3" s="16"/>
      <c r="E3" s="16"/>
      <c r="F3" s="16"/>
      <c r="G3" s="16"/>
      <c r="H3" s="16"/>
      <c r="I3" s="16"/>
      <c r="J3" s="16"/>
      <c r="K3" s="17"/>
      <c r="L3" s="18"/>
      <c r="M3" s="16"/>
      <c r="N3" s="102"/>
      <c r="O3" s="16"/>
      <c r="P3" s="16"/>
      <c r="Q3" s="17"/>
      <c r="R3" s="16"/>
      <c r="S3" s="17"/>
      <c r="T3" s="17"/>
      <c r="U3" s="18"/>
      <c r="V3" s="17"/>
      <c r="W3" s="18"/>
      <c r="X3" s="17"/>
      <c r="Y3" s="16"/>
      <c r="Z3" s="96"/>
      <c r="AA3" s="17"/>
      <c r="AB3" s="17"/>
      <c r="AC3" s="16"/>
      <c r="AD3" s="17"/>
      <c r="AE3" s="97" t="s">
        <v>193</v>
      </c>
    </row>
    <row r="4" spans="1:31">
      <c r="A4" s="9" t="s">
        <v>760</v>
      </c>
      <c r="B4" s="9" t="s">
        <v>761</v>
      </c>
      <c r="C4" s="9" t="s">
        <v>215</v>
      </c>
      <c r="D4" s="15" t="s">
        <v>43</v>
      </c>
      <c r="E4" s="15" t="s">
        <v>165</v>
      </c>
      <c r="F4" s="15" t="s">
        <v>165</v>
      </c>
      <c r="G4" s="9" t="s">
        <v>68</v>
      </c>
      <c r="H4" s="15" t="s">
        <v>895</v>
      </c>
      <c r="I4" s="15" t="s">
        <v>69</v>
      </c>
      <c r="J4" s="15" t="s">
        <v>69</v>
      </c>
      <c r="K4" s="99" t="s">
        <v>69</v>
      </c>
      <c r="L4" s="100" t="s">
        <v>596</v>
      </c>
      <c r="M4" s="15" t="s">
        <v>69</v>
      </c>
      <c r="N4" s="26" t="s">
        <v>1000</v>
      </c>
      <c r="O4" s="9" t="str">
        <f t="shared" ref="O4:O35" si="0">IF(
  AND(
    $A4&lt;&gt;"",
    COUNTIF(C:C,$A4)&gt;1
  ),
  "★NG★",
  ""
)</f>
        <v/>
      </c>
      <c r="P4" s="9" t="str">
        <f t="shared" ref="P4:P35" si="1">IF(
  OR(
    $G4="-",
    COUNTIF(カテゴリ,$G4)&gt;0
  ),
  "",
  "★NG★"
)</f>
        <v/>
      </c>
      <c r="Q4" s="13" t="str">
        <f ca="1">IF(
  AND($A4&lt;&gt;"",$H4="○"),
  "mkdir """&amp;S4&amp;""" &amp; """&amp;shortcut設定!$F$7&amp;""" """&amp;S4&amp;"\"&amp;A4&amp;"（"&amp;B4&amp;"）.lnk"" """&amp;C4&amp;""""&amp;IF($D4="-",""," """&amp;$D4&amp;""""),
  ""
)</f>
        <v>mkdir "%USERPROFILE%\AppData\Roaming\Microsoft\Windows\Start Menu\Programs\113_Common_Edit" &amp; "C:\codes\vbs\command\CreateShortcutFile.vbs" "%USERPROFILE%\AppData\Roaming\Microsoft\Windows\Start Menu\Programs\113_Common_Edit\7-Zip（圧縮）.lnk" "C:\prg_exe\7-ZipPortable\7-ZipPortable.exe"</v>
      </c>
      <c r="R4" s="9" t="str">
        <f ca="1">IFERROR(
  VLOOKUP(
    $G4,
    shortcut設定!$F:$J,
    MATCH(
      "ProgramsIndex",
      shortcut設定!$F$12:$J$12,
      0
    ),
    FALSE
  ),
  ""
)</f>
        <v>113</v>
      </c>
      <c r="S4" s="13" t="str">
        <f ca="1">IF(
  AND($A4&lt;&gt;"",$H4="○"),
  shortcut設定!$F$4&amp;"\"&amp;R4&amp;"_"&amp;G4,
  ""
)</f>
        <v>%USERPROFILE%\AppData\Roaming\Microsoft\Windows\Start Menu\Programs\113_Common_Edit</v>
      </c>
      <c r="T4" s="13" t="str">
        <f>IF(
  AND($A4&lt;&gt;"",$I4&lt;&gt;"-",$I4&lt;&gt;""),
  "mkdir """&amp;shortcut設定!$F$4&amp;"\"&amp;shortcut設定!$F$8&amp;""" &amp; """&amp;shortcut設定!$F$7&amp;""" """&amp;$U4&amp;""" """&amp;$C4&amp;""""&amp;IF($D4="-",""," """&amp;$D4&amp;""""),
  ""
)</f>
        <v/>
      </c>
      <c r="U4" s="14" t="str">
        <f>IF(
  AND($A4&lt;&gt;"",$I4&lt;&gt;"-",$I4&lt;&gt;""),
  shortcut設定!$F$4&amp;"\"&amp;shortcut設定!$F$8&amp;"\"&amp;$I4&amp;"（"&amp;$B4&amp;"）.lnk",
  ""
)</f>
        <v/>
      </c>
      <c r="V4" s="13" t="str">
        <f>IF(
  AND($A4&lt;&gt;"",$J4&lt;&gt;"-",$J4&lt;&gt;""),
  "mkdir """&amp;shortcut設定!$F$4&amp;"\"&amp;shortcut設定!$F$9&amp;""" &amp; """&amp;shortcut設定!$F$7&amp;""" """&amp;$W4&amp;""" """&amp;$C4&amp;""""&amp;IF($D4="-",""," """&amp;$D4&amp;"""")&amp;IF($J4="-",""," """" """&amp;$J4&amp;""""),
  ""
)</f>
        <v/>
      </c>
      <c r="W4" s="14" t="str">
        <f>IF(
  AND($A4&lt;&gt;"",$J4&lt;&gt;"-",$J4&lt;&gt;""),
  shortcut設定!$F$4&amp;"\"&amp;shortcut設定!$F$9&amp;"\"&amp;$A4&amp;"（"&amp;$B4&amp;"）.lnk",
  ""
)</f>
        <v/>
      </c>
      <c r="X4" s="13" t="str">
        <f>IF(
  AND($A4&lt;&gt;"",$K4&lt;&gt;"-",$K4&lt;&gt;""),
  """"&amp;shortcut設定!$F$7&amp;""" """&amp;$AA4&amp;""" """&amp;$C4&amp;""""&amp;IF($D4="-",""," """&amp;$D4&amp;""""),
  ""
)</f>
        <v/>
      </c>
      <c r="Y4" s="9" t="str">
        <f ca="1">IFERROR(
  VLOOKUP(
    $G4,
    shortcut設定!$F:$J,
    MATCH(
      "ProgramsIndex",
      shortcut設定!$F$12:$J$12,
      0
    ),
    FALSE
  ),
  ""
)</f>
        <v>113</v>
      </c>
      <c r="Z4" s="20" t="str">
        <f t="shared" ref="Z4:Z67" si="2">IF(AND($L4&lt;&gt;"",$L4&lt;&gt;"-")," (&amp;"&amp;$L4&amp;")","")</f>
        <v/>
      </c>
      <c r="AA4" s="13" t="str">
        <f>IF(
  AND($A4&lt;&gt;"",$K4="○"),
  shortcut設定!$F$5&amp;"\"&amp;Y4&amp;"_"&amp;A4&amp;"（"&amp;B4&amp;"）"&amp;Z4&amp;".lnk",
  ""
)</f>
        <v/>
      </c>
      <c r="AB4" s="13" t="str">
        <f>IF(
  AND($A4&lt;&gt;"",$M4="○"),
  """"&amp;shortcut設定!$F$7&amp;""" """&amp;$AC4&amp;""" """&amp;$C4&amp;""""&amp;IF($D4="-",""," """&amp;$D4&amp;""""),
  ""
)</f>
        <v/>
      </c>
      <c r="AC4" s="9" t="str">
        <f>IF(
  AND($A4&lt;&gt;"",$M4="○"),
  shortcut設定!$F$6&amp;"\"&amp;A4&amp;"（"&amp;B4&amp;"）.lnk",
  ""
)</f>
        <v/>
      </c>
      <c r="AD4" s="13" t="str">
        <f>IF(
  AND($A4&lt;&gt;"",$N4&lt;&gt;"-",$N4&lt;&gt;""),
  """"&amp;shortcut設定!$F$7&amp;""" """&amp;$N4&amp;".lnk"" """&amp;$C4&amp;""""&amp;IF($D4="-",""," """&amp;$D4&amp;""""),
  ""
)</f>
        <v/>
      </c>
      <c r="AE4" s="97" t="s">
        <v>193</v>
      </c>
    </row>
    <row r="5" spans="1:31">
      <c r="A5" s="9" t="s">
        <v>602</v>
      </c>
      <c r="B5" s="9" t="s">
        <v>762</v>
      </c>
      <c r="C5" s="9" t="s">
        <v>216</v>
      </c>
      <c r="D5" s="15" t="s">
        <v>43</v>
      </c>
      <c r="E5" s="15" t="s">
        <v>185</v>
      </c>
      <c r="F5" s="15" t="s">
        <v>165</v>
      </c>
      <c r="G5" s="9" t="s">
        <v>70</v>
      </c>
      <c r="H5" s="15" t="s">
        <v>895</v>
      </c>
      <c r="I5" s="15" t="s">
        <v>69</v>
      </c>
      <c r="J5" s="15" t="s">
        <v>69</v>
      </c>
      <c r="K5" s="99" t="s">
        <v>69</v>
      </c>
      <c r="L5" s="100" t="s">
        <v>596</v>
      </c>
      <c r="M5" s="15" t="s">
        <v>69</v>
      </c>
      <c r="N5" s="26" t="s">
        <v>1000</v>
      </c>
      <c r="O5" s="9" t="str">
        <f t="shared" si="0"/>
        <v/>
      </c>
      <c r="P5" s="9" t="str">
        <f t="shared" si="1"/>
        <v/>
      </c>
      <c r="Q5" s="13" t="str">
        <f ca="1">IF(
  AND($A5&lt;&gt;"",$H5="○"),
  "mkdir """&amp;S5&amp;""" &amp; """&amp;shortcut設定!$F$7&amp;""" """&amp;S5&amp;"\"&amp;A5&amp;"（"&amp;B5&amp;"）.lnk"" """&amp;C5&amp;""""&amp;IF($D5="-",""," """&amp;$D5&amp;""""),
  ""
)</f>
        <v>mkdir "%USERPROFILE%\AppData\Roaming\Microsoft\Windows\Start Menu\Programs\122_Doc_View" &amp; "C:\codes\vbs\command\CreateShortcutFile.vbs" "%USERPROFILE%\AppData\Roaming\Microsoft\Windows\Start Menu\Programs\122_Doc_View\あふ（ファイラー）.lnk" "C:\prg_exe\afxw64\AFXW.EXE"</v>
      </c>
      <c r="R5" s="9" t="str">
        <f ca="1">IFERROR(
  VLOOKUP(
    $G5,
    shortcut設定!$F:$J,
    MATCH(
      "ProgramsIndex",
      shortcut設定!$F$12:$J$12,
      0
    ),
    FALSE
  ),
  ""
)</f>
        <v>122</v>
      </c>
      <c r="S5" s="13" t="str">
        <f ca="1">IF(
  AND($A5&lt;&gt;"",$H5="○"),
  shortcut設定!$F$4&amp;"\"&amp;R5&amp;"_"&amp;G5,
  ""
)</f>
        <v>%USERPROFILE%\AppData\Roaming\Microsoft\Windows\Start Menu\Programs\122_Doc_View</v>
      </c>
      <c r="T5" s="13" t="str">
        <f>IF(
  AND($A5&lt;&gt;"",$I5&lt;&gt;"-",$I5&lt;&gt;""),
  "mkdir """&amp;shortcut設定!$F$4&amp;"\"&amp;shortcut設定!$F$8&amp;""" &amp; """&amp;shortcut設定!$F$7&amp;""" """&amp;$U5&amp;""" """&amp;$C5&amp;""""&amp;IF($D5="-",""," """&amp;$D5&amp;""""),
  ""
)</f>
        <v/>
      </c>
      <c r="U5" s="14" t="str">
        <f>IF(
  AND($A5&lt;&gt;"",$I5&lt;&gt;"-",$I5&lt;&gt;""),
  shortcut設定!$F$4&amp;"\"&amp;shortcut設定!$F$8&amp;"\"&amp;$I5&amp;"（"&amp;$B5&amp;"）.lnk",
  ""
)</f>
        <v/>
      </c>
      <c r="V5" s="13" t="str">
        <f>IF(
  AND($A5&lt;&gt;"",$J5&lt;&gt;"-",$J5&lt;&gt;""),
  "mkdir """&amp;shortcut設定!$F$4&amp;"\"&amp;shortcut設定!$F$9&amp;""" &amp; """&amp;shortcut設定!$F$7&amp;""" """&amp;$W5&amp;""" """&amp;$C5&amp;""""&amp;IF($D5="-",""," """&amp;$D5&amp;"""")&amp;IF($J5="-",""," """" """&amp;$J5&amp;""""),
  ""
)</f>
        <v/>
      </c>
      <c r="W5" s="14" t="str">
        <f>IF(
  AND($A5&lt;&gt;"",$J5&lt;&gt;"-",$J5&lt;&gt;""),
  shortcut設定!$F$4&amp;"\"&amp;shortcut設定!$F$9&amp;"\"&amp;$A5&amp;"（"&amp;$B5&amp;"）.lnk",
  ""
)</f>
        <v/>
      </c>
      <c r="X5" s="13" t="str">
        <f>IF(
  AND($A5&lt;&gt;"",$K5&lt;&gt;"-",$K5&lt;&gt;""),
  """"&amp;shortcut設定!$F$7&amp;""" """&amp;$AA5&amp;""" """&amp;$C5&amp;""""&amp;IF($D5="-",""," """&amp;$D5&amp;""""),
  ""
)</f>
        <v/>
      </c>
      <c r="Y5" s="9" t="str">
        <f ca="1">IFERROR(
  VLOOKUP(
    $G5,
    shortcut設定!$F:$J,
    MATCH(
      "ProgramsIndex",
      shortcut設定!$F$12:$J$12,
      0
    ),
    FALSE
  ),
  ""
)</f>
        <v>122</v>
      </c>
      <c r="Z5" s="20" t="str">
        <f t="shared" si="2"/>
        <v/>
      </c>
      <c r="AA5" s="13" t="str">
        <f>IF(
  AND($A5&lt;&gt;"",$K5="○"),
  shortcut設定!$F$5&amp;"\"&amp;Y5&amp;"_"&amp;A5&amp;"（"&amp;B5&amp;"）"&amp;Z5&amp;".lnk",
  ""
)</f>
        <v/>
      </c>
      <c r="AB5" s="13" t="str">
        <f>IF(
  AND($A5&lt;&gt;"",$M5="○"),
  """"&amp;shortcut設定!$F$7&amp;""" """&amp;$AC5&amp;""" """&amp;$C5&amp;""""&amp;IF($D5="-",""," """&amp;$D5&amp;""""),
  ""
)</f>
        <v/>
      </c>
      <c r="AC5" s="9" t="str">
        <f>IF(
  AND($A5&lt;&gt;"",$M5="○"),
  shortcut設定!$F$6&amp;"\"&amp;A5&amp;"（"&amp;B5&amp;"）.lnk",
  ""
)</f>
        <v/>
      </c>
      <c r="AD5" s="13" t="str">
        <f>IF(
  AND($A5&lt;&gt;"",$N5&lt;&gt;"-",$N5&lt;&gt;""),
  """"&amp;shortcut設定!$F$7&amp;""" """&amp;$N5&amp;".lnk"" """&amp;$C5&amp;""""&amp;IF($D5="-",""," """&amp;$D5&amp;""""),
  ""
)</f>
        <v/>
      </c>
      <c r="AE5" s="97" t="s">
        <v>193</v>
      </c>
    </row>
    <row r="6" spans="1:31">
      <c r="A6" s="9" t="s">
        <v>603</v>
      </c>
      <c r="B6" s="9" t="s">
        <v>763</v>
      </c>
      <c r="C6" s="9" t="s">
        <v>217</v>
      </c>
      <c r="D6" s="15" t="s">
        <v>43</v>
      </c>
      <c r="E6" s="15" t="s">
        <v>185</v>
      </c>
      <c r="F6" s="15" t="s">
        <v>165</v>
      </c>
      <c r="G6" s="9" t="s">
        <v>71</v>
      </c>
      <c r="H6" s="15" t="s">
        <v>895</v>
      </c>
      <c r="I6" s="15" t="s">
        <v>69</v>
      </c>
      <c r="J6" s="15" t="s">
        <v>69</v>
      </c>
      <c r="K6" s="99" t="s">
        <v>69</v>
      </c>
      <c r="L6" s="100" t="s">
        <v>596</v>
      </c>
      <c r="M6" s="15" t="s">
        <v>69</v>
      </c>
      <c r="N6" s="26" t="s">
        <v>1000</v>
      </c>
      <c r="O6" s="9" t="str">
        <f t="shared" si="0"/>
        <v/>
      </c>
      <c r="P6" s="9" t="str">
        <f t="shared" si="1"/>
        <v/>
      </c>
      <c r="Q6" s="13" t="str">
        <f ca="1">IF(
  AND($A6&lt;&gt;"",$H6="○"),
  "mkdir """&amp;S6&amp;""" &amp; """&amp;shortcut設定!$F$7&amp;""" """&amp;S6&amp;"\"&amp;A6&amp;"（"&amp;B6&amp;"）.lnk"" """&amp;C6&amp;""""&amp;IF($D6="-",""," """&amp;$D6&amp;""""),
  ""
)</f>
        <v>mkdir "%USERPROFILE%\AppData\Roaming\Microsoft\Windows\Start Menu\Programs\142_Movie_Record" &amp; "C:\codes\vbs\command\CreateShortcutFile.vbs" "%USERPROFILE%\AppData\Roaming\Microsoft\Windows\Start Menu\Programs\142_Movie_Record\AGCRec（カメラレコーダー）.lnk" "C:\prg_exe\AGCRec\AGCRec64.exe"</v>
      </c>
      <c r="R6" s="9" t="str">
        <f ca="1">IFERROR(
  VLOOKUP(
    $G6,
    shortcut設定!$F:$J,
    MATCH(
      "ProgramsIndex",
      shortcut設定!$F$12:$J$12,
      0
    ),
    FALSE
  ),
  ""
)</f>
        <v>142</v>
      </c>
      <c r="S6" s="13" t="str">
        <f ca="1">IF(
  AND($A6&lt;&gt;"",$H6="○"),
  shortcut設定!$F$4&amp;"\"&amp;R6&amp;"_"&amp;G6,
  ""
)</f>
        <v>%USERPROFILE%\AppData\Roaming\Microsoft\Windows\Start Menu\Programs\142_Movie_Record</v>
      </c>
      <c r="T6" s="13" t="str">
        <f>IF(
  AND($A6&lt;&gt;"",$I6&lt;&gt;"-",$I6&lt;&gt;""),
  "mkdir """&amp;shortcut設定!$F$4&amp;"\"&amp;shortcut設定!$F$8&amp;""" &amp; """&amp;shortcut設定!$F$7&amp;""" """&amp;$U6&amp;""" """&amp;$C6&amp;""""&amp;IF($D6="-",""," """&amp;$D6&amp;""""),
  ""
)</f>
        <v/>
      </c>
      <c r="U6" s="14" t="str">
        <f>IF(
  AND($A6&lt;&gt;"",$I6&lt;&gt;"-",$I6&lt;&gt;""),
  shortcut設定!$F$4&amp;"\"&amp;shortcut設定!$F$8&amp;"\"&amp;$I6&amp;"（"&amp;$B6&amp;"）.lnk",
  ""
)</f>
        <v/>
      </c>
      <c r="V6" s="13" t="str">
        <f>IF(
  AND($A6&lt;&gt;"",$J6&lt;&gt;"-",$J6&lt;&gt;""),
  "mkdir """&amp;shortcut設定!$F$4&amp;"\"&amp;shortcut設定!$F$9&amp;""" &amp; """&amp;shortcut設定!$F$7&amp;""" """&amp;$W6&amp;""" """&amp;$C6&amp;""""&amp;IF($D6="-",""," """&amp;$D6&amp;"""")&amp;IF($J6="-",""," """" """&amp;$J6&amp;""""),
  ""
)</f>
        <v/>
      </c>
      <c r="W6" s="14" t="str">
        <f>IF(
  AND($A6&lt;&gt;"",$J6&lt;&gt;"-",$J6&lt;&gt;""),
  shortcut設定!$F$4&amp;"\"&amp;shortcut設定!$F$9&amp;"\"&amp;$A6&amp;"（"&amp;$B6&amp;"）.lnk",
  ""
)</f>
        <v/>
      </c>
      <c r="X6" s="13" t="str">
        <f>IF(
  AND($A6&lt;&gt;"",$K6&lt;&gt;"-",$K6&lt;&gt;""),
  """"&amp;shortcut設定!$F$7&amp;""" """&amp;$AA6&amp;""" """&amp;$C6&amp;""""&amp;IF($D6="-",""," """&amp;$D6&amp;""""),
  ""
)</f>
        <v/>
      </c>
      <c r="Y6" s="9" t="str">
        <f ca="1">IFERROR(
  VLOOKUP(
    $G6,
    shortcut設定!$F:$J,
    MATCH(
      "ProgramsIndex",
      shortcut設定!$F$12:$J$12,
      0
    ),
    FALSE
  ),
  ""
)</f>
        <v>142</v>
      </c>
      <c r="Z6" s="20" t="str">
        <f t="shared" si="2"/>
        <v/>
      </c>
      <c r="AA6" s="13" t="str">
        <f>IF(
  AND($A6&lt;&gt;"",$K6="○"),
  shortcut設定!$F$5&amp;"\"&amp;Y6&amp;"_"&amp;A6&amp;"（"&amp;B6&amp;"）"&amp;Z6&amp;".lnk",
  ""
)</f>
        <v/>
      </c>
      <c r="AB6" s="13" t="str">
        <f>IF(
  AND($A6&lt;&gt;"",$M6="○"),
  """"&amp;shortcut設定!$F$7&amp;""" """&amp;$AC6&amp;""" """&amp;$C6&amp;""""&amp;IF($D6="-",""," """&amp;$D6&amp;""""),
  ""
)</f>
        <v/>
      </c>
      <c r="AC6" s="9" t="str">
        <f>IF(
  AND($A6&lt;&gt;"",$M6="○"),
  shortcut設定!$F$6&amp;"\"&amp;A6&amp;"（"&amp;B6&amp;"）.lnk",
  ""
)</f>
        <v/>
      </c>
      <c r="AD6" s="13" t="str">
        <f>IF(
  AND($A6&lt;&gt;"",$N6&lt;&gt;"-",$N6&lt;&gt;""),
  """"&amp;shortcut設定!$F$7&amp;""" """&amp;$N6&amp;".lnk"" """&amp;$C6&amp;""""&amp;IF($D6="-",""," """&amp;$D6&amp;""""),
  ""
)</f>
        <v/>
      </c>
      <c r="AE6" s="97" t="s">
        <v>193</v>
      </c>
    </row>
    <row r="7" spans="1:31">
      <c r="A7" s="9" t="s">
        <v>604</v>
      </c>
      <c r="B7" s="9" t="s">
        <v>764</v>
      </c>
      <c r="C7" s="9" t="s">
        <v>218</v>
      </c>
      <c r="D7" s="15" t="s">
        <v>43</v>
      </c>
      <c r="E7" s="15" t="s">
        <v>185</v>
      </c>
      <c r="F7" s="15" t="s">
        <v>165</v>
      </c>
      <c r="G7" s="9" t="s">
        <v>71</v>
      </c>
      <c r="H7" s="15" t="s">
        <v>895</v>
      </c>
      <c r="I7" s="15" t="s">
        <v>69</v>
      </c>
      <c r="J7" s="15" t="s">
        <v>69</v>
      </c>
      <c r="K7" s="99" t="s">
        <v>69</v>
      </c>
      <c r="L7" s="100" t="s">
        <v>596</v>
      </c>
      <c r="M7" s="15" t="s">
        <v>69</v>
      </c>
      <c r="N7" s="26" t="s">
        <v>1000</v>
      </c>
      <c r="O7" s="9" t="str">
        <f t="shared" si="0"/>
        <v/>
      </c>
      <c r="P7" s="9" t="str">
        <f t="shared" si="1"/>
        <v/>
      </c>
      <c r="Q7" s="13" t="str">
        <f ca="1">IF(
  AND($A7&lt;&gt;"",$H7="○"),
  "mkdir """&amp;S7&amp;""" &amp; """&amp;shortcut設定!$F$7&amp;""" """&amp;S7&amp;"\"&amp;A7&amp;"（"&amp;B7&amp;"）.lnk"" """&amp;C7&amp;""""&amp;IF($D7="-",""," """&amp;$D7&amp;""""),
  ""
)</f>
        <v>mkdir "%USERPROFILE%\AppData\Roaming\Microsoft\Windows\Start Menu\Programs\142_Movie_Record" &amp; "C:\codes\vbs\command\CreateShortcutFile.vbs" "%USERPROFILE%\AppData\Roaming\Microsoft\Windows\Start Menu\Programs\142_Movie_Record\AGDRec（デスクトップ動画レコーダー）.lnk" "C:\prg_exe\AGDRec\AGDRec64.exe"</v>
      </c>
      <c r="R7" s="9" t="str">
        <f ca="1">IFERROR(
  VLOOKUP(
    $G7,
    shortcut設定!$F:$J,
    MATCH(
      "ProgramsIndex",
      shortcut設定!$F$12:$J$12,
      0
    ),
    FALSE
  ),
  ""
)</f>
        <v>142</v>
      </c>
      <c r="S7" s="13" t="str">
        <f ca="1">IF(
  AND($A7&lt;&gt;"",$H7="○"),
  shortcut設定!$F$4&amp;"\"&amp;R7&amp;"_"&amp;G7,
  ""
)</f>
        <v>%USERPROFILE%\AppData\Roaming\Microsoft\Windows\Start Menu\Programs\142_Movie_Record</v>
      </c>
      <c r="T7" s="13" t="str">
        <f>IF(
  AND($A7&lt;&gt;"",$I7&lt;&gt;"-",$I7&lt;&gt;""),
  "mkdir """&amp;shortcut設定!$F$4&amp;"\"&amp;shortcut設定!$F$8&amp;""" &amp; """&amp;shortcut設定!$F$7&amp;""" """&amp;$U7&amp;""" """&amp;$C7&amp;""""&amp;IF($D7="-",""," """&amp;$D7&amp;""""),
  ""
)</f>
        <v/>
      </c>
      <c r="U7" s="14" t="str">
        <f>IF(
  AND($A7&lt;&gt;"",$I7&lt;&gt;"-",$I7&lt;&gt;""),
  shortcut設定!$F$4&amp;"\"&amp;shortcut設定!$F$8&amp;"\"&amp;$I7&amp;"（"&amp;$B7&amp;"）.lnk",
  ""
)</f>
        <v/>
      </c>
      <c r="V7" s="13" t="str">
        <f>IF(
  AND($A7&lt;&gt;"",$J7&lt;&gt;"-",$J7&lt;&gt;""),
  "mkdir """&amp;shortcut設定!$F$4&amp;"\"&amp;shortcut設定!$F$9&amp;""" &amp; """&amp;shortcut設定!$F$7&amp;""" """&amp;$W7&amp;""" """&amp;$C7&amp;""""&amp;IF($D7="-",""," """&amp;$D7&amp;"""")&amp;IF($J7="-",""," """" """&amp;$J7&amp;""""),
  ""
)</f>
        <v/>
      </c>
      <c r="W7" s="14" t="str">
        <f>IF(
  AND($A7&lt;&gt;"",$J7&lt;&gt;"-",$J7&lt;&gt;""),
  shortcut設定!$F$4&amp;"\"&amp;shortcut設定!$F$9&amp;"\"&amp;$A7&amp;"（"&amp;$B7&amp;"）.lnk",
  ""
)</f>
        <v/>
      </c>
      <c r="X7" s="13" t="str">
        <f>IF(
  AND($A7&lt;&gt;"",$K7&lt;&gt;"-",$K7&lt;&gt;""),
  """"&amp;shortcut設定!$F$7&amp;""" """&amp;$AA7&amp;""" """&amp;$C7&amp;""""&amp;IF($D7="-",""," """&amp;$D7&amp;""""),
  ""
)</f>
        <v/>
      </c>
      <c r="Y7" s="9" t="str">
        <f ca="1">IFERROR(
  VLOOKUP(
    $G7,
    shortcut設定!$F:$J,
    MATCH(
      "ProgramsIndex",
      shortcut設定!$F$12:$J$12,
      0
    ),
    FALSE
  ),
  ""
)</f>
        <v>142</v>
      </c>
      <c r="Z7" s="20" t="str">
        <f t="shared" si="2"/>
        <v/>
      </c>
      <c r="AA7" s="13" t="str">
        <f>IF(
  AND($A7&lt;&gt;"",$K7="○"),
  shortcut設定!$F$5&amp;"\"&amp;Y7&amp;"_"&amp;A7&amp;"（"&amp;B7&amp;"）"&amp;Z7&amp;".lnk",
  ""
)</f>
        <v/>
      </c>
      <c r="AB7" s="13" t="str">
        <f>IF(
  AND($A7&lt;&gt;"",$M7="○"),
  """"&amp;shortcut設定!$F$7&amp;""" """&amp;$AC7&amp;""" """&amp;$C7&amp;""""&amp;IF($D7="-",""," """&amp;$D7&amp;""""),
  ""
)</f>
        <v/>
      </c>
      <c r="AC7" s="9" t="str">
        <f>IF(
  AND($A7&lt;&gt;"",$M7="○"),
  shortcut設定!$F$6&amp;"\"&amp;A7&amp;"（"&amp;B7&amp;"）.lnk",
  ""
)</f>
        <v/>
      </c>
      <c r="AD7" s="13" t="str">
        <f>IF(
  AND($A7&lt;&gt;"",$N7&lt;&gt;"-",$N7&lt;&gt;""),
  """"&amp;shortcut設定!$F$7&amp;""" """&amp;$N7&amp;".lnk"" """&amp;$C7&amp;""""&amp;IF($D7="-",""," """&amp;$D7&amp;""""),
  ""
)</f>
        <v/>
      </c>
      <c r="AE7" s="97" t="s">
        <v>193</v>
      </c>
    </row>
    <row r="8" spans="1:31">
      <c r="A8" s="9" t="s">
        <v>605</v>
      </c>
      <c r="B8" s="9" t="s">
        <v>765</v>
      </c>
      <c r="C8" s="9" t="s">
        <v>219</v>
      </c>
      <c r="D8" s="15" t="s">
        <v>43</v>
      </c>
      <c r="E8" s="15" t="s">
        <v>165</v>
      </c>
      <c r="F8" s="15" t="s">
        <v>165</v>
      </c>
      <c r="G8" s="9" t="s">
        <v>72</v>
      </c>
      <c r="H8" s="15" t="s">
        <v>895</v>
      </c>
      <c r="I8" s="15" t="s">
        <v>69</v>
      </c>
      <c r="J8" s="15" t="s">
        <v>69</v>
      </c>
      <c r="K8" s="99" t="s">
        <v>69</v>
      </c>
      <c r="L8" s="100" t="s">
        <v>596</v>
      </c>
      <c r="M8" s="15" t="s">
        <v>69</v>
      </c>
      <c r="N8" s="26" t="s">
        <v>1000</v>
      </c>
      <c r="O8" s="9" t="str">
        <f t="shared" si="0"/>
        <v/>
      </c>
      <c r="P8" s="9" t="str">
        <f t="shared" si="1"/>
        <v/>
      </c>
      <c r="Q8" s="13" t="str">
        <f ca="1">IF(
  AND($A8&lt;&gt;"",$H8="○"),
  "mkdir """&amp;S8&amp;""" &amp; """&amp;shortcut設定!$F$7&amp;""" """&amp;S8&amp;"\"&amp;A8&amp;"（"&amp;B8&amp;"）.lnk"" """&amp;C8&amp;""""&amp;IF($D8="-",""," """&amp;$D8&amp;""""),
  ""
)</f>
        <v>mkdir "%USERPROFILE%\AppData\Roaming\Microsoft\Windows\Start Menu\Programs\121_Doc_Analyze" &amp; "C:\codes\vbs\command\CreateShortcutFile.vbs" "%USERPROFILE%\AppData\Roaming\Microsoft\Windows\Start Menu\Programs\121_Doc_Analyze\AiperDiffex（データ比較）.lnk" "C:\prg_exe\AiperDiffex\AiperDiffex.exe"</v>
      </c>
      <c r="R8" s="9" t="str">
        <f ca="1">IFERROR(
  VLOOKUP(
    $G8,
    shortcut設定!$F:$J,
    MATCH(
      "ProgramsIndex",
      shortcut設定!$F$12:$J$12,
      0
    ),
    FALSE
  ),
  ""
)</f>
        <v>121</v>
      </c>
      <c r="S8" s="13" t="str">
        <f ca="1">IF(
  AND($A8&lt;&gt;"",$H8="○"),
  shortcut設定!$F$4&amp;"\"&amp;R8&amp;"_"&amp;G8,
  ""
)</f>
        <v>%USERPROFILE%\AppData\Roaming\Microsoft\Windows\Start Menu\Programs\121_Doc_Analyze</v>
      </c>
      <c r="T8" s="13" t="str">
        <f>IF(
  AND($A8&lt;&gt;"",$I8&lt;&gt;"-",$I8&lt;&gt;""),
  "mkdir """&amp;shortcut設定!$F$4&amp;"\"&amp;shortcut設定!$F$8&amp;""" &amp; """&amp;shortcut設定!$F$7&amp;""" """&amp;$U8&amp;""" """&amp;$C8&amp;""""&amp;IF($D8="-",""," """&amp;$D8&amp;""""),
  ""
)</f>
        <v/>
      </c>
      <c r="U8" s="14" t="str">
        <f>IF(
  AND($A8&lt;&gt;"",$I8&lt;&gt;"-",$I8&lt;&gt;""),
  shortcut設定!$F$4&amp;"\"&amp;shortcut設定!$F$8&amp;"\"&amp;$I8&amp;"（"&amp;$B8&amp;"）.lnk",
  ""
)</f>
        <v/>
      </c>
      <c r="V8" s="13" t="str">
        <f>IF(
  AND($A8&lt;&gt;"",$J8&lt;&gt;"-",$J8&lt;&gt;""),
  "mkdir """&amp;shortcut設定!$F$4&amp;"\"&amp;shortcut設定!$F$9&amp;""" &amp; """&amp;shortcut設定!$F$7&amp;""" """&amp;$W8&amp;""" """&amp;$C8&amp;""""&amp;IF($D8="-",""," """&amp;$D8&amp;"""")&amp;IF($J8="-",""," """" """&amp;$J8&amp;""""),
  ""
)</f>
        <v/>
      </c>
      <c r="W8" s="14" t="str">
        <f>IF(
  AND($A8&lt;&gt;"",$J8&lt;&gt;"-",$J8&lt;&gt;""),
  shortcut設定!$F$4&amp;"\"&amp;shortcut設定!$F$9&amp;"\"&amp;$A8&amp;"（"&amp;$B8&amp;"）.lnk",
  ""
)</f>
        <v/>
      </c>
      <c r="X8" s="13" t="str">
        <f>IF(
  AND($A8&lt;&gt;"",$K8&lt;&gt;"-",$K8&lt;&gt;""),
  """"&amp;shortcut設定!$F$7&amp;""" """&amp;$AA8&amp;""" """&amp;$C8&amp;""""&amp;IF($D8="-",""," """&amp;$D8&amp;""""),
  ""
)</f>
        <v/>
      </c>
      <c r="Y8" s="9" t="str">
        <f ca="1">IFERROR(
  VLOOKUP(
    $G8,
    shortcut設定!$F:$J,
    MATCH(
      "ProgramsIndex",
      shortcut設定!$F$12:$J$12,
      0
    ),
    FALSE
  ),
  ""
)</f>
        <v>121</v>
      </c>
      <c r="Z8" s="20" t="str">
        <f t="shared" si="2"/>
        <v/>
      </c>
      <c r="AA8" s="13" t="str">
        <f>IF(
  AND($A8&lt;&gt;"",$K8="○"),
  shortcut設定!$F$5&amp;"\"&amp;Y8&amp;"_"&amp;A8&amp;"（"&amp;B8&amp;"）"&amp;Z8&amp;".lnk",
  ""
)</f>
        <v/>
      </c>
      <c r="AB8" s="13" t="str">
        <f>IF(
  AND($A8&lt;&gt;"",$M8="○"),
  """"&amp;shortcut設定!$F$7&amp;""" """&amp;$AC8&amp;""" """&amp;$C8&amp;""""&amp;IF($D8="-",""," """&amp;$D8&amp;""""),
  ""
)</f>
        <v/>
      </c>
      <c r="AC8" s="9" t="str">
        <f>IF(
  AND($A8&lt;&gt;"",$M8="○"),
  shortcut設定!$F$6&amp;"\"&amp;A8&amp;"（"&amp;B8&amp;"）.lnk",
  ""
)</f>
        <v/>
      </c>
      <c r="AD8" s="13" t="str">
        <f>IF(
  AND($A8&lt;&gt;"",$N8&lt;&gt;"-",$N8&lt;&gt;""),
  """"&amp;shortcut設定!$F$7&amp;""" """&amp;$N8&amp;".lnk"" """&amp;$C8&amp;""""&amp;IF($D8="-",""," """&amp;$D8&amp;""""),
  ""
)</f>
        <v/>
      </c>
      <c r="AE8" s="97" t="s">
        <v>193</v>
      </c>
    </row>
    <row r="9" spans="1:31">
      <c r="A9" s="9" t="s">
        <v>606</v>
      </c>
      <c r="B9" s="9" t="s">
        <v>766</v>
      </c>
      <c r="C9" s="9" t="s">
        <v>220</v>
      </c>
      <c r="D9" s="15" t="s">
        <v>43</v>
      </c>
      <c r="E9" s="15" t="s">
        <v>165</v>
      </c>
      <c r="F9" s="15" t="s">
        <v>165</v>
      </c>
      <c r="G9" s="9" t="s">
        <v>72</v>
      </c>
      <c r="H9" s="15" t="s">
        <v>895</v>
      </c>
      <c r="I9" s="15" t="s">
        <v>69</v>
      </c>
      <c r="J9" s="15" t="s">
        <v>69</v>
      </c>
      <c r="K9" s="99" t="s">
        <v>69</v>
      </c>
      <c r="L9" s="100" t="s">
        <v>596</v>
      </c>
      <c r="M9" s="15" t="s">
        <v>69</v>
      </c>
      <c r="N9" s="26" t="s">
        <v>1000</v>
      </c>
      <c r="O9" s="9" t="str">
        <f t="shared" si="0"/>
        <v/>
      </c>
      <c r="P9" s="9" t="str">
        <f t="shared" si="1"/>
        <v/>
      </c>
      <c r="Q9" s="13" t="str">
        <f ca="1">IF(
  AND($A9&lt;&gt;"",$H9="○"),
  "mkdir """&amp;S9&amp;""" &amp; """&amp;shortcut設定!$F$7&amp;""" """&amp;S9&amp;"\"&amp;A9&amp;"（"&amp;B9&amp;"）.lnk"" """&amp;C9&amp;""""&amp;IF($D9="-",""," """&amp;$D9&amp;""""),
  ""
)</f>
        <v>mkdir "%USERPROFILE%\AppData\Roaming\Microsoft\Windows\Start Menu\Programs\121_Doc_Analyze" &amp; "C:\codes\vbs\command\CreateShortcutFile.vbs" "%USERPROFILE%\AppData\Roaming\Microsoft\Windows\Start Menu\Programs\121_Doc_Analyze\AiperEditex（OfficeファイルGrep）.lnk" "C:\prg_exe\AiperEditex\AiperEditex.exe"</v>
      </c>
      <c r="R9" s="9" t="str">
        <f ca="1">IFERROR(
  VLOOKUP(
    $G9,
    shortcut設定!$F:$J,
    MATCH(
      "ProgramsIndex",
      shortcut設定!$F$12:$J$12,
      0
    ),
    FALSE
  ),
  ""
)</f>
        <v>121</v>
      </c>
      <c r="S9" s="13" t="str">
        <f ca="1">IF(
  AND($A9&lt;&gt;"",$H9="○"),
  shortcut設定!$F$4&amp;"\"&amp;R9&amp;"_"&amp;G9,
  ""
)</f>
        <v>%USERPROFILE%\AppData\Roaming\Microsoft\Windows\Start Menu\Programs\121_Doc_Analyze</v>
      </c>
      <c r="T9" s="13" t="str">
        <f>IF(
  AND($A9&lt;&gt;"",$I9&lt;&gt;"-",$I9&lt;&gt;""),
  "mkdir """&amp;shortcut設定!$F$4&amp;"\"&amp;shortcut設定!$F$8&amp;""" &amp; """&amp;shortcut設定!$F$7&amp;""" """&amp;$U9&amp;""" """&amp;$C9&amp;""""&amp;IF($D9="-",""," """&amp;$D9&amp;""""),
  ""
)</f>
        <v/>
      </c>
      <c r="U9" s="14" t="str">
        <f>IF(
  AND($A9&lt;&gt;"",$I9&lt;&gt;"-",$I9&lt;&gt;""),
  shortcut設定!$F$4&amp;"\"&amp;shortcut設定!$F$8&amp;"\"&amp;$I9&amp;"（"&amp;$B9&amp;"）.lnk",
  ""
)</f>
        <v/>
      </c>
      <c r="V9" s="13" t="str">
        <f>IF(
  AND($A9&lt;&gt;"",$J9&lt;&gt;"-",$J9&lt;&gt;""),
  "mkdir """&amp;shortcut設定!$F$4&amp;"\"&amp;shortcut設定!$F$9&amp;""" &amp; """&amp;shortcut設定!$F$7&amp;""" """&amp;$W9&amp;""" """&amp;$C9&amp;""""&amp;IF($D9="-",""," """&amp;$D9&amp;"""")&amp;IF($J9="-",""," """" """&amp;$J9&amp;""""),
  ""
)</f>
        <v/>
      </c>
      <c r="W9" s="14" t="str">
        <f>IF(
  AND($A9&lt;&gt;"",$J9&lt;&gt;"-",$J9&lt;&gt;""),
  shortcut設定!$F$4&amp;"\"&amp;shortcut設定!$F$9&amp;"\"&amp;$A9&amp;"（"&amp;$B9&amp;"）.lnk",
  ""
)</f>
        <v/>
      </c>
      <c r="X9" s="13" t="str">
        <f>IF(
  AND($A9&lt;&gt;"",$K9&lt;&gt;"-",$K9&lt;&gt;""),
  """"&amp;shortcut設定!$F$7&amp;""" """&amp;$AA9&amp;""" """&amp;$C9&amp;""""&amp;IF($D9="-",""," """&amp;$D9&amp;""""),
  ""
)</f>
        <v/>
      </c>
      <c r="Y9" s="9" t="str">
        <f ca="1">IFERROR(
  VLOOKUP(
    $G9,
    shortcut設定!$F:$J,
    MATCH(
      "ProgramsIndex",
      shortcut設定!$F$12:$J$12,
      0
    ),
    FALSE
  ),
  ""
)</f>
        <v>121</v>
      </c>
      <c r="Z9" s="20" t="str">
        <f t="shared" si="2"/>
        <v/>
      </c>
      <c r="AA9" s="13" t="str">
        <f>IF(
  AND($A9&lt;&gt;"",$K9="○"),
  shortcut設定!$F$5&amp;"\"&amp;Y9&amp;"_"&amp;A9&amp;"（"&amp;B9&amp;"）"&amp;Z9&amp;".lnk",
  ""
)</f>
        <v/>
      </c>
      <c r="AB9" s="13" t="str">
        <f>IF(
  AND($A9&lt;&gt;"",$M9="○"),
  """"&amp;shortcut設定!$F$7&amp;""" """&amp;$AC9&amp;""" """&amp;$C9&amp;""""&amp;IF($D9="-",""," """&amp;$D9&amp;""""),
  ""
)</f>
        <v/>
      </c>
      <c r="AC9" s="9" t="str">
        <f>IF(
  AND($A9&lt;&gt;"",$M9="○"),
  shortcut設定!$F$6&amp;"\"&amp;A9&amp;"（"&amp;B9&amp;"）.lnk",
  ""
)</f>
        <v/>
      </c>
      <c r="AD9" s="13" t="str">
        <f>IF(
  AND($A9&lt;&gt;"",$N9&lt;&gt;"-",$N9&lt;&gt;""),
  """"&amp;shortcut設定!$F$7&amp;""" """&amp;$N9&amp;".lnk"" """&amp;$C9&amp;""""&amp;IF($D9="-",""," """&amp;$D9&amp;""""),
  ""
)</f>
        <v/>
      </c>
      <c r="AE9" s="97" t="s">
        <v>193</v>
      </c>
    </row>
    <row r="10" spans="1:31">
      <c r="A10" s="9" t="s">
        <v>607</v>
      </c>
      <c r="B10" s="9" t="s">
        <v>767</v>
      </c>
      <c r="C10" s="9" t="s">
        <v>221</v>
      </c>
      <c r="D10" s="15" t="s">
        <v>43</v>
      </c>
      <c r="E10" s="15" t="s">
        <v>185</v>
      </c>
      <c r="F10" s="15" t="s">
        <v>165</v>
      </c>
      <c r="G10" s="9" t="s">
        <v>73</v>
      </c>
      <c r="H10" s="15" t="s">
        <v>895</v>
      </c>
      <c r="I10" s="15" t="s">
        <v>69</v>
      </c>
      <c r="J10" s="15" t="s">
        <v>69</v>
      </c>
      <c r="K10" s="99" t="s">
        <v>69</v>
      </c>
      <c r="L10" s="100" t="s">
        <v>596</v>
      </c>
      <c r="M10" s="15" t="s">
        <v>69</v>
      </c>
      <c r="N10" s="26" t="s">
        <v>1000</v>
      </c>
      <c r="O10" s="9" t="str">
        <f t="shared" si="0"/>
        <v/>
      </c>
      <c r="P10" s="9" t="str">
        <f t="shared" si="1"/>
        <v/>
      </c>
      <c r="Q10" s="13" t="str">
        <f ca="1">IF(
  AND($A10&lt;&gt;"",$H10="○"),
  "mkdir """&amp;S10&amp;""" &amp; """&amp;shortcut設定!$F$7&amp;""" """&amp;S10&amp;"\"&amp;A10&amp;"（"&amp;B10&amp;"）.lnk"" """&amp;C10&amp;""""&amp;IF($D10="-",""," """&amp;$D10&amp;""""),
  ""
)</f>
        <v>mkdir "%USERPROFILE%\AppData\Roaming\Microsoft\Windows\Start Menu\Programs\172_Utility_Other" &amp; "C:\codes\vbs\command\CreateShortcutFile.vbs" "%USERPROFILE%\AppData\Roaming\Microsoft\Windows\Start Menu\Programs\172_Utility_Other\AlarmReminder（アラーム）.lnk" "C:\prg_exe\AlarmReminder\ALMR.exe"</v>
      </c>
      <c r="R10" s="9" t="str">
        <f ca="1">IFERROR(
  VLOOKUP(
    $G10,
    shortcut設定!$F:$J,
    MATCH(
      "ProgramsIndex",
      shortcut設定!$F$12:$J$12,
      0
    ),
    FALSE
  ),
  ""
)</f>
        <v>172</v>
      </c>
      <c r="S10" s="13" t="str">
        <f ca="1">IF(
  AND($A10&lt;&gt;"",$H10="○"),
  shortcut設定!$F$4&amp;"\"&amp;R10&amp;"_"&amp;G10,
  ""
)</f>
        <v>%USERPROFILE%\AppData\Roaming\Microsoft\Windows\Start Menu\Programs\172_Utility_Other</v>
      </c>
      <c r="T10" s="13" t="str">
        <f>IF(
  AND($A10&lt;&gt;"",$I10&lt;&gt;"-",$I10&lt;&gt;""),
  "mkdir """&amp;shortcut設定!$F$4&amp;"\"&amp;shortcut設定!$F$8&amp;""" &amp; """&amp;shortcut設定!$F$7&amp;""" """&amp;$U10&amp;""" """&amp;$C10&amp;""""&amp;IF($D10="-",""," """&amp;$D10&amp;""""),
  ""
)</f>
        <v/>
      </c>
      <c r="U10" s="14" t="str">
        <f>IF(
  AND($A10&lt;&gt;"",$I10&lt;&gt;"-",$I10&lt;&gt;""),
  shortcut設定!$F$4&amp;"\"&amp;shortcut設定!$F$8&amp;"\"&amp;$I10&amp;"（"&amp;$B10&amp;"）.lnk",
  ""
)</f>
        <v/>
      </c>
      <c r="V10" s="13" t="str">
        <f>IF(
  AND($A10&lt;&gt;"",$J10&lt;&gt;"-",$J10&lt;&gt;""),
  "mkdir """&amp;shortcut設定!$F$4&amp;"\"&amp;shortcut設定!$F$9&amp;""" &amp; """&amp;shortcut設定!$F$7&amp;""" """&amp;$W10&amp;""" """&amp;$C10&amp;""""&amp;IF($D10="-",""," """&amp;$D10&amp;"""")&amp;IF($J10="-",""," """" """&amp;$J10&amp;""""),
  ""
)</f>
        <v/>
      </c>
      <c r="W10" s="14" t="str">
        <f>IF(
  AND($A10&lt;&gt;"",$J10&lt;&gt;"-",$J10&lt;&gt;""),
  shortcut設定!$F$4&amp;"\"&amp;shortcut設定!$F$9&amp;"\"&amp;$A10&amp;"（"&amp;$B10&amp;"）.lnk",
  ""
)</f>
        <v/>
      </c>
      <c r="X10" s="13" t="str">
        <f>IF(
  AND($A10&lt;&gt;"",$K10&lt;&gt;"-",$K10&lt;&gt;""),
  """"&amp;shortcut設定!$F$7&amp;""" """&amp;$AA10&amp;""" """&amp;$C10&amp;""""&amp;IF($D10="-",""," """&amp;$D10&amp;""""),
  ""
)</f>
        <v/>
      </c>
      <c r="Y10" s="9" t="str">
        <f ca="1">IFERROR(
  VLOOKUP(
    $G10,
    shortcut設定!$F:$J,
    MATCH(
      "ProgramsIndex",
      shortcut設定!$F$12:$J$12,
      0
    ),
    FALSE
  ),
  ""
)</f>
        <v>172</v>
      </c>
      <c r="Z10" s="20" t="str">
        <f t="shared" si="2"/>
        <v/>
      </c>
      <c r="AA10" s="13" t="str">
        <f>IF(
  AND($A10&lt;&gt;"",$K10="○"),
  shortcut設定!$F$5&amp;"\"&amp;Y10&amp;"_"&amp;A10&amp;"（"&amp;B10&amp;"）"&amp;Z10&amp;".lnk",
  ""
)</f>
        <v/>
      </c>
      <c r="AB10" s="13" t="str">
        <f>IF(
  AND($A10&lt;&gt;"",$M10="○"),
  """"&amp;shortcut設定!$F$7&amp;""" """&amp;$AC10&amp;""" """&amp;$C10&amp;""""&amp;IF($D10="-",""," """&amp;$D10&amp;""""),
  ""
)</f>
        <v/>
      </c>
      <c r="AC10" s="9" t="str">
        <f>IF(
  AND($A10&lt;&gt;"",$M10="○"),
  shortcut設定!$F$6&amp;"\"&amp;A10&amp;"（"&amp;B10&amp;"）.lnk",
  ""
)</f>
        <v/>
      </c>
      <c r="AD10" s="13" t="str">
        <f>IF(
  AND($A10&lt;&gt;"",$N10&lt;&gt;"-",$N10&lt;&gt;""),
  """"&amp;shortcut設定!$F$7&amp;""" """&amp;$N10&amp;".lnk"" """&amp;$C10&amp;""""&amp;IF($D10="-",""," """&amp;$D10&amp;""""),
  ""
)</f>
        <v/>
      </c>
      <c r="AE10" s="97" t="s">
        <v>193</v>
      </c>
    </row>
    <row r="11" spans="1:31">
      <c r="A11" s="9" t="s">
        <v>608</v>
      </c>
      <c r="B11" s="9" t="s">
        <v>768</v>
      </c>
      <c r="C11" s="9" t="s">
        <v>214</v>
      </c>
      <c r="D11" s="15" t="s">
        <v>43</v>
      </c>
      <c r="E11" s="15" t="s">
        <v>165</v>
      </c>
      <c r="F11" s="15" t="s">
        <v>165</v>
      </c>
      <c r="G11" s="9" t="s">
        <v>74</v>
      </c>
      <c r="H11" s="15" t="s">
        <v>895</v>
      </c>
      <c r="I11" s="15" t="s">
        <v>69</v>
      </c>
      <c r="J11" s="15" t="s">
        <v>69</v>
      </c>
      <c r="K11" s="99" t="s">
        <v>69</v>
      </c>
      <c r="L11" s="100" t="s">
        <v>596</v>
      </c>
      <c r="M11" s="15" t="s">
        <v>69</v>
      </c>
      <c r="N11" s="26" t="s">
        <v>1000</v>
      </c>
      <c r="O11" s="9" t="str">
        <f t="shared" si="0"/>
        <v/>
      </c>
      <c r="P11" s="9" t="str">
        <f t="shared" si="1"/>
        <v/>
      </c>
      <c r="Q11" s="13" t="str">
        <f ca="1">IF(
  AND($A11&lt;&gt;"",$H11="○"),
  "mkdir """&amp;S11&amp;""" &amp; """&amp;shortcut設定!$F$7&amp;""" """&amp;S11&amp;"\"&amp;A11&amp;"（"&amp;B11&amp;"）.lnk"" """&amp;C11&amp;""""&amp;IF($D11="-",""," """&amp;$D11&amp;""""),
  ""
)</f>
        <v>mkdir "%USERPROFILE%\AppData\Roaming\Microsoft\Windows\Start Menu\Programs\161_Network_Global" &amp; "C:\codes\vbs\command\CreateShortcutFile.vbs" "%USERPROFILE%\AppData\Roaming\Microsoft\Windows\Start Menu\Programs\161_Network_Global\Ancia（ブラウザ）.lnk" "C:\prg_exe\Ancia\Ancia.exe"</v>
      </c>
      <c r="R11" s="9" t="str">
        <f ca="1">IFERROR(
  VLOOKUP(
    $G11,
    shortcut設定!$F:$J,
    MATCH(
      "ProgramsIndex",
      shortcut設定!$F$12:$J$12,
      0
    ),
    FALSE
  ),
  ""
)</f>
        <v>161</v>
      </c>
      <c r="S11" s="13" t="str">
        <f ca="1">IF(
  AND($A11&lt;&gt;"",$H11="○"),
  shortcut設定!$F$4&amp;"\"&amp;R11&amp;"_"&amp;G11,
  ""
)</f>
        <v>%USERPROFILE%\AppData\Roaming\Microsoft\Windows\Start Menu\Programs\161_Network_Global</v>
      </c>
      <c r="T11" s="13" t="str">
        <f>IF(
  AND($A11&lt;&gt;"",$I11&lt;&gt;"-",$I11&lt;&gt;""),
  "mkdir """&amp;shortcut設定!$F$4&amp;"\"&amp;shortcut設定!$F$8&amp;""" &amp; """&amp;shortcut設定!$F$7&amp;""" """&amp;$U11&amp;""" """&amp;$C11&amp;""""&amp;IF($D11="-",""," """&amp;$D11&amp;""""),
  ""
)</f>
        <v/>
      </c>
      <c r="U11" s="14" t="str">
        <f>IF(
  AND($A11&lt;&gt;"",$I11&lt;&gt;"-",$I11&lt;&gt;""),
  shortcut設定!$F$4&amp;"\"&amp;shortcut設定!$F$8&amp;"\"&amp;$I11&amp;"（"&amp;$B11&amp;"）.lnk",
  ""
)</f>
        <v/>
      </c>
      <c r="V11" s="13" t="str">
        <f>IF(
  AND($A11&lt;&gt;"",$J11&lt;&gt;"-",$J11&lt;&gt;""),
  "mkdir """&amp;shortcut設定!$F$4&amp;"\"&amp;shortcut設定!$F$9&amp;""" &amp; """&amp;shortcut設定!$F$7&amp;""" """&amp;$W11&amp;""" """&amp;$C11&amp;""""&amp;IF($D11="-",""," """&amp;$D11&amp;"""")&amp;IF($J11="-",""," """" """&amp;$J11&amp;""""),
  ""
)</f>
        <v/>
      </c>
      <c r="W11" s="14" t="str">
        <f>IF(
  AND($A11&lt;&gt;"",$J11&lt;&gt;"-",$J11&lt;&gt;""),
  shortcut設定!$F$4&amp;"\"&amp;shortcut設定!$F$9&amp;"\"&amp;$A11&amp;"（"&amp;$B11&amp;"）.lnk",
  ""
)</f>
        <v/>
      </c>
      <c r="X11" s="13" t="str">
        <f>IF(
  AND($A11&lt;&gt;"",$K11&lt;&gt;"-",$K11&lt;&gt;""),
  """"&amp;shortcut設定!$F$7&amp;""" """&amp;$AA11&amp;""" """&amp;$C11&amp;""""&amp;IF($D11="-",""," """&amp;$D11&amp;""""),
  ""
)</f>
        <v/>
      </c>
      <c r="Y11" s="9" t="str">
        <f ca="1">IFERROR(
  VLOOKUP(
    $G11,
    shortcut設定!$F:$J,
    MATCH(
      "ProgramsIndex",
      shortcut設定!$F$12:$J$12,
      0
    ),
    FALSE
  ),
  ""
)</f>
        <v>161</v>
      </c>
      <c r="Z11" s="20" t="str">
        <f t="shared" si="2"/>
        <v/>
      </c>
      <c r="AA11" s="13" t="str">
        <f>IF(
  AND($A11&lt;&gt;"",$K11="○"),
  shortcut設定!$F$5&amp;"\"&amp;Y11&amp;"_"&amp;A11&amp;"（"&amp;B11&amp;"）"&amp;Z11&amp;".lnk",
  ""
)</f>
        <v/>
      </c>
      <c r="AB11" s="13" t="str">
        <f>IF(
  AND($A11&lt;&gt;"",$M11="○"),
  """"&amp;shortcut設定!$F$7&amp;""" """&amp;$AC11&amp;""" """&amp;$C11&amp;""""&amp;IF($D11="-",""," """&amp;$D11&amp;""""),
  ""
)</f>
        <v/>
      </c>
      <c r="AC11" s="9" t="str">
        <f>IF(
  AND($A11&lt;&gt;"",$M11="○"),
  shortcut設定!$F$6&amp;"\"&amp;A11&amp;"（"&amp;B11&amp;"）.lnk",
  ""
)</f>
        <v/>
      </c>
      <c r="AD11" s="13" t="str">
        <f>IF(
  AND($A11&lt;&gt;"",$N11&lt;&gt;"-",$N11&lt;&gt;""),
  """"&amp;shortcut設定!$F$7&amp;""" """&amp;$N11&amp;".lnk"" """&amp;$C11&amp;""""&amp;IF($D11="-",""," """&amp;$D11&amp;""""),
  ""
)</f>
        <v/>
      </c>
      <c r="AE11" s="97" t="s">
        <v>193</v>
      </c>
    </row>
    <row r="12" spans="1:31">
      <c r="A12" s="9" t="s">
        <v>75</v>
      </c>
      <c r="B12" s="9" t="s">
        <v>769</v>
      </c>
      <c r="C12" s="9" t="s">
        <v>222</v>
      </c>
      <c r="D12" s="15" t="s">
        <v>43</v>
      </c>
      <c r="E12" s="15" t="s">
        <v>185</v>
      </c>
      <c r="F12" s="15" t="s">
        <v>165</v>
      </c>
      <c r="G12" s="9" t="s">
        <v>76</v>
      </c>
      <c r="H12" s="15" t="s">
        <v>895</v>
      </c>
      <c r="I12" s="15" t="s">
        <v>69</v>
      </c>
      <c r="J12" s="15" t="s">
        <v>69</v>
      </c>
      <c r="K12" s="99" t="s">
        <v>69</v>
      </c>
      <c r="L12" s="100" t="s">
        <v>596</v>
      </c>
      <c r="M12" s="15" t="s">
        <v>69</v>
      </c>
      <c r="N12" s="26" t="s">
        <v>1000</v>
      </c>
      <c r="O12" s="9" t="str">
        <f t="shared" si="0"/>
        <v/>
      </c>
      <c r="P12" s="9" t="str">
        <f t="shared" si="1"/>
        <v/>
      </c>
      <c r="Q12" s="13" t="str">
        <f ca="1">IF(
  AND($A12&lt;&gt;"",$H12="○"),
  "mkdir """&amp;S12&amp;""" &amp; """&amp;shortcut設定!$F$7&amp;""" """&amp;S12&amp;"\"&amp;A12&amp;"（"&amp;B12&amp;"）.lnk"" """&amp;C12&amp;""""&amp;IF($D12="-",""," """&amp;$D12&amp;""""),
  ""
)</f>
        <v>mkdir "%USERPROFILE%\AppData\Roaming\Microsoft\Windows\Start Menu\Programs\134_Music_Edit" &amp; "C:\codes\vbs\command\CreateShortcutFile.vbs" "%USERPROFILE%\AppData\Roaming\Microsoft\Windows\Start Menu\Programs\134_Music_Edit\Audacity（音声波形編集）.lnk" "C:\prg_exe\Audacity\audacity.exe"</v>
      </c>
      <c r="R12" s="9" t="str">
        <f ca="1">IFERROR(
  VLOOKUP(
    $G12,
    shortcut設定!$F:$J,
    MATCH(
      "ProgramsIndex",
      shortcut設定!$F$12:$J$12,
      0
    ),
    FALSE
  ),
  ""
)</f>
        <v>134</v>
      </c>
      <c r="S12" s="13" t="str">
        <f ca="1">IF(
  AND($A12&lt;&gt;"",$H12="○"),
  shortcut設定!$F$4&amp;"\"&amp;R12&amp;"_"&amp;G12,
  ""
)</f>
        <v>%USERPROFILE%\AppData\Roaming\Microsoft\Windows\Start Menu\Programs\134_Music_Edit</v>
      </c>
      <c r="T12" s="13" t="str">
        <f>IF(
  AND($A12&lt;&gt;"",$I12&lt;&gt;"-",$I12&lt;&gt;""),
  "mkdir """&amp;shortcut設定!$F$4&amp;"\"&amp;shortcut設定!$F$8&amp;""" &amp; """&amp;shortcut設定!$F$7&amp;""" """&amp;$U12&amp;""" """&amp;$C12&amp;""""&amp;IF($D12="-",""," """&amp;$D12&amp;""""),
  ""
)</f>
        <v/>
      </c>
      <c r="U12" s="14" t="str">
        <f>IF(
  AND($A12&lt;&gt;"",$I12&lt;&gt;"-",$I12&lt;&gt;""),
  shortcut設定!$F$4&amp;"\"&amp;shortcut設定!$F$8&amp;"\"&amp;$I12&amp;"（"&amp;$B12&amp;"）.lnk",
  ""
)</f>
        <v/>
      </c>
      <c r="V12" s="13" t="str">
        <f>IF(
  AND($A12&lt;&gt;"",$J12&lt;&gt;"-",$J12&lt;&gt;""),
  "mkdir """&amp;shortcut設定!$F$4&amp;"\"&amp;shortcut設定!$F$9&amp;""" &amp; """&amp;shortcut設定!$F$7&amp;""" """&amp;$W12&amp;""" """&amp;$C12&amp;""""&amp;IF($D12="-",""," """&amp;$D12&amp;"""")&amp;IF($J12="-",""," """" """&amp;$J12&amp;""""),
  ""
)</f>
        <v/>
      </c>
      <c r="W12" s="14" t="str">
        <f>IF(
  AND($A12&lt;&gt;"",$J12&lt;&gt;"-",$J12&lt;&gt;""),
  shortcut設定!$F$4&amp;"\"&amp;shortcut設定!$F$9&amp;"\"&amp;$A12&amp;"（"&amp;$B12&amp;"）.lnk",
  ""
)</f>
        <v/>
      </c>
      <c r="X12" s="13" t="str">
        <f>IF(
  AND($A12&lt;&gt;"",$K12&lt;&gt;"-",$K12&lt;&gt;""),
  """"&amp;shortcut設定!$F$7&amp;""" """&amp;$AA12&amp;""" """&amp;$C12&amp;""""&amp;IF($D12="-",""," """&amp;$D12&amp;""""),
  ""
)</f>
        <v/>
      </c>
      <c r="Y12" s="9" t="str">
        <f ca="1">IFERROR(
  VLOOKUP(
    $G12,
    shortcut設定!$F:$J,
    MATCH(
      "ProgramsIndex",
      shortcut設定!$F$12:$J$12,
      0
    ),
    FALSE
  ),
  ""
)</f>
        <v>134</v>
      </c>
      <c r="Z12" s="20" t="str">
        <f t="shared" si="2"/>
        <v/>
      </c>
      <c r="AA12" s="13" t="str">
        <f>IF(
  AND($A12&lt;&gt;"",$K12="○"),
  shortcut設定!$F$5&amp;"\"&amp;Y12&amp;"_"&amp;A12&amp;"（"&amp;B12&amp;"）"&amp;Z12&amp;".lnk",
  ""
)</f>
        <v/>
      </c>
      <c r="AB12" s="13" t="str">
        <f>IF(
  AND($A12&lt;&gt;"",$M12="○"),
  """"&amp;shortcut設定!$F$7&amp;""" """&amp;$AC12&amp;""" """&amp;$C12&amp;""""&amp;IF($D12="-",""," """&amp;$D12&amp;""""),
  ""
)</f>
        <v/>
      </c>
      <c r="AC12" s="9" t="str">
        <f>IF(
  AND($A12&lt;&gt;"",$M12="○"),
  shortcut設定!$F$6&amp;"\"&amp;A12&amp;"（"&amp;B12&amp;"）.lnk",
  ""
)</f>
        <v/>
      </c>
      <c r="AD12" s="13" t="str">
        <f>IF(
  AND($A12&lt;&gt;"",$N12&lt;&gt;"-",$N12&lt;&gt;""),
  """"&amp;shortcut設定!$F$7&amp;""" """&amp;$N12&amp;".lnk"" """&amp;$C12&amp;""""&amp;IF($D12="-",""," """&amp;$D12&amp;""""),
  ""
)</f>
        <v/>
      </c>
      <c r="AE12" s="97" t="s">
        <v>193</v>
      </c>
    </row>
    <row r="13" spans="1:31">
      <c r="A13" s="9" t="s">
        <v>609</v>
      </c>
      <c r="B13" s="9" t="s">
        <v>770</v>
      </c>
      <c r="C13" s="9" t="s">
        <v>223</v>
      </c>
      <c r="D13" s="15" t="s">
        <v>43</v>
      </c>
      <c r="E13" s="15" t="s">
        <v>185</v>
      </c>
      <c r="F13" s="15" t="s">
        <v>185</v>
      </c>
      <c r="G13" s="9" t="s">
        <v>73</v>
      </c>
      <c r="H13" s="15" t="s">
        <v>895</v>
      </c>
      <c r="I13" s="15" t="s">
        <v>69</v>
      </c>
      <c r="J13" s="15" t="s">
        <v>69</v>
      </c>
      <c r="K13" s="99" t="s">
        <v>69</v>
      </c>
      <c r="L13" s="100" t="s">
        <v>596</v>
      </c>
      <c r="M13" s="15" t="s">
        <v>69</v>
      </c>
      <c r="N13" s="26" t="s">
        <v>1000</v>
      </c>
      <c r="O13" s="9" t="str">
        <f t="shared" si="0"/>
        <v/>
      </c>
      <c r="P13" s="9" t="str">
        <f t="shared" si="1"/>
        <v/>
      </c>
      <c r="Q13" s="13" t="str">
        <f ca="1">IF(
  AND($A13&lt;&gt;"",$H13="○"),
  "mkdir """&amp;S13&amp;""" &amp; """&amp;shortcut設定!$F$7&amp;""" """&amp;S13&amp;"\"&amp;A13&amp;"（"&amp;B13&amp;"）.lnk"" """&amp;C13&amp;""""&amp;IF($D13="-",""," """&amp;$D13&amp;""""),
  ""
)</f>
        <v>mkdir "%USERPROFILE%\AppData\Roaming\Microsoft\Windows\Start Menu\Programs\172_Utility_Other" &amp; "C:\codes\vbs\command\CreateShortcutFile.vbs" "%USERPROFILE%\AppData\Roaming\Microsoft\Windows\Start Menu\Programs\172_Utility_Other\AutoHotkey（ランチャ）.lnk" "C:\prg_exe\AutoHotkey\AutoHotkeyU64.exe"</v>
      </c>
      <c r="R13" s="9" t="str">
        <f ca="1">IFERROR(
  VLOOKUP(
    $G13,
    shortcut設定!$F:$J,
    MATCH(
      "ProgramsIndex",
      shortcut設定!$F$12:$J$12,
      0
    ),
    FALSE
  ),
  ""
)</f>
        <v>172</v>
      </c>
      <c r="S13" s="13" t="str">
        <f ca="1">IF(
  AND($A13&lt;&gt;"",$H13="○"),
  shortcut設定!$F$4&amp;"\"&amp;R13&amp;"_"&amp;G13,
  ""
)</f>
        <v>%USERPROFILE%\AppData\Roaming\Microsoft\Windows\Start Menu\Programs\172_Utility_Other</v>
      </c>
      <c r="T13" s="13" t="str">
        <f>IF(
  AND($A13&lt;&gt;"",$I13&lt;&gt;"-",$I13&lt;&gt;""),
  "mkdir """&amp;shortcut設定!$F$4&amp;"\"&amp;shortcut設定!$F$8&amp;""" &amp; """&amp;shortcut設定!$F$7&amp;""" """&amp;$U13&amp;""" """&amp;$C13&amp;""""&amp;IF($D13="-",""," """&amp;$D13&amp;""""),
  ""
)</f>
        <v/>
      </c>
      <c r="U13" s="14" t="str">
        <f>IF(
  AND($A13&lt;&gt;"",$I13&lt;&gt;"-",$I13&lt;&gt;""),
  shortcut設定!$F$4&amp;"\"&amp;shortcut設定!$F$8&amp;"\"&amp;$I13&amp;"（"&amp;$B13&amp;"）.lnk",
  ""
)</f>
        <v/>
      </c>
      <c r="V13" s="13" t="str">
        <f>IF(
  AND($A13&lt;&gt;"",$J13&lt;&gt;"-",$J13&lt;&gt;""),
  "mkdir """&amp;shortcut設定!$F$4&amp;"\"&amp;shortcut設定!$F$9&amp;""" &amp; """&amp;shortcut設定!$F$7&amp;""" """&amp;$W13&amp;""" """&amp;$C13&amp;""""&amp;IF($D13="-",""," """&amp;$D13&amp;"""")&amp;IF($J13="-",""," """" """&amp;$J13&amp;""""),
  ""
)</f>
        <v/>
      </c>
      <c r="W13" s="14" t="str">
        <f>IF(
  AND($A13&lt;&gt;"",$J13&lt;&gt;"-",$J13&lt;&gt;""),
  shortcut設定!$F$4&amp;"\"&amp;shortcut設定!$F$9&amp;"\"&amp;$A13&amp;"（"&amp;$B13&amp;"）.lnk",
  ""
)</f>
        <v/>
      </c>
      <c r="X13" s="13" t="str">
        <f>IF(
  AND($A13&lt;&gt;"",$K13&lt;&gt;"-",$K13&lt;&gt;""),
  """"&amp;shortcut設定!$F$7&amp;""" """&amp;$AA13&amp;""" """&amp;$C13&amp;""""&amp;IF($D13="-",""," """&amp;$D13&amp;""""),
  ""
)</f>
        <v/>
      </c>
      <c r="Y13" s="9" t="str">
        <f ca="1">IFERROR(
  VLOOKUP(
    $G13,
    shortcut設定!$F:$J,
    MATCH(
      "ProgramsIndex",
      shortcut設定!$F$12:$J$12,
      0
    ),
    FALSE
  ),
  ""
)</f>
        <v>172</v>
      </c>
      <c r="Z13" s="20" t="str">
        <f t="shared" si="2"/>
        <v/>
      </c>
      <c r="AA13" s="13" t="str">
        <f>IF(
  AND($A13&lt;&gt;"",$K13="○"),
  shortcut設定!$F$5&amp;"\"&amp;Y13&amp;"_"&amp;A13&amp;"（"&amp;B13&amp;"）"&amp;Z13&amp;".lnk",
  ""
)</f>
        <v/>
      </c>
      <c r="AB13" s="13" t="str">
        <f>IF(
  AND($A13&lt;&gt;"",$M13="○"),
  """"&amp;shortcut設定!$F$7&amp;""" """&amp;$AC13&amp;""" """&amp;$C13&amp;""""&amp;IF($D13="-",""," """&amp;$D13&amp;""""),
  ""
)</f>
        <v/>
      </c>
      <c r="AC13" s="9" t="str">
        <f>IF(
  AND($A13&lt;&gt;"",$M13="○"),
  shortcut設定!$F$6&amp;"\"&amp;A13&amp;"（"&amp;B13&amp;"）.lnk",
  ""
)</f>
        <v/>
      </c>
      <c r="AD13" s="13" t="str">
        <f>IF(
  AND($A13&lt;&gt;"",$N13&lt;&gt;"-",$N13&lt;&gt;""),
  """"&amp;shortcut設定!$F$7&amp;""" """&amp;$N13&amp;".lnk"" """&amp;$C13&amp;""""&amp;IF($D13="-",""," """&amp;$D13&amp;""""),
  ""
)</f>
        <v/>
      </c>
      <c r="AE13" s="97" t="s">
        <v>193</v>
      </c>
    </row>
    <row r="14" spans="1:31">
      <c r="A14" s="9" t="s">
        <v>610</v>
      </c>
      <c r="B14" s="9" t="s">
        <v>770</v>
      </c>
      <c r="C14" s="9" t="s">
        <v>224</v>
      </c>
      <c r="D14" s="15" t="s">
        <v>43</v>
      </c>
      <c r="E14" s="15" t="s">
        <v>165</v>
      </c>
      <c r="F14" s="15" t="s">
        <v>165</v>
      </c>
      <c r="G14" s="9" t="s">
        <v>73</v>
      </c>
      <c r="H14" s="15" t="s">
        <v>895</v>
      </c>
      <c r="I14" s="15" t="s">
        <v>69</v>
      </c>
      <c r="J14" s="15" t="s">
        <v>69</v>
      </c>
      <c r="K14" s="99" t="s">
        <v>69</v>
      </c>
      <c r="L14" s="100" t="s">
        <v>596</v>
      </c>
      <c r="M14" s="15" t="s">
        <v>69</v>
      </c>
      <c r="N14" s="26" t="s">
        <v>1000</v>
      </c>
      <c r="O14" s="9" t="str">
        <f t="shared" si="0"/>
        <v/>
      </c>
      <c r="P14" s="9" t="str">
        <f t="shared" si="1"/>
        <v/>
      </c>
      <c r="Q14" s="13" t="str">
        <f ca="1">IF(
  AND($A14&lt;&gt;"",$H14="○"),
  "mkdir """&amp;S14&amp;""" &amp; """&amp;shortcut設定!$F$7&amp;""" """&amp;S14&amp;"\"&amp;A14&amp;"（"&amp;B14&amp;"）.lnk"" """&amp;C14&amp;""""&amp;IF($D14="-",""," """&amp;$D14&amp;""""),
  ""
)</f>
        <v>mkdir "%USERPROFILE%\AppData\Roaming\Microsoft\Windows\Start Menu\Programs\172_Utility_Other" &amp; "C:\codes\vbs\command\CreateShortcutFile.vbs" "%USERPROFILE%\AppData\Roaming\Microsoft\Windows\Start Menu\Programs\172_Utility_Other\AutoHotkey2（ランチャ）.lnk" "C:\prg_exe\AutoHotkey2\AutoHotkey64.exe"</v>
      </c>
      <c r="R14" s="9" t="str">
        <f ca="1">IFERROR(
  VLOOKUP(
    $G14,
    shortcut設定!$F:$J,
    MATCH(
      "ProgramsIndex",
      shortcut設定!$F$12:$J$12,
      0
    ),
    FALSE
  ),
  ""
)</f>
        <v>172</v>
      </c>
      <c r="S14" s="13" t="str">
        <f ca="1">IF(
  AND($A14&lt;&gt;"",$H14="○"),
  shortcut設定!$F$4&amp;"\"&amp;R14&amp;"_"&amp;G14,
  ""
)</f>
        <v>%USERPROFILE%\AppData\Roaming\Microsoft\Windows\Start Menu\Programs\172_Utility_Other</v>
      </c>
      <c r="T14" s="13" t="str">
        <f>IF(
  AND($A14&lt;&gt;"",$I14&lt;&gt;"-",$I14&lt;&gt;""),
  "mkdir """&amp;shortcut設定!$F$4&amp;"\"&amp;shortcut設定!$F$8&amp;""" &amp; """&amp;shortcut設定!$F$7&amp;""" """&amp;$U14&amp;""" """&amp;$C14&amp;""""&amp;IF($D14="-",""," """&amp;$D14&amp;""""),
  ""
)</f>
        <v/>
      </c>
      <c r="U14" s="14" t="str">
        <f>IF(
  AND($A14&lt;&gt;"",$I14&lt;&gt;"-",$I14&lt;&gt;""),
  shortcut設定!$F$4&amp;"\"&amp;shortcut設定!$F$8&amp;"\"&amp;$I14&amp;"（"&amp;$B14&amp;"）.lnk",
  ""
)</f>
        <v/>
      </c>
      <c r="V14" s="13" t="str">
        <f>IF(
  AND($A14&lt;&gt;"",$J14&lt;&gt;"-",$J14&lt;&gt;""),
  "mkdir """&amp;shortcut設定!$F$4&amp;"\"&amp;shortcut設定!$F$9&amp;""" &amp; """&amp;shortcut設定!$F$7&amp;""" """&amp;$W14&amp;""" """&amp;$C14&amp;""""&amp;IF($D14="-",""," """&amp;$D14&amp;"""")&amp;IF($J14="-",""," """" """&amp;$J14&amp;""""),
  ""
)</f>
        <v/>
      </c>
      <c r="W14" s="14" t="str">
        <f>IF(
  AND($A14&lt;&gt;"",$J14&lt;&gt;"-",$J14&lt;&gt;""),
  shortcut設定!$F$4&amp;"\"&amp;shortcut設定!$F$9&amp;"\"&amp;$A14&amp;"（"&amp;$B14&amp;"）.lnk",
  ""
)</f>
        <v/>
      </c>
      <c r="X14" s="13" t="str">
        <f>IF(
  AND($A14&lt;&gt;"",$K14&lt;&gt;"-",$K14&lt;&gt;""),
  """"&amp;shortcut設定!$F$7&amp;""" """&amp;$AA14&amp;""" """&amp;$C14&amp;""""&amp;IF($D14="-",""," """&amp;$D14&amp;""""),
  ""
)</f>
        <v/>
      </c>
      <c r="Y14" s="9" t="str">
        <f ca="1">IFERROR(
  VLOOKUP(
    $G14,
    shortcut設定!$F:$J,
    MATCH(
      "ProgramsIndex",
      shortcut設定!$F$12:$J$12,
      0
    ),
    FALSE
  ),
  ""
)</f>
        <v>172</v>
      </c>
      <c r="Z14" s="20" t="str">
        <f t="shared" si="2"/>
        <v/>
      </c>
      <c r="AA14" s="13" t="str">
        <f>IF(
  AND($A14&lt;&gt;"",$K14="○"),
  shortcut設定!$F$5&amp;"\"&amp;Y14&amp;"_"&amp;A14&amp;"（"&amp;B14&amp;"）"&amp;Z14&amp;".lnk",
  ""
)</f>
        <v/>
      </c>
      <c r="AB14" s="13" t="str">
        <f>IF(
  AND($A14&lt;&gt;"",$M14="○"),
  """"&amp;shortcut設定!$F$7&amp;""" """&amp;$AC14&amp;""" """&amp;$C14&amp;""""&amp;IF($D14="-",""," """&amp;$D14&amp;""""),
  ""
)</f>
        <v/>
      </c>
      <c r="AC14" s="9" t="str">
        <f>IF(
  AND($A14&lt;&gt;"",$M14="○"),
  shortcut設定!$F$6&amp;"\"&amp;A14&amp;"（"&amp;B14&amp;"）.lnk",
  ""
)</f>
        <v/>
      </c>
      <c r="AD14" s="13" t="str">
        <f>IF(
  AND($A14&lt;&gt;"",$N14&lt;&gt;"-",$N14&lt;&gt;""),
  """"&amp;shortcut設定!$F$7&amp;""" """&amp;$N14&amp;".lnk"" """&amp;$C14&amp;""""&amp;IF($D14="-",""," """&amp;$D14&amp;""""),
  ""
)</f>
        <v/>
      </c>
      <c r="AE14" s="97" t="s">
        <v>193</v>
      </c>
    </row>
    <row r="15" spans="1:31">
      <c r="A15" s="9" t="s">
        <v>611</v>
      </c>
      <c r="B15" s="9" t="s">
        <v>771</v>
      </c>
      <c r="C15" s="9" t="s">
        <v>225</v>
      </c>
      <c r="D15" s="15" t="s">
        <v>43</v>
      </c>
      <c r="E15" s="15" t="s">
        <v>185</v>
      </c>
      <c r="F15" s="15" t="s">
        <v>165</v>
      </c>
      <c r="G15" s="9" t="s">
        <v>77</v>
      </c>
      <c r="H15" s="15" t="s">
        <v>895</v>
      </c>
      <c r="I15" s="15" t="s">
        <v>69</v>
      </c>
      <c r="J15" s="15" t="s">
        <v>69</v>
      </c>
      <c r="K15" s="99" t="s">
        <v>69</v>
      </c>
      <c r="L15" s="100" t="s">
        <v>596</v>
      </c>
      <c r="M15" s="15" t="s">
        <v>895</v>
      </c>
      <c r="N15" s="26" t="s">
        <v>1000</v>
      </c>
      <c r="O15" s="9" t="str">
        <f t="shared" si="0"/>
        <v/>
      </c>
      <c r="P15" s="9" t="str">
        <f t="shared" si="1"/>
        <v/>
      </c>
      <c r="Q15" s="13" t="str">
        <f ca="1">IF(
  AND($A15&lt;&gt;"",$H15="○"),
  "mkdir """&amp;S15&amp;""" &amp; """&amp;shortcut設定!$F$7&amp;""" """&amp;S15&amp;"\"&amp;A15&amp;"（"&amp;B15&amp;"）.lnk"" """&amp;C15&amp;""""&amp;IF($D15="-",""," """&amp;$D15&amp;""""),
  ""
)</f>
        <v>mkdir "%USERPROFILE%\AppData\Roaming\Microsoft\Windows\Start Menu\Programs\171_Utility_System" &amp; "C:\codes\vbs\command\CreateShortcutFile.vbs" "%USERPROFILE%\AppData\Roaming\Microsoft\Windows\Start Menu\Programs\171_Utility_System\AutoMute（自動ミュート）.lnk" "C:\prg_exe\AutoMute\AutoMute.exe"</v>
      </c>
      <c r="R15" s="9" t="str">
        <f ca="1">IFERROR(
  VLOOKUP(
    $G15,
    shortcut設定!$F:$J,
    MATCH(
      "ProgramsIndex",
      shortcut設定!$F$12:$J$12,
      0
    ),
    FALSE
  ),
  ""
)</f>
        <v>171</v>
      </c>
      <c r="S15" s="13" t="str">
        <f ca="1">IF(
  AND($A15&lt;&gt;"",$H15="○"),
  shortcut設定!$F$4&amp;"\"&amp;R15&amp;"_"&amp;G15,
  ""
)</f>
        <v>%USERPROFILE%\AppData\Roaming\Microsoft\Windows\Start Menu\Programs\171_Utility_System</v>
      </c>
      <c r="T15" s="13" t="str">
        <f>IF(
  AND($A15&lt;&gt;"",$I15&lt;&gt;"-",$I15&lt;&gt;""),
  "mkdir """&amp;shortcut設定!$F$4&amp;"\"&amp;shortcut設定!$F$8&amp;""" &amp; """&amp;shortcut設定!$F$7&amp;""" """&amp;$U15&amp;""" """&amp;$C15&amp;""""&amp;IF($D15="-",""," """&amp;$D15&amp;""""),
  ""
)</f>
        <v/>
      </c>
      <c r="U15" s="14" t="str">
        <f>IF(
  AND($A15&lt;&gt;"",$I15&lt;&gt;"-",$I15&lt;&gt;""),
  shortcut設定!$F$4&amp;"\"&amp;shortcut設定!$F$8&amp;"\"&amp;$I15&amp;"（"&amp;$B15&amp;"）.lnk",
  ""
)</f>
        <v/>
      </c>
      <c r="V15" s="13" t="str">
        <f>IF(
  AND($A15&lt;&gt;"",$J15&lt;&gt;"-",$J15&lt;&gt;""),
  "mkdir """&amp;shortcut設定!$F$4&amp;"\"&amp;shortcut設定!$F$9&amp;""" &amp; """&amp;shortcut設定!$F$7&amp;""" """&amp;$W15&amp;""" """&amp;$C15&amp;""""&amp;IF($D15="-",""," """&amp;$D15&amp;"""")&amp;IF($J15="-",""," """" """&amp;$J15&amp;""""),
  ""
)</f>
        <v/>
      </c>
      <c r="W15" s="14" t="str">
        <f>IF(
  AND($A15&lt;&gt;"",$J15&lt;&gt;"-",$J15&lt;&gt;""),
  shortcut設定!$F$4&amp;"\"&amp;shortcut設定!$F$9&amp;"\"&amp;$A15&amp;"（"&amp;$B15&amp;"）.lnk",
  ""
)</f>
        <v/>
      </c>
      <c r="X15" s="13" t="str">
        <f>IF(
  AND($A15&lt;&gt;"",$K15&lt;&gt;"-",$K15&lt;&gt;""),
  """"&amp;shortcut設定!$F$7&amp;""" """&amp;$AA15&amp;""" """&amp;$C15&amp;""""&amp;IF($D15="-",""," """&amp;$D15&amp;""""),
  ""
)</f>
        <v/>
      </c>
      <c r="Y15" s="9" t="str">
        <f ca="1">IFERROR(
  VLOOKUP(
    $G15,
    shortcut設定!$F:$J,
    MATCH(
      "ProgramsIndex",
      shortcut設定!$F$12:$J$12,
      0
    ),
    FALSE
  ),
  ""
)</f>
        <v>171</v>
      </c>
      <c r="Z15" s="20" t="str">
        <f t="shared" si="2"/>
        <v/>
      </c>
      <c r="AA15" s="13" t="str">
        <f>IF(
  AND($A15&lt;&gt;"",$K15="○"),
  shortcut設定!$F$5&amp;"\"&amp;Y15&amp;"_"&amp;A15&amp;"（"&amp;B15&amp;"）"&amp;Z15&amp;".lnk",
  ""
)</f>
        <v/>
      </c>
      <c r="AB15" s="13" t="str">
        <f>IF(
  AND($A15&lt;&gt;"",$M15="○"),
  """"&amp;shortcut設定!$F$7&amp;""" """&amp;$AC15&amp;""" """&amp;$C15&amp;""""&amp;IF($D15="-",""," """&amp;$D15&amp;""""),
  ""
)</f>
        <v>"C:\codes\vbs\command\CreateShortcutFile.vbs" "%USERPROFILE%\AppData\Roaming\Microsoft\Windows\Start Menu\Programs\Startup\AutoMute（自動ミュート）.lnk" "C:\prg_exe\AutoMute\AutoMute.exe"</v>
      </c>
      <c r="AC15" s="9" t="str">
        <f>IF(
  AND($A15&lt;&gt;"",$M15="○"),
  shortcut設定!$F$6&amp;"\"&amp;A15&amp;"（"&amp;B15&amp;"）.lnk",
  ""
)</f>
        <v>%USERPROFILE%\AppData\Roaming\Microsoft\Windows\Start Menu\Programs\Startup\AutoMute（自動ミュート）.lnk</v>
      </c>
      <c r="AD15" s="13" t="str">
        <f>IF(
  AND($A15&lt;&gt;"",$N15&lt;&gt;"-",$N15&lt;&gt;""),
  """"&amp;shortcut設定!$F$7&amp;""" """&amp;$N15&amp;".lnk"" """&amp;$C15&amp;""""&amp;IF($D15="-",""," """&amp;$D15&amp;""""),
  ""
)</f>
        <v/>
      </c>
      <c r="AE15" s="97" t="s">
        <v>193</v>
      </c>
    </row>
    <row r="16" spans="1:31">
      <c r="A16" s="9" t="s">
        <v>612</v>
      </c>
      <c r="B16" s="9" t="s">
        <v>772</v>
      </c>
      <c r="C16" s="9" t="s">
        <v>226</v>
      </c>
      <c r="D16" s="15" t="s">
        <v>43</v>
      </c>
      <c r="E16" s="15" t="s">
        <v>165</v>
      </c>
      <c r="F16" s="15" t="s">
        <v>165</v>
      </c>
      <c r="G16" s="9" t="s">
        <v>73</v>
      </c>
      <c r="H16" s="15" t="s">
        <v>895</v>
      </c>
      <c r="I16" s="15" t="s">
        <v>69</v>
      </c>
      <c r="J16" s="15" t="s">
        <v>69</v>
      </c>
      <c r="K16" s="99" t="s">
        <v>69</v>
      </c>
      <c r="L16" s="100" t="s">
        <v>596</v>
      </c>
      <c r="M16" s="15" t="s">
        <v>69</v>
      </c>
      <c r="N16" s="26" t="s">
        <v>1000</v>
      </c>
      <c r="O16" s="9" t="str">
        <f t="shared" si="0"/>
        <v/>
      </c>
      <c r="P16" s="9" t="str">
        <f t="shared" si="1"/>
        <v/>
      </c>
      <c r="Q16" s="13" t="str">
        <f ca="1">IF(
  AND($A16&lt;&gt;"",$H16="○"),
  "mkdir """&amp;S16&amp;""" &amp; """&amp;shortcut設定!$F$7&amp;""" """&amp;S16&amp;"\"&amp;A16&amp;"（"&amp;B16&amp;"）.lnk"" """&amp;C16&amp;""""&amp;IF($D16="-",""," """&amp;$D16&amp;""""),
  ""
)</f>
        <v>mkdir "%USERPROFILE%\AppData\Roaming\Microsoft\Windows\Start Menu\Programs\172_Utility_Other" &amp; "C:\codes\vbs\command\CreateShortcutFile.vbs" "%USERPROFILE%\AppData\Roaming\Microsoft\Windows\Start Menu\Programs\172_Utility_Other\cCalc（電卓）.lnk" "C:\prg_exe\cCalc\cCalc.exe"</v>
      </c>
      <c r="R16" s="9" t="str">
        <f ca="1">IFERROR(
  VLOOKUP(
    $G16,
    shortcut設定!$F:$J,
    MATCH(
      "ProgramsIndex",
      shortcut設定!$F$12:$J$12,
      0
    ),
    FALSE
  ),
  ""
)</f>
        <v>172</v>
      </c>
      <c r="S16" s="13" t="str">
        <f ca="1">IF(
  AND($A16&lt;&gt;"",$H16="○"),
  shortcut設定!$F$4&amp;"\"&amp;R16&amp;"_"&amp;G16,
  ""
)</f>
        <v>%USERPROFILE%\AppData\Roaming\Microsoft\Windows\Start Menu\Programs\172_Utility_Other</v>
      </c>
      <c r="T16" s="13" t="str">
        <f>IF(
  AND($A16&lt;&gt;"",$I16&lt;&gt;"-",$I16&lt;&gt;""),
  "mkdir """&amp;shortcut設定!$F$4&amp;"\"&amp;shortcut設定!$F$8&amp;""" &amp; """&amp;shortcut設定!$F$7&amp;""" """&amp;$U16&amp;""" """&amp;$C16&amp;""""&amp;IF($D16="-",""," """&amp;$D16&amp;""""),
  ""
)</f>
        <v/>
      </c>
      <c r="U16" s="14" t="str">
        <f>IF(
  AND($A16&lt;&gt;"",$I16&lt;&gt;"-",$I16&lt;&gt;""),
  shortcut設定!$F$4&amp;"\"&amp;shortcut設定!$F$8&amp;"\"&amp;$I16&amp;"（"&amp;$B16&amp;"）.lnk",
  ""
)</f>
        <v/>
      </c>
      <c r="V16" s="13" t="str">
        <f>IF(
  AND($A16&lt;&gt;"",$J16&lt;&gt;"-",$J16&lt;&gt;""),
  "mkdir """&amp;shortcut設定!$F$4&amp;"\"&amp;shortcut設定!$F$9&amp;""" &amp; """&amp;shortcut設定!$F$7&amp;""" """&amp;$W16&amp;""" """&amp;$C16&amp;""""&amp;IF($D16="-",""," """&amp;$D16&amp;"""")&amp;IF($J16="-",""," """" """&amp;$J16&amp;""""),
  ""
)</f>
        <v/>
      </c>
      <c r="W16" s="14" t="str">
        <f>IF(
  AND($A16&lt;&gt;"",$J16&lt;&gt;"-",$J16&lt;&gt;""),
  shortcut設定!$F$4&amp;"\"&amp;shortcut設定!$F$9&amp;"\"&amp;$A16&amp;"（"&amp;$B16&amp;"）.lnk",
  ""
)</f>
        <v/>
      </c>
      <c r="X16" s="13" t="str">
        <f>IF(
  AND($A16&lt;&gt;"",$K16&lt;&gt;"-",$K16&lt;&gt;""),
  """"&amp;shortcut設定!$F$7&amp;""" """&amp;$AA16&amp;""" """&amp;$C16&amp;""""&amp;IF($D16="-",""," """&amp;$D16&amp;""""),
  ""
)</f>
        <v/>
      </c>
      <c r="Y16" s="9" t="str">
        <f ca="1">IFERROR(
  VLOOKUP(
    $G16,
    shortcut設定!$F:$J,
    MATCH(
      "ProgramsIndex",
      shortcut設定!$F$12:$J$12,
      0
    ),
    FALSE
  ),
  ""
)</f>
        <v>172</v>
      </c>
      <c r="Z16" s="20" t="str">
        <f t="shared" si="2"/>
        <v/>
      </c>
      <c r="AA16" s="13" t="str">
        <f>IF(
  AND($A16&lt;&gt;"",$K16="○"),
  shortcut設定!$F$5&amp;"\"&amp;Y16&amp;"_"&amp;A16&amp;"（"&amp;B16&amp;"）"&amp;Z16&amp;".lnk",
  ""
)</f>
        <v/>
      </c>
      <c r="AB16" s="13" t="str">
        <f>IF(
  AND($A16&lt;&gt;"",$M16="○"),
  """"&amp;shortcut設定!$F$7&amp;""" """&amp;$AC16&amp;""" """&amp;$C16&amp;""""&amp;IF($D16="-",""," """&amp;$D16&amp;""""),
  ""
)</f>
        <v/>
      </c>
      <c r="AC16" s="9" t="str">
        <f>IF(
  AND($A16&lt;&gt;"",$M16="○"),
  shortcut設定!$F$6&amp;"\"&amp;A16&amp;"（"&amp;B16&amp;"）.lnk",
  ""
)</f>
        <v/>
      </c>
      <c r="AD16" s="13" t="str">
        <f>IF(
  AND($A16&lt;&gt;"",$N16&lt;&gt;"-",$N16&lt;&gt;""),
  """"&amp;shortcut設定!$F$7&amp;""" """&amp;$N16&amp;".lnk"" """&amp;$C16&amp;""""&amp;IF($D16="-",""," """&amp;$D16&amp;""""),
  ""
)</f>
        <v/>
      </c>
      <c r="AE16" s="97" t="s">
        <v>193</v>
      </c>
    </row>
    <row r="17" spans="1:31">
      <c r="A17" s="9" t="s">
        <v>613</v>
      </c>
      <c r="B17" s="9" t="s">
        <v>773</v>
      </c>
      <c r="C17" s="9" t="s">
        <v>227</v>
      </c>
      <c r="D17" s="15" t="s">
        <v>43</v>
      </c>
      <c r="E17" s="15" t="s">
        <v>185</v>
      </c>
      <c r="F17" s="15" t="s">
        <v>165</v>
      </c>
      <c r="G17" s="9" t="s">
        <v>68</v>
      </c>
      <c r="H17" s="15" t="s">
        <v>895</v>
      </c>
      <c r="I17" s="15" t="s">
        <v>69</v>
      </c>
      <c r="J17" s="15" t="s">
        <v>69</v>
      </c>
      <c r="K17" s="99" t="s">
        <v>69</v>
      </c>
      <c r="L17" s="100" t="s">
        <v>596</v>
      </c>
      <c r="M17" s="15" t="s">
        <v>69</v>
      </c>
      <c r="N17" s="26" t="s">
        <v>1000</v>
      </c>
      <c r="O17" s="9" t="str">
        <f t="shared" si="0"/>
        <v/>
      </c>
      <c r="P17" s="9" t="str">
        <f t="shared" si="1"/>
        <v/>
      </c>
      <c r="Q17" s="13" t="str">
        <f ca="1">IF(
  AND($A17&lt;&gt;"",$H17="○"),
  "mkdir """&amp;S17&amp;""" &amp; """&amp;shortcut設定!$F$7&amp;""" """&amp;S17&amp;"\"&amp;A17&amp;"（"&amp;B17&amp;"）.lnk"" """&amp;C17&amp;""""&amp;IF($D17="-",""," """&amp;$D17&amp;""""),
  ""
)</f>
        <v>mkdir "%USERPROFILE%\AppData\Roaming\Microsoft\Windows\Start Menu\Programs\113_Common_Edit" &amp; "C:\codes\vbs\command\CreateShortcutFile.vbs" "%USERPROFILE%\AppData\Roaming\Microsoft\Windows\Start Menu\Programs\113_Common_Edit\CDEx（イメージ書込み）.lnk" "C:\prg_exe\CDExPortable\CDExPortable.exe"</v>
      </c>
      <c r="R17" s="9" t="str">
        <f ca="1">IFERROR(
  VLOOKUP(
    $G17,
    shortcut設定!$F:$J,
    MATCH(
      "ProgramsIndex",
      shortcut設定!$F$12:$J$12,
      0
    ),
    FALSE
  ),
  ""
)</f>
        <v>113</v>
      </c>
      <c r="S17" s="13" t="str">
        <f ca="1">IF(
  AND($A17&lt;&gt;"",$H17="○"),
  shortcut設定!$F$4&amp;"\"&amp;R17&amp;"_"&amp;G17,
  ""
)</f>
        <v>%USERPROFILE%\AppData\Roaming\Microsoft\Windows\Start Menu\Programs\113_Common_Edit</v>
      </c>
      <c r="T17" s="13" t="str">
        <f>IF(
  AND($A17&lt;&gt;"",$I17&lt;&gt;"-",$I17&lt;&gt;""),
  "mkdir """&amp;shortcut設定!$F$4&amp;"\"&amp;shortcut設定!$F$8&amp;""" &amp; """&amp;shortcut設定!$F$7&amp;""" """&amp;$U17&amp;""" """&amp;$C17&amp;""""&amp;IF($D17="-",""," """&amp;$D17&amp;""""),
  ""
)</f>
        <v/>
      </c>
      <c r="U17" s="14" t="str">
        <f>IF(
  AND($A17&lt;&gt;"",$I17&lt;&gt;"-",$I17&lt;&gt;""),
  shortcut設定!$F$4&amp;"\"&amp;shortcut設定!$F$8&amp;"\"&amp;$I17&amp;"（"&amp;$B17&amp;"）.lnk",
  ""
)</f>
        <v/>
      </c>
      <c r="V17" s="13" t="str">
        <f>IF(
  AND($A17&lt;&gt;"",$J17&lt;&gt;"-",$J17&lt;&gt;""),
  "mkdir """&amp;shortcut設定!$F$4&amp;"\"&amp;shortcut設定!$F$9&amp;""" &amp; """&amp;shortcut設定!$F$7&amp;""" """&amp;$W17&amp;""" """&amp;$C17&amp;""""&amp;IF($D17="-",""," """&amp;$D17&amp;"""")&amp;IF($J17="-",""," """" """&amp;$J17&amp;""""),
  ""
)</f>
        <v/>
      </c>
      <c r="W17" s="14" t="str">
        <f>IF(
  AND($A17&lt;&gt;"",$J17&lt;&gt;"-",$J17&lt;&gt;""),
  shortcut設定!$F$4&amp;"\"&amp;shortcut設定!$F$9&amp;"\"&amp;$A17&amp;"（"&amp;$B17&amp;"）.lnk",
  ""
)</f>
        <v/>
      </c>
      <c r="X17" s="13" t="str">
        <f>IF(
  AND($A17&lt;&gt;"",$K17&lt;&gt;"-",$K17&lt;&gt;""),
  """"&amp;shortcut設定!$F$7&amp;""" """&amp;$AA17&amp;""" """&amp;$C17&amp;""""&amp;IF($D17="-",""," """&amp;$D17&amp;""""),
  ""
)</f>
        <v/>
      </c>
      <c r="Y17" s="9" t="str">
        <f ca="1">IFERROR(
  VLOOKUP(
    $G17,
    shortcut設定!$F:$J,
    MATCH(
      "ProgramsIndex",
      shortcut設定!$F$12:$J$12,
      0
    ),
    FALSE
  ),
  ""
)</f>
        <v>113</v>
      </c>
      <c r="Z17" s="20" t="str">
        <f t="shared" si="2"/>
        <v/>
      </c>
      <c r="AA17" s="13" t="str">
        <f>IF(
  AND($A17&lt;&gt;"",$K17="○"),
  shortcut設定!$F$5&amp;"\"&amp;Y17&amp;"_"&amp;A17&amp;"（"&amp;B17&amp;"）"&amp;Z17&amp;".lnk",
  ""
)</f>
        <v/>
      </c>
      <c r="AB17" s="13" t="str">
        <f>IF(
  AND($A17&lt;&gt;"",$M17="○"),
  """"&amp;shortcut設定!$F$7&amp;""" """&amp;$AC17&amp;""" """&amp;$C17&amp;""""&amp;IF($D17="-",""," """&amp;$D17&amp;""""),
  ""
)</f>
        <v/>
      </c>
      <c r="AC17" s="9" t="str">
        <f>IF(
  AND($A17&lt;&gt;"",$M17="○"),
  shortcut設定!$F$6&amp;"\"&amp;A17&amp;"（"&amp;B17&amp;"）.lnk",
  ""
)</f>
        <v/>
      </c>
      <c r="AD17" s="13" t="str">
        <f>IF(
  AND($A17&lt;&gt;"",$N17&lt;&gt;"-",$N17&lt;&gt;""),
  """"&amp;shortcut設定!$F$7&amp;""" """&amp;$N17&amp;".lnk"" """&amp;$C17&amp;""""&amp;IF($D17="-",""," """&amp;$D17&amp;""""),
  ""
)</f>
        <v/>
      </c>
      <c r="AE17" s="97" t="s">
        <v>193</v>
      </c>
    </row>
    <row r="18" spans="1:31">
      <c r="A18" s="9" t="s">
        <v>614</v>
      </c>
      <c r="B18" s="9" t="s">
        <v>773</v>
      </c>
      <c r="C18" s="9" t="s">
        <v>228</v>
      </c>
      <c r="D18" s="15" t="s">
        <v>43</v>
      </c>
      <c r="E18" s="15" t="s">
        <v>185</v>
      </c>
      <c r="F18" s="15" t="s">
        <v>165</v>
      </c>
      <c r="G18" s="9" t="s">
        <v>68</v>
      </c>
      <c r="H18" s="15" t="s">
        <v>895</v>
      </c>
      <c r="I18" s="15" t="s">
        <v>69</v>
      </c>
      <c r="J18" s="15" t="s">
        <v>69</v>
      </c>
      <c r="K18" s="99" t="s">
        <v>69</v>
      </c>
      <c r="L18" s="100" t="s">
        <v>596</v>
      </c>
      <c r="M18" s="15" t="s">
        <v>69</v>
      </c>
      <c r="N18" s="26" t="s">
        <v>1000</v>
      </c>
      <c r="O18" s="9" t="str">
        <f t="shared" si="0"/>
        <v/>
      </c>
      <c r="P18" s="9" t="str">
        <f t="shared" si="1"/>
        <v/>
      </c>
      <c r="Q18" s="13" t="str">
        <f ca="1">IF(
  AND($A18&lt;&gt;"",$H18="○"),
  "mkdir """&amp;S18&amp;""" &amp; """&amp;shortcut設定!$F$7&amp;""" """&amp;S18&amp;"\"&amp;A18&amp;"（"&amp;B18&amp;"）.lnk"" """&amp;C18&amp;""""&amp;IF($D18="-",""," """&amp;$D18&amp;""""),
  ""
)</f>
        <v>mkdir "%USERPROFILE%\AppData\Roaming\Microsoft\Windows\Start Menu\Programs\113_Common_Edit" &amp; "C:\codes\vbs\command\CreateShortcutFile.vbs" "%USERPROFILE%\AppData\Roaming\Microsoft\Windows\Start Menu\Programs\113_Common_Edit\CDManipulator（イメージ書込み）.lnk" "C:\prg_exe\CDManipulator\CdManipulator.exe"</v>
      </c>
      <c r="R18" s="9" t="str">
        <f ca="1">IFERROR(
  VLOOKUP(
    $G18,
    shortcut設定!$F:$J,
    MATCH(
      "ProgramsIndex",
      shortcut設定!$F$12:$J$12,
      0
    ),
    FALSE
  ),
  ""
)</f>
        <v>113</v>
      </c>
      <c r="S18" s="13" t="str">
        <f ca="1">IF(
  AND($A18&lt;&gt;"",$H18="○"),
  shortcut設定!$F$4&amp;"\"&amp;R18&amp;"_"&amp;G18,
  ""
)</f>
        <v>%USERPROFILE%\AppData\Roaming\Microsoft\Windows\Start Menu\Programs\113_Common_Edit</v>
      </c>
      <c r="T18" s="13" t="str">
        <f>IF(
  AND($A18&lt;&gt;"",$I18&lt;&gt;"-",$I18&lt;&gt;""),
  "mkdir """&amp;shortcut設定!$F$4&amp;"\"&amp;shortcut設定!$F$8&amp;""" &amp; """&amp;shortcut設定!$F$7&amp;""" """&amp;$U18&amp;""" """&amp;$C18&amp;""""&amp;IF($D18="-",""," """&amp;$D18&amp;""""),
  ""
)</f>
        <v/>
      </c>
      <c r="U18" s="14" t="str">
        <f>IF(
  AND($A18&lt;&gt;"",$I18&lt;&gt;"-",$I18&lt;&gt;""),
  shortcut設定!$F$4&amp;"\"&amp;shortcut設定!$F$8&amp;"\"&amp;$I18&amp;"（"&amp;$B18&amp;"）.lnk",
  ""
)</f>
        <v/>
      </c>
      <c r="V18" s="13" t="str">
        <f>IF(
  AND($A18&lt;&gt;"",$J18&lt;&gt;"-",$J18&lt;&gt;""),
  "mkdir """&amp;shortcut設定!$F$4&amp;"\"&amp;shortcut設定!$F$9&amp;""" &amp; """&amp;shortcut設定!$F$7&amp;""" """&amp;$W18&amp;""" """&amp;$C18&amp;""""&amp;IF($D18="-",""," """&amp;$D18&amp;"""")&amp;IF($J18="-",""," """" """&amp;$J18&amp;""""),
  ""
)</f>
        <v/>
      </c>
      <c r="W18" s="14" t="str">
        <f>IF(
  AND($A18&lt;&gt;"",$J18&lt;&gt;"-",$J18&lt;&gt;""),
  shortcut設定!$F$4&amp;"\"&amp;shortcut設定!$F$9&amp;"\"&amp;$A18&amp;"（"&amp;$B18&amp;"）.lnk",
  ""
)</f>
        <v/>
      </c>
      <c r="X18" s="13" t="str">
        <f>IF(
  AND($A18&lt;&gt;"",$K18&lt;&gt;"-",$K18&lt;&gt;""),
  """"&amp;shortcut設定!$F$7&amp;""" """&amp;$AA18&amp;""" """&amp;$C18&amp;""""&amp;IF($D18="-",""," """&amp;$D18&amp;""""),
  ""
)</f>
        <v/>
      </c>
      <c r="Y18" s="9" t="str">
        <f ca="1">IFERROR(
  VLOOKUP(
    $G18,
    shortcut設定!$F:$J,
    MATCH(
      "ProgramsIndex",
      shortcut設定!$F$12:$J$12,
      0
    ),
    FALSE
  ),
  ""
)</f>
        <v>113</v>
      </c>
      <c r="Z18" s="20" t="str">
        <f t="shared" si="2"/>
        <v/>
      </c>
      <c r="AA18" s="13" t="str">
        <f>IF(
  AND($A18&lt;&gt;"",$K18="○"),
  shortcut設定!$F$5&amp;"\"&amp;Y18&amp;"_"&amp;A18&amp;"（"&amp;B18&amp;"）"&amp;Z18&amp;".lnk",
  ""
)</f>
        <v/>
      </c>
      <c r="AB18" s="13" t="str">
        <f>IF(
  AND($A18&lt;&gt;"",$M18="○"),
  """"&amp;shortcut設定!$F$7&amp;""" """&amp;$AC18&amp;""" """&amp;$C18&amp;""""&amp;IF($D18="-",""," """&amp;$D18&amp;""""),
  ""
)</f>
        <v/>
      </c>
      <c r="AC18" s="9" t="str">
        <f>IF(
  AND($A18&lt;&gt;"",$M18="○"),
  shortcut設定!$F$6&amp;"\"&amp;A18&amp;"（"&amp;B18&amp;"）.lnk",
  ""
)</f>
        <v/>
      </c>
      <c r="AD18" s="13" t="str">
        <f>IF(
  AND($A18&lt;&gt;"",$N18&lt;&gt;"-",$N18&lt;&gt;""),
  """"&amp;shortcut設定!$F$7&amp;""" """&amp;$N18&amp;".lnk"" """&amp;$C18&amp;""""&amp;IF($D18="-",""," """&amp;$D18&amp;""""),
  ""
)</f>
        <v/>
      </c>
      <c r="AE18" s="97" t="s">
        <v>193</v>
      </c>
    </row>
    <row r="19" spans="1:31">
      <c r="A19" s="9" t="s">
        <v>615</v>
      </c>
      <c r="B19" s="9" t="s">
        <v>773</v>
      </c>
      <c r="C19" s="9" t="s">
        <v>229</v>
      </c>
      <c r="D19" s="15" t="s">
        <v>43</v>
      </c>
      <c r="E19" s="15" t="s">
        <v>185</v>
      </c>
      <c r="F19" s="15" t="s">
        <v>165</v>
      </c>
      <c r="G19" s="9" t="s">
        <v>68</v>
      </c>
      <c r="H19" s="15" t="s">
        <v>895</v>
      </c>
      <c r="I19" s="15" t="s">
        <v>69</v>
      </c>
      <c r="J19" s="15" t="s">
        <v>69</v>
      </c>
      <c r="K19" s="99" t="s">
        <v>69</v>
      </c>
      <c r="L19" s="100" t="s">
        <v>596</v>
      </c>
      <c r="M19" s="15" t="s">
        <v>69</v>
      </c>
      <c r="N19" s="26" t="s">
        <v>1000</v>
      </c>
      <c r="O19" s="9" t="str">
        <f t="shared" si="0"/>
        <v/>
      </c>
      <c r="P19" s="9" t="str">
        <f t="shared" si="1"/>
        <v/>
      </c>
      <c r="Q19" s="13" t="str">
        <f ca="1">IF(
  AND($A19&lt;&gt;"",$H19="○"),
  "mkdir """&amp;S19&amp;""" &amp; """&amp;shortcut設定!$F$7&amp;""" """&amp;S19&amp;"\"&amp;A19&amp;"（"&amp;B19&amp;"）.lnk"" """&amp;C19&amp;""""&amp;IF($D19="-",""," """&amp;$D19&amp;""""),
  ""
)</f>
        <v>mkdir "%USERPROFILE%\AppData\Roaming\Microsoft\Windows\Start Menu\Programs\113_Common_Edit" &amp; "C:\codes\vbs\command\CreateShortcutFile.vbs" "%USERPROFILE%\AppData\Roaming\Microsoft\Windows\Start Menu\Programs\113_Common_Edit\CDRTFE（イメージ書込み）.lnk" "C:\prg_exe\cdrtfePortable\cdrtfePortable.exe"</v>
      </c>
      <c r="R19" s="9" t="str">
        <f ca="1">IFERROR(
  VLOOKUP(
    $G19,
    shortcut設定!$F:$J,
    MATCH(
      "ProgramsIndex",
      shortcut設定!$F$12:$J$12,
      0
    ),
    FALSE
  ),
  ""
)</f>
        <v>113</v>
      </c>
      <c r="S19" s="13" t="str">
        <f ca="1">IF(
  AND($A19&lt;&gt;"",$H19="○"),
  shortcut設定!$F$4&amp;"\"&amp;R19&amp;"_"&amp;G19,
  ""
)</f>
        <v>%USERPROFILE%\AppData\Roaming\Microsoft\Windows\Start Menu\Programs\113_Common_Edit</v>
      </c>
      <c r="T19" s="13" t="str">
        <f>IF(
  AND($A19&lt;&gt;"",$I19&lt;&gt;"-",$I19&lt;&gt;""),
  "mkdir """&amp;shortcut設定!$F$4&amp;"\"&amp;shortcut設定!$F$8&amp;""" &amp; """&amp;shortcut設定!$F$7&amp;""" """&amp;$U19&amp;""" """&amp;$C19&amp;""""&amp;IF($D19="-",""," """&amp;$D19&amp;""""),
  ""
)</f>
        <v/>
      </c>
      <c r="U19" s="14" t="str">
        <f>IF(
  AND($A19&lt;&gt;"",$I19&lt;&gt;"-",$I19&lt;&gt;""),
  shortcut設定!$F$4&amp;"\"&amp;shortcut設定!$F$8&amp;"\"&amp;$I19&amp;"（"&amp;$B19&amp;"）.lnk",
  ""
)</f>
        <v/>
      </c>
      <c r="V19" s="13" t="str">
        <f>IF(
  AND($A19&lt;&gt;"",$J19&lt;&gt;"-",$J19&lt;&gt;""),
  "mkdir """&amp;shortcut設定!$F$4&amp;"\"&amp;shortcut設定!$F$9&amp;""" &amp; """&amp;shortcut設定!$F$7&amp;""" """&amp;$W19&amp;""" """&amp;$C19&amp;""""&amp;IF($D19="-",""," """&amp;$D19&amp;"""")&amp;IF($J19="-",""," """" """&amp;$J19&amp;""""),
  ""
)</f>
        <v/>
      </c>
      <c r="W19" s="14" t="str">
        <f>IF(
  AND($A19&lt;&gt;"",$J19&lt;&gt;"-",$J19&lt;&gt;""),
  shortcut設定!$F$4&amp;"\"&amp;shortcut設定!$F$9&amp;"\"&amp;$A19&amp;"（"&amp;$B19&amp;"）.lnk",
  ""
)</f>
        <v/>
      </c>
      <c r="X19" s="13" t="str">
        <f>IF(
  AND($A19&lt;&gt;"",$K19&lt;&gt;"-",$K19&lt;&gt;""),
  """"&amp;shortcut設定!$F$7&amp;""" """&amp;$AA19&amp;""" """&amp;$C19&amp;""""&amp;IF($D19="-",""," """&amp;$D19&amp;""""),
  ""
)</f>
        <v/>
      </c>
      <c r="Y19" s="9" t="str">
        <f ca="1">IFERROR(
  VLOOKUP(
    $G19,
    shortcut設定!$F:$J,
    MATCH(
      "ProgramsIndex",
      shortcut設定!$F$12:$J$12,
      0
    ),
    FALSE
  ),
  ""
)</f>
        <v>113</v>
      </c>
      <c r="Z19" s="20" t="str">
        <f t="shared" si="2"/>
        <v/>
      </c>
      <c r="AA19" s="13" t="str">
        <f>IF(
  AND($A19&lt;&gt;"",$K19="○"),
  shortcut設定!$F$5&amp;"\"&amp;Y19&amp;"_"&amp;A19&amp;"（"&amp;B19&amp;"）"&amp;Z19&amp;".lnk",
  ""
)</f>
        <v/>
      </c>
      <c r="AB19" s="13" t="str">
        <f>IF(
  AND($A19&lt;&gt;"",$M19="○"),
  """"&amp;shortcut設定!$F$7&amp;""" """&amp;$AC19&amp;""" """&amp;$C19&amp;""""&amp;IF($D19="-",""," """&amp;$D19&amp;""""),
  ""
)</f>
        <v/>
      </c>
      <c r="AC19" s="9" t="str">
        <f>IF(
  AND($A19&lt;&gt;"",$M19="○"),
  shortcut設定!$F$6&amp;"\"&amp;A19&amp;"（"&amp;B19&amp;"）.lnk",
  ""
)</f>
        <v/>
      </c>
      <c r="AD19" s="13" t="str">
        <f>IF(
  AND($A19&lt;&gt;"",$N19&lt;&gt;"-",$N19&lt;&gt;""),
  """"&amp;shortcut設定!$F$7&amp;""" """&amp;$N19&amp;".lnk"" """&amp;$C19&amp;""""&amp;IF($D19="-",""," """&amp;$D19&amp;""""),
  ""
)</f>
        <v/>
      </c>
      <c r="AE19" s="97" t="s">
        <v>193</v>
      </c>
    </row>
    <row r="20" spans="1:31">
      <c r="A20" s="9" t="s">
        <v>616</v>
      </c>
      <c r="B20" s="9" t="s">
        <v>774</v>
      </c>
      <c r="C20" s="9" t="s">
        <v>230</v>
      </c>
      <c r="D20" s="15" t="s">
        <v>43</v>
      </c>
      <c r="E20" s="15" t="s">
        <v>185</v>
      </c>
      <c r="F20" s="15" t="s">
        <v>165</v>
      </c>
      <c r="G20" s="9" t="s">
        <v>68</v>
      </c>
      <c r="H20" s="15" t="s">
        <v>895</v>
      </c>
      <c r="I20" s="15" t="s">
        <v>69</v>
      </c>
      <c r="J20" s="15" t="s">
        <v>69</v>
      </c>
      <c r="K20" s="99" t="s">
        <v>69</v>
      </c>
      <c r="L20" s="100" t="s">
        <v>596</v>
      </c>
      <c r="M20" s="15" t="s">
        <v>69</v>
      </c>
      <c r="N20" s="26" t="s">
        <v>1000</v>
      </c>
      <c r="O20" s="9" t="str">
        <f t="shared" si="0"/>
        <v/>
      </c>
      <c r="P20" s="9" t="str">
        <f t="shared" si="1"/>
        <v/>
      </c>
      <c r="Q20" s="13" t="str">
        <f ca="1">IF(
  AND($A20&lt;&gt;"",$H20="○"),
  "mkdir """&amp;S20&amp;""" &amp; """&amp;shortcut設定!$F$7&amp;""" """&amp;S20&amp;"\"&amp;A20&amp;"（"&amp;B20&amp;"）.lnk"" """&amp;C20&amp;""""&amp;IF($D20="-",""," """&amp;$D20&amp;""""),
  ""
)</f>
        <v>mkdir "%USERPROFILE%\AppData\Roaming\Microsoft\Windows\Start Menu\Programs\113_Common_Edit" &amp; "C:\codes\vbs\command\CreateShortcutFile.vbs" "%USERPROFILE%\AppData\Roaming\Microsoft\Windows\Start Menu\Programs\113_Common_Edit\CLCL（クリップボード管理）.lnk" "C:\prg_exe\CLCL\CLCL.exe"</v>
      </c>
      <c r="R20" s="9" t="str">
        <f ca="1">IFERROR(
  VLOOKUP(
    $G20,
    shortcut設定!$F:$J,
    MATCH(
      "ProgramsIndex",
      shortcut設定!$F$12:$J$12,
      0
    ),
    FALSE
  ),
  ""
)</f>
        <v>113</v>
      </c>
      <c r="S20" s="13" t="str">
        <f ca="1">IF(
  AND($A20&lt;&gt;"",$H20="○"),
  shortcut設定!$F$4&amp;"\"&amp;R20&amp;"_"&amp;G20,
  ""
)</f>
        <v>%USERPROFILE%\AppData\Roaming\Microsoft\Windows\Start Menu\Programs\113_Common_Edit</v>
      </c>
      <c r="T20" s="13" t="str">
        <f>IF(
  AND($A20&lt;&gt;"",$I20&lt;&gt;"-",$I20&lt;&gt;""),
  "mkdir """&amp;shortcut設定!$F$4&amp;"\"&amp;shortcut設定!$F$8&amp;""" &amp; """&amp;shortcut設定!$F$7&amp;""" """&amp;$U20&amp;""" """&amp;$C20&amp;""""&amp;IF($D20="-",""," """&amp;$D20&amp;""""),
  ""
)</f>
        <v/>
      </c>
      <c r="U20" s="14" t="str">
        <f>IF(
  AND($A20&lt;&gt;"",$I20&lt;&gt;"-",$I20&lt;&gt;""),
  shortcut設定!$F$4&amp;"\"&amp;shortcut設定!$F$8&amp;"\"&amp;$I20&amp;"（"&amp;$B20&amp;"）.lnk",
  ""
)</f>
        <v/>
      </c>
      <c r="V20" s="13" t="str">
        <f>IF(
  AND($A20&lt;&gt;"",$J20&lt;&gt;"-",$J20&lt;&gt;""),
  "mkdir """&amp;shortcut設定!$F$4&amp;"\"&amp;shortcut設定!$F$9&amp;""" &amp; """&amp;shortcut設定!$F$7&amp;""" """&amp;$W20&amp;""" """&amp;$C20&amp;""""&amp;IF($D20="-",""," """&amp;$D20&amp;"""")&amp;IF($J20="-",""," """" """&amp;$J20&amp;""""),
  ""
)</f>
        <v/>
      </c>
      <c r="W20" s="14" t="str">
        <f>IF(
  AND($A20&lt;&gt;"",$J20&lt;&gt;"-",$J20&lt;&gt;""),
  shortcut設定!$F$4&amp;"\"&amp;shortcut設定!$F$9&amp;"\"&amp;$A20&amp;"（"&amp;$B20&amp;"）.lnk",
  ""
)</f>
        <v/>
      </c>
      <c r="X20" s="13" t="str">
        <f>IF(
  AND($A20&lt;&gt;"",$K20&lt;&gt;"-",$K20&lt;&gt;""),
  """"&amp;shortcut設定!$F$7&amp;""" """&amp;$AA20&amp;""" """&amp;$C20&amp;""""&amp;IF($D20="-",""," """&amp;$D20&amp;""""),
  ""
)</f>
        <v/>
      </c>
      <c r="Y20" s="9" t="str">
        <f ca="1">IFERROR(
  VLOOKUP(
    $G20,
    shortcut設定!$F:$J,
    MATCH(
      "ProgramsIndex",
      shortcut設定!$F$12:$J$12,
      0
    ),
    FALSE
  ),
  ""
)</f>
        <v>113</v>
      </c>
      <c r="Z20" s="20" t="str">
        <f t="shared" si="2"/>
        <v/>
      </c>
      <c r="AA20" s="13" t="str">
        <f>IF(
  AND($A20&lt;&gt;"",$K20="○"),
  shortcut設定!$F$5&amp;"\"&amp;Y20&amp;"_"&amp;A20&amp;"（"&amp;B20&amp;"）"&amp;Z20&amp;".lnk",
  ""
)</f>
        <v/>
      </c>
      <c r="AB20" s="13" t="str">
        <f>IF(
  AND($A20&lt;&gt;"",$M20="○"),
  """"&amp;shortcut設定!$F$7&amp;""" """&amp;$AC20&amp;""" """&amp;$C20&amp;""""&amp;IF($D20="-",""," """&amp;$D20&amp;""""),
  ""
)</f>
        <v/>
      </c>
      <c r="AC20" s="9" t="str">
        <f>IF(
  AND($A20&lt;&gt;"",$M20="○"),
  shortcut設定!$F$6&amp;"\"&amp;A20&amp;"（"&amp;B20&amp;"）.lnk",
  ""
)</f>
        <v/>
      </c>
      <c r="AD20" s="13" t="str">
        <f>IF(
  AND($A20&lt;&gt;"",$N20&lt;&gt;"-",$N20&lt;&gt;""),
  """"&amp;shortcut設定!$F$7&amp;""" """&amp;$N20&amp;".lnk"" """&amp;$C20&amp;""""&amp;IF($D20="-",""," """&amp;$D20&amp;""""),
  ""
)</f>
        <v/>
      </c>
      <c r="AE20" s="97" t="s">
        <v>193</v>
      </c>
    </row>
    <row r="21" spans="1:31">
      <c r="A21" s="9" t="s">
        <v>617</v>
      </c>
      <c r="B21" s="9" t="s">
        <v>774</v>
      </c>
      <c r="C21" s="9" t="s">
        <v>231</v>
      </c>
      <c r="D21" s="15" t="s">
        <v>43</v>
      </c>
      <c r="E21" s="15" t="s">
        <v>185</v>
      </c>
      <c r="F21" s="15" t="s">
        <v>165</v>
      </c>
      <c r="G21" s="9" t="s">
        <v>68</v>
      </c>
      <c r="H21" s="15" t="s">
        <v>895</v>
      </c>
      <c r="I21" s="15" t="s">
        <v>69</v>
      </c>
      <c r="J21" s="15" t="s">
        <v>69</v>
      </c>
      <c r="K21" s="99" t="s">
        <v>69</v>
      </c>
      <c r="L21" s="100" t="s">
        <v>596</v>
      </c>
      <c r="M21" s="15" t="s">
        <v>69</v>
      </c>
      <c r="N21" s="26" t="s">
        <v>1000</v>
      </c>
      <c r="O21" s="9" t="str">
        <f t="shared" si="0"/>
        <v/>
      </c>
      <c r="P21" s="9" t="str">
        <f t="shared" si="1"/>
        <v/>
      </c>
      <c r="Q21" s="13" t="str">
        <f ca="1">IF(
  AND($A21&lt;&gt;"",$H21="○"),
  "mkdir """&amp;S21&amp;""" &amp; """&amp;shortcut設定!$F$7&amp;""" """&amp;S21&amp;"\"&amp;A21&amp;"（"&amp;B21&amp;"）.lnk"" """&amp;C21&amp;""""&amp;IF($D21="-",""," """&amp;$D21&amp;""""),
  ""
)</f>
        <v>mkdir "%USERPROFILE%\AppData\Roaming\Microsoft\Windows\Start Menu\Programs\113_Common_Edit" &amp; "C:\codes\vbs\command\CreateShortcutFile.vbs" "%USERPROFILE%\AppData\Roaming\Microsoft\Windows\Start Menu\Programs\113_Common_Edit\clibor（クリップボード管理）.lnk" "C:\prg_exe\clibor\Clibor.exe"</v>
      </c>
      <c r="R21" s="9" t="str">
        <f ca="1">IFERROR(
  VLOOKUP(
    $G21,
    shortcut設定!$F:$J,
    MATCH(
      "ProgramsIndex",
      shortcut設定!$F$12:$J$12,
      0
    ),
    FALSE
  ),
  ""
)</f>
        <v>113</v>
      </c>
      <c r="S21" s="13" t="str">
        <f ca="1">IF(
  AND($A21&lt;&gt;"",$H21="○"),
  shortcut設定!$F$4&amp;"\"&amp;R21&amp;"_"&amp;G21,
  ""
)</f>
        <v>%USERPROFILE%\AppData\Roaming\Microsoft\Windows\Start Menu\Programs\113_Common_Edit</v>
      </c>
      <c r="T21" s="13" t="str">
        <f>IF(
  AND($A21&lt;&gt;"",$I21&lt;&gt;"-",$I21&lt;&gt;""),
  "mkdir """&amp;shortcut設定!$F$4&amp;"\"&amp;shortcut設定!$F$8&amp;""" &amp; """&amp;shortcut設定!$F$7&amp;""" """&amp;$U21&amp;""" """&amp;$C21&amp;""""&amp;IF($D21="-",""," """&amp;$D21&amp;""""),
  ""
)</f>
        <v/>
      </c>
      <c r="U21" s="14" t="str">
        <f>IF(
  AND($A21&lt;&gt;"",$I21&lt;&gt;"-",$I21&lt;&gt;""),
  shortcut設定!$F$4&amp;"\"&amp;shortcut設定!$F$8&amp;"\"&amp;$I21&amp;"（"&amp;$B21&amp;"）.lnk",
  ""
)</f>
        <v/>
      </c>
      <c r="V21" s="13" t="str">
        <f>IF(
  AND($A21&lt;&gt;"",$J21&lt;&gt;"-",$J21&lt;&gt;""),
  "mkdir """&amp;shortcut設定!$F$4&amp;"\"&amp;shortcut設定!$F$9&amp;""" &amp; """&amp;shortcut設定!$F$7&amp;""" """&amp;$W21&amp;""" """&amp;$C21&amp;""""&amp;IF($D21="-",""," """&amp;$D21&amp;"""")&amp;IF($J21="-",""," """" """&amp;$J21&amp;""""),
  ""
)</f>
        <v/>
      </c>
      <c r="W21" s="14" t="str">
        <f>IF(
  AND($A21&lt;&gt;"",$J21&lt;&gt;"-",$J21&lt;&gt;""),
  shortcut設定!$F$4&amp;"\"&amp;shortcut設定!$F$9&amp;"\"&amp;$A21&amp;"（"&amp;$B21&amp;"）.lnk",
  ""
)</f>
        <v/>
      </c>
      <c r="X21" s="13" t="str">
        <f>IF(
  AND($A21&lt;&gt;"",$K21&lt;&gt;"-",$K21&lt;&gt;""),
  """"&amp;shortcut設定!$F$7&amp;""" """&amp;$AA21&amp;""" """&amp;$C21&amp;""""&amp;IF($D21="-",""," """&amp;$D21&amp;""""),
  ""
)</f>
        <v/>
      </c>
      <c r="Y21" s="9" t="str">
        <f ca="1">IFERROR(
  VLOOKUP(
    $G21,
    shortcut設定!$F:$J,
    MATCH(
      "ProgramsIndex",
      shortcut設定!$F$12:$J$12,
      0
    ),
    FALSE
  ),
  ""
)</f>
        <v>113</v>
      </c>
      <c r="Z21" s="20" t="str">
        <f t="shared" si="2"/>
        <v/>
      </c>
      <c r="AA21" s="13" t="str">
        <f>IF(
  AND($A21&lt;&gt;"",$K21="○"),
  shortcut設定!$F$5&amp;"\"&amp;Y21&amp;"_"&amp;A21&amp;"（"&amp;B21&amp;"）"&amp;Z21&amp;".lnk",
  ""
)</f>
        <v/>
      </c>
      <c r="AB21" s="13" t="str">
        <f>IF(
  AND($A21&lt;&gt;"",$M21="○"),
  """"&amp;shortcut設定!$F$7&amp;""" """&amp;$AC21&amp;""" """&amp;$C21&amp;""""&amp;IF($D21="-",""," """&amp;$D21&amp;""""),
  ""
)</f>
        <v/>
      </c>
      <c r="AC21" s="9" t="str">
        <f>IF(
  AND($A21&lt;&gt;"",$M21="○"),
  shortcut設定!$F$6&amp;"\"&amp;A21&amp;"（"&amp;B21&amp;"）.lnk",
  ""
)</f>
        <v/>
      </c>
      <c r="AD21" s="13" t="str">
        <f>IF(
  AND($A21&lt;&gt;"",$N21&lt;&gt;"-",$N21&lt;&gt;""),
  """"&amp;shortcut設定!$F$7&amp;""" """&amp;$N21&amp;".lnk"" """&amp;$C21&amp;""""&amp;IF($D21="-",""," """&amp;$D21&amp;""""),
  ""
)</f>
        <v/>
      </c>
      <c r="AE21" s="97" t="s">
        <v>193</v>
      </c>
    </row>
    <row r="22" spans="1:31">
      <c r="A22" s="9" t="s">
        <v>618</v>
      </c>
      <c r="B22" s="9" t="s">
        <v>775</v>
      </c>
      <c r="C22" s="9" t="s">
        <v>232</v>
      </c>
      <c r="D22" s="15" t="s">
        <v>43</v>
      </c>
      <c r="E22" s="15" t="s">
        <v>185</v>
      </c>
      <c r="F22" s="15" t="s">
        <v>165</v>
      </c>
      <c r="G22" s="9" t="s">
        <v>78</v>
      </c>
      <c r="H22" s="15" t="s">
        <v>895</v>
      </c>
      <c r="I22" s="15" t="s">
        <v>69</v>
      </c>
      <c r="J22" s="15" t="s">
        <v>69</v>
      </c>
      <c r="K22" s="99" t="s">
        <v>69</v>
      </c>
      <c r="L22" s="100" t="s">
        <v>596</v>
      </c>
      <c r="M22" s="15" t="s">
        <v>69</v>
      </c>
      <c r="N22" s="26" t="s">
        <v>1000</v>
      </c>
      <c r="O22" s="9" t="str">
        <f t="shared" si="0"/>
        <v/>
      </c>
      <c r="P22" s="9" t="str">
        <f t="shared" si="1"/>
        <v/>
      </c>
      <c r="Q22" s="13" t="str">
        <f ca="1">IF(
  AND($A22&lt;&gt;"",$H22="○"),
  "mkdir """&amp;S22&amp;""" &amp; """&amp;shortcut設定!$F$7&amp;""" """&amp;S22&amp;"\"&amp;A22&amp;"（"&amp;B22&amp;"）.lnk"" """&amp;C22&amp;""""&amp;IF($D22="-",""," """&amp;$D22&amp;""""),
  ""
)</f>
        <v>mkdir "%USERPROFILE%\AppData\Roaming\Microsoft\Windows\Start Menu\Programs\112_Common_View" &amp; "C:\codes\vbs\command\CreateShortcutFile.vbs" "%USERPROFILE%\AppData\Roaming\Microsoft\Windows\Start Menu\Programs\112_Common_View\CoreTemp64（CPU温度計測）.lnk" "C:\prg_exe\CoreTemp64\Core Temp.exe"</v>
      </c>
      <c r="R22" s="9" t="str">
        <f ca="1">IFERROR(
  VLOOKUP(
    $G22,
    shortcut設定!$F:$J,
    MATCH(
      "ProgramsIndex",
      shortcut設定!$F$12:$J$12,
      0
    ),
    FALSE
  ),
  ""
)</f>
        <v>112</v>
      </c>
      <c r="S22" s="13" t="str">
        <f ca="1">IF(
  AND($A22&lt;&gt;"",$H22="○"),
  shortcut設定!$F$4&amp;"\"&amp;R22&amp;"_"&amp;G22,
  ""
)</f>
        <v>%USERPROFILE%\AppData\Roaming\Microsoft\Windows\Start Menu\Programs\112_Common_View</v>
      </c>
      <c r="T22" s="13" t="str">
        <f>IF(
  AND($A22&lt;&gt;"",$I22&lt;&gt;"-",$I22&lt;&gt;""),
  "mkdir """&amp;shortcut設定!$F$4&amp;"\"&amp;shortcut設定!$F$8&amp;""" &amp; """&amp;shortcut設定!$F$7&amp;""" """&amp;$U22&amp;""" """&amp;$C22&amp;""""&amp;IF($D22="-",""," """&amp;$D22&amp;""""),
  ""
)</f>
        <v/>
      </c>
      <c r="U22" s="14" t="str">
        <f>IF(
  AND($A22&lt;&gt;"",$I22&lt;&gt;"-",$I22&lt;&gt;""),
  shortcut設定!$F$4&amp;"\"&amp;shortcut設定!$F$8&amp;"\"&amp;$I22&amp;"（"&amp;$B22&amp;"）.lnk",
  ""
)</f>
        <v/>
      </c>
      <c r="V22" s="13" t="str">
        <f>IF(
  AND($A22&lt;&gt;"",$J22&lt;&gt;"-",$J22&lt;&gt;""),
  "mkdir """&amp;shortcut設定!$F$4&amp;"\"&amp;shortcut設定!$F$9&amp;""" &amp; """&amp;shortcut設定!$F$7&amp;""" """&amp;$W22&amp;""" """&amp;$C22&amp;""""&amp;IF($D22="-",""," """&amp;$D22&amp;"""")&amp;IF($J22="-",""," """" """&amp;$J22&amp;""""),
  ""
)</f>
        <v/>
      </c>
      <c r="W22" s="14" t="str">
        <f>IF(
  AND($A22&lt;&gt;"",$J22&lt;&gt;"-",$J22&lt;&gt;""),
  shortcut設定!$F$4&amp;"\"&amp;shortcut設定!$F$9&amp;"\"&amp;$A22&amp;"（"&amp;$B22&amp;"）.lnk",
  ""
)</f>
        <v/>
      </c>
      <c r="X22" s="13" t="str">
        <f>IF(
  AND($A22&lt;&gt;"",$K22&lt;&gt;"-",$K22&lt;&gt;""),
  """"&amp;shortcut設定!$F$7&amp;""" """&amp;$AA22&amp;""" """&amp;$C22&amp;""""&amp;IF($D22="-",""," """&amp;$D22&amp;""""),
  ""
)</f>
        <v/>
      </c>
      <c r="Y22" s="9" t="str">
        <f ca="1">IFERROR(
  VLOOKUP(
    $G22,
    shortcut設定!$F:$J,
    MATCH(
      "ProgramsIndex",
      shortcut設定!$F$12:$J$12,
      0
    ),
    FALSE
  ),
  ""
)</f>
        <v>112</v>
      </c>
      <c r="Z22" s="20" t="str">
        <f t="shared" si="2"/>
        <v/>
      </c>
      <c r="AA22" s="13" t="str">
        <f>IF(
  AND($A22&lt;&gt;"",$K22="○"),
  shortcut設定!$F$5&amp;"\"&amp;Y22&amp;"_"&amp;A22&amp;"（"&amp;B22&amp;"）"&amp;Z22&amp;".lnk",
  ""
)</f>
        <v/>
      </c>
      <c r="AB22" s="13" t="str">
        <f>IF(
  AND($A22&lt;&gt;"",$M22="○"),
  """"&amp;shortcut設定!$F$7&amp;""" """&amp;$AC22&amp;""" """&amp;$C22&amp;""""&amp;IF($D22="-",""," """&amp;$D22&amp;""""),
  ""
)</f>
        <v/>
      </c>
      <c r="AC22" s="9" t="str">
        <f>IF(
  AND($A22&lt;&gt;"",$M22="○"),
  shortcut設定!$F$6&amp;"\"&amp;A22&amp;"（"&amp;B22&amp;"）.lnk",
  ""
)</f>
        <v/>
      </c>
      <c r="AD22" s="13" t="str">
        <f>IF(
  AND($A22&lt;&gt;"",$N22&lt;&gt;"-",$N22&lt;&gt;""),
  """"&amp;shortcut設定!$F$7&amp;""" """&amp;$N22&amp;".lnk"" """&amp;$C22&amp;""""&amp;IF($D22="-",""," """&amp;$D22&amp;""""),
  ""
)</f>
        <v/>
      </c>
      <c r="AE22" s="97" t="s">
        <v>193</v>
      </c>
    </row>
    <row r="23" spans="1:31">
      <c r="A23" s="9" t="s">
        <v>619</v>
      </c>
      <c r="B23" s="9" t="s">
        <v>776</v>
      </c>
      <c r="C23" s="9" t="s">
        <v>233</v>
      </c>
      <c r="D23" s="15" t="s">
        <v>43</v>
      </c>
      <c r="E23" s="15" t="s">
        <v>185</v>
      </c>
      <c r="F23" s="15" t="s">
        <v>165</v>
      </c>
      <c r="G23" s="9" t="s">
        <v>78</v>
      </c>
      <c r="H23" s="15" t="s">
        <v>895</v>
      </c>
      <c r="I23" s="15" t="s">
        <v>69</v>
      </c>
      <c r="J23" s="15" t="s">
        <v>69</v>
      </c>
      <c r="K23" s="99" t="s">
        <v>69</v>
      </c>
      <c r="L23" s="100" t="s">
        <v>596</v>
      </c>
      <c r="M23" s="15" t="s">
        <v>69</v>
      </c>
      <c r="N23" s="26" t="s">
        <v>1000</v>
      </c>
      <c r="O23" s="9" t="str">
        <f t="shared" si="0"/>
        <v/>
      </c>
      <c r="P23" s="9" t="str">
        <f t="shared" si="1"/>
        <v/>
      </c>
      <c r="Q23" s="13" t="str">
        <f ca="1">IF(
  AND($A23&lt;&gt;"",$H23="○"),
  "mkdir """&amp;S23&amp;""" &amp; """&amp;shortcut設定!$F$7&amp;""" """&amp;S23&amp;"\"&amp;A23&amp;"（"&amp;B23&amp;"）.lnk"" """&amp;C23&amp;""""&amp;IF($D23="-",""," """&amp;$D23&amp;""""),
  ""
)</f>
        <v>mkdir "%USERPROFILE%\AppData\Roaming\Microsoft\Windows\Start Menu\Programs\112_Common_View" &amp; "C:\codes\vbs\command\CreateShortcutFile.vbs" "%USERPROFILE%\AppData\Roaming\Microsoft\Windows\Start Menu\Programs\112_Common_View\CrystalDiskInfo（HDD故障診断）.lnk" "C:\prg_exe\CrystalDiskInfo\DiskInfo64.exe"</v>
      </c>
      <c r="R23" s="9" t="str">
        <f ca="1">IFERROR(
  VLOOKUP(
    $G23,
    shortcut設定!$F:$J,
    MATCH(
      "ProgramsIndex",
      shortcut設定!$F$12:$J$12,
      0
    ),
    FALSE
  ),
  ""
)</f>
        <v>112</v>
      </c>
      <c r="S23" s="13" t="str">
        <f ca="1">IF(
  AND($A23&lt;&gt;"",$H23="○"),
  shortcut設定!$F$4&amp;"\"&amp;R23&amp;"_"&amp;G23,
  ""
)</f>
        <v>%USERPROFILE%\AppData\Roaming\Microsoft\Windows\Start Menu\Programs\112_Common_View</v>
      </c>
      <c r="T23" s="13" t="str">
        <f>IF(
  AND($A23&lt;&gt;"",$I23&lt;&gt;"-",$I23&lt;&gt;""),
  "mkdir """&amp;shortcut設定!$F$4&amp;"\"&amp;shortcut設定!$F$8&amp;""" &amp; """&amp;shortcut設定!$F$7&amp;""" """&amp;$U23&amp;""" """&amp;$C23&amp;""""&amp;IF($D23="-",""," """&amp;$D23&amp;""""),
  ""
)</f>
        <v/>
      </c>
      <c r="U23" s="14" t="str">
        <f>IF(
  AND($A23&lt;&gt;"",$I23&lt;&gt;"-",$I23&lt;&gt;""),
  shortcut設定!$F$4&amp;"\"&amp;shortcut設定!$F$8&amp;"\"&amp;$I23&amp;"（"&amp;$B23&amp;"）.lnk",
  ""
)</f>
        <v/>
      </c>
      <c r="V23" s="13" t="str">
        <f>IF(
  AND($A23&lt;&gt;"",$J23&lt;&gt;"-",$J23&lt;&gt;""),
  "mkdir """&amp;shortcut設定!$F$4&amp;"\"&amp;shortcut設定!$F$9&amp;""" &amp; """&amp;shortcut設定!$F$7&amp;""" """&amp;$W23&amp;""" """&amp;$C23&amp;""""&amp;IF($D23="-",""," """&amp;$D23&amp;"""")&amp;IF($J23="-",""," """" """&amp;$J23&amp;""""),
  ""
)</f>
        <v/>
      </c>
      <c r="W23" s="14" t="str">
        <f>IF(
  AND($A23&lt;&gt;"",$J23&lt;&gt;"-",$J23&lt;&gt;""),
  shortcut設定!$F$4&amp;"\"&amp;shortcut設定!$F$9&amp;"\"&amp;$A23&amp;"（"&amp;$B23&amp;"）.lnk",
  ""
)</f>
        <v/>
      </c>
      <c r="X23" s="13" t="str">
        <f>IF(
  AND($A23&lt;&gt;"",$K23&lt;&gt;"-",$K23&lt;&gt;""),
  """"&amp;shortcut設定!$F$7&amp;""" """&amp;$AA23&amp;""" """&amp;$C23&amp;""""&amp;IF($D23="-",""," """&amp;$D23&amp;""""),
  ""
)</f>
        <v/>
      </c>
      <c r="Y23" s="9" t="str">
        <f ca="1">IFERROR(
  VLOOKUP(
    $G23,
    shortcut設定!$F:$J,
    MATCH(
      "ProgramsIndex",
      shortcut設定!$F$12:$J$12,
      0
    ),
    FALSE
  ),
  ""
)</f>
        <v>112</v>
      </c>
      <c r="Z23" s="20" t="str">
        <f t="shared" si="2"/>
        <v/>
      </c>
      <c r="AA23" s="13" t="str">
        <f>IF(
  AND($A23&lt;&gt;"",$K23="○"),
  shortcut設定!$F$5&amp;"\"&amp;Y23&amp;"_"&amp;A23&amp;"（"&amp;B23&amp;"）"&amp;Z23&amp;".lnk",
  ""
)</f>
        <v/>
      </c>
      <c r="AB23" s="13" t="str">
        <f>IF(
  AND($A23&lt;&gt;"",$M23="○"),
  """"&amp;shortcut設定!$F$7&amp;""" """&amp;$AC23&amp;""" """&amp;$C23&amp;""""&amp;IF($D23="-",""," """&amp;$D23&amp;""""),
  ""
)</f>
        <v/>
      </c>
      <c r="AC23" s="9" t="str">
        <f>IF(
  AND($A23&lt;&gt;"",$M23="○"),
  shortcut設定!$F$6&amp;"\"&amp;A23&amp;"（"&amp;B23&amp;"）.lnk",
  ""
)</f>
        <v/>
      </c>
      <c r="AD23" s="13" t="str">
        <f>IF(
  AND($A23&lt;&gt;"",$N23&lt;&gt;"-",$N23&lt;&gt;""),
  """"&amp;shortcut設定!$F$7&amp;""" """&amp;$N23&amp;".lnk"" """&amp;$C23&amp;""""&amp;IF($D23="-",""," """&amp;$D23&amp;""""),
  ""
)</f>
        <v/>
      </c>
      <c r="AE23" s="97" t="s">
        <v>193</v>
      </c>
    </row>
    <row r="24" spans="1:31">
      <c r="A24" s="9" t="s">
        <v>620</v>
      </c>
      <c r="B24" s="9" t="s">
        <v>777</v>
      </c>
      <c r="C24" s="9" t="s">
        <v>234</v>
      </c>
      <c r="D24" s="15" t="s">
        <v>43</v>
      </c>
      <c r="E24" s="15" t="s">
        <v>185</v>
      </c>
      <c r="F24" s="15" t="s">
        <v>165</v>
      </c>
      <c r="G24" s="9" t="s">
        <v>78</v>
      </c>
      <c r="H24" s="15" t="s">
        <v>895</v>
      </c>
      <c r="I24" s="15" t="s">
        <v>69</v>
      </c>
      <c r="J24" s="15" t="s">
        <v>69</v>
      </c>
      <c r="K24" s="99" t="s">
        <v>69</v>
      </c>
      <c r="L24" s="100" t="s">
        <v>596</v>
      </c>
      <c r="M24" s="15" t="s">
        <v>69</v>
      </c>
      <c r="N24" s="26" t="s">
        <v>1000</v>
      </c>
      <c r="O24" s="9" t="str">
        <f t="shared" si="0"/>
        <v/>
      </c>
      <c r="P24" s="9" t="str">
        <f t="shared" si="1"/>
        <v/>
      </c>
      <c r="Q24" s="13" t="str">
        <f ca="1">IF(
  AND($A24&lt;&gt;"",$H24="○"),
  "mkdir """&amp;S24&amp;""" &amp; """&amp;shortcut設定!$F$7&amp;""" """&amp;S24&amp;"\"&amp;A24&amp;"（"&amp;B24&amp;"）.lnk"" """&amp;C24&amp;""""&amp;IF($D24="-",""," """&amp;$D24&amp;""""),
  ""
)</f>
        <v>mkdir "%USERPROFILE%\AppData\Roaming\Microsoft\Windows\Start Menu\Programs\112_Common_View" &amp; "C:\codes\vbs\command\CreateShortcutFile.vbs" "%USERPROFILE%\AppData\Roaming\Microsoft\Windows\Start Menu\Programs\112_Common_View\CrystalDiskMark（HDDスペック検知）.lnk" "C:\prg_exe\CrystalDiskMark\DiskMark64.exe"</v>
      </c>
      <c r="R24" s="9" t="str">
        <f ca="1">IFERROR(
  VLOOKUP(
    $G24,
    shortcut設定!$F:$J,
    MATCH(
      "ProgramsIndex",
      shortcut設定!$F$12:$J$12,
      0
    ),
    FALSE
  ),
  ""
)</f>
        <v>112</v>
      </c>
      <c r="S24" s="13" t="str">
        <f ca="1">IF(
  AND($A24&lt;&gt;"",$H24="○"),
  shortcut設定!$F$4&amp;"\"&amp;R24&amp;"_"&amp;G24,
  ""
)</f>
        <v>%USERPROFILE%\AppData\Roaming\Microsoft\Windows\Start Menu\Programs\112_Common_View</v>
      </c>
      <c r="T24" s="13" t="str">
        <f>IF(
  AND($A24&lt;&gt;"",$I24&lt;&gt;"-",$I24&lt;&gt;""),
  "mkdir """&amp;shortcut設定!$F$4&amp;"\"&amp;shortcut設定!$F$8&amp;""" &amp; """&amp;shortcut設定!$F$7&amp;""" """&amp;$U24&amp;""" """&amp;$C24&amp;""""&amp;IF($D24="-",""," """&amp;$D24&amp;""""),
  ""
)</f>
        <v/>
      </c>
      <c r="U24" s="14" t="str">
        <f>IF(
  AND($A24&lt;&gt;"",$I24&lt;&gt;"-",$I24&lt;&gt;""),
  shortcut設定!$F$4&amp;"\"&amp;shortcut設定!$F$8&amp;"\"&amp;$I24&amp;"（"&amp;$B24&amp;"）.lnk",
  ""
)</f>
        <v/>
      </c>
      <c r="V24" s="13" t="str">
        <f>IF(
  AND($A24&lt;&gt;"",$J24&lt;&gt;"-",$J24&lt;&gt;""),
  "mkdir """&amp;shortcut設定!$F$4&amp;"\"&amp;shortcut設定!$F$9&amp;""" &amp; """&amp;shortcut設定!$F$7&amp;""" """&amp;$W24&amp;""" """&amp;$C24&amp;""""&amp;IF($D24="-",""," """&amp;$D24&amp;"""")&amp;IF($J24="-",""," """" """&amp;$J24&amp;""""),
  ""
)</f>
        <v/>
      </c>
      <c r="W24" s="14" t="str">
        <f>IF(
  AND($A24&lt;&gt;"",$J24&lt;&gt;"-",$J24&lt;&gt;""),
  shortcut設定!$F$4&amp;"\"&amp;shortcut設定!$F$9&amp;"\"&amp;$A24&amp;"（"&amp;$B24&amp;"）.lnk",
  ""
)</f>
        <v/>
      </c>
      <c r="X24" s="13" t="str">
        <f>IF(
  AND($A24&lt;&gt;"",$K24&lt;&gt;"-",$K24&lt;&gt;""),
  """"&amp;shortcut設定!$F$7&amp;""" """&amp;$AA24&amp;""" """&amp;$C24&amp;""""&amp;IF($D24="-",""," """&amp;$D24&amp;""""),
  ""
)</f>
        <v/>
      </c>
      <c r="Y24" s="9" t="str">
        <f ca="1">IFERROR(
  VLOOKUP(
    $G24,
    shortcut設定!$F:$J,
    MATCH(
      "ProgramsIndex",
      shortcut設定!$F$12:$J$12,
      0
    ),
    FALSE
  ),
  ""
)</f>
        <v>112</v>
      </c>
      <c r="Z24" s="20" t="str">
        <f t="shared" si="2"/>
        <v/>
      </c>
      <c r="AA24" s="13" t="str">
        <f>IF(
  AND($A24&lt;&gt;"",$K24="○"),
  shortcut設定!$F$5&amp;"\"&amp;Y24&amp;"_"&amp;A24&amp;"（"&amp;B24&amp;"）"&amp;Z24&amp;".lnk",
  ""
)</f>
        <v/>
      </c>
      <c r="AB24" s="13" t="str">
        <f>IF(
  AND($A24&lt;&gt;"",$M24="○"),
  """"&amp;shortcut設定!$F$7&amp;""" """&amp;$AC24&amp;""" """&amp;$C24&amp;""""&amp;IF($D24="-",""," """&amp;$D24&amp;""""),
  ""
)</f>
        <v/>
      </c>
      <c r="AC24" s="9" t="str">
        <f>IF(
  AND($A24&lt;&gt;"",$M24="○"),
  shortcut設定!$F$6&amp;"\"&amp;A24&amp;"（"&amp;B24&amp;"）.lnk",
  ""
)</f>
        <v/>
      </c>
      <c r="AD24" s="13" t="str">
        <f>IF(
  AND($A24&lt;&gt;"",$N24&lt;&gt;"-",$N24&lt;&gt;""),
  """"&amp;shortcut設定!$F$7&amp;""" """&amp;$N24&amp;".lnk"" """&amp;$C24&amp;""""&amp;IF($D24="-",""," """&amp;$D24&amp;""""),
  ""
)</f>
        <v/>
      </c>
      <c r="AE24" s="97" t="s">
        <v>193</v>
      </c>
    </row>
    <row r="25" spans="1:31">
      <c r="A25" s="9" t="s">
        <v>621</v>
      </c>
      <c r="B25" s="9" t="s">
        <v>778</v>
      </c>
      <c r="C25" s="9" t="s">
        <v>235</v>
      </c>
      <c r="D25" s="15" t="s">
        <v>43</v>
      </c>
      <c r="E25" s="15" t="s">
        <v>165</v>
      </c>
      <c r="F25" s="15" t="s">
        <v>165</v>
      </c>
      <c r="G25" s="9" t="s">
        <v>72</v>
      </c>
      <c r="H25" s="15" t="s">
        <v>895</v>
      </c>
      <c r="I25" s="15" t="s">
        <v>69</v>
      </c>
      <c r="J25" s="15" t="s">
        <v>69</v>
      </c>
      <c r="K25" s="99" t="s">
        <v>69</v>
      </c>
      <c r="L25" s="100" t="s">
        <v>596</v>
      </c>
      <c r="M25" s="15" t="s">
        <v>69</v>
      </c>
      <c r="N25" s="26" t="s">
        <v>1000</v>
      </c>
      <c r="O25" s="9" t="str">
        <f t="shared" si="0"/>
        <v/>
      </c>
      <c r="P25" s="9" t="str">
        <f t="shared" si="1"/>
        <v/>
      </c>
      <c r="Q25" s="13" t="str">
        <f ca="1">IF(
  AND($A25&lt;&gt;"",$H25="○"),
  "mkdir """&amp;S25&amp;""" &amp; """&amp;shortcut設定!$F$7&amp;""" """&amp;S25&amp;"\"&amp;A25&amp;"（"&amp;B25&amp;"）.lnk"" """&amp;C25&amp;""""&amp;IF($D25="-",""," """&amp;$D25&amp;""""),
  ""
)</f>
        <v>mkdir "%USERPROFILE%\AppData\Roaming\Microsoft\Windows\Start Menu\Programs\121_Doc_Analyze" &amp; "C:\codes\vbs\command\CreateShortcutFile.vbs" "%USERPROFILE%\AppData\Roaming\Microsoft\Windows\Start Menu\Programs\121_Doc_Analyze\Ctags（ソースコード解析用タグ作成）.lnk" "C:\prg_exe\Ctags\ctags.exe"</v>
      </c>
      <c r="R25" s="9" t="str">
        <f ca="1">IFERROR(
  VLOOKUP(
    $G25,
    shortcut設定!$F:$J,
    MATCH(
      "ProgramsIndex",
      shortcut設定!$F$12:$J$12,
      0
    ),
    FALSE
  ),
  ""
)</f>
        <v>121</v>
      </c>
      <c r="S25" s="13" t="str">
        <f ca="1">IF(
  AND($A25&lt;&gt;"",$H25="○"),
  shortcut設定!$F$4&amp;"\"&amp;R25&amp;"_"&amp;G25,
  ""
)</f>
        <v>%USERPROFILE%\AppData\Roaming\Microsoft\Windows\Start Menu\Programs\121_Doc_Analyze</v>
      </c>
      <c r="T25" s="13" t="str">
        <f>IF(
  AND($A25&lt;&gt;"",$I25&lt;&gt;"-",$I25&lt;&gt;""),
  "mkdir """&amp;shortcut設定!$F$4&amp;"\"&amp;shortcut設定!$F$8&amp;""" &amp; """&amp;shortcut設定!$F$7&amp;""" """&amp;$U25&amp;""" """&amp;$C25&amp;""""&amp;IF($D25="-",""," """&amp;$D25&amp;""""),
  ""
)</f>
        <v/>
      </c>
      <c r="U25" s="14" t="str">
        <f>IF(
  AND($A25&lt;&gt;"",$I25&lt;&gt;"-",$I25&lt;&gt;""),
  shortcut設定!$F$4&amp;"\"&amp;shortcut設定!$F$8&amp;"\"&amp;$I25&amp;"（"&amp;$B25&amp;"）.lnk",
  ""
)</f>
        <v/>
      </c>
      <c r="V25" s="13" t="str">
        <f>IF(
  AND($A25&lt;&gt;"",$J25&lt;&gt;"-",$J25&lt;&gt;""),
  "mkdir """&amp;shortcut設定!$F$4&amp;"\"&amp;shortcut設定!$F$9&amp;""" &amp; """&amp;shortcut設定!$F$7&amp;""" """&amp;$W25&amp;""" """&amp;$C25&amp;""""&amp;IF($D25="-",""," """&amp;$D25&amp;"""")&amp;IF($J25="-",""," """" """&amp;$J25&amp;""""),
  ""
)</f>
        <v/>
      </c>
      <c r="W25" s="14" t="str">
        <f>IF(
  AND($A25&lt;&gt;"",$J25&lt;&gt;"-",$J25&lt;&gt;""),
  shortcut設定!$F$4&amp;"\"&amp;shortcut設定!$F$9&amp;"\"&amp;$A25&amp;"（"&amp;$B25&amp;"）.lnk",
  ""
)</f>
        <v/>
      </c>
      <c r="X25" s="13" t="str">
        <f>IF(
  AND($A25&lt;&gt;"",$K25&lt;&gt;"-",$K25&lt;&gt;""),
  """"&amp;shortcut設定!$F$7&amp;""" """&amp;$AA25&amp;""" """&amp;$C25&amp;""""&amp;IF($D25="-",""," """&amp;$D25&amp;""""),
  ""
)</f>
        <v/>
      </c>
      <c r="Y25" s="9" t="str">
        <f ca="1">IFERROR(
  VLOOKUP(
    $G25,
    shortcut設定!$F:$J,
    MATCH(
      "ProgramsIndex",
      shortcut設定!$F$12:$J$12,
      0
    ),
    FALSE
  ),
  ""
)</f>
        <v>121</v>
      </c>
      <c r="Z25" s="20" t="str">
        <f t="shared" si="2"/>
        <v/>
      </c>
      <c r="AA25" s="13" t="str">
        <f>IF(
  AND($A25&lt;&gt;"",$K25="○"),
  shortcut設定!$F$5&amp;"\"&amp;Y25&amp;"_"&amp;A25&amp;"（"&amp;B25&amp;"）"&amp;Z25&amp;".lnk",
  ""
)</f>
        <v/>
      </c>
      <c r="AB25" s="13" t="str">
        <f>IF(
  AND($A25&lt;&gt;"",$M25="○"),
  """"&amp;shortcut設定!$F$7&amp;""" """&amp;$AC25&amp;""" """&amp;$C25&amp;""""&amp;IF($D25="-",""," """&amp;$D25&amp;""""),
  ""
)</f>
        <v/>
      </c>
      <c r="AC25" s="9" t="str">
        <f>IF(
  AND($A25&lt;&gt;"",$M25="○"),
  shortcut設定!$F$6&amp;"\"&amp;A25&amp;"（"&amp;B25&amp;"）.lnk",
  ""
)</f>
        <v/>
      </c>
      <c r="AD25" s="13" t="str">
        <f>IF(
  AND($A25&lt;&gt;"",$N25&lt;&gt;"-",$N25&lt;&gt;""),
  """"&amp;shortcut設定!$F$7&amp;""" """&amp;$N25&amp;".lnk"" """&amp;$C25&amp;""""&amp;IF($D25="-",""," """&amp;$D25&amp;""""),
  ""
)</f>
        <v/>
      </c>
      <c r="AE25" s="97" t="s">
        <v>193</v>
      </c>
    </row>
    <row r="26" spans="1:31">
      <c r="A26" s="9" t="s">
        <v>79</v>
      </c>
      <c r="B26" s="9" t="s">
        <v>779</v>
      </c>
      <c r="C26" s="9" t="s">
        <v>236</v>
      </c>
      <c r="D26" s="15" t="s">
        <v>43</v>
      </c>
      <c r="E26" s="15" t="s">
        <v>185</v>
      </c>
      <c r="F26" s="15" t="s">
        <v>165</v>
      </c>
      <c r="G26" s="9" t="s">
        <v>73</v>
      </c>
      <c r="H26" s="15" t="s">
        <v>895</v>
      </c>
      <c r="I26" s="15" t="s">
        <v>69</v>
      </c>
      <c r="J26" s="15" t="s">
        <v>69</v>
      </c>
      <c r="K26" s="99" t="s">
        <v>69</v>
      </c>
      <c r="L26" s="100" t="s">
        <v>596</v>
      </c>
      <c r="M26" s="15" t="s">
        <v>69</v>
      </c>
      <c r="N26" s="26" t="s">
        <v>1000</v>
      </c>
      <c r="O26" s="9" t="str">
        <f t="shared" si="0"/>
        <v/>
      </c>
      <c r="P26" s="9" t="str">
        <f t="shared" si="1"/>
        <v/>
      </c>
      <c r="Q26" s="13" t="str">
        <f ca="1">IF(
  AND($A26&lt;&gt;"",$H26="○"),
  "mkdir """&amp;S26&amp;""" &amp; """&amp;shortcut設定!$F$7&amp;""" """&amp;S26&amp;"\"&amp;A26&amp;"（"&amp;B26&amp;"）.lnk"" """&amp;C26&amp;""""&amp;IF($D26="-",""," """&amp;$D26&amp;""""),
  ""
)</f>
        <v>mkdir "%USERPROFILE%\AppData\Roaming\Microsoft\Windows\Start Menu\Programs\172_Utility_Other" &amp; "C:\codes\vbs\command\CreateShortcutFile.vbs" "%USERPROFILE%\AppData\Roaming\Microsoft\Windows\Start Menu\Programs\172_Utility_Other\DeInput（キーボード入力無効化）.lnk" "C:\prg_exe\DeInput\DeInput.exe"</v>
      </c>
      <c r="R26" s="9" t="str">
        <f ca="1">IFERROR(
  VLOOKUP(
    $G26,
    shortcut設定!$F:$J,
    MATCH(
      "ProgramsIndex",
      shortcut設定!$F$12:$J$12,
      0
    ),
    FALSE
  ),
  ""
)</f>
        <v>172</v>
      </c>
      <c r="S26" s="13" t="str">
        <f ca="1">IF(
  AND($A26&lt;&gt;"",$H26="○"),
  shortcut設定!$F$4&amp;"\"&amp;R26&amp;"_"&amp;G26,
  ""
)</f>
        <v>%USERPROFILE%\AppData\Roaming\Microsoft\Windows\Start Menu\Programs\172_Utility_Other</v>
      </c>
      <c r="T26" s="13" t="str">
        <f>IF(
  AND($A26&lt;&gt;"",$I26&lt;&gt;"-",$I26&lt;&gt;""),
  "mkdir """&amp;shortcut設定!$F$4&amp;"\"&amp;shortcut設定!$F$8&amp;""" &amp; """&amp;shortcut設定!$F$7&amp;""" """&amp;$U26&amp;""" """&amp;$C26&amp;""""&amp;IF($D26="-",""," """&amp;$D26&amp;""""),
  ""
)</f>
        <v/>
      </c>
      <c r="U26" s="14" t="str">
        <f>IF(
  AND($A26&lt;&gt;"",$I26&lt;&gt;"-",$I26&lt;&gt;""),
  shortcut設定!$F$4&amp;"\"&amp;shortcut設定!$F$8&amp;"\"&amp;$I26&amp;"（"&amp;$B26&amp;"）.lnk",
  ""
)</f>
        <v/>
      </c>
      <c r="V26" s="13" t="str">
        <f>IF(
  AND($A26&lt;&gt;"",$J26&lt;&gt;"-",$J26&lt;&gt;""),
  "mkdir """&amp;shortcut設定!$F$4&amp;"\"&amp;shortcut設定!$F$9&amp;""" &amp; """&amp;shortcut設定!$F$7&amp;""" """&amp;$W26&amp;""" """&amp;$C26&amp;""""&amp;IF($D26="-",""," """&amp;$D26&amp;"""")&amp;IF($J26="-",""," """" """&amp;$J26&amp;""""),
  ""
)</f>
        <v/>
      </c>
      <c r="W26" s="14" t="str">
        <f>IF(
  AND($A26&lt;&gt;"",$J26&lt;&gt;"-",$J26&lt;&gt;""),
  shortcut設定!$F$4&amp;"\"&amp;shortcut設定!$F$9&amp;"\"&amp;$A26&amp;"（"&amp;$B26&amp;"）.lnk",
  ""
)</f>
        <v/>
      </c>
      <c r="X26" s="13" t="str">
        <f>IF(
  AND($A26&lt;&gt;"",$K26&lt;&gt;"-",$K26&lt;&gt;""),
  """"&amp;shortcut設定!$F$7&amp;""" """&amp;$AA26&amp;""" """&amp;$C26&amp;""""&amp;IF($D26="-",""," """&amp;$D26&amp;""""),
  ""
)</f>
        <v/>
      </c>
      <c r="Y26" s="9" t="str">
        <f ca="1">IFERROR(
  VLOOKUP(
    $G26,
    shortcut設定!$F:$J,
    MATCH(
      "ProgramsIndex",
      shortcut設定!$F$12:$J$12,
      0
    ),
    FALSE
  ),
  ""
)</f>
        <v>172</v>
      </c>
      <c r="Z26" s="20" t="str">
        <f t="shared" si="2"/>
        <v/>
      </c>
      <c r="AA26" s="13" t="str">
        <f>IF(
  AND($A26&lt;&gt;"",$K26="○"),
  shortcut設定!$F$5&amp;"\"&amp;Y26&amp;"_"&amp;A26&amp;"（"&amp;B26&amp;"）"&amp;Z26&amp;".lnk",
  ""
)</f>
        <v/>
      </c>
      <c r="AB26" s="13" t="str">
        <f>IF(
  AND($A26&lt;&gt;"",$M26="○"),
  """"&amp;shortcut設定!$F$7&amp;""" """&amp;$AC26&amp;""" """&amp;$C26&amp;""""&amp;IF($D26="-",""," """&amp;$D26&amp;""""),
  ""
)</f>
        <v/>
      </c>
      <c r="AC26" s="9" t="str">
        <f>IF(
  AND($A26&lt;&gt;"",$M26="○"),
  shortcut設定!$F$6&amp;"\"&amp;A26&amp;"（"&amp;B26&amp;"）.lnk",
  ""
)</f>
        <v/>
      </c>
      <c r="AD26" s="13" t="str">
        <f>IF(
  AND($A26&lt;&gt;"",$N26&lt;&gt;"-",$N26&lt;&gt;""),
  """"&amp;shortcut設定!$F$7&amp;""" """&amp;$N26&amp;".lnk"" """&amp;$C26&amp;""""&amp;IF($D26="-",""," """&amp;$D26&amp;""""),
  ""
)</f>
        <v/>
      </c>
      <c r="AE26" s="97" t="s">
        <v>193</v>
      </c>
    </row>
    <row r="27" spans="1:31">
      <c r="A27" s="9" t="s">
        <v>622</v>
      </c>
      <c r="B27" s="9" t="s">
        <v>780</v>
      </c>
      <c r="C27" s="9" t="s">
        <v>237</v>
      </c>
      <c r="D27" s="15" t="s">
        <v>43</v>
      </c>
      <c r="E27" s="15" t="s">
        <v>185</v>
      </c>
      <c r="F27" s="15" t="s">
        <v>165</v>
      </c>
      <c r="G27" s="9" t="s">
        <v>77</v>
      </c>
      <c r="H27" s="15" t="s">
        <v>895</v>
      </c>
      <c r="I27" s="15" t="s">
        <v>69</v>
      </c>
      <c r="J27" s="15" t="s">
        <v>69</v>
      </c>
      <c r="K27" s="99" t="s">
        <v>69</v>
      </c>
      <c r="L27" s="100" t="s">
        <v>596</v>
      </c>
      <c r="M27" s="15" t="s">
        <v>69</v>
      </c>
      <c r="N27" s="26" t="s">
        <v>1000</v>
      </c>
      <c r="O27" s="9" t="str">
        <f t="shared" si="0"/>
        <v/>
      </c>
      <c r="P27" s="9" t="str">
        <f t="shared" si="1"/>
        <v/>
      </c>
      <c r="Q27" s="13" t="str">
        <f ca="1">IF(
  AND($A27&lt;&gt;"",$H27="○"),
  "mkdir """&amp;S27&amp;""" &amp; """&amp;shortcut設定!$F$7&amp;""" """&amp;S27&amp;"\"&amp;A27&amp;"（"&amp;B27&amp;"）.lnk"" """&amp;C27&amp;""""&amp;IF($D27="-",""," """&amp;$D27&amp;""""),
  ""
)</f>
        <v>mkdir "%USERPROFILE%\AppData\Roaming\Microsoft\Windows\Start Menu\Programs\171_Utility_System" &amp; "C:\codes\vbs\command\CreateShortcutFile.vbs" "%USERPROFILE%\AppData\Roaming\Microsoft\Windows\Start Menu\Programs\171_Utility_System\dimmer（モニタ輝度設定）.lnk" "C:\prg_exe\dimmer\dimmer.exe"</v>
      </c>
      <c r="R27" s="9" t="str">
        <f ca="1">IFERROR(
  VLOOKUP(
    $G27,
    shortcut設定!$F:$J,
    MATCH(
      "ProgramsIndex",
      shortcut設定!$F$12:$J$12,
      0
    ),
    FALSE
  ),
  ""
)</f>
        <v>171</v>
      </c>
      <c r="S27" s="13" t="str">
        <f ca="1">IF(
  AND($A27&lt;&gt;"",$H27="○"),
  shortcut設定!$F$4&amp;"\"&amp;R27&amp;"_"&amp;G27,
  ""
)</f>
        <v>%USERPROFILE%\AppData\Roaming\Microsoft\Windows\Start Menu\Programs\171_Utility_System</v>
      </c>
      <c r="T27" s="13" t="str">
        <f>IF(
  AND($A27&lt;&gt;"",$I27&lt;&gt;"-",$I27&lt;&gt;""),
  "mkdir """&amp;shortcut設定!$F$4&amp;"\"&amp;shortcut設定!$F$8&amp;""" &amp; """&amp;shortcut設定!$F$7&amp;""" """&amp;$U27&amp;""" """&amp;$C27&amp;""""&amp;IF($D27="-",""," """&amp;$D27&amp;""""),
  ""
)</f>
        <v/>
      </c>
      <c r="U27" s="14" t="str">
        <f>IF(
  AND($A27&lt;&gt;"",$I27&lt;&gt;"-",$I27&lt;&gt;""),
  shortcut設定!$F$4&amp;"\"&amp;shortcut設定!$F$8&amp;"\"&amp;$I27&amp;"（"&amp;$B27&amp;"）.lnk",
  ""
)</f>
        <v/>
      </c>
      <c r="V27" s="13" t="str">
        <f>IF(
  AND($A27&lt;&gt;"",$J27&lt;&gt;"-",$J27&lt;&gt;""),
  "mkdir """&amp;shortcut設定!$F$4&amp;"\"&amp;shortcut設定!$F$9&amp;""" &amp; """&amp;shortcut設定!$F$7&amp;""" """&amp;$W27&amp;""" """&amp;$C27&amp;""""&amp;IF($D27="-",""," """&amp;$D27&amp;"""")&amp;IF($J27="-",""," """" """&amp;$J27&amp;""""),
  ""
)</f>
        <v/>
      </c>
      <c r="W27" s="14" t="str">
        <f>IF(
  AND($A27&lt;&gt;"",$J27&lt;&gt;"-",$J27&lt;&gt;""),
  shortcut設定!$F$4&amp;"\"&amp;shortcut設定!$F$9&amp;"\"&amp;$A27&amp;"（"&amp;$B27&amp;"）.lnk",
  ""
)</f>
        <v/>
      </c>
      <c r="X27" s="13" t="str">
        <f>IF(
  AND($A27&lt;&gt;"",$K27&lt;&gt;"-",$K27&lt;&gt;""),
  """"&amp;shortcut設定!$F$7&amp;""" """&amp;$AA27&amp;""" """&amp;$C27&amp;""""&amp;IF($D27="-",""," """&amp;$D27&amp;""""),
  ""
)</f>
        <v/>
      </c>
      <c r="Y27" s="9" t="str">
        <f ca="1">IFERROR(
  VLOOKUP(
    $G27,
    shortcut設定!$F:$J,
    MATCH(
      "ProgramsIndex",
      shortcut設定!$F$12:$J$12,
      0
    ),
    FALSE
  ),
  ""
)</f>
        <v>171</v>
      </c>
      <c r="Z27" s="20" t="str">
        <f t="shared" si="2"/>
        <v/>
      </c>
      <c r="AA27" s="13" t="str">
        <f>IF(
  AND($A27&lt;&gt;"",$K27="○"),
  shortcut設定!$F$5&amp;"\"&amp;Y27&amp;"_"&amp;A27&amp;"（"&amp;B27&amp;"）"&amp;Z27&amp;".lnk",
  ""
)</f>
        <v/>
      </c>
      <c r="AB27" s="13" t="str">
        <f>IF(
  AND($A27&lt;&gt;"",$M27="○"),
  """"&amp;shortcut設定!$F$7&amp;""" """&amp;$AC27&amp;""" """&amp;$C27&amp;""""&amp;IF($D27="-",""," """&amp;$D27&amp;""""),
  ""
)</f>
        <v/>
      </c>
      <c r="AC27" s="9" t="str">
        <f>IF(
  AND($A27&lt;&gt;"",$M27="○"),
  shortcut設定!$F$6&amp;"\"&amp;A27&amp;"（"&amp;B27&amp;"）.lnk",
  ""
)</f>
        <v/>
      </c>
      <c r="AD27" s="13" t="str">
        <f>IF(
  AND($A27&lt;&gt;"",$N27&lt;&gt;"-",$N27&lt;&gt;""),
  """"&amp;shortcut設定!$F$7&amp;""" """&amp;$N27&amp;".lnk"" """&amp;$C27&amp;""""&amp;IF($D27="-",""," """&amp;$D27&amp;""""),
  ""
)</f>
        <v/>
      </c>
      <c r="AE27" s="97" t="s">
        <v>193</v>
      </c>
    </row>
    <row r="28" spans="1:31">
      <c r="A28" s="9" t="s">
        <v>623</v>
      </c>
      <c r="B28" s="9" t="s">
        <v>781</v>
      </c>
      <c r="C28" s="9" t="s">
        <v>238</v>
      </c>
      <c r="D28" s="15" t="s">
        <v>43</v>
      </c>
      <c r="E28" s="15" t="s">
        <v>165</v>
      </c>
      <c r="F28" s="15" t="s">
        <v>165</v>
      </c>
      <c r="G28" s="9" t="s">
        <v>77</v>
      </c>
      <c r="H28" s="15" t="s">
        <v>895</v>
      </c>
      <c r="I28" s="15" t="s">
        <v>69</v>
      </c>
      <c r="J28" s="15" t="s">
        <v>69</v>
      </c>
      <c r="K28" s="99" t="s">
        <v>69</v>
      </c>
      <c r="L28" s="100" t="s">
        <v>596</v>
      </c>
      <c r="M28" s="15" t="s">
        <v>69</v>
      </c>
      <c r="N28" s="26" t="s">
        <v>1000</v>
      </c>
      <c r="O28" s="9" t="str">
        <f t="shared" si="0"/>
        <v/>
      </c>
      <c r="P28" s="9" t="str">
        <f t="shared" si="1"/>
        <v/>
      </c>
      <c r="Q28" s="13" t="str">
        <f ca="1">IF(
  AND($A28&lt;&gt;"",$H28="○"),
  "mkdir """&amp;S28&amp;""" &amp; """&amp;shortcut設定!$F$7&amp;""" """&amp;S28&amp;"\"&amp;A28&amp;"（"&amp;B28&amp;"）.lnk"" """&amp;C28&amp;""""&amp;IF($D28="-",""," """&amp;$D28&amp;""""),
  ""
)</f>
        <v>mkdir "%USERPROFILE%\AppData\Roaming\Microsoft\Windows\Start Menu\Programs\171_Utility_System" &amp; "C:\codes\vbs\command\CreateShortcutFile.vbs" "%USERPROFILE%\AppData\Roaming\Microsoft\Windows\Start Menu\Programs\171_Utility_System\DiskInfo（フォルダサイズ表示）.lnk" "C:\prg_exe\diskinfo64\DiskInfo3.exe"</v>
      </c>
      <c r="R28" s="9" t="str">
        <f ca="1">IFERROR(
  VLOOKUP(
    $G28,
    shortcut設定!$F:$J,
    MATCH(
      "ProgramsIndex",
      shortcut設定!$F$12:$J$12,
      0
    ),
    FALSE
  ),
  ""
)</f>
        <v>171</v>
      </c>
      <c r="S28" s="13" t="str">
        <f ca="1">IF(
  AND($A28&lt;&gt;"",$H28="○"),
  shortcut設定!$F$4&amp;"\"&amp;R28&amp;"_"&amp;G28,
  ""
)</f>
        <v>%USERPROFILE%\AppData\Roaming\Microsoft\Windows\Start Menu\Programs\171_Utility_System</v>
      </c>
      <c r="T28" s="13" t="str">
        <f>IF(
  AND($A28&lt;&gt;"",$I28&lt;&gt;"-",$I28&lt;&gt;""),
  "mkdir """&amp;shortcut設定!$F$4&amp;"\"&amp;shortcut設定!$F$8&amp;""" &amp; """&amp;shortcut設定!$F$7&amp;""" """&amp;$U28&amp;""" """&amp;$C28&amp;""""&amp;IF($D28="-",""," """&amp;$D28&amp;""""),
  ""
)</f>
        <v/>
      </c>
      <c r="U28" s="14" t="str">
        <f>IF(
  AND($A28&lt;&gt;"",$I28&lt;&gt;"-",$I28&lt;&gt;""),
  shortcut設定!$F$4&amp;"\"&amp;shortcut設定!$F$8&amp;"\"&amp;$I28&amp;"（"&amp;$B28&amp;"）.lnk",
  ""
)</f>
        <v/>
      </c>
      <c r="V28" s="13" t="str">
        <f>IF(
  AND($A28&lt;&gt;"",$J28&lt;&gt;"-",$J28&lt;&gt;""),
  "mkdir """&amp;shortcut設定!$F$4&amp;"\"&amp;shortcut設定!$F$9&amp;""" &amp; """&amp;shortcut設定!$F$7&amp;""" """&amp;$W28&amp;""" """&amp;$C28&amp;""""&amp;IF($D28="-",""," """&amp;$D28&amp;"""")&amp;IF($J28="-",""," """" """&amp;$J28&amp;""""),
  ""
)</f>
        <v/>
      </c>
      <c r="W28" s="14" t="str">
        <f>IF(
  AND($A28&lt;&gt;"",$J28&lt;&gt;"-",$J28&lt;&gt;""),
  shortcut設定!$F$4&amp;"\"&amp;shortcut設定!$F$9&amp;"\"&amp;$A28&amp;"（"&amp;$B28&amp;"）.lnk",
  ""
)</f>
        <v/>
      </c>
      <c r="X28" s="13" t="str">
        <f>IF(
  AND($A28&lt;&gt;"",$K28&lt;&gt;"-",$K28&lt;&gt;""),
  """"&amp;shortcut設定!$F$7&amp;""" """&amp;$AA28&amp;""" """&amp;$C28&amp;""""&amp;IF($D28="-",""," """&amp;$D28&amp;""""),
  ""
)</f>
        <v/>
      </c>
      <c r="Y28" s="9" t="str">
        <f ca="1">IFERROR(
  VLOOKUP(
    $G28,
    shortcut設定!$F:$J,
    MATCH(
      "ProgramsIndex",
      shortcut設定!$F$12:$J$12,
      0
    ),
    FALSE
  ),
  ""
)</f>
        <v>171</v>
      </c>
      <c r="Z28" s="20" t="str">
        <f t="shared" si="2"/>
        <v/>
      </c>
      <c r="AA28" s="13" t="str">
        <f>IF(
  AND($A28&lt;&gt;"",$K28="○"),
  shortcut設定!$F$5&amp;"\"&amp;Y28&amp;"_"&amp;A28&amp;"（"&amp;B28&amp;"）"&amp;Z28&amp;".lnk",
  ""
)</f>
        <v/>
      </c>
      <c r="AB28" s="13" t="str">
        <f>IF(
  AND($A28&lt;&gt;"",$M28="○"),
  """"&amp;shortcut設定!$F$7&amp;""" """&amp;$AC28&amp;""" """&amp;$C28&amp;""""&amp;IF($D28="-",""," """&amp;$D28&amp;""""),
  ""
)</f>
        <v/>
      </c>
      <c r="AC28" s="9" t="str">
        <f>IF(
  AND($A28&lt;&gt;"",$M28="○"),
  shortcut設定!$F$6&amp;"\"&amp;A28&amp;"（"&amp;B28&amp;"）.lnk",
  ""
)</f>
        <v/>
      </c>
      <c r="AD28" s="13" t="str">
        <f>IF(
  AND($A28&lt;&gt;"",$N28&lt;&gt;"-",$N28&lt;&gt;""),
  """"&amp;shortcut設定!$F$7&amp;""" """&amp;$N28&amp;".lnk"" """&amp;$C28&amp;""""&amp;IF($D28="-",""," """&amp;$D28&amp;""""),
  ""
)</f>
        <v/>
      </c>
      <c r="AE28" s="97" t="s">
        <v>193</v>
      </c>
    </row>
    <row r="29" spans="1:31">
      <c r="A29" s="9" t="s">
        <v>624</v>
      </c>
      <c r="B29" s="9" t="s">
        <v>782</v>
      </c>
      <c r="C29" s="9" t="s">
        <v>239</v>
      </c>
      <c r="D29" s="15" t="s">
        <v>43</v>
      </c>
      <c r="E29" s="15" t="s">
        <v>185</v>
      </c>
      <c r="F29" s="15" t="s">
        <v>165</v>
      </c>
      <c r="G29" s="9" t="s">
        <v>80</v>
      </c>
      <c r="H29" s="15" t="s">
        <v>895</v>
      </c>
      <c r="I29" s="15" t="s">
        <v>69</v>
      </c>
      <c r="J29" s="15" t="s">
        <v>69</v>
      </c>
      <c r="K29" s="99" t="s">
        <v>69</v>
      </c>
      <c r="L29" s="100" t="s">
        <v>596</v>
      </c>
      <c r="M29" s="15" t="s">
        <v>69</v>
      </c>
      <c r="N29" s="26" t="s">
        <v>1000</v>
      </c>
      <c r="O29" s="9" t="str">
        <f t="shared" si="0"/>
        <v/>
      </c>
      <c r="P29" s="9" t="str">
        <f t="shared" si="1"/>
        <v/>
      </c>
      <c r="Q29" s="13" t="str">
        <f ca="1">IF(
  AND($A29&lt;&gt;"",$H29="○"),
  "mkdir """&amp;S29&amp;""" &amp; """&amp;shortcut設定!$F$7&amp;""" """&amp;S29&amp;"\"&amp;A29&amp;"（"&amp;B29&amp;"）.lnk"" """&amp;C29&amp;""""&amp;IF($D29="-",""," """&amp;$D29&amp;""""),
  ""
)</f>
        <v>mkdir "%USERPROFILE%\AppData\Roaming\Microsoft\Windows\Start Menu\Programs\111_Common_Analyze" &amp; "C:\codes\vbs\command\CreateShortcutFile.vbs" "%USERPROFILE%\AppData\Roaming\Microsoft\Windows\Start Menu\Programs\111_Common_Analyze\DupFileEliminator（重複ファイル削除）.lnk" "C:\prg_exe\DupFileEliminator\DupFileEliminator.exe"</v>
      </c>
      <c r="R29" s="9" t="str">
        <f ca="1">IFERROR(
  VLOOKUP(
    $G29,
    shortcut設定!$F:$J,
    MATCH(
      "ProgramsIndex",
      shortcut設定!$F$12:$J$12,
      0
    ),
    FALSE
  ),
  ""
)</f>
        <v>111</v>
      </c>
      <c r="S29" s="13" t="str">
        <f ca="1">IF(
  AND($A29&lt;&gt;"",$H29="○"),
  shortcut設定!$F$4&amp;"\"&amp;R29&amp;"_"&amp;G29,
  ""
)</f>
        <v>%USERPROFILE%\AppData\Roaming\Microsoft\Windows\Start Menu\Programs\111_Common_Analyze</v>
      </c>
      <c r="T29" s="13" t="str">
        <f>IF(
  AND($A29&lt;&gt;"",$I29&lt;&gt;"-",$I29&lt;&gt;""),
  "mkdir """&amp;shortcut設定!$F$4&amp;"\"&amp;shortcut設定!$F$8&amp;""" &amp; """&amp;shortcut設定!$F$7&amp;""" """&amp;$U29&amp;""" """&amp;$C29&amp;""""&amp;IF($D29="-",""," """&amp;$D29&amp;""""),
  ""
)</f>
        <v/>
      </c>
      <c r="U29" s="14" t="str">
        <f>IF(
  AND($A29&lt;&gt;"",$I29&lt;&gt;"-",$I29&lt;&gt;""),
  shortcut設定!$F$4&amp;"\"&amp;shortcut設定!$F$8&amp;"\"&amp;$I29&amp;"（"&amp;$B29&amp;"）.lnk",
  ""
)</f>
        <v/>
      </c>
      <c r="V29" s="13" t="str">
        <f>IF(
  AND($A29&lt;&gt;"",$J29&lt;&gt;"-",$J29&lt;&gt;""),
  "mkdir """&amp;shortcut設定!$F$4&amp;"\"&amp;shortcut設定!$F$9&amp;""" &amp; """&amp;shortcut設定!$F$7&amp;""" """&amp;$W29&amp;""" """&amp;$C29&amp;""""&amp;IF($D29="-",""," """&amp;$D29&amp;"""")&amp;IF($J29="-",""," """" """&amp;$J29&amp;""""),
  ""
)</f>
        <v/>
      </c>
      <c r="W29" s="14" t="str">
        <f>IF(
  AND($A29&lt;&gt;"",$J29&lt;&gt;"-",$J29&lt;&gt;""),
  shortcut設定!$F$4&amp;"\"&amp;shortcut設定!$F$9&amp;"\"&amp;$A29&amp;"（"&amp;$B29&amp;"）.lnk",
  ""
)</f>
        <v/>
      </c>
      <c r="X29" s="13" t="str">
        <f>IF(
  AND($A29&lt;&gt;"",$K29&lt;&gt;"-",$K29&lt;&gt;""),
  """"&amp;shortcut設定!$F$7&amp;""" """&amp;$AA29&amp;""" """&amp;$C29&amp;""""&amp;IF($D29="-",""," """&amp;$D29&amp;""""),
  ""
)</f>
        <v/>
      </c>
      <c r="Y29" s="9" t="str">
        <f ca="1">IFERROR(
  VLOOKUP(
    $G29,
    shortcut設定!$F:$J,
    MATCH(
      "ProgramsIndex",
      shortcut設定!$F$12:$J$12,
      0
    ),
    FALSE
  ),
  ""
)</f>
        <v>111</v>
      </c>
      <c r="Z29" s="20" t="str">
        <f t="shared" si="2"/>
        <v/>
      </c>
      <c r="AA29" s="13" t="str">
        <f>IF(
  AND($A29&lt;&gt;"",$K29="○"),
  shortcut設定!$F$5&amp;"\"&amp;Y29&amp;"_"&amp;A29&amp;"（"&amp;B29&amp;"）"&amp;Z29&amp;".lnk",
  ""
)</f>
        <v/>
      </c>
      <c r="AB29" s="13" t="str">
        <f>IF(
  AND($A29&lt;&gt;"",$M29="○"),
  """"&amp;shortcut設定!$F$7&amp;""" """&amp;$AC29&amp;""" """&amp;$C29&amp;""""&amp;IF($D29="-",""," """&amp;$D29&amp;""""),
  ""
)</f>
        <v/>
      </c>
      <c r="AC29" s="9" t="str">
        <f>IF(
  AND($A29&lt;&gt;"",$M29="○"),
  shortcut設定!$F$6&amp;"\"&amp;A29&amp;"（"&amp;B29&amp;"）.lnk",
  ""
)</f>
        <v/>
      </c>
      <c r="AD29" s="13" t="str">
        <f>IF(
  AND($A29&lt;&gt;"",$N29&lt;&gt;"-",$N29&lt;&gt;""),
  """"&amp;shortcut設定!$F$7&amp;""" """&amp;$N29&amp;".lnk"" """&amp;$C29&amp;""""&amp;IF($D29="-",""," """&amp;$D29&amp;""""),
  ""
)</f>
        <v/>
      </c>
      <c r="AE29" s="97" t="s">
        <v>193</v>
      </c>
    </row>
    <row r="30" spans="1:31">
      <c r="A30" s="9" t="s">
        <v>81</v>
      </c>
      <c r="B30" s="9" t="s">
        <v>783</v>
      </c>
      <c r="C30" s="9" t="s">
        <v>240</v>
      </c>
      <c r="D30" s="15" t="s">
        <v>43</v>
      </c>
      <c r="E30" s="15" t="s">
        <v>165</v>
      </c>
      <c r="F30" s="15" t="s">
        <v>165</v>
      </c>
      <c r="G30" s="9" t="s">
        <v>73</v>
      </c>
      <c r="H30" s="15" t="s">
        <v>895</v>
      </c>
      <c r="I30" s="15" t="s">
        <v>69</v>
      </c>
      <c r="J30" s="15" t="s">
        <v>69</v>
      </c>
      <c r="K30" s="99" t="s">
        <v>69</v>
      </c>
      <c r="L30" s="100" t="s">
        <v>596</v>
      </c>
      <c r="M30" s="15" t="s">
        <v>895</v>
      </c>
      <c r="N30" s="26" t="s">
        <v>1000</v>
      </c>
      <c r="O30" s="9" t="str">
        <f t="shared" si="0"/>
        <v/>
      </c>
      <c r="P30" s="9" t="str">
        <f t="shared" si="1"/>
        <v/>
      </c>
      <c r="Q30" s="13" t="str">
        <f ca="1">IF(
  AND($A30&lt;&gt;"",$H30="○"),
  "mkdir """&amp;S30&amp;""" &amp; """&amp;shortcut設定!$F$7&amp;""" """&amp;S30&amp;"\"&amp;A30&amp;"（"&amp;B30&amp;"）.lnk"" """&amp;C30&amp;""""&amp;IF($D30="-",""," """&amp;$D30&amp;""""),
  ""
)</f>
        <v>mkdir "%USERPROFILE%\AppData\Roaming\Microsoft\Windows\Start Menu\Programs\172_Utility_Other" &amp; "C:\codes\vbs\command\CreateShortcutFile.vbs" "%USERPROFILE%\AppData\Roaming\Microsoft\Windows\Start Menu\Programs\172_Utility_Other\EasyShot（スクリーンショット）.lnk" "C:\prg_exe\EasyShot\EasyShot.exe"</v>
      </c>
      <c r="R30" s="9" t="str">
        <f ca="1">IFERROR(
  VLOOKUP(
    $G30,
    shortcut設定!$F:$J,
    MATCH(
      "ProgramsIndex",
      shortcut設定!$F$12:$J$12,
      0
    ),
    FALSE
  ),
  ""
)</f>
        <v>172</v>
      </c>
      <c r="S30" s="13" t="str">
        <f ca="1">IF(
  AND($A30&lt;&gt;"",$H30="○"),
  shortcut設定!$F$4&amp;"\"&amp;R30&amp;"_"&amp;G30,
  ""
)</f>
        <v>%USERPROFILE%\AppData\Roaming\Microsoft\Windows\Start Menu\Programs\172_Utility_Other</v>
      </c>
      <c r="T30" s="13" t="str">
        <f>IF(
  AND($A30&lt;&gt;"",$I30&lt;&gt;"-",$I30&lt;&gt;""),
  "mkdir """&amp;shortcut設定!$F$4&amp;"\"&amp;shortcut設定!$F$8&amp;""" &amp; """&amp;shortcut設定!$F$7&amp;""" """&amp;$U30&amp;""" """&amp;$C30&amp;""""&amp;IF($D30="-",""," """&amp;$D30&amp;""""),
  ""
)</f>
        <v/>
      </c>
      <c r="U30" s="14" t="str">
        <f>IF(
  AND($A30&lt;&gt;"",$I30&lt;&gt;"-",$I30&lt;&gt;""),
  shortcut設定!$F$4&amp;"\"&amp;shortcut設定!$F$8&amp;"\"&amp;$I30&amp;"（"&amp;$B30&amp;"）.lnk",
  ""
)</f>
        <v/>
      </c>
      <c r="V30" s="13" t="str">
        <f>IF(
  AND($A30&lt;&gt;"",$J30&lt;&gt;"-",$J30&lt;&gt;""),
  "mkdir """&amp;shortcut設定!$F$4&amp;"\"&amp;shortcut設定!$F$9&amp;""" &amp; """&amp;shortcut設定!$F$7&amp;""" """&amp;$W30&amp;""" """&amp;$C30&amp;""""&amp;IF($D30="-",""," """&amp;$D30&amp;"""")&amp;IF($J30="-",""," """" """&amp;$J30&amp;""""),
  ""
)</f>
        <v/>
      </c>
      <c r="W30" s="14" t="str">
        <f>IF(
  AND($A30&lt;&gt;"",$J30&lt;&gt;"-",$J30&lt;&gt;""),
  shortcut設定!$F$4&amp;"\"&amp;shortcut設定!$F$9&amp;"\"&amp;$A30&amp;"（"&amp;$B30&amp;"）.lnk",
  ""
)</f>
        <v/>
      </c>
      <c r="X30" s="13" t="str">
        <f>IF(
  AND($A30&lt;&gt;"",$K30&lt;&gt;"-",$K30&lt;&gt;""),
  """"&amp;shortcut設定!$F$7&amp;""" """&amp;$AA30&amp;""" """&amp;$C30&amp;""""&amp;IF($D30="-",""," """&amp;$D30&amp;""""),
  ""
)</f>
        <v/>
      </c>
      <c r="Y30" s="9" t="str">
        <f ca="1">IFERROR(
  VLOOKUP(
    $G30,
    shortcut設定!$F:$J,
    MATCH(
      "ProgramsIndex",
      shortcut設定!$F$12:$J$12,
      0
    ),
    FALSE
  ),
  ""
)</f>
        <v>172</v>
      </c>
      <c r="Z30" s="20" t="str">
        <f t="shared" si="2"/>
        <v/>
      </c>
      <c r="AA30" s="13" t="str">
        <f>IF(
  AND($A30&lt;&gt;"",$K30="○"),
  shortcut設定!$F$5&amp;"\"&amp;Y30&amp;"_"&amp;A30&amp;"（"&amp;B30&amp;"）"&amp;Z30&amp;".lnk",
  ""
)</f>
        <v/>
      </c>
      <c r="AB30" s="13" t="str">
        <f>IF(
  AND($A30&lt;&gt;"",$M30="○"),
  """"&amp;shortcut設定!$F$7&amp;""" """&amp;$AC30&amp;""" """&amp;$C30&amp;""""&amp;IF($D30="-",""," """&amp;$D30&amp;""""),
  ""
)</f>
        <v>"C:\codes\vbs\command\CreateShortcutFile.vbs" "%USERPROFILE%\AppData\Roaming\Microsoft\Windows\Start Menu\Programs\Startup\EasyShot（スクリーンショット）.lnk" "C:\prg_exe\EasyShot\EasyShot.exe"</v>
      </c>
      <c r="AC30" s="9" t="str">
        <f>IF(
  AND($A30&lt;&gt;"",$M30="○"),
  shortcut設定!$F$6&amp;"\"&amp;A30&amp;"（"&amp;B30&amp;"）.lnk",
  ""
)</f>
        <v>%USERPROFILE%\AppData\Roaming\Microsoft\Windows\Start Menu\Programs\Startup\EasyShot（スクリーンショット）.lnk</v>
      </c>
      <c r="AD30" s="13" t="str">
        <f>IF(
  AND($A30&lt;&gt;"",$N30&lt;&gt;"-",$N30&lt;&gt;""),
  """"&amp;shortcut設定!$F$7&amp;""" """&amp;$N30&amp;".lnk"" """&amp;$C30&amp;""""&amp;IF($D30="-",""," """&amp;$D30&amp;""""),
  ""
)</f>
        <v/>
      </c>
      <c r="AE30" s="97" t="s">
        <v>193</v>
      </c>
    </row>
    <row r="31" spans="1:31">
      <c r="A31" s="9" t="s">
        <v>625</v>
      </c>
      <c r="B31" s="9" t="s">
        <v>784</v>
      </c>
      <c r="C31" s="9" t="s">
        <v>241</v>
      </c>
      <c r="D31" s="15" t="s">
        <v>43</v>
      </c>
      <c r="E31" s="15" t="s">
        <v>185</v>
      </c>
      <c r="F31" s="15" t="s">
        <v>165</v>
      </c>
      <c r="G31" s="9" t="s">
        <v>76</v>
      </c>
      <c r="H31" s="15" t="s">
        <v>895</v>
      </c>
      <c r="I31" s="15" t="s">
        <v>69</v>
      </c>
      <c r="J31" s="15" t="s">
        <v>69</v>
      </c>
      <c r="K31" s="99" t="s">
        <v>69</v>
      </c>
      <c r="L31" s="100" t="s">
        <v>596</v>
      </c>
      <c r="M31" s="15" t="s">
        <v>69</v>
      </c>
      <c r="N31" s="26" t="s">
        <v>1000</v>
      </c>
      <c r="O31" s="9" t="str">
        <f t="shared" si="0"/>
        <v/>
      </c>
      <c r="P31" s="9" t="str">
        <f t="shared" si="1"/>
        <v/>
      </c>
      <c r="Q31" s="13" t="str">
        <f ca="1">IF(
  AND($A31&lt;&gt;"",$H31="○"),
  "mkdir """&amp;S31&amp;""" &amp; """&amp;shortcut設定!$F$7&amp;""" """&amp;S31&amp;"\"&amp;A31&amp;"（"&amp;B31&amp;"）.lnk"" """&amp;C31&amp;""""&amp;IF($D31="-",""," """&amp;$D31&amp;""""),
  ""
)</f>
        <v>mkdir "%USERPROFILE%\AppData\Roaming\Microsoft\Windows\Start Menu\Programs\134_Music_Edit" &amp; "C:\codes\vbs\command\CreateShortcutFile.vbs" "%USERPROFILE%\AppData\Roaming\Microsoft\Windows\Start Menu\Programs\134_Music_Edit\EcoDecoTooL（mp3抜き出し）.lnk" "C:\prg_exe\EcoDecoTooL\EcoDecoTooL.exe"</v>
      </c>
      <c r="R31" s="9" t="str">
        <f ca="1">IFERROR(
  VLOOKUP(
    $G31,
    shortcut設定!$F:$J,
    MATCH(
      "ProgramsIndex",
      shortcut設定!$F$12:$J$12,
      0
    ),
    FALSE
  ),
  ""
)</f>
        <v>134</v>
      </c>
      <c r="S31" s="13" t="str">
        <f ca="1">IF(
  AND($A31&lt;&gt;"",$H31="○"),
  shortcut設定!$F$4&amp;"\"&amp;R31&amp;"_"&amp;G31,
  ""
)</f>
        <v>%USERPROFILE%\AppData\Roaming\Microsoft\Windows\Start Menu\Programs\134_Music_Edit</v>
      </c>
      <c r="T31" s="13" t="str">
        <f>IF(
  AND($A31&lt;&gt;"",$I31&lt;&gt;"-",$I31&lt;&gt;""),
  "mkdir """&amp;shortcut設定!$F$4&amp;"\"&amp;shortcut設定!$F$8&amp;""" &amp; """&amp;shortcut設定!$F$7&amp;""" """&amp;$U31&amp;""" """&amp;$C31&amp;""""&amp;IF($D31="-",""," """&amp;$D31&amp;""""),
  ""
)</f>
        <v/>
      </c>
      <c r="U31" s="14" t="str">
        <f>IF(
  AND($A31&lt;&gt;"",$I31&lt;&gt;"-",$I31&lt;&gt;""),
  shortcut設定!$F$4&amp;"\"&amp;shortcut設定!$F$8&amp;"\"&amp;$I31&amp;"（"&amp;$B31&amp;"）.lnk",
  ""
)</f>
        <v/>
      </c>
      <c r="V31" s="13" t="str">
        <f>IF(
  AND($A31&lt;&gt;"",$J31&lt;&gt;"-",$J31&lt;&gt;""),
  "mkdir """&amp;shortcut設定!$F$4&amp;"\"&amp;shortcut設定!$F$9&amp;""" &amp; """&amp;shortcut設定!$F$7&amp;""" """&amp;$W31&amp;""" """&amp;$C31&amp;""""&amp;IF($D31="-",""," """&amp;$D31&amp;"""")&amp;IF($J31="-",""," """" """&amp;$J31&amp;""""),
  ""
)</f>
        <v/>
      </c>
      <c r="W31" s="14" t="str">
        <f>IF(
  AND($A31&lt;&gt;"",$J31&lt;&gt;"-",$J31&lt;&gt;""),
  shortcut設定!$F$4&amp;"\"&amp;shortcut設定!$F$9&amp;"\"&amp;$A31&amp;"（"&amp;$B31&amp;"）.lnk",
  ""
)</f>
        <v/>
      </c>
      <c r="X31" s="13" t="str">
        <f>IF(
  AND($A31&lt;&gt;"",$K31&lt;&gt;"-",$K31&lt;&gt;""),
  """"&amp;shortcut設定!$F$7&amp;""" """&amp;$AA31&amp;""" """&amp;$C31&amp;""""&amp;IF($D31="-",""," """&amp;$D31&amp;""""),
  ""
)</f>
        <v/>
      </c>
      <c r="Y31" s="9" t="str">
        <f ca="1">IFERROR(
  VLOOKUP(
    $G31,
    shortcut設定!$F:$J,
    MATCH(
      "ProgramsIndex",
      shortcut設定!$F$12:$J$12,
      0
    ),
    FALSE
  ),
  ""
)</f>
        <v>134</v>
      </c>
      <c r="Z31" s="20" t="str">
        <f t="shared" si="2"/>
        <v/>
      </c>
      <c r="AA31" s="13" t="str">
        <f>IF(
  AND($A31&lt;&gt;"",$K31="○"),
  shortcut設定!$F$5&amp;"\"&amp;Y31&amp;"_"&amp;A31&amp;"（"&amp;B31&amp;"）"&amp;Z31&amp;".lnk",
  ""
)</f>
        <v/>
      </c>
      <c r="AB31" s="13" t="str">
        <f>IF(
  AND($A31&lt;&gt;"",$M31="○"),
  """"&amp;shortcut設定!$F$7&amp;""" """&amp;$AC31&amp;""" """&amp;$C31&amp;""""&amp;IF($D31="-",""," """&amp;$D31&amp;""""),
  ""
)</f>
        <v/>
      </c>
      <c r="AC31" s="9" t="str">
        <f>IF(
  AND($A31&lt;&gt;"",$M31="○"),
  shortcut設定!$F$6&amp;"\"&amp;A31&amp;"（"&amp;B31&amp;"）.lnk",
  ""
)</f>
        <v/>
      </c>
      <c r="AD31" s="13" t="str">
        <f>IF(
  AND($A31&lt;&gt;"",$N31&lt;&gt;"-",$N31&lt;&gt;""),
  """"&amp;shortcut設定!$F$7&amp;""" """&amp;$N31&amp;".lnk"" """&amp;$C31&amp;""""&amp;IF($D31="-",""," """&amp;$D31&amp;""""),
  ""
)</f>
        <v/>
      </c>
      <c r="AE31" s="97" t="s">
        <v>193</v>
      </c>
    </row>
    <row r="32" spans="1:31">
      <c r="A32" s="9" t="s">
        <v>626</v>
      </c>
      <c r="B32" s="9" t="s">
        <v>785</v>
      </c>
      <c r="C32" s="9" t="s">
        <v>242</v>
      </c>
      <c r="D32" s="15" t="s">
        <v>43</v>
      </c>
      <c r="E32" s="15" t="s">
        <v>165</v>
      </c>
      <c r="F32" s="15" t="s">
        <v>165</v>
      </c>
      <c r="G32" s="9" t="s">
        <v>72</v>
      </c>
      <c r="H32" s="15" t="s">
        <v>895</v>
      </c>
      <c r="I32" s="15" t="s">
        <v>69</v>
      </c>
      <c r="J32" s="15" t="s">
        <v>69</v>
      </c>
      <c r="K32" s="99" t="s">
        <v>69</v>
      </c>
      <c r="L32" s="100" t="s">
        <v>596</v>
      </c>
      <c r="M32" s="15" t="s">
        <v>69</v>
      </c>
      <c r="N32" s="26" t="s">
        <v>1000</v>
      </c>
      <c r="O32" s="9" t="str">
        <f t="shared" si="0"/>
        <v/>
      </c>
      <c r="P32" s="9" t="str">
        <f t="shared" si="1"/>
        <v/>
      </c>
      <c r="Q32" s="13" t="str">
        <f ca="1">IF(
  AND($A32&lt;&gt;"",$H32="○"),
  "mkdir """&amp;S32&amp;""" &amp; """&amp;shortcut設定!$F$7&amp;""" """&amp;S32&amp;"\"&amp;A32&amp;"（"&amp;B32&amp;"）.lnk"" """&amp;C32&amp;""""&amp;IF($D32="-",""," """&amp;$D32&amp;""""),
  ""
)</f>
        <v>mkdir "%USERPROFILE%\AppData\Roaming\Microsoft\Windows\Start Menu\Programs\121_Doc_Analyze" &amp; "C:\codes\vbs\command\CreateShortcutFile.vbs" "%USERPROFILE%\AppData\Roaming\Microsoft\Windows\Start Menu\Programs\121_Doc_Analyze\EpTree（関数コールツリー）.lnk" "C:\prg_exe\EpTree\eptree.exe"</v>
      </c>
      <c r="R32" s="9" t="str">
        <f ca="1">IFERROR(
  VLOOKUP(
    $G32,
    shortcut設定!$F:$J,
    MATCH(
      "ProgramsIndex",
      shortcut設定!$F$12:$J$12,
      0
    ),
    FALSE
  ),
  ""
)</f>
        <v>121</v>
      </c>
      <c r="S32" s="13" t="str">
        <f ca="1">IF(
  AND($A32&lt;&gt;"",$H32="○"),
  shortcut設定!$F$4&amp;"\"&amp;R32&amp;"_"&amp;G32,
  ""
)</f>
        <v>%USERPROFILE%\AppData\Roaming\Microsoft\Windows\Start Menu\Programs\121_Doc_Analyze</v>
      </c>
      <c r="T32" s="13" t="str">
        <f>IF(
  AND($A32&lt;&gt;"",$I32&lt;&gt;"-",$I32&lt;&gt;""),
  "mkdir """&amp;shortcut設定!$F$4&amp;"\"&amp;shortcut設定!$F$8&amp;""" &amp; """&amp;shortcut設定!$F$7&amp;""" """&amp;$U32&amp;""" """&amp;$C32&amp;""""&amp;IF($D32="-",""," """&amp;$D32&amp;""""),
  ""
)</f>
        <v/>
      </c>
      <c r="U32" s="14" t="str">
        <f>IF(
  AND($A32&lt;&gt;"",$I32&lt;&gt;"-",$I32&lt;&gt;""),
  shortcut設定!$F$4&amp;"\"&amp;shortcut設定!$F$8&amp;"\"&amp;$I32&amp;"（"&amp;$B32&amp;"）.lnk",
  ""
)</f>
        <v/>
      </c>
      <c r="V32" s="13" t="str">
        <f>IF(
  AND($A32&lt;&gt;"",$J32&lt;&gt;"-",$J32&lt;&gt;""),
  "mkdir """&amp;shortcut設定!$F$4&amp;"\"&amp;shortcut設定!$F$9&amp;""" &amp; """&amp;shortcut設定!$F$7&amp;""" """&amp;$W32&amp;""" """&amp;$C32&amp;""""&amp;IF($D32="-",""," """&amp;$D32&amp;"""")&amp;IF($J32="-",""," """" """&amp;$J32&amp;""""),
  ""
)</f>
        <v/>
      </c>
      <c r="W32" s="14" t="str">
        <f>IF(
  AND($A32&lt;&gt;"",$J32&lt;&gt;"-",$J32&lt;&gt;""),
  shortcut設定!$F$4&amp;"\"&amp;shortcut設定!$F$9&amp;"\"&amp;$A32&amp;"（"&amp;$B32&amp;"）.lnk",
  ""
)</f>
        <v/>
      </c>
      <c r="X32" s="13" t="str">
        <f>IF(
  AND($A32&lt;&gt;"",$K32&lt;&gt;"-",$K32&lt;&gt;""),
  """"&amp;shortcut設定!$F$7&amp;""" """&amp;$AA32&amp;""" """&amp;$C32&amp;""""&amp;IF($D32="-",""," """&amp;$D32&amp;""""),
  ""
)</f>
        <v/>
      </c>
      <c r="Y32" s="9" t="str">
        <f ca="1">IFERROR(
  VLOOKUP(
    $G32,
    shortcut設定!$F:$J,
    MATCH(
      "ProgramsIndex",
      shortcut設定!$F$12:$J$12,
      0
    ),
    FALSE
  ),
  ""
)</f>
        <v>121</v>
      </c>
      <c r="Z32" s="20" t="str">
        <f t="shared" si="2"/>
        <v/>
      </c>
      <c r="AA32" s="13" t="str">
        <f>IF(
  AND($A32&lt;&gt;"",$K32="○"),
  shortcut設定!$F$5&amp;"\"&amp;Y32&amp;"_"&amp;A32&amp;"（"&amp;B32&amp;"）"&amp;Z32&amp;".lnk",
  ""
)</f>
        <v/>
      </c>
      <c r="AB32" s="13" t="str">
        <f>IF(
  AND($A32&lt;&gt;"",$M32="○"),
  """"&amp;shortcut設定!$F$7&amp;""" """&amp;$AC32&amp;""" """&amp;$C32&amp;""""&amp;IF($D32="-",""," """&amp;$D32&amp;""""),
  ""
)</f>
        <v/>
      </c>
      <c r="AC32" s="9" t="str">
        <f>IF(
  AND($A32&lt;&gt;"",$M32="○"),
  shortcut設定!$F$6&amp;"\"&amp;A32&amp;"（"&amp;B32&amp;"）.lnk",
  ""
)</f>
        <v/>
      </c>
      <c r="AD32" s="13" t="str">
        <f>IF(
  AND($A32&lt;&gt;"",$N32&lt;&gt;"-",$N32&lt;&gt;""),
  """"&amp;shortcut設定!$F$7&amp;""" """&amp;$N32&amp;".lnk"" """&amp;$C32&amp;""""&amp;IF($D32="-",""," """&amp;$D32&amp;""""),
  ""
)</f>
        <v/>
      </c>
      <c r="AE32" s="97" t="s">
        <v>193</v>
      </c>
    </row>
    <row r="33" spans="1:31">
      <c r="A33" s="9" t="s">
        <v>627</v>
      </c>
      <c r="B33" s="9" t="s">
        <v>786</v>
      </c>
      <c r="C33" s="9" t="s">
        <v>243</v>
      </c>
      <c r="D33" s="15" t="s">
        <v>43</v>
      </c>
      <c r="E33" s="15" t="s">
        <v>165</v>
      </c>
      <c r="F33" s="15" t="s">
        <v>165</v>
      </c>
      <c r="G33" s="9" t="s">
        <v>72</v>
      </c>
      <c r="H33" s="15" t="s">
        <v>895</v>
      </c>
      <c r="I33" s="15" t="s">
        <v>69</v>
      </c>
      <c r="J33" s="15" t="s">
        <v>69</v>
      </c>
      <c r="K33" s="99" t="s">
        <v>69</v>
      </c>
      <c r="L33" s="100" t="s">
        <v>596</v>
      </c>
      <c r="M33" s="15" t="s">
        <v>69</v>
      </c>
      <c r="N33" s="26" t="s">
        <v>1000</v>
      </c>
      <c r="O33" s="9" t="str">
        <f t="shared" si="0"/>
        <v/>
      </c>
      <c r="P33" s="9" t="str">
        <f t="shared" si="1"/>
        <v/>
      </c>
      <c r="Q33" s="13" t="str">
        <f ca="1">IF(
  AND($A33&lt;&gt;"",$H33="○"),
  "mkdir """&amp;S33&amp;""" &amp; """&amp;shortcut設定!$F$7&amp;""" """&amp;S33&amp;"\"&amp;A33&amp;"（"&amp;B33&amp;"）.lnk"" """&amp;C33&amp;""""&amp;IF($D33="-",""," """&amp;$D33&amp;""""),
  ""
)</f>
        <v>mkdir "%USERPROFILE%\AppData\Roaming\Microsoft\Windows\Start Menu\Programs\121_Doc_Analyze" &amp; "C:\codes\vbs\command\CreateShortcutFile.vbs" "%USERPROFILE%\AppData\Roaming\Microsoft\Windows\Start Menu\Programs\121_Doc_Analyze\EptreeVB（関数コールツリーVB用）.lnk" "C:\prg_exe\Eptree_vb\eptree_vb.exe"</v>
      </c>
      <c r="R33" s="9" t="str">
        <f ca="1">IFERROR(
  VLOOKUP(
    $G33,
    shortcut設定!$F:$J,
    MATCH(
      "ProgramsIndex",
      shortcut設定!$F$12:$J$12,
      0
    ),
    FALSE
  ),
  ""
)</f>
        <v>121</v>
      </c>
      <c r="S33" s="13" t="str">
        <f ca="1">IF(
  AND($A33&lt;&gt;"",$H33="○"),
  shortcut設定!$F$4&amp;"\"&amp;R33&amp;"_"&amp;G33,
  ""
)</f>
        <v>%USERPROFILE%\AppData\Roaming\Microsoft\Windows\Start Menu\Programs\121_Doc_Analyze</v>
      </c>
      <c r="T33" s="13" t="str">
        <f>IF(
  AND($A33&lt;&gt;"",$I33&lt;&gt;"-",$I33&lt;&gt;""),
  "mkdir """&amp;shortcut設定!$F$4&amp;"\"&amp;shortcut設定!$F$8&amp;""" &amp; """&amp;shortcut設定!$F$7&amp;""" """&amp;$U33&amp;""" """&amp;$C33&amp;""""&amp;IF($D33="-",""," """&amp;$D33&amp;""""),
  ""
)</f>
        <v/>
      </c>
      <c r="U33" s="14" t="str">
        <f>IF(
  AND($A33&lt;&gt;"",$I33&lt;&gt;"-",$I33&lt;&gt;""),
  shortcut設定!$F$4&amp;"\"&amp;shortcut設定!$F$8&amp;"\"&amp;$I33&amp;"（"&amp;$B33&amp;"）.lnk",
  ""
)</f>
        <v/>
      </c>
      <c r="V33" s="13" t="str">
        <f>IF(
  AND($A33&lt;&gt;"",$J33&lt;&gt;"-",$J33&lt;&gt;""),
  "mkdir """&amp;shortcut設定!$F$4&amp;"\"&amp;shortcut設定!$F$9&amp;""" &amp; """&amp;shortcut設定!$F$7&amp;""" """&amp;$W33&amp;""" """&amp;$C33&amp;""""&amp;IF($D33="-",""," """&amp;$D33&amp;"""")&amp;IF($J33="-",""," """" """&amp;$J33&amp;""""),
  ""
)</f>
        <v/>
      </c>
      <c r="W33" s="14" t="str">
        <f>IF(
  AND($A33&lt;&gt;"",$J33&lt;&gt;"-",$J33&lt;&gt;""),
  shortcut設定!$F$4&amp;"\"&amp;shortcut設定!$F$9&amp;"\"&amp;$A33&amp;"（"&amp;$B33&amp;"）.lnk",
  ""
)</f>
        <v/>
      </c>
      <c r="X33" s="13" t="str">
        <f>IF(
  AND($A33&lt;&gt;"",$K33&lt;&gt;"-",$K33&lt;&gt;""),
  """"&amp;shortcut設定!$F$7&amp;""" """&amp;$AA33&amp;""" """&amp;$C33&amp;""""&amp;IF($D33="-",""," """&amp;$D33&amp;""""),
  ""
)</f>
        <v/>
      </c>
      <c r="Y33" s="9" t="str">
        <f ca="1">IFERROR(
  VLOOKUP(
    $G33,
    shortcut設定!$F:$J,
    MATCH(
      "ProgramsIndex",
      shortcut設定!$F$12:$J$12,
      0
    ),
    FALSE
  ),
  ""
)</f>
        <v>121</v>
      </c>
      <c r="Z33" s="20" t="str">
        <f t="shared" si="2"/>
        <v/>
      </c>
      <c r="AA33" s="13" t="str">
        <f>IF(
  AND($A33&lt;&gt;"",$K33="○"),
  shortcut設定!$F$5&amp;"\"&amp;Y33&amp;"_"&amp;A33&amp;"（"&amp;B33&amp;"）"&amp;Z33&amp;".lnk",
  ""
)</f>
        <v/>
      </c>
      <c r="AB33" s="13" t="str">
        <f>IF(
  AND($A33&lt;&gt;"",$M33="○"),
  """"&amp;shortcut設定!$F$7&amp;""" """&amp;$AC33&amp;""" """&amp;$C33&amp;""""&amp;IF($D33="-",""," """&amp;$D33&amp;""""),
  ""
)</f>
        <v/>
      </c>
      <c r="AC33" s="9" t="str">
        <f>IF(
  AND($A33&lt;&gt;"",$M33="○"),
  shortcut設定!$F$6&amp;"\"&amp;A33&amp;"（"&amp;B33&amp;"）.lnk",
  ""
)</f>
        <v/>
      </c>
      <c r="AD33" s="13" t="str">
        <f>IF(
  AND($A33&lt;&gt;"",$N33&lt;&gt;"-",$N33&lt;&gt;""),
  """"&amp;shortcut設定!$F$7&amp;""" """&amp;$N33&amp;".lnk"" """&amp;$C33&amp;""""&amp;IF($D33="-",""," """&amp;$D33&amp;""""),
  ""
)</f>
        <v/>
      </c>
      <c r="AE33" s="97" t="s">
        <v>193</v>
      </c>
    </row>
    <row r="34" spans="1:31">
      <c r="A34" s="9" t="s">
        <v>628</v>
      </c>
      <c r="B34" s="9" t="s">
        <v>787</v>
      </c>
      <c r="C34" s="9" t="s">
        <v>244</v>
      </c>
      <c r="D34" s="15" t="s">
        <v>43</v>
      </c>
      <c r="E34" s="15" t="s">
        <v>165</v>
      </c>
      <c r="F34" s="15" t="s">
        <v>165</v>
      </c>
      <c r="G34" s="9" t="s">
        <v>78</v>
      </c>
      <c r="H34" s="15" t="s">
        <v>895</v>
      </c>
      <c r="I34" s="15" t="s">
        <v>69</v>
      </c>
      <c r="J34" s="15" t="s">
        <v>69</v>
      </c>
      <c r="K34" s="99" t="s">
        <v>69</v>
      </c>
      <c r="L34" s="100" t="s">
        <v>596</v>
      </c>
      <c r="M34" s="15" t="s">
        <v>69</v>
      </c>
      <c r="N34" s="26" t="s">
        <v>1000</v>
      </c>
      <c r="O34" s="9" t="str">
        <f t="shared" si="0"/>
        <v/>
      </c>
      <c r="P34" s="9" t="str">
        <f t="shared" si="1"/>
        <v/>
      </c>
      <c r="Q34" s="13" t="str">
        <f ca="1">IF(
  AND($A34&lt;&gt;"",$H34="○"),
  "mkdir """&amp;S34&amp;""" &amp; """&amp;shortcut設定!$F$7&amp;""" """&amp;S34&amp;"\"&amp;A34&amp;"（"&amp;B34&amp;"）.lnk"" """&amp;C34&amp;""""&amp;IF($D34="-",""," """&amp;$D34&amp;""""),
  ""
)</f>
        <v>mkdir "%USERPROFILE%\AppData\Roaming\Microsoft\Windows\Start Menu\Programs\112_Common_View" &amp; "C:\codes\vbs\command\CreateShortcutFile.vbs" "%USERPROFILE%\AppData\Roaming\Microsoft\Windows\Start Menu\Programs\112_Common_View\Everything（ファイルビューアー）.lnk" "C:\prg_exe\Everything\Everything.exe"</v>
      </c>
      <c r="R34" s="9" t="str">
        <f ca="1">IFERROR(
  VLOOKUP(
    $G34,
    shortcut設定!$F:$J,
    MATCH(
      "ProgramsIndex",
      shortcut設定!$F$12:$J$12,
      0
    ),
    FALSE
  ),
  ""
)</f>
        <v>112</v>
      </c>
      <c r="S34" s="13" t="str">
        <f ca="1">IF(
  AND($A34&lt;&gt;"",$H34="○"),
  shortcut設定!$F$4&amp;"\"&amp;R34&amp;"_"&amp;G34,
  ""
)</f>
        <v>%USERPROFILE%\AppData\Roaming\Microsoft\Windows\Start Menu\Programs\112_Common_View</v>
      </c>
      <c r="T34" s="13" t="str">
        <f>IF(
  AND($A34&lt;&gt;"",$I34&lt;&gt;"-",$I34&lt;&gt;""),
  "mkdir """&amp;shortcut設定!$F$4&amp;"\"&amp;shortcut設定!$F$8&amp;""" &amp; """&amp;shortcut設定!$F$7&amp;""" """&amp;$U34&amp;""" """&amp;$C34&amp;""""&amp;IF($D34="-",""," """&amp;$D34&amp;""""),
  ""
)</f>
        <v/>
      </c>
      <c r="U34" s="14" t="str">
        <f>IF(
  AND($A34&lt;&gt;"",$I34&lt;&gt;"-",$I34&lt;&gt;""),
  shortcut設定!$F$4&amp;"\"&amp;shortcut設定!$F$8&amp;"\"&amp;$I34&amp;"（"&amp;$B34&amp;"）.lnk",
  ""
)</f>
        <v/>
      </c>
      <c r="V34" s="13" t="str">
        <f>IF(
  AND($A34&lt;&gt;"",$J34&lt;&gt;"-",$J34&lt;&gt;""),
  "mkdir """&amp;shortcut設定!$F$4&amp;"\"&amp;shortcut設定!$F$9&amp;""" &amp; """&amp;shortcut設定!$F$7&amp;""" """&amp;$W34&amp;""" """&amp;$C34&amp;""""&amp;IF($D34="-",""," """&amp;$D34&amp;"""")&amp;IF($J34="-",""," """" """&amp;$J34&amp;""""),
  ""
)</f>
        <v/>
      </c>
      <c r="W34" s="14" t="str">
        <f>IF(
  AND($A34&lt;&gt;"",$J34&lt;&gt;"-",$J34&lt;&gt;""),
  shortcut設定!$F$4&amp;"\"&amp;shortcut設定!$F$9&amp;"\"&amp;$A34&amp;"（"&amp;$B34&amp;"）.lnk",
  ""
)</f>
        <v/>
      </c>
      <c r="X34" s="13" t="str">
        <f>IF(
  AND($A34&lt;&gt;"",$K34&lt;&gt;"-",$K34&lt;&gt;""),
  """"&amp;shortcut設定!$F$7&amp;""" """&amp;$AA34&amp;""" """&amp;$C34&amp;""""&amp;IF($D34="-",""," """&amp;$D34&amp;""""),
  ""
)</f>
        <v/>
      </c>
      <c r="Y34" s="9" t="str">
        <f ca="1">IFERROR(
  VLOOKUP(
    $G34,
    shortcut設定!$F:$J,
    MATCH(
      "ProgramsIndex",
      shortcut設定!$F$12:$J$12,
      0
    ),
    FALSE
  ),
  ""
)</f>
        <v>112</v>
      </c>
      <c r="Z34" s="20" t="str">
        <f t="shared" si="2"/>
        <v/>
      </c>
      <c r="AA34" s="13" t="str">
        <f>IF(
  AND($A34&lt;&gt;"",$K34="○"),
  shortcut設定!$F$5&amp;"\"&amp;Y34&amp;"_"&amp;A34&amp;"（"&amp;B34&amp;"）"&amp;Z34&amp;".lnk",
  ""
)</f>
        <v/>
      </c>
      <c r="AB34" s="13" t="str">
        <f>IF(
  AND($A34&lt;&gt;"",$M34="○"),
  """"&amp;shortcut設定!$F$7&amp;""" """&amp;$AC34&amp;""" """&amp;$C34&amp;""""&amp;IF($D34="-",""," """&amp;$D34&amp;""""),
  ""
)</f>
        <v/>
      </c>
      <c r="AC34" s="9" t="str">
        <f>IF(
  AND($A34&lt;&gt;"",$M34="○"),
  shortcut設定!$F$6&amp;"\"&amp;A34&amp;"（"&amp;B34&amp;"）.lnk",
  ""
)</f>
        <v/>
      </c>
      <c r="AD34" s="13" t="str">
        <f>IF(
  AND($A34&lt;&gt;"",$N34&lt;&gt;"-",$N34&lt;&gt;""),
  """"&amp;shortcut設定!$F$7&amp;""" """&amp;$N34&amp;".lnk"" """&amp;$C34&amp;""""&amp;IF($D34="-",""," """&amp;$D34&amp;""""),
  ""
)</f>
        <v/>
      </c>
      <c r="AE34" s="97" t="s">
        <v>193</v>
      </c>
    </row>
    <row r="35" spans="1:31">
      <c r="A35" s="9" t="s">
        <v>629</v>
      </c>
      <c r="B35" s="9" t="s">
        <v>788</v>
      </c>
      <c r="C35" s="9" t="s">
        <v>245</v>
      </c>
      <c r="D35" s="15" t="s">
        <v>43</v>
      </c>
      <c r="E35" s="15" t="s">
        <v>185</v>
      </c>
      <c r="F35" s="15" t="s">
        <v>165</v>
      </c>
      <c r="G35" s="9" t="s">
        <v>80</v>
      </c>
      <c r="H35" s="15" t="s">
        <v>895</v>
      </c>
      <c r="I35" s="15" t="s">
        <v>69</v>
      </c>
      <c r="J35" s="15" t="s">
        <v>69</v>
      </c>
      <c r="K35" s="99" t="s">
        <v>69</v>
      </c>
      <c r="L35" s="100" t="s">
        <v>596</v>
      </c>
      <c r="M35" s="15" t="s">
        <v>69</v>
      </c>
      <c r="N35" s="26" t="s">
        <v>1000</v>
      </c>
      <c r="O35" s="9" t="str">
        <f t="shared" si="0"/>
        <v/>
      </c>
      <c r="P35" s="9" t="str">
        <f t="shared" si="1"/>
        <v/>
      </c>
      <c r="Q35" s="13" t="str">
        <f ca="1">IF(
  AND($A35&lt;&gt;"",$H35="○"),
  "mkdir """&amp;S35&amp;""" &amp; """&amp;shortcut設定!$F$7&amp;""" """&amp;S35&amp;"\"&amp;A35&amp;"（"&amp;B35&amp;"）.lnk"" """&amp;C35&amp;""""&amp;IF($D35="-",""," """&amp;$D35&amp;""""),
  ""
)</f>
        <v>mkdir "%USERPROFILE%\AppData\Roaming\Microsoft\Windows\Start Menu\Programs\111_Common_Analyze" &amp; "C:\codes\vbs\command\CreateShortcutFile.vbs" "%USERPROFILE%\AppData\Roaming\Microsoft\Windows\Start Menu\Programs\111_Common_Analyze\FCChecker（文字改行コード一括判定）.lnk" "C:\prg_exe\FCChecker\FCChecker.exe"</v>
      </c>
      <c r="R35" s="9" t="str">
        <f ca="1">IFERROR(
  VLOOKUP(
    $G35,
    shortcut設定!$F:$J,
    MATCH(
      "ProgramsIndex",
      shortcut設定!$F$12:$J$12,
      0
    ),
    FALSE
  ),
  ""
)</f>
        <v>111</v>
      </c>
      <c r="S35" s="13" t="str">
        <f ca="1">IF(
  AND($A35&lt;&gt;"",$H35="○"),
  shortcut設定!$F$4&amp;"\"&amp;R35&amp;"_"&amp;G35,
  ""
)</f>
        <v>%USERPROFILE%\AppData\Roaming\Microsoft\Windows\Start Menu\Programs\111_Common_Analyze</v>
      </c>
      <c r="T35" s="13" t="str">
        <f>IF(
  AND($A35&lt;&gt;"",$I35&lt;&gt;"-",$I35&lt;&gt;""),
  "mkdir """&amp;shortcut設定!$F$4&amp;"\"&amp;shortcut設定!$F$8&amp;""" &amp; """&amp;shortcut設定!$F$7&amp;""" """&amp;$U35&amp;""" """&amp;$C35&amp;""""&amp;IF($D35="-",""," """&amp;$D35&amp;""""),
  ""
)</f>
        <v/>
      </c>
      <c r="U35" s="14" t="str">
        <f>IF(
  AND($A35&lt;&gt;"",$I35&lt;&gt;"-",$I35&lt;&gt;""),
  shortcut設定!$F$4&amp;"\"&amp;shortcut設定!$F$8&amp;"\"&amp;$I35&amp;"（"&amp;$B35&amp;"）.lnk",
  ""
)</f>
        <v/>
      </c>
      <c r="V35" s="13" t="str">
        <f>IF(
  AND($A35&lt;&gt;"",$J35&lt;&gt;"-",$J35&lt;&gt;""),
  "mkdir """&amp;shortcut設定!$F$4&amp;"\"&amp;shortcut設定!$F$9&amp;""" &amp; """&amp;shortcut設定!$F$7&amp;""" """&amp;$W35&amp;""" """&amp;$C35&amp;""""&amp;IF($D35="-",""," """&amp;$D35&amp;"""")&amp;IF($J35="-",""," """" """&amp;$J35&amp;""""),
  ""
)</f>
        <v/>
      </c>
      <c r="W35" s="14" t="str">
        <f>IF(
  AND($A35&lt;&gt;"",$J35&lt;&gt;"-",$J35&lt;&gt;""),
  shortcut設定!$F$4&amp;"\"&amp;shortcut設定!$F$9&amp;"\"&amp;$A35&amp;"（"&amp;$B35&amp;"）.lnk",
  ""
)</f>
        <v/>
      </c>
      <c r="X35" s="13" t="str">
        <f>IF(
  AND($A35&lt;&gt;"",$K35&lt;&gt;"-",$K35&lt;&gt;""),
  """"&amp;shortcut設定!$F$7&amp;""" """&amp;$AA35&amp;""" """&amp;$C35&amp;""""&amp;IF($D35="-",""," """&amp;$D35&amp;""""),
  ""
)</f>
        <v/>
      </c>
      <c r="Y35" s="9" t="str">
        <f ca="1">IFERROR(
  VLOOKUP(
    $G35,
    shortcut設定!$F:$J,
    MATCH(
      "ProgramsIndex",
      shortcut設定!$F$12:$J$12,
      0
    ),
    FALSE
  ),
  ""
)</f>
        <v>111</v>
      </c>
      <c r="Z35" s="20" t="str">
        <f t="shared" si="2"/>
        <v/>
      </c>
      <c r="AA35" s="13" t="str">
        <f>IF(
  AND($A35&lt;&gt;"",$K35="○"),
  shortcut設定!$F$5&amp;"\"&amp;Y35&amp;"_"&amp;A35&amp;"（"&amp;B35&amp;"）"&amp;Z35&amp;".lnk",
  ""
)</f>
        <v/>
      </c>
      <c r="AB35" s="13" t="str">
        <f>IF(
  AND($A35&lt;&gt;"",$M35="○"),
  """"&amp;shortcut設定!$F$7&amp;""" """&amp;$AC35&amp;""" """&amp;$C35&amp;""""&amp;IF($D35="-",""," """&amp;$D35&amp;""""),
  ""
)</f>
        <v/>
      </c>
      <c r="AC35" s="9" t="str">
        <f>IF(
  AND($A35&lt;&gt;"",$M35="○"),
  shortcut設定!$F$6&amp;"\"&amp;A35&amp;"（"&amp;B35&amp;"）.lnk",
  ""
)</f>
        <v/>
      </c>
      <c r="AD35" s="13" t="str">
        <f>IF(
  AND($A35&lt;&gt;"",$N35&lt;&gt;"-",$N35&lt;&gt;""),
  """"&amp;shortcut設定!$F$7&amp;""" """&amp;$N35&amp;".lnk"" """&amp;$C35&amp;""""&amp;IF($D35="-",""," """&amp;$D35&amp;""""),
  ""
)</f>
        <v/>
      </c>
      <c r="AE35" s="97" t="s">
        <v>193</v>
      </c>
    </row>
    <row r="36" spans="1:31">
      <c r="A36" s="9" t="s">
        <v>630</v>
      </c>
      <c r="B36" s="9" t="s">
        <v>789</v>
      </c>
      <c r="C36" s="9" t="s">
        <v>246</v>
      </c>
      <c r="D36" s="15" t="s">
        <v>43</v>
      </c>
      <c r="E36" s="15" t="s">
        <v>185</v>
      </c>
      <c r="F36" s="15" t="s">
        <v>165</v>
      </c>
      <c r="G36" s="9" t="s">
        <v>72</v>
      </c>
      <c r="H36" s="15" t="s">
        <v>895</v>
      </c>
      <c r="I36" s="15" t="s">
        <v>69</v>
      </c>
      <c r="J36" s="15" t="s">
        <v>69</v>
      </c>
      <c r="K36" s="99" t="s">
        <v>69</v>
      </c>
      <c r="L36" s="100" t="s">
        <v>596</v>
      </c>
      <c r="M36" s="15" t="s">
        <v>69</v>
      </c>
      <c r="N36" s="26" t="s">
        <v>1000</v>
      </c>
      <c r="O36" s="9" t="str">
        <f t="shared" ref="O36:O67" si="3">IF(
  AND(
    $A36&lt;&gt;"",
    COUNTIF(C:C,$A36)&gt;1
  ),
  "★NG★",
  ""
)</f>
        <v/>
      </c>
      <c r="P36" s="9" t="str">
        <f t="shared" ref="P36:P65" si="4">IF(
  OR(
    $G36="-",
    COUNTIF(カテゴリ,$G36)&gt;0
  ),
  "",
  "★NG★"
)</f>
        <v/>
      </c>
      <c r="Q36" s="13" t="str">
        <f ca="1">IF(
  AND($A36&lt;&gt;"",$H36="○"),
  "mkdir """&amp;S36&amp;""" &amp; """&amp;shortcut設定!$F$7&amp;""" """&amp;S36&amp;"\"&amp;A36&amp;"（"&amp;B36&amp;"）.lnk"" """&amp;C36&amp;""""&amp;IF($D36="-",""," """&amp;$D36&amp;""""),
  ""
)</f>
        <v>mkdir "%USERPROFILE%\AppData\Roaming\Microsoft\Windows\Start Menu\Programs\121_Doc_Analyze" &amp; "C:\codes\vbs\command\CreateShortcutFile.vbs" "%USERPROFILE%\AppData\Roaming\Microsoft\Windows\Start Menu\Programs\121_Doc_Analyze\FileTypesMan（拡張子関連付け管理）.lnk" "C:\prg_exe\filetypesman-x64\FileTypesMan.exe"</v>
      </c>
      <c r="R36" s="9" t="str">
        <f ca="1">IFERROR(
  VLOOKUP(
    $G36,
    shortcut設定!$F:$J,
    MATCH(
      "ProgramsIndex",
      shortcut設定!$F$12:$J$12,
      0
    ),
    FALSE
  ),
  ""
)</f>
        <v>121</v>
      </c>
      <c r="S36" s="13" t="str">
        <f ca="1">IF(
  AND($A36&lt;&gt;"",$H36="○"),
  shortcut設定!$F$4&amp;"\"&amp;R36&amp;"_"&amp;G36,
  ""
)</f>
        <v>%USERPROFILE%\AppData\Roaming\Microsoft\Windows\Start Menu\Programs\121_Doc_Analyze</v>
      </c>
      <c r="T36" s="13" t="str">
        <f>IF(
  AND($A36&lt;&gt;"",$I36&lt;&gt;"-",$I36&lt;&gt;""),
  "mkdir """&amp;shortcut設定!$F$4&amp;"\"&amp;shortcut設定!$F$8&amp;""" &amp; """&amp;shortcut設定!$F$7&amp;""" """&amp;$U36&amp;""" """&amp;$C36&amp;""""&amp;IF($D36="-",""," """&amp;$D36&amp;""""),
  ""
)</f>
        <v/>
      </c>
      <c r="U36" s="14" t="str">
        <f>IF(
  AND($A36&lt;&gt;"",$I36&lt;&gt;"-",$I36&lt;&gt;""),
  shortcut設定!$F$4&amp;"\"&amp;shortcut設定!$F$8&amp;"\"&amp;$I36&amp;"（"&amp;$B36&amp;"）.lnk",
  ""
)</f>
        <v/>
      </c>
      <c r="V36" s="13" t="str">
        <f>IF(
  AND($A36&lt;&gt;"",$J36&lt;&gt;"-",$J36&lt;&gt;""),
  "mkdir """&amp;shortcut設定!$F$4&amp;"\"&amp;shortcut設定!$F$9&amp;""" &amp; """&amp;shortcut設定!$F$7&amp;""" """&amp;$W36&amp;""" """&amp;$C36&amp;""""&amp;IF($D36="-",""," """&amp;$D36&amp;"""")&amp;IF($J36="-",""," """" """&amp;$J36&amp;""""),
  ""
)</f>
        <v/>
      </c>
      <c r="W36" s="14" t="str">
        <f>IF(
  AND($A36&lt;&gt;"",$J36&lt;&gt;"-",$J36&lt;&gt;""),
  shortcut設定!$F$4&amp;"\"&amp;shortcut設定!$F$9&amp;"\"&amp;$A36&amp;"（"&amp;$B36&amp;"）.lnk",
  ""
)</f>
        <v/>
      </c>
      <c r="X36" s="13" t="str">
        <f>IF(
  AND($A36&lt;&gt;"",$K36&lt;&gt;"-",$K36&lt;&gt;""),
  """"&amp;shortcut設定!$F$7&amp;""" """&amp;$AA36&amp;""" """&amp;$C36&amp;""""&amp;IF($D36="-",""," """&amp;$D36&amp;""""),
  ""
)</f>
        <v/>
      </c>
      <c r="Y36" s="9" t="str">
        <f ca="1">IFERROR(
  VLOOKUP(
    $G36,
    shortcut設定!$F:$J,
    MATCH(
      "ProgramsIndex",
      shortcut設定!$F$12:$J$12,
      0
    ),
    FALSE
  ),
  ""
)</f>
        <v>121</v>
      </c>
      <c r="Z36" s="20" t="str">
        <f t="shared" si="2"/>
        <v/>
      </c>
      <c r="AA36" s="13" t="str">
        <f>IF(
  AND($A36&lt;&gt;"",$K36="○"),
  shortcut設定!$F$5&amp;"\"&amp;Y36&amp;"_"&amp;A36&amp;"（"&amp;B36&amp;"）"&amp;Z36&amp;".lnk",
  ""
)</f>
        <v/>
      </c>
      <c r="AB36" s="13" t="str">
        <f>IF(
  AND($A36&lt;&gt;"",$M36="○"),
  """"&amp;shortcut設定!$F$7&amp;""" """&amp;$AC36&amp;""" """&amp;$C36&amp;""""&amp;IF($D36="-",""," """&amp;$D36&amp;""""),
  ""
)</f>
        <v/>
      </c>
      <c r="AC36" s="9" t="str">
        <f>IF(
  AND($A36&lt;&gt;"",$M36="○"),
  shortcut設定!$F$6&amp;"\"&amp;A36&amp;"（"&amp;B36&amp;"）.lnk",
  ""
)</f>
        <v/>
      </c>
      <c r="AD36" s="13" t="str">
        <f>IF(
  AND($A36&lt;&gt;"",$N36&lt;&gt;"-",$N36&lt;&gt;""),
  """"&amp;shortcut設定!$F$7&amp;""" """&amp;$N36&amp;".lnk"" """&amp;$C36&amp;""""&amp;IF($D36="-",""," """&amp;$D36&amp;""""),
  ""
)</f>
        <v/>
      </c>
      <c r="AE36" s="97" t="s">
        <v>193</v>
      </c>
    </row>
    <row r="37" spans="1:31">
      <c r="A37" s="9" t="s">
        <v>631</v>
      </c>
      <c r="B37" s="9" t="s">
        <v>790</v>
      </c>
      <c r="C37" s="9" t="s">
        <v>247</v>
      </c>
      <c r="D37" s="15" t="s">
        <v>43</v>
      </c>
      <c r="E37" s="15" t="s">
        <v>29</v>
      </c>
      <c r="F37" s="15" t="s">
        <v>165</v>
      </c>
      <c r="G37" s="9" t="s">
        <v>68</v>
      </c>
      <c r="H37" s="15" t="s">
        <v>895</v>
      </c>
      <c r="I37" s="15" t="s">
        <v>69</v>
      </c>
      <c r="J37" s="15" t="s">
        <v>69</v>
      </c>
      <c r="K37" s="99" t="s">
        <v>69</v>
      </c>
      <c r="L37" s="100" t="s">
        <v>596</v>
      </c>
      <c r="M37" s="15" t="s">
        <v>69</v>
      </c>
      <c r="N37" s="26" t="s">
        <v>1000</v>
      </c>
      <c r="O37" s="9" t="str">
        <f t="shared" si="3"/>
        <v/>
      </c>
      <c r="P37" s="9" t="str">
        <f t="shared" si="4"/>
        <v/>
      </c>
      <c r="Q37" s="13" t="str">
        <f ca="1">IF(
  AND($A37&lt;&gt;"",$H37="○"),
  "mkdir """&amp;S37&amp;""" &amp; """&amp;shortcut設定!$F$7&amp;""" """&amp;S37&amp;"\"&amp;A37&amp;"（"&amp;B37&amp;"）.lnk"" """&amp;C37&amp;""""&amp;IF($D37="-",""," """&amp;$D37&amp;""""),
  ""
)</f>
        <v>mkdir "%USERPROFILE%\AppData\Roaming\Microsoft\Windows\Start Menu\Programs\113_Common_Edit" &amp; "C:\codes\vbs\command\CreateShortcutFile.vbs" "%USERPROFILE%\AppData\Roaming\Microsoft\Windows\Start Menu\Programs\113_Common_Edit\FireFileCopy（ファイル高速コピー）.lnk" "C:\prg_exe\FireFileCopy\FFC.exe"</v>
      </c>
      <c r="R37" s="9" t="str">
        <f ca="1">IFERROR(
  VLOOKUP(
    $G37,
    shortcut設定!$F:$J,
    MATCH(
      "ProgramsIndex",
      shortcut設定!$F$12:$J$12,
      0
    ),
    FALSE
  ),
  ""
)</f>
        <v>113</v>
      </c>
      <c r="S37" s="13" t="str">
        <f ca="1">IF(
  AND($A37&lt;&gt;"",$H37="○"),
  shortcut設定!$F$4&amp;"\"&amp;R37&amp;"_"&amp;G37,
  ""
)</f>
        <v>%USERPROFILE%\AppData\Roaming\Microsoft\Windows\Start Menu\Programs\113_Common_Edit</v>
      </c>
      <c r="T37" s="13" t="str">
        <f>IF(
  AND($A37&lt;&gt;"",$I37&lt;&gt;"-",$I37&lt;&gt;""),
  "mkdir """&amp;shortcut設定!$F$4&amp;"\"&amp;shortcut設定!$F$8&amp;""" &amp; """&amp;shortcut設定!$F$7&amp;""" """&amp;$U37&amp;""" """&amp;$C37&amp;""""&amp;IF($D37="-",""," """&amp;$D37&amp;""""),
  ""
)</f>
        <v/>
      </c>
      <c r="U37" s="14" t="str">
        <f>IF(
  AND($A37&lt;&gt;"",$I37&lt;&gt;"-",$I37&lt;&gt;""),
  shortcut設定!$F$4&amp;"\"&amp;shortcut設定!$F$8&amp;"\"&amp;$I37&amp;"（"&amp;$B37&amp;"）.lnk",
  ""
)</f>
        <v/>
      </c>
      <c r="V37" s="13" t="str">
        <f>IF(
  AND($A37&lt;&gt;"",$J37&lt;&gt;"-",$J37&lt;&gt;""),
  "mkdir """&amp;shortcut設定!$F$4&amp;"\"&amp;shortcut設定!$F$9&amp;""" &amp; """&amp;shortcut設定!$F$7&amp;""" """&amp;$W37&amp;""" """&amp;$C37&amp;""""&amp;IF($D37="-",""," """&amp;$D37&amp;"""")&amp;IF($J37="-",""," """" """&amp;$J37&amp;""""),
  ""
)</f>
        <v/>
      </c>
      <c r="W37" s="14" t="str">
        <f>IF(
  AND($A37&lt;&gt;"",$J37&lt;&gt;"-",$J37&lt;&gt;""),
  shortcut設定!$F$4&amp;"\"&amp;shortcut設定!$F$9&amp;"\"&amp;$A37&amp;"（"&amp;$B37&amp;"）.lnk",
  ""
)</f>
        <v/>
      </c>
      <c r="X37" s="13" t="str">
        <f>IF(
  AND($A37&lt;&gt;"",$K37&lt;&gt;"-",$K37&lt;&gt;""),
  """"&amp;shortcut設定!$F$7&amp;""" """&amp;$AA37&amp;""" """&amp;$C37&amp;""""&amp;IF($D37="-",""," """&amp;$D37&amp;""""),
  ""
)</f>
        <v/>
      </c>
      <c r="Y37" s="9" t="str">
        <f ca="1">IFERROR(
  VLOOKUP(
    $G37,
    shortcut設定!$F:$J,
    MATCH(
      "ProgramsIndex",
      shortcut設定!$F$12:$J$12,
      0
    ),
    FALSE
  ),
  ""
)</f>
        <v>113</v>
      </c>
      <c r="Z37" s="20" t="str">
        <f t="shared" si="2"/>
        <v/>
      </c>
      <c r="AA37" s="13" t="str">
        <f>IF(
  AND($A37&lt;&gt;"",$K37="○"),
  shortcut設定!$F$5&amp;"\"&amp;Y37&amp;"_"&amp;A37&amp;"（"&amp;B37&amp;"）"&amp;Z37&amp;".lnk",
  ""
)</f>
        <v/>
      </c>
      <c r="AB37" s="13" t="str">
        <f>IF(
  AND($A37&lt;&gt;"",$M37="○"),
  """"&amp;shortcut設定!$F$7&amp;""" """&amp;$AC37&amp;""" """&amp;$C37&amp;""""&amp;IF($D37="-",""," """&amp;$D37&amp;""""),
  ""
)</f>
        <v/>
      </c>
      <c r="AC37" s="9" t="str">
        <f>IF(
  AND($A37&lt;&gt;"",$M37="○"),
  shortcut設定!$F$6&amp;"\"&amp;A37&amp;"（"&amp;B37&amp;"）.lnk",
  ""
)</f>
        <v/>
      </c>
      <c r="AD37" s="13" t="str">
        <f>IF(
  AND($A37&lt;&gt;"",$N37&lt;&gt;"-",$N37&lt;&gt;""),
  """"&amp;shortcut設定!$F$7&amp;""" """&amp;$N37&amp;".lnk"" """&amp;$C37&amp;""""&amp;IF($D37="-",""," """&amp;$D37&amp;""""),
  ""
)</f>
        <v/>
      </c>
      <c r="AE37" s="97" t="s">
        <v>193</v>
      </c>
    </row>
    <row r="38" spans="1:31">
      <c r="A38" s="9" t="s">
        <v>632</v>
      </c>
      <c r="B38" s="9" t="s">
        <v>768</v>
      </c>
      <c r="C38" s="9" t="s">
        <v>248</v>
      </c>
      <c r="D38" s="15" t="s">
        <v>43</v>
      </c>
      <c r="E38" s="15" t="s">
        <v>185</v>
      </c>
      <c r="F38" s="15" t="s">
        <v>165</v>
      </c>
      <c r="G38" s="9" t="s">
        <v>74</v>
      </c>
      <c r="H38" s="15" t="s">
        <v>895</v>
      </c>
      <c r="I38" s="15" t="s">
        <v>69</v>
      </c>
      <c r="J38" s="15" t="s">
        <v>69</v>
      </c>
      <c r="K38" s="99" t="s">
        <v>69</v>
      </c>
      <c r="L38" s="100" t="s">
        <v>596</v>
      </c>
      <c r="M38" s="15" t="s">
        <v>69</v>
      </c>
      <c r="N38" s="26" t="s">
        <v>1000</v>
      </c>
      <c r="O38" s="9" t="str">
        <f t="shared" si="3"/>
        <v/>
      </c>
      <c r="P38" s="9" t="str">
        <f t="shared" si="4"/>
        <v/>
      </c>
      <c r="Q38" s="13" t="str">
        <f ca="1">IF(
  AND($A38&lt;&gt;"",$H38="○"),
  "mkdir """&amp;S38&amp;""" &amp; """&amp;shortcut設定!$F$7&amp;""" """&amp;S38&amp;"\"&amp;A38&amp;"（"&amp;B38&amp;"）.lnk"" """&amp;C38&amp;""""&amp;IF($D38="-",""," """&amp;$D38&amp;""""),
  ""
)</f>
        <v>mkdir "%USERPROFILE%\AppData\Roaming\Microsoft\Windows\Start Menu\Programs\161_Network_Global" &amp; "C:\codes\vbs\command\CreateShortcutFile.vbs" "%USERPROFILE%\AppData\Roaming\Microsoft\Windows\Start Menu\Programs\161_Network_Global\Firefox（ブラウザ）.lnk" "C:\prg_exe\FirefoxPortable\FirefoxPortable.exe"</v>
      </c>
      <c r="R38" s="9" t="str">
        <f ca="1">IFERROR(
  VLOOKUP(
    $G38,
    shortcut設定!$F:$J,
    MATCH(
      "ProgramsIndex",
      shortcut設定!$F$12:$J$12,
      0
    ),
    FALSE
  ),
  ""
)</f>
        <v>161</v>
      </c>
      <c r="S38" s="13" t="str">
        <f ca="1">IF(
  AND($A38&lt;&gt;"",$H38="○"),
  shortcut設定!$F$4&amp;"\"&amp;R38&amp;"_"&amp;G38,
  ""
)</f>
        <v>%USERPROFILE%\AppData\Roaming\Microsoft\Windows\Start Menu\Programs\161_Network_Global</v>
      </c>
      <c r="T38" s="13" t="str">
        <f>IF(
  AND($A38&lt;&gt;"",$I38&lt;&gt;"-",$I38&lt;&gt;""),
  "mkdir """&amp;shortcut設定!$F$4&amp;"\"&amp;shortcut設定!$F$8&amp;""" &amp; """&amp;shortcut設定!$F$7&amp;""" """&amp;$U38&amp;""" """&amp;$C38&amp;""""&amp;IF($D38="-",""," """&amp;$D38&amp;""""),
  ""
)</f>
        <v/>
      </c>
      <c r="U38" s="14" t="str">
        <f>IF(
  AND($A38&lt;&gt;"",$I38&lt;&gt;"-",$I38&lt;&gt;""),
  shortcut設定!$F$4&amp;"\"&amp;shortcut設定!$F$8&amp;"\"&amp;$I38&amp;"（"&amp;$B38&amp;"）.lnk",
  ""
)</f>
        <v/>
      </c>
      <c r="V38" s="13" t="str">
        <f>IF(
  AND($A38&lt;&gt;"",$J38&lt;&gt;"-",$J38&lt;&gt;""),
  "mkdir """&amp;shortcut設定!$F$4&amp;"\"&amp;shortcut設定!$F$9&amp;""" &amp; """&amp;shortcut設定!$F$7&amp;""" """&amp;$W38&amp;""" """&amp;$C38&amp;""""&amp;IF($D38="-",""," """&amp;$D38&amp;"""")&amp;IF($J38="-",""," """" """&amp;$J38&amp;""""),
  ""
)</f>
        <v/>
      </c>
      <c r="W38" s="14" t="str">
        <f>IF(
  AND($A38&lt;&gt;"",$J38&lt;&gt;"-",$J38&lt;&gt;""),
  shortcut設定!$F$4&amp;"\"&amp;shortcut設定!$F$9&amp;"\"&amp;$A38&amp;"（"&amp;$B38&amp;"）.lnk",
  ""
)</f>
        <v/>
      </c>
      <c r="X38" s="13" t="str">
        <f>IF(
  AND($A38&lt;&gt;"",$K38&lt;&gt;"-",$K38&lt;&gt;""),
  """"&amp;shortcut設定!$F$7&amp;""" """&amp;$AA38&amp;""" """&amp;$C38&amp;""""&amp;IF($D38="-",""," """&amp;$D38&amp;""""),
  ""
)</f>
        <v/>
      </c>
      <c r="Y38" s="9" t="str">
        <f ca="1">IFERROR(
  VLOOKUP(
    $G38,
    shortcut設定!$F:$J,
    MATCH(
      "ProgramsIndex",
      shortcut設定!$F$12:$J$12,
      0
    ),
    FALSE
  ),
  ""
)</f>
        <v>161</v>
      </c>
      <c r="Z38" s="20" t="str">
        <f t="shared" si="2"/>
        <v/>
      </c>
      <c r="AA38" s="13" t="str">
        <f>IF(
  AND($A38&lt;&gt;"",$K38="○"),
  shortcut設定!$F$5&amp;"\"&amp;Y38&amp;"_"&amp;A38&amp;"（"&amp;B38&amp;"）"&amp;Z38&amp;".lnk",
  ""
)</f>
        <v/>
      </c>
      <c r="AB38" s="13" t="str">
        <f>IF(
  AND($A38&lt;&gt;"",$M38="○"),
  """"&amp;shortcut設定!$F$7&amp;""" """&amp;$AC38&amp;""" """&amp;$C38&amp;""""&amp;IF($D38="-",""," """&amp;$D38&amp;""""),
  ""
)</f>
        <v/>
      </c>
      <c r="AC38" s="9" t="str">
        <f>IF(
  AND($A38&lt;&gt;"",$M38="○"),
  shortcut設定!$F$6&amp;"\"&amp;A38&amp;"（"&amp;B38&amp;"）.lnk",
  ""
)</f>
        <v/>
      </c>
      <c r="AD38" s="13" t="str">
        <f>IF(
  AND($A38&lt;&gt;"",$N38&lt;&gt;"-",$N38&lt;&gt;""),
  """"&amp;shortcut設定!$F$7&amp;""" """&amp;$N38&amp;".lnk"" """&amp;$C38&amp;""""&amp;IF($D38="-",""," """&amp;$D38&amp;""""),
  ""
)</f>
        <v/>
      </c>
      <c r="AE38" s="97" t="s">
        <v>193</v>
      </c>
    </row>
    <row r="39" spans="1:31">
      <c r="A39" s="9" t="s">
        <v>633</v>
      </c>
      <c r="B39" s="9" t="s">
        <v>791</v>
      </c>
      <c r="C39" s="9" t="s">
        <v>249</v>
      </c>
      <c r="D39" s="15" t="s">
        <v>43</v>
      </c>
      <c r="E39" s="15" t="s">
        <v>165</v>
      </c>
      <c r="F39" s="15" t="s">
        <v>165</v>
      </c>
      <c r="G39" s="9" t="s">
        <v>72</v>
      </c>
      <c r="H39" s="15" t="s">
        <v>895</v>
      </c>
      <c r="I39" s="15" t="s">
        <v>69</v>
      </c>
      <c r="J39" s="15" t="s">
        <v>69</v>
      </c>
      <c r="K39" s="99" t="s">
        <v>69</v>
      </c>
      <c r="L39" s="100" t="s">
        <v>596</v>
      </c>
      <c r="M39" s="15" t="s">
        <v>69</v>
      </c>
      <c r="N39" s="26" t="s">
        <v>1000</v>
      </c>
      <c r="O39" s="9" t="str">
        <f t="shared" si="3"/>
        <v/>
      </c>
      <c r="P39" s="9" t="str">
        <f t="shared" si="4"/>
        <v/>
      </c>
      <c r="Q39" s="13" t="str">
        <f ca="1">IF(
  AND($A39&lt;&gt;"",$H39="○"),
  "mkdir """&amp;S39&amp;""" &amp; """&amp;shortcut設定!$F$7&amp;""" """&amp;S39&amp;"\"&amp;A39&amp;"（"&amp;B39&amp;"）.lnk"" """&amp;C39&amp;""""&amp;IF($D39="-",""," """&amp;$D39&amp;""""),
  ""
)</f>
        <v>mkdir "%USERPROFILE%\AppData\Roaming\Microsoft\Windows\Start Menu\Programs\121_Doc_Analyze" &amp; "C:\codes\vbs\command\CreateShortcutFile.vbs" "%USERPROFILE%\AppData\Roaming\Microsoft\Windows\Start Menu\Programs\121_Doc_Analyze\folders（フォルダ監視）.lnk" "C:\prg_exe\folders\folders.exe"</v>
      </c>
      <c r="R39" s="9" t="str">
        <f ca="1">IFERROR(
  VLOOKUP(
    $G39,
    shortcut設定!$F:$J,
    MATCH(
      "ProgramsIndex",
      shortcut設定!$F$12:$J$12,
      0
    ),
    FALSE
  ),
  ""
)</f>
        <v>121</v>
      </c>
      <c r="S39" s="13" t="str">
        <f ca="1">IF(
  AND($A39&lt;&gt;"",$H39="○"),
  shortcut設定!$F$4&amp;"\"&amp;R39&amp;"_"&amp;G39,
  ""
)</f>
        <v>%USERPROFILE%\AppData\Roaming\Microsoft\Windows\Start Menu\Programs\121_Doc_Analyze</v>
      </c>
      <c r="T39" s="13" t="str">
        <f>IF(
  AND($A39&lt;&gt;"",$I39&lt;&gt;"-",$I39&lt;&gt;""),
  "mkdir """&amp;shortcut設定!$F$4&amp;"\"&amp;shortcut設定!$F$8&amp;""" &amp; """&amp;shortcut設定!$F$7&amp;""" """&amp;$U39&amp;""" """&amp;$C39&amp;""""&amp;IF($D39="-",""," """&amp;$D39&amp;""""),
  ""
)</f>
        <v/>
      </c>
      <c r="U39" s="14" t="str">
        <f>IF(
  AND($A39&lt;&gt;"",$I39&lt;&gt;"-",$I39&lt;&gt;""),
  shortcut設定!$F$4&amp;"\"&amp;shortcut設定!$F$8&amp;"\"&amp;$I39&amp;"（"&amp;$B39&amp;"）.lnk",
  ""
)</f>
        <v/>
      </c>
      <c r="V39" s="13" t="str">
        <f>IF(
  AND($A39&lt;&gt;"",$J39&lt;&gt;"-",$J39&lt;&gt;""),
  "mkdir """&amp;shortcut設定!$F$4&amp;"\"&amp;shortcut設定!$F$9&amp;""" &amp; """&amp;shortcut設定!$F$7&amp;""" """&amp;$W39&amp;""" """&amp;$C39&amp;""""&amp;IF($D39="-",""," """&amp;$D39&amp;"""")&amp;IF($J39="-",""," """" """&amp;$J39&amp;""""),
  ""
)</f>
        <v/>
      </c>
      <c r="W39" s="14" t="str">
        <f>IF(
  AND($A39&lt;&gt;"",$J39&lt;&gt;"-",$J39&lt;&gt;""),
  shortcut設定!$F$4&amp;"\"&amp;shortcut設定!$F$9&amp;"\"&amp;$A39&amp;"（"&amp;$B39&amp;"）.lnk",
  ""
)</f>
        <v/>
      </c>
      <c r="X39" s="13" t="str">
        <f>IF(
  AND($A39&lt;&gt;"",$K39&lt;&gt;"-",$K39&lt;&gt;""),
  """"&amp;shortcut設定!$F$7&amp;""" """&amp;$AA39&amp;""" """&amp;$C39&amp;""""&amp;IF($D39="-",""," """&amp;$D39&amp;""""),
  ""
)</f>
        <v/>
      </c>
      <c r="Y39" s="9" t="str">
        <f ca="1">IFERROR(
  VLOOKUP(
    $G39,
    shortcut設定!$F:$J,
    MATCH(
      "ProgramsIndex",
      shortcut設定!$F$12:$J$12,
      0
    ),
    FALSE
  ),
  ""
)</f>
        <v>121</v>
      </c>
      <c r="Z39" s="20" t="str">
        <f t="shared" si="2"/>
        <v/>
      </c>
      <c r="AA39" s="13" t="str">
        <f>IF(
  AND($A39&lt;&gt;"",$K39="○"),
  shortcut設定!$F$5&amp;"\"&amp;Y39&amp;"_"&amp;A39&amp;"（"&amp;B39&amp;"）"&amp;Z39&amp;".lnk",
  ""
)</f>
        <v/>
      </c>
      <c r="AB39" s="13" t="str">
        <f>IF(
  AND($A39&lt;&gt;"",$M39="○"),
  """"&amp;shortcut設定!$F$7&amp;""" """&amp;$AC39&amp;""" """&amp;$C39&amp;""""&amp;IF($D39="-",""," """&amp;$D39&amp;""""),
  ""
)</f>
        <v/>
      </c>
      <c r="AC39" s="9" t="str">
        <f>IF(
  AND($A39&lt;&gt;"",$M39="○"),
  shortcut設定!$F$6&amp;"\"&amp;A39&amp;"（"&amp;B39&amp;"）.lnk",
  ""
)</f>
        <v/>
      </c>
      <c r="AD39" s="13" t="str">
        <f>IF(
  AND($A39&lt;&gt;"",$N39&lt;&gt;"-",$N39&lt;&gt;""),
  """"&amp;shortcut設定!$F$7&amp;""" """&amp;$N39&amp;".lnk"" """&amp;$C39&amp;""""&amp;IF($D39="-",""," """&amp;$D39&amp;""""),
  ""
)</f>
        <v/>
      </c>
      <c r="AE39" s="97" t="s">
        <v>193</v>
      </c>
    </row>
    <row r="40" spans="1:31">
      <c r="A40" s="9" t="s">
        <v>634</v>
      </c>
      <c r="B40" s="9" t="s">
        <v>792</v>
      </c>
      <c r="C40" s="9" t="s">
        <v>250</v>
      </c>
      <c r="D40" s="15" t="s">
        <v>43</v>
      </c>
      <c r="E40" s="15" t="s">
        <v>185</v>
      </c>
      <c r="F40" s="15" t="s">
        <v>165</v>
      </c>
      <c r="G40" s="9" t="s">
        <v>82</v>
      </c>
      <c r="H40" s="15" t="s">
        <v>895</v>
      </c>
      <c r="I40" s="15" t="s">
        <v>69</v>
      </c>
      <c r="J40" s="15" t="s">
        <v>69</v>
      </c>
      <c r="K40" s="99" t="s">
        <v>69</v>
      </c>
      <c r="L40" s="100" t="s">
        <v>596</v>
      </c>
      <c r="M40" s="15" t="s">
        <v>69</v>
      </c>
      <c r="N40" s="26" t="s">
        <v>1000</v>
      </c>
      <c r="O40" s="9" t="str">
        <f t="shared" si="3"/>
        <v/>
      </c>
      <c r="P40" s="9" t="str">
        <f t="shared" si="4"/>
        <v/>
      </c>
      <c r="Q40" s="13" t="str">
        <f ca="1">IF(
  AND($A40&lt;&gt;"",$H40="○"),
  "mkdir """&amp;S40&amp;""" &amp; """&amp;shortcut設定!$F$7&amp;""" """&amp;S40&amp;"\"&amp;A40&amp;"（"&amp;B40&amp;"）.lnk"" """&amp;C40&amp;""""&amp;IF($D40="-",""," """&amp;$D40&amp;""""),
  ""
)</f>
        <v>mkdir "%USERPROFILE%\AppData\Roaming\Microsoft\Windows\Start Menu\Programs\123_Doc_Edit" &amp; "C:\codes\vbs\command\CreateShortcutFile.vbs" "%USERPROFILE%\AppData\Roaming\Microsoft\Windows\Start Menu\Programs\123_Doc_Edit\FontChanger（フォント変更）.lnk" "C:\prg_exe\FontChanger\FontChanger.exe"</v>
      </c>
      <c r="R40" s="9" t="str">
        <f ca="1">IFERROR(
  VLOOKUP(
    $G40,
    shortcut設定!$F:$J,
    MATCH(
      "ProgramsIndex",
      shortcut設定!$F$12:$J$12,
      0
    ),
    FALSE
  ),
  ""
)</f>
        <v>123</v>
      </c>
      <c r="S40" s="13" t="str">
        <f ca="1">IF(
  AND($A40&lt;&gt;"",$H40="○"),
  shortcut設定!$F$4&amp;"\"&amp;R40&amp;"_"&amp;G40,
  ""
)</f>
        <v>%USERPROFILE%\AppData\Roaming\Microsoft\Windows\Start Menu\Programs\123_Doc_Edit</v>
      </c>
      <c r="T40" s="13" t="str">
        <f>IF(
  AND($A40&lt;&gt;"",$I40&lt;&gt;"-",$I40&lt;&gt;""),
  "mkdir """&amp;shortcut設定!$F$4&amp;"\"&amp;shortcut設定!$F$8&amp;""" &amp; """&amp;shortcut設定!$F$7&amp;""" """&amp;$U40&amp;""" """&amp;$C40&amp;""""&amp;IF($D40="-",""," """&amp;$D40&amp;""""),
  ""
)</f>
        <v/>
      </c>
      <c r="U40" s="14" t="str">
        <f>IF(
  AND($A40&lt;&gt;"",$I40&lt;&gt;"-",$I40&lt;&gt;""),
  shortcut設定!$F$4&amp;"\"&amp;shortcut設定!$F$8&amp;"\"&amp;$I40&amp;"（"&amp;$B40&amp;"）.lnk",
  ""
)</f>
        <v/>
      </c>
      <c r="V40" s="13" t="str">
        <f>IF(
  AND($A40&lt;&gt;"",$J40&lt;&gt;"-",$J40&lt;&gt;""),
  "mkdir """&amp;shortcut設定!$F$4&amp;"\"&amp;shortcut設定!$F$9&amp;""" &amp; """&amp;shortcut設定!$F$7&amp;""" """&amp;$W40&amp;""" """&amp;$C40&amp;""""&amp;IF($D40="-",""," """&amp;$D40&amp;"""")&amp;IF($J40="-",""," """" """&amp;$J40&amp;""""),
  ""
)</f>
        <v/>
      </c>
      <c r="W40" s="14" t="str">
        <f>IF(
  AND($A40&lt;&gt;"",$J40&lt;&gt;"-",$J40&lt;&gt;""),
  shortcut設定!$F$4&amp;"\"&amp;shortcut設定!$F$9&amp;"\"&amp;$A40&amp;"（"&amp;$B40&amp;"）.lnk",
  ""
)</f>
        <v/>
      </c>
      <c r="X40" s="13" t="str">
        <f>IF(
  AND($A40&lt;&gt;"",$K40&lt;&gt;"-",$K40&lt;&gt;""),
  """"&amp;shortcut設定!$F$7&amp;""" """&amp;$AA40&amp;""" """&amp;$C40&amp;""""&amp;IF($D40="-",""," """&amp;$D40&amp;""""),
  ""
)</f>
        <v/>
      </c>
      <c r="Y40" s="9" t="str">
        <f ca="1">IFERROR(
  VLOOKUP(
    $G40,
    shortcut設定!$F:$J,
    MATCH(
      "ProgramsIndex",
      shortcut設定!$F$12:$J$12,
      0
    ),
    FALSE
  ),
  ""
)</f>
        <v>123</v>
      </c>
      <c r="Z40" s="20" t="str">
        <f t="shared" si="2"/>
        <v/>
      </c>
      <c r="AA40" s="13" t="str">
        <f>IF(
  AND($A40&lt;&gt;"",$K40="○"),
  shortcut設定!$F$5&amp;"\"&amp;Y40&amp;"_"&amp;A40&amp;"（"&amp;B40&amp;"）"&amp;Z40&amp;".lnk",
  ""
)</f>
        <v/>
      </c>
      <c r="AB40" s="13" t="str">
        <f>IF(
  AND($A40&lt;&gt;"",$M40="○"),
  """"&amp;shortcut設定!$F$7&amp;""" """&amp;$AC40&amp;""" """&amp;$C40&amp;""""&amp;IF($D40="-",""," """&amp;$D40&amp;""""),
  ""
)</f>
        <v/>
      </c>
      <c r="AC40" s="9" t="str">
        <f>IF(
  AND($A40&lt;&gt;"",$M40="○"),
  shortcut設定!$F$6&amp;"\"&amp;A40&amp;"（"&amp;B40&amp;"）.lnk",
  ""
)</f>
        <v/>
      </c>
      <c r="AD40" s="13" t="str">
        <f>IF(
  AND($A40&lt;&gt;"",$N40&lt;&gt;"-",$N40&lt;&gt;""),
  """"&amp;shortcut設定!$F$7&amp;""" """&amp;$N40&amp;".lnk"" """&amp;$C40&amp;""""&amp;IF($D40="-",""," """&amp;$D40&amp;""""),
  ""
)</f>
        <v/>
      </c>
      <c r="AE40" s="97" t="s">
        <v>193</v>
      </c>
    </row>
    <row r="41" spans="1:31">
      <c r="A41" s="9" t="s">
        <v>635</v>
      </c>
      <c r="B41" s="9" t="s">
        <v>793</v>
      </c>
      <c r="C41" s="9" t="s">
        <v>251</v>
      </c>
      <c r="D41" s="15" t="s">
        <v>43</v>
      </c>
      <c r="E41" s="15" t="s">
        <v>185</v>
      </c>
      <c r="F41" s="15" t="s">
        <v>165</v>
      </c>
      <c r="G41" s="9" t="s">
        <v>83</v>
      </c>
      <c r="H41" s="15" t="s">
        <v>895</v>
      </c>
      <c r="I41" s="15" t="s">
        <v>69</v>
      </c>
      <c r="J41" s="15" t="s">
        <v>69</v>
      </c>
      <c r="K41" s="99" t="s">
        <v>69</v>
      </c>
      <c r="L41" s="100" t="s">
        <v>596</v>
      </c>
      <c r="M41" s="15" t="s">
        <v>69</v>
      </c>
      <c r="N41" s="26" t="s">
        <v>1000</v>
      </c>
      <c r="O41" s="9" t="str">
        <f t="shared" si="3"/>
        <v/>
      </c>
      <c r="P41" s="9" t="str">
        <f t="shared" si="4"/>
        <v/>
      </c>
      <c r="Q41" s="13" t="str">
        <f ca="1">IF(
  AND($A41&lt;&gt;"",$H41="○"),
  "mkdir """&amp;S41&amp;""" &amp; """&amp;shortcut設定!$F$7&amp;""" """&amp;S41&amp;"\"&amp;A41&amp;"（"&amp;B41&amp;"）.lnk"" """&amp;C41&amp;""""&amp;IF($D41="-",""," """&amp;$D41&amp;""""),
  ""
)</f>
        <v>mkdir "%USERPROFILE%\AppData\Roaming\Microsoft\Windows\Start Menu\Programs\133_Music_Listen" &amp; "C:\codes\vbs\command\CreateShortcutFile.vbs" "%USERPROFILE%\AppData\Roaming\Microsoft\Windows\Start Menu\Programs\133_Music_Listen\foobar2000（音楽再生）.lnk" "C:\prg_exe\foobar2000\foobar2000.exe"</v>
      </c>
      <c r="R41" s="9" t="str">
        <f ca="1">IFERROR(
  VLOOKUP(
    $G41,
    shortcut設定!$F:$J,
    MATCH(
      "ProgramsIndex",
      shortcut設定!$F$12:$J$12,
      0
    ),
    FALSE
  ),
  ""
)</f>
        <v>133</v>
      </c>
      <c r="S41" s="13" t="str">
        <f ca="1">IF(
  AND($A41&lt;&gt;"",$H41="○"),
  shortcut設定!$F$4&amp;"\"&amp;R41&amp;"_"&amp;G41,
  ""
)</f>
        <v>%USERPROFILE%\AppData\Roaming\Microsoft\Windows\Start Menu\Programs\133_Music_Listen</v>
      </c>
      <c r="T41" s="13" t="str">
        <f>IF(
  AND($A41&lt;&gt;"",$I41&lt;&gt;"-",$I41&lt;&gt;""),
  "mkdir """&amp;shortcut設定!$F$4&amp;"\"&amp;shortcut設定!$F$8&amp;""" &amp; """&amp;shortcut設定!$F$7&amp;""" """&amp;$U41&amp;""" """&amp;$C41&amp;""""&amp;IF($D41="-",""," """&amp;$D41&amp;""""),
  ""
)</f>
        <v/>
      </c>
      <c r="U41" s="14" t="str">
        <f>IF(
  AND($A41&lt;&gt;"",$I41&lt;&gt;"-",$I41&lt;&gt;""),
  shortcut設定!$F$4&amp;"\"&amp;shortcut設定!$F$8&amp;"\"&amp;$I41&amp;"（"&amp;$B41&amp;"）.lnk",
  ""
)</f>
        <v/>
      </c>
      <c r="V41" s="13" t="str">
        <f>IF(
  AND($A41&lt;&gt;"",$J41&lt;&gt;"-",$J41&lt;&gt;""),
  "mkdir """&amp;shortcut設定!$F$4&amp;"\"&amp;shortcut設定!$F$9&amp;""" &amp; """&amp;shortcut設定!$F$7&amp;""" """&amp;$W41&amp;""" """&amp;$C41&amp;""""&amp;IF($D41="-",""," """&amp;$D41&amp;"""")&amp;IF($J41="-",""," """" """&amp;$J41&amp;""""),
  ""
)</f>
        <v/>
      </c>
      <c r="W41" s="14" t="str">
        <f>IF(
  AND($A41&lt;&gt;"",$J41&lt;&gt;"-",$J41&lt;&gt;""),
  shortcut設定!$F$4&amp;"\"&amp;shortcut設定!$F$9&amp;"\"&amp;$A41&amp;"（"&amp;$B41&amp;"）.lnk",
  ""
)</f>
        <v/>
      </c>
      <c r="X41" s="13" t="str">
        <f>IF(
  AND($A41&lt;&gt;"",$K41&lt;&gt;"-",$K41&lt;&gt;""),
  """"&amp;shortcut設定!$F$7&amp;""" """&amp;$AA41&amp;""" """&amp;$C41&amp;""""&amp;IF($D41="-",""," """&amp;$D41&amp;""""),
  ""
)</f>
        <v/>
      </c>
      <c r="Y41" s="9" t="str">
        <f ca="1">IFERROR(
  VLOOKUP(
    $G41,
    shortcut設定!$F:$J,
    MATCH(
      "ProgramsIndex",
      shortcut設定!$F$12:$J$12,
      0
    ),
    FALSE
  ),
  ""
)</f>
        <v>133</v>
      </c>
      <c r="Z41" s="20" t="str">
        <f t="shared" si="2"/>
        <v/>
      </c>
      <c r="AA41" s="13" t="str">
        <f>IF(
  AND($A41&lt;&gt;"",$K41="○"),
  shortcut設定!$F$5&amp;"\"&amp;Y41&amp;"_"&amp;A41&amp;"（"&amp;B41&amp;"）"&amp;Z41&amp;".lnk",
  ""
)</f>
        <v/>
      </c>
      <c r="AB41" s="13" t="str">
        <f>IF(
  AND($A41&lt;&gt;"",$M41="○"),
  """"&amp;shortcut設定!$F$7&amp;""" """&amp;$AC41&amp;""" """&amp;$C41&amp;""""&amp;IF($D41="-",""," """&amp;$D41&amp;""""),
  ""
)</f>
        <v/>
      </c>
      <c r="AC41" s="9" t="str">
        <f>IF(
  AND($A41&lt;&gt;"",$M41="○"),
  shortcut設定!$F$6&amp;"\"&amp;A41&amp;"（"&amp;B41&amp;"）.lnk",
  ""
)</f>
        <v/>
      </c>
      <c r="AD41" s="13" t="str">
        <f>IF(
  AND($A41&lt;&gt;"",$N41&lt;&gt;"-",$N41&lt;&gt;""),
  """"&amp;shortcut設定!$F$7&amp;""" """&amp;$N41&amp;".lnk"" """&amp;$C41&amp;""""&amp;IF($D41="-",""," """&amp;$D41&amp;""""),
  ""
)</f>
        <v/>
      </c>
      <c r="AE41" s="97" t="s">
        <v>193</v>
      </c>
    </row>
    <row r="42" spans="1:31">
      <c r="A42" s="9" t="s">
        <v>636</v>
      </c>
      <c r="B42" s="9" t="s">
        <v>794</v>
      </c>
      <c r="C42" s="9" t="s">
        <v>252</v>
      </c>
      <c r="D42" s="15" t="s">
        <v>43</v>
      </c>
      <c r="E42" s="15" t="s">
        <v>185</v>
      </c>
      <c r="F42" s="15" t="s">
        <v>165</v>
      </c>
      <c r="G42" s="9" t="s">
        <v>82</v>
      </c>
      <c r="H42" s="15" t="s">
        <v>895</v>
      </c>
      <c r="I42" s="15" t="s">
        <v>69</v>
      </c>
      <c r="J42" s="15" t="s">
        <v>69</v>
      </c>
      <c r="K42" s="99" t="s">
        <v>69</v>
      </c>
      <c r="L42" s="100" t="s">
        <v>596</v>
      </c>
      <c r="M42" s="15" t="s">
        <v>69</v>
      </c>
      <c r="N42" s="26" t="s">
        <v>1000</v>
      </c>
      <c r="O42" s="9" t="str">
        <f t="shared" si="3"/>
        <v/>
      </c>
      <c r="P42" s="9" t="str">
        <f t="shared" si="4"/>
        <v/>
      </c>
      <c r="Q42" s="13" t="str">
        <f ca="1">IF(
  AND($A42&lt;&gt;"",$H42="○"),
  "mkdir """&amp;S42&amp;""" &amp; """&amp;shortcut設定!$F$7&amp;""" """&amp;S42&amp;"\"&amp;A42&amp;"（"&amp;B42&amp;"）.lnk"" """&amp;C42&amp;""""&amp;IF($D42="-",""," """&amp;$D42&amp;""""),
  ""
)</f>
        <v>mkdir "%USERPROFILE%\AppData\Roaming\Microsoft\Windows\Start Menu\Programs\123_Doc_Edit" &amp; "C:\codes\vbs\command\CreateShortcutFile.vbs" "%USERPROFILE%\AppData\Roaming\Microsoft\Windows\Start Menu\Programs\123_Doc_Edit\freemind（マインドマップ）.lnk" "C:\prg_exe\freemind\FreeMind64.exe"</v>
      </c>
      <c r="R42" s="9" t="str">
        <f ca="1">IFERROR(
  VLOOKUP(
    $G42,
    shortcut設定!$F:$J,
    MATCH(
      "ProgramsIndex",
      shortcut設定!$F$12:$J$12,
      0
    ),
    FALSE
  ),
  ""
)</f>
        <v>123</v>
      </c>
      <c r="S42" s="13" t="str">
        <f ca="1">IF(
  AND($A42&lt;&gt;"",$H42="○"),
  shortcut設定!$F$4&amp;"\"&amp;R42&amp;"_"&amp;G42,
  ""
)</f>
        <v>%USERPROFILE%\AppData\Roaming\Microsoft\Windows\Start Menu\Programs\123_Doc_Edit</v>
      </c>
      <c r="T42" s="13" t="str">
        <f>IF(
  AND($A42&lt;&gt;"",$I42&lt;&gt;"-",$I42&lt;&gt;""),
  "mkdir """&amp;shortcut設定!$F$4&amp;"\"&amp;shortcut設定!$F$8&amp;""" &amp; """&amp;shortcut設定!$F$7&amp;""" """&amp;$U42&amp;""" """&amp;$C42&amp;""""&amp;IF($D42="-",""," """&amp;$D42&amp;""""),
  ""
)</f>
        <v/>
      </c>
      <c r="U42" s="14" t="str">
        <f>IF(
  AND($A42&lt;&gt;"",$I42&lt;&gt;"-",$I42&lt;&gt;""),
  shortcut設定!$F$4&amp;"\"&amp;shortcut設定!$F$8&amp;"\"&amp;$I42&amp;"（"&amp;$B42&amp;"）.lnk",
  ""
)</f>
        <v/>
      </c>
      <c r="V42" s="13" t="str">
        <f>IF(
  AND($A42&lt;&gt;"",$J42&lt;&gt;"-",$J42&lt;&gt;""),
  "mkdir """&amp;shortcut設定!$F$4&amp;"\"&amp;shortcut設定!$F$9&amp;""" &amp; """&amp;shortcut設定!$F$7&amp;""" """&amp;$W42&amp;""" """&amp;$C42&amp;""""&amp;IF($D42="-",""," """&amp;$D42&amp;"""")&amp;IF($J42="-",""," """" """&amp;$J42&amp;""""),
  ""
)</f>
        <v/>
      </c>
      <c r="W42" s="14" t="str">
        <f>IF(
  AND($A42&lt;&gt;"",$J42&lt;&gt;"-",$J42&lt;&gt;""),
  shortcut設定!$F$4&amp;"\"&amp;shortcut設定!$F$9&amp;"\"&amp;$A42&amp;"（"&amp;$B42&amp;"）.lnk",
  ""
)</f>
        <v/>
      </c>
      <c r="X42" s="13" t="str">
        <f>IF(
  AND($A42&lt;&gt;"",$K42&lt;&gt;"-",$K42&lt;&gt;""),
  """"&amp;shortcut設定!$F$7&amp;""" """&amp;$AA42&amp;""" """&amp;$C42&amp;""""&amp;IF($D42="-",""," """&amp;$D42&amp;""""),
  ""
)</f>
        <v/>
      </c>
      <c r="Y42" s="9" t="str">
        <f ca="1">IFERROR(
  VLOOKUP(
    $G42,
    shortcut設定!$F:$J,
    MATCH(
      "ProgramsIndex",
      shortcut設定!$F$12:$J$12,
      0
    ),
    FALSE
  ),
  ""
)</f>
        <v>123</v>
      </c>
      <c r="Z42" s="20" t="str">
        <f t="shared" si="2"/>
        <v/>
      </c>
      <c r="AA42" s="13" t="str">
        <f>IF(
  AND($A42&lt;&gt;"",$K42="○"),
  shortcut設定!$F$5&amp;"\"&amp;Y42&amp;"_"&amp;A42&amp;"（"&amp;B42&amp;"）"&amp;Z42&amp;".lnk",
  ""
)</f>
        <v/>
      </c>
      <c r="AB42" s="13" t="str">
        <f>IF(
  AND($A42&lt;&gt;"",$M42="○"),
  """"&amp;shortcut設定!$F$7&amp;""" """&amp;$AC42&amp;""" """&amp;$C42&amp;""""&amp;IF($D42="-",""," """&amp;$D42&amp;""""),
  ""
)</f>
        <v/>
      </c>
      <c r="AC42" s="9" t="str">
        <f>IF(
  AND($A42&lt;&gt;"",$M42="○"),
  shortcut設定!$F$6&amp;"\"&amp;A42&amp;"（"&amp;B42&amp;"）.lnk",
  ""
)</f>
        <v/>
      </c>
      <c r="AD42" s="13" t="str">
        <f>IF(
  AND($A42&lt;&gt;"",$N42&lt;&gt;"-",$N42&lt;&gt;""),
  """"&amp;shortcut設定!$F$7&amp;""" """&amp;$N42&amp;".lnk"" """&amp;$C42&amp;""""&amp;IF($D42="-",""," """&amp;$D42&amp;""""),
  ""
)</f>
        <v/>
      </c>
      <c r="AE42" s="97" t="s">
        <v>193</v>
      </c>
    </row>
    <row r="43" spans="1:31">
      <c r="A43" s="9" t="s">
        <v>637</v>
      </c>
      <c r="B43" s="9" t="s">
        <v>795</v>
      </c>
      <c r="C43" s="9" t="s">
        <v>253</v>
      </c>
      <c r="D43" s="15" t="s">
        <v>43</v>
      </c>
      <c r="E43" s="15" t="s">
        <v>185</v>
      </c>
      <c r="F43" s="15" t="s">
        <v>165</v>
      </c>
      <c r="G43" s="9" t="s">
        <v>84</v>
      </c>
      <c r="H43" s="15" t="s">
        <v>895</v>
      </c>
      <c r="I43" s="15" t="s">
        <v>69</v>
      </c>
      <c r="J43" s="15" t="s">
        <v>69</v>
      </c>
      <c r="K43" s="99" t="s">
        <v>895</v>
      </c>
      <c r="L43" s="100" t="s">
        <v>596</v>
      </c>
      <c r="M43" s="15" t="s">
        <v>69</v>
      </c>
      <c r="N43" s="26" t="s">
        <v>1000</v>
      </c>
      <c r="O43" s="9" t="str">
        <f t="shared" si="3"/>
        <v/>
      </c>
      <c r="P43" s="9" t="str">
        <f t="shared" si="4"/>
        <v/>
      </c>
      <c r="Q43" s="13" t="str">
        <f ca="1">IF(
  AND($A43&lt;&gt;"",$H43="○"),
  "mkdir """&amp;S43&amp;""" &amp; """&amp;shortcut設定!$F$7&amp;""" """&amp;S43&amp;"\"&amp;A43&amp;"（"&amp;B43&amp;"）.lnk"" """&amp;C43&amp;""""&amp;IF($D43="-",""," """&amp;$D43&amp;""""),
  ""
)</f>
        <v>mkdir "%USERPROFILE%\AppData\Roaming\Microsoft\Windows\Start Menu\Programs\153_Picture_Edit" &amp; "C:\codes\vbs\command\CreateShortcutFile.vbs" "%USERPROFILE%\AppData\Roaming\Microsoft\Windows\Start Menu\Programs\153_Picture_Edit\GIMP（画像編集）.lnk" "C:\prg_exe\GIMPPortable\GIMPPortable.exe"</v>
      </c>
      <c r="R43" s="9" t="str">
        <f ca="1">IFERROR(
  VLOOKUP(
    $G43,
    shortcut設定!$F:$J,
    MATCH(
      "ProgramsIndex",
      shortcut設定!$F$12:$J$12,
      0
    ),
    FALSE
  ),
  ""
)</f>
        <v>153</v>
      </c>
      <c r="S43" s="13" t="str">
        <f ca="1">IF(
  AND($A43&lt;&gt;"",$H43="○"),
  shortcut設定!$F$4&amp;"\"&amp;R43&amp;"_"&amp;G43,
  ""
)</f>
        <v>%USERPROFILE%\AppData\Roaming\Microsoft\Windows\Start Menu\Programs\153_Picture_Edit</v>
      </c>
      <c r="T43" s="13" t="str">
        <f>IF(
  AND($A43&lt;&gt;"",$I43&lt;&gt;"-",$I43&lt;&gt;""),
  "mkdir """&amp;shortcut設定!$F$4&amp;"\"&amp;shortcut設定!$F$8&amp;""" &amp; """&amp;shortcut設定!$F$7&amp;""" """&amp;$U43&amp;""" """&amp;$C43&amp;""""&amp;IF($D43="-",""," """&amp;$D43&amp;""""),
  ""
)</f>
        <v/>
      </c>
      <c r="U43" s="14" t="str">
        <f>IF(
  AND($A43&lt;&gt;"",$I43&lt;&gt;"-",$I43&lt;&gt;""),
  shortcut設定!$F$4&amp;"\"&amp;shortcut設定!$F$8&amp;"\"&amp;$I43&amp;"（"&amp;$B43&amp;"）.lnk",
  ""
)</f>
        <v/>
      </c>
      <c r="V43" s="13" t="str">
        <f>IF(
  AND($A43&lt;&gt;"",$J43&lt;&gt;"-",$J43&lt;&gt;""),
  "mkdir """&amp;shortcut設定!$F$4&amp;"\"&amp;shortcut設定!$F$9&amp;""" &amp; """&amp;shortcut設定!$F$7&amp;""" """&amp;$W43&amp;""" """&amp;$C43&amp;""""&amp;IF($D43="-",""," """&amp;$D43&amp;"""")&amp;IF($J43="-",""," """" """&amp;$J43&amp;""""),
  ""
)</f>
        <v/>
      </c>
      <c r="W43" s="14" t="str">
        <f>IF(
  AND($A43&lt;&gt;"",$J43&lt;&gt;"-",$J43&lt;&gt;""),
  shortcut設定!$F$4&amp;"\"&amp;shortcut設定!$F$9&amp;"\"&amp;$A43&amp;"（"&amp;$B43&amp;"）.lnk",
  ""
)</f>
        <v/>
      </c>
      <c r="X43" s="13" t="str">
        <f ca="1">IF(
  AND($A43&lt;&gt;"",$K43&lt;&gt;"-",$K43&lt;&gt;""),
  """"&amp;shortcut設定!$F$7&amp;""" """&amp;$AA43&amp;""" """&amp;$C43&amp;""""&amp;IF($D43="-",""," """&amp;$D43&amp;""""),
  ""
)</f>
        <v>"C:\codes\vbs\command\CreateShortcutFile.vbs" "%USERPROFILE%\AppData\Roaming\Microsoft\Windows\SendTo\153_GIMP（画像編集）.lnk" "C:\prg_exe\GIMPPortable\GIMPPortable.exe"</v>
      </c>
      <c r="Y43" s="9" t="str">
        <f ca="1">IFERROR(
  VLOOKUP(
    $G43,
    shortcut設定!$F:$J,
    MATCH(
      "ProgramsIndex",
      shortcut設定!$F$12:$J$12,
      0
    ),
    FALSE
  ),
  ""
)</f>
        <v>153</v>
      </c>
      <c r="Z43" s="20" t="str">
        <f t="shared" si="2"/>
        <v/>
      </c>
      <c r="AA43" s="13" t="str">
        <f ca="1">IF(
  AND($A43&lt;&gt;"",$K43="○"),
  shortcut設定!$F$5&amp;"\"&amp;Y43&amp;"_"&amp;A43&amp;"（"&amp;B43&amp;"）"&amp;Z43&amp;".lnk",
  ""
)</f>
        <v>%USERPROFILE%\AppData\Roaming\Microsoft\Windows\SendTo\153_GIMP（画像編集）.lnk</v>
      </c>
      <c r="AB43" s="13" t="str">
        <f>IF(
  AND($A43&lt;&gt;"",$M43="○"),
  """"&amp;shortcut設定!$F$7&amp;""" """&amp;$AC43&amp;""" """&amp;$C43&amp;""""&amp;IF($D43="-",""," """&amp;$D43&amp;""""),
  ""
)</f>
        <v/>
      </c>
      <c r="AC43" s="9" t="str">
        <f>IF(
  AND($A43&lt;&gt;"",$M43="○"),
  shortcut設定!$F$6&amp;"\"&amp;A43&amp;"（"&amp;B43&amp;"）.lnk",
  ""
)</f>
        <v/>
      </c>
      <c r="AD43" s="13" t="str">
        <f>IF(
  AND($A43&lt;&gt;"",$N43&lt;&gt;"-",$N43&lt;&gt;""),
  """"&amp;shortcut設定!$F$7&amp;""" """&amp;$N43&amp;".lnk"" """&amp;$C43&amp;""""&amp;IF($D43="-",""," """&amp;$D43&amp;""""),
  ""
)</f>
        <v/>
      </c>
      <c r="AE43" s="97" t="s">
        <v>193</v>
      </c>
    </row>
    <row r="44" spans="1:31">
      <c r="A44" s="9" t="s">
        <v>638</v>
      </c>
      <c r="B44" s="9" t="s">
        <v>776</v>
      </c>
      <c r="C44" s="9" t="s">
        <v>254</v>
      </c>
      <c r="D44" s="15" t="s">
        <v>43</v>
      </c>
      <c r="E44" s="15" t="s">
        <v>185</v>
      </c>
      <c r="F44" s="15" t="s">
        <v>165</v>
      </c>
      <c r="G44" s="9" t="s">
        <v>70</v>
      </c>
      <c r="H44" s="15" t="s">
        <v>895</v>
      </c>
      <c r="I44" s="15" t="s">
        <v>69</v>
      </c>
      <c r="J44" s="15" t="s">
        <v>69</v>
      </c>
      <c r="K44" s="99" t="s">
        <v>69</v>
      </c>
      <c r="L44" s="100" t="s">
        <v>596</v>
      </c>
      <c r="M44" s="15" t="s">
        <v>69</v>
      </c>
      <c r="N44" s="26" t="s">
        <v>1000</v>
      </c>
      <c r="O44" s="9" t="str">
        <f t="shared" si="3"/>
        <v/>
      </c>
      <c r="P44" s="9" t="str">
        <f t="shared" si="4"/>
        <v/>
      </c>
      <c r="Q44" s="13" t="str">
        <f ca="1">IF(
  AND($A44&lt;&gt;"",$H44="○"),
  "mkdir """&amp;S44&amp;""" &amp; """&amp;shortcut設定!$F$7&amp;""" """&amp;S44&amp;"\"&amp;A44&amp;"（"&amp;B44&amp;"）.lnk"" """&amp;C44&amp;""""&amp;IF($D44="-",""," """&amp;$D44&amp;""""),
  ""
)</f>
        <v>mkdir "%USERPROFILE%\AppData\Roaming\Microsoft\Windows\Start Menu\Programs\122_Doc_View" &amp; "C:\codes\vbs\command\CreateShortcutFile.vbs" "%USERPROFILE%\AppData\Roaming\Microsoft\Windows\Start Menu\Programs\122_Doc_View\HDD-SCAN（HDD故障診断）.lnk" "C:\prg_exe\GMHDDSCAN\GMHDDSCANv20.exe"</v>
      </c>
      <c r="R44" s="9" t="str">
        <f ca="1">IFERROR(
  VLOOKUP(
    $G44,
    shortcut設定!$F:$J,
    MATCH(
      "ProgramsIndex",
      shortcut設定!$F$12:$J$12,
      0
    ),
    FALSE
  ),
  ""
)</f>
        <v>122</v>
      </c>
      <c r="S44" s="13" t="str">
        <f ca="1">IF(
  AND($A44&lt;&gt;"",$H44="○"),
  shortcut設定!$F$4&amp;"\"&amp;R44&amp;"_"&amp;G44,
  ""
)</f>
        <v>%USERPROFILE%\AppData\Roaming\Microsoft\Windows\Start Menu\Programs\122_Doc_View</v>
      </c>
      <c r="T44" s="13" t="str">
        <f>IF(
  AND($A44&lt;&gt;"",$I44&lt;&gt;"-",$I44&lt;&gt;""),
  "mkdir """&amp;shortcut設定!$F$4&amp;"\"&amp;shortcut設定!$F$8&amp;""" &amp; """&amp;shortcut設定!$F$7&amp;""" """&amp;$U44&amp;""" """&amp;$C44&amp;""""&amp;IF($D44="-",""," """&amp;$D44&amp;""""),
  ""
)</f>
        <v/>
      </c>
      <c r="U44" s="14" t="str">
        <f>IF(
  AND($A44&lt;&gt;"",$I44&lt;&gt;"-",$I44&lt;&gt;""),
  shortcut設定!$F$4&amp;"\"&amp;shortcut設定!$F$8&amp;"\"&amp;$I44&amp;"（"&amp;$B44&amp;"）.lnk",
  ""
)</f>
        <v/>
      </c>
      <c r="V44" s="13" t="str">
        <f>IF(
  AND($A44&lt;&gt;"",$J44&lt;&gt;"-",$J44&lt;&gt;""),
  "mkdir """&amp;shortcut設定!$F$4&amp;"\"&amp;shortcut設定!$F$9&amp;""" &amp; """&amp;shortcut設定!$F$7&amp;""" """&amp;$W44&amp;""" """&amp;$C44&amp;""""&amp;IF($D44="-",""," """&amp;$D44&amp;"""")&amp;IF($J44="-",""," """" """&amp;$J44&amp;""""),
  ""
)</f>
        <v/>
      </c>
      <c r="W44" s="14" t="str">
        <f>IF(
  AND($A44&lt;&gt;"",$J44&lt;&gt;"-",$J44&lt;&gt;""),
  shortcut設定!$F$4&amp;"\"&amp;shortcut設定!$F$9&amp;"\"&amp;$A44&amp;"（"&amp;$B44&amp;"）.lnk",
  ""
)</f>
        <v/>
      </c>
      <c r="X44" s="13" t="str">
        <f>IF(
  AND($A44&lt;&gt;"",$K44&lt;&gt;"-",$K44&lt;&gt;""),
  """"&amp;shortcut設定!$F$7&amp;""" """&amp;$AA44&amp;""" """&amp;$C44&amp;""""&amp;IF($D44="-",""," """&amp;$D44&amp;""""),
  ""
)</f>
        <v/>
      </c>
      <c r="Y44" s="9" t="str">
        <f ca="1">IFERROR(
  VLOOKUP(
    $G44,
    shortcut設定!$F:$J,
    MATCH(
      "ProgramsIndex",
      shortcut設定!$F$12:$J$12,
      0
    ),
    FALSE
  ),
  ""
)</f>
        <v>122</v>
      </c>
      <c r="Z44" s="20" t="str">
        <f t="shared" si="2"/>
        <v/>
      </c>
      <c r="AA44" s="13" t="str">
        <f>IF(
  AND($A44&lt;&gt;"",$K44="○"),
  shortcut設定!$F$5&amp;"\"&amp;Y44&amp;"_"&amp;A44&amp;"（"&amp;B44&amp;"）"&amp;Z44&amp;".lnk",
  ""
)</f>
        <v/>
      </c>
      <c r="AB44" s="13" t="str">
        <f>IF(
  AND($A44&lt;&gt;"",$M44="○"),
  """"&amp;shortcut設定!$F$7&amp;""" """&amp;$AC44&amp;""" """&amp;$C44&amp;""""&amp;IF($D44="-",""," """&amp;$D44&amp;""""),
  ""
)</f>
        <v/>
      </c>
      <c r="AC44" s="9" t="str">
        <f>IF(
  AND($A44&lt;&gt;"",$M44="○"),
  shortcut設定!$F$6&amp;"\"&amp;A44&amp;"（"&amp;B44&amp;"）.lnk",
  ""
)</f>
        <v/>
      </c>
      <c r="AD44" s="13" t="str">
        <f>IF(
  AND($A44&lt;&gt;"",$N44&lt;&gt;"-",$N44&lt;&gt;""),
  """"&amp;shortcut設定!$F$7&amp;""" """&amp;$N44&amp;".lnk"" """&amp;$C44&amp;""""&amp;IF($D44="-",""," """&amp;$D44&amp;""""),
  ""
)</f>
        <v/>
      </c>
      <c r="AE44" s="97" t="s">
        <v>193</v>
      </c>
    </row>
    <row r="45" spans="1:31">
      <c r="A45" s="9" t="s">
        <v>639</v>
      </c>
      <c r="B45" s="9" t="s">
        <v>768</v>
      </c>
      <c r="C45" s="9" t="s">
        <v>255</v>
      </c>
      <c r="D45" s="15" t="s">
        <v>43</v>
      </c>
      <c r="E45" s="15" t="s">
        <v>185</v>
      </c>
      <c r="F45" s="15" t="s">
        <v>165</v>
      </c>
      <c r="G45" s="9" t="s">
        <v>74</v>
      </c>
      <c r="H45" s="15" t="s">
        <v>895</v>
      </c>
      <c r="I45" s="15" t="s">
        <v>69</v>
      </c>
      <c r="J45" s="15" t="s">
        <v>69</v>
      </c>
      <c r="K45" s="99" t="s">
        <v>69</v>
      </c>
      <c r="L45" s="100" t="s">
        <v>596</v>
      </c>
      <c r="M45" s="15" t="s">
        <v>69</v>
      </c>
      <c r="N45" s="26" t="s">
        <v>1000</v>
      </c>
      <c r="O45" s="9" t="str">
        <f t="shared" si="3"/>
        <v/>
      </c>
      <c r="P45" s="9" t="str">
        <f t="shared" si="4"/>
        <v/>
      </c>
      <c r="Q45" s="13" t="str">
        <f ca="1">IF(
  AND($A45&lt;&gt;"",$H45="○"),
  "mkdir """&amp;S45&amp;""" &amp; """&amp;shortcut設定!$F$7&amp;""" """&amp;S45&amp;"\"&amp;A45&amp;"（"&amp;B45&amp;"）.lnk"" """&amp;C45&amp;""""&amp;IF($D45="-",""," """&amp;$D45&amp;""""),
  ""
)</f>
        <v>mkdir "%USERPROFILE%\AppData\Roaming\Microsoft\Windows\Start Menu\Programs\161_Network_Global" &amp; "C:\codes\vbs\command\CreateShortcutFile.vbs" "%USERPROFILE%\AppData\Roaming\Microsoft\Windows\Start Menu\Programs\161_Network_Global\GoogleChrome（ブラウザ）.lnk" "C:\prg_exe\GoogleChromePortable64\GoogleChromePortable.exe"</v>
      </c>
      <c r="R45" s="9" t="str">
        <f ca="1">IFERROR(
  VLOOKUP(
    $G45,
    shortcut設定!$F:$J,
    MATCH(
      "ProgramsIndex",
      shortcut設定!$F$12:$J$12,
      0
    ),
    FALSE
  ),
  ""
)</f>
        <v>161</v>
      </c>
      <c r="S45" s="13" t="str">
        <f ca="1">IF(
  AND($A45&lt;&gt;"",$H45="○"),
  shortcut設定!$F$4&amp;"\"&amp;R45&amp;"_"&amp;G45,
  ""
)</f>
        <v>%USERPROFILE%\AppData\Roaming\Microsoft\Windows\Start Menu\Programs\161_Network_Global</v>
      </c>
      <c r="T45" s="13" t="str">
        <f>IF(
  AND($A45&lt;&gt;"",$I45&lt;&gt;"-",$I45&lt;&gt;""),
  "mkdir """&amp;shortcut設定!$F$4&amp;"\"&amp;shortcut設定!$F$8&amp;""" &amp; """&amp;shortcut設定!$F$7&amp;""" """&amp;$U45&amp;""" """&amp;$C45&amp;""""&amp;IF($D45="-",""," """&amp;$D45&amp;""""),
  ""
)</f>
        <v/>
      </c>
      <c r="U45" s="14" t="str">
        <f>IF(
  AND($A45&lt;&gt;"",$I45&lt;&gt;"-",$I45&lt;&gt;""),
  shortcut設定!$F$4&amp;"\"&amp;shortcut設定!$F$8&amp;"\"&amp;$I45&amp;"（"&amp;$B45&amp;"）.lnk",
  ""
)</f>
        <v/>
      </c>
      <c r="V45" s="13" t="str">
        <f>IF(
  AND($A45&lt;&gt;"",$J45&lt;&gt;"-",$J45&lt;&gt;""),
  "mkdir """&amp;shortcut設定!$F$4&amp;"\"&amp;shortcut設定!$F$9&amp;""" &amp; """&amp;shortcut設定!$F$7&amp;""" """&amp;$W45&amp;""" """&amp;$C45&amp;""""&amp;IF($D45="-",""," """&amp;$D45&amp;"""")&amp;IF($J45="-",""," """" """&amp;$J45&amp;""""),
  ""
)</f>
        <v/>
      </c>
      <c r="W45" s="14" t="str">
        <f>IF(
  AND($A45&lt;&gt;"",$J45&lt;&gt;"-",$J45&lt;&gt;""),
  shortcut設定!$F$4&amp;"\"&amp;shortcut設定!$F$9&amp;"\"&amp;$A45&amp;"（"&amp;$B45&amp;"）.lnk",
  ""
)</f>
        <v/>
      </c>
      <c r="X45" s="13" t="str">
        <f>IF(
  AND($A45&lt;&gt;"",$K45&lt;&gt;"-",$K45&lt;&gt;""),
  """"&amp;shortcut設定!$F$7&amp;""" """&amp;$AA45&amp;""" """&amp;$C45&amp;""""&amp;IF($D45="-",""," """&amp;$D45&amp;""""),
  ""
)</f>
        <v/>
      </c>
      <c r="Y45" s="9" t="str">
        <f ca="1">IFERROR(
  VLOOKUP(
    $G45,
    shortcut設定!$F:$J,
    MATCH(
      "ProgramsIndex",
      shortcut設定!$F$12:$J$12,
      0
    ),
    FALSE
  ),
  ""
)</f>
        <v>161</v>
      </c>
      <c r="Z45" s="20" t="str">
        <f t="shared" si="2"/>
        <v/>
      </c>
      <c r="AA45" s="13" t="str">
        <f>IF(
  AND($A45&lt;&gt;"",$K45="○"),
  shortcut設定!$F$5&amp;"\"&amp;Y45&amp;"_"&amp;A45&amp;"（"&amp;B45&amp;"）"&amp;Z45&amp;".lnk",
  ""
)</f>
        <v/>
      </c>
      <c r="AB45" s="13" t="str">
        <f>IF(
  AND($A45&lt;&gt;"",$M45="○"),
  """"&amp;shortcut設定!$F$7&amp;""" """&amp;$AC45&amp;""" """&amp;$C45&amp;""""&amp;IF($D45="-",""," """&amp;$D45&amp;""""),
  ""
)</f>
        <v/>
      </c>
      <c r="AC45" s="9" t="str">
        <f>IF(
  AND($A45&lt;&gt;"",$M45="○"),
  shortcut設定!$F$6&amp;"\"&amp;A45&amp;"（"&amp;B45&amp;"）.lnk",
  ""
)</f>
        <v/>
      </c>
      <c r="AD45" s="13" t="str">
        <f>IF(
  AND($A45&lt;&gt;"",$N45&lt;&gt;"-",$N45&lt;&gt;""),
  """"&amp;shortcut設定!$F$7&amp;""" """&amp;$N45&amp;".lnk"" """&amp;$C45&amp;""""&amp;IF($D45="-",""," """&amp;$D45&amp;""""),
  ""
)</f>
        <v/>
      </c>
      <c r="AE45" s="97" t="s">
        <v>193</v>
      </c>
    </row>
    <row r="46" spans="1:31">
      <c r="A46" s="9" t="s">
        <v>640</v>
      </c>
      <c r="B46" s="9" t="s">
        <v>778</v>
      </c>
      <c r="C46" s="9" t="s">
        <v>256</v>
      </c>
      <c r="D46" s="15" t="s">
        <v>43</v>
      </c>
      <c r="E46" s="15" t="s">
        <v>185</v>
      </c>
      <c r="F46" s="15" t="s">
        <v>165</v>
      </c>
      <c r="G46" s="9" t="s">
        <v>72</v>
      </c>
      <c r="H46" s="15" t="s">
        <v>895</v>
      </c>
      <c r="I46" s="15" t="s">
        <v>69</v>
      </c>
      <c r="J46" s="15" t="s">
        <v>69</v>
      </c>
      <c r="K46" s="99" t="s">
        <v>69</v>
      </c>
      <c r="L46" s="100" t="s">
        <v>596</v>
      </c>
      <c r="M46" s="15" t="s">
        <v>69</v>
      </c>
      <c r="N46" s="26" t="s">
        <v>1000</v>
      </c>
      <c r="O46" s="9" t="str">
        <f t="shared" si="3"/>
        <v/>
      </c>
      <c r="P46" s="9" t="str">
        <f t="shared" si="4"/>
        <v/>
      </c>
      <c r="Q46" s="13" t="str">
        <f ca="1">IF(
  AND($A46&lt;&gt;"",$H46="○"),
  "mkdir """&amp;S46&amp;""" &amp; """&amp;shortcut設定!$F$7&amp;""" """&amp;S46&amp;"\"&amp;A46&amp;"（"&amp;B46&amp;"）.lnk"" """&amp;C46&amp;""""&amp;IF($D46="-",""," """&amp;$D46&amp;""""),
  ""
)</f>
        <v>mkdir "%USERPROFILE%\AppData\Roaming\Microsoft\Windows\Start Menu\Programs\121_Doc_Analyze" &amp; "C:\codes\vbs\command\CreateShortcutFile.vbs" "%USERPROFILE%\AppData\Roaming\Microsoft\Windows\Start Menu\Programs\121_Doc_Analyze\Gtags（ソースコード解析用タグ作成）.lnk" "C:\prg_exe\Gtags\bin\gtags.exe"</v>
      </c>
      <c r="R46" s="9" t="str">
        <f ca="1">IFERROR(
  VLOOKUP(
    $G46,
    shortcut設定!$F:$J,
    MATCH(
      "ProgramsIndex",
      shortcut設定!$F$12:$J$12,
      0
    ),
    FALSE
  ),
  ""
)</f>
        <v>121</v>
      </c>
      <c r="S46" s="13" t="str">
        <f ca="1">IF(
  AND($A46&lt;&gt;"",$H46="○"),
  shortcut設定!$F$4&amp;"\"&amp;R46&amp;"_"&amp;G46,
  ""
)</f>
        <v>%USERPROFILE%\AppData\Roaming\Microsoft\Windows\Start Menu\Programs\121_Doc_Analyze</v>
      </c>
      <c r="T46" s="13" t="str">
        <f>IF(
  AND($A46&lt;&gt;"",$I46&lt;&gt;"-",$I46&lt;&gt;""),
  "mkdir """&amp;shortcut設定!$F$4&amp;"\"&amp;shortcut設定!$F$8&amp;""" &amp; """&amp;shortcut設定!$F$7&amp;""" """&amp;$U46&amp;""" """&amp;$C46&amp;""""&amp;IF($D46="-",""," """&amp;$D46&amp;""""),
  ""
)</f>
        <v/>
      </c>
      <c r="U46" s="14" t="str">
        <f>IF(
  AND($A46&lt;&gt;"",$I46&lt;&gt;"-",$I46&lt;&gt;""),
  shortcut設定!$F$4&amp;"\"&amp;shortcut設定!$F$8&amp;"\"&amp;$I46&amp;"（"&amp;$B46&amp;"）.lnk",
  ""
)</f>
        <v/>
      </c>
      <c r="V46" s="13" t="str">
        <f>IF(
  AND($A46&lt;&gt;"",$J46&lt;&gt;"-",$J46&lt;&gt;""),
  "mkdir """&amp;shortcut設定!$F$4&amp;"\"&amp;shortcut設定!$F$9&amp;""" &amp; """&amp;shortcut設定!$F$7&amp;""" """&amp;$W46&amp;""" """&amp;$C46&amp;""""&amp;IF($D46="-",""," """&amp;$D46&amp;"""")&amp;IF($J46="-",""," """" """&amp;$J46&amp;""""),
  ""
)</f>
        <v/>
      </c>
      <c r="W46" s="14" t="str">
        <f>IF(
  AND($A46&lt;&gt;"",$J46&lt;&gt;"-",$J46&lt;&gt;""),
  shortcut設定!$F$4&amp;"\"&amp;shortcut設定!$F$9&amp;"\"&amp;$A46&amp;"（"&amp;$B46&amp;"）.lnk",
  ""
)</f>
        <v/>
      </c>
      <c r="X46" s="13" t="str">
        <f>IF(
  AND($A46&lt;&gt;"",$K46&lt;&gt;"-",$K46&lt;&gt;""),
  """"&amp;shortcut設定!$F$7&amp;""" """&amp;$AA46&amp;""" """&amp;$C46&amp;""""&amp;IF($D46="-",""," """&amp;$D46&amp;""""),
  ""
)</f>
        <v/>
      </c>
      <c r="Y46" s="9" t="str">
        <f ca="1">IFERROR(
  VLOOKUP(
    $G46,
    shortcut設定!$F:$J,
    MATCH(
      "ProgramsIndex",
      shortcut設定!$F$12:$J$12,
      0
    ),
    FALSE
  ),
  ""
)</f>
        <v>121</v>
      </c>
      <c r="Z46" s="20" t="str">
        <f t="shared" si="2"/>
        <v/>
      </c>
      <c r="AA46" s="13" t="str">
        <f>IF(
  AND($A46&lt;&gt;"",$K46="○"),
  shortcut設定!$F$5&amp;"\"&amp;Y46&amp;"_"&amp;A46&amp;"（"&amp;B46&amp;"）"&amp;Z46&amp;".lnk",
  ""
)</f>
        <v/>
      </c>
      <c r="AB46" s="13" t="str">
        <f>IF(
  AND($A46&lt;&gt;"",$M46="○"),
  """"&amp;shortcut設定!$F$7&amp;""" """&amp;$AC46&amp;""" """&amp;$C46&amp;""""&amp;IF($D46="-",""," """&amp;$D46&amp;""""),
  ""
)</f>
        <v/>
      </c>
      <c r="AC46" s="9" t="str">
        <f>IF(
  AND($A46&lt;&gt;"",$M46="○"),
  shortcut設定!$F$6&amp;"\"&amp;A46&amp;"（"&amp;B46&amp;"）.lnk",
  ""
)</f>
        <v/>
      </c>
      <c r="AD46" s="13" t="str">
        <f>IF(
  AND($A46&lt;&gt;"",$N46&lt;&gt;"-",$N46&lt;&gt;""),
  """"&amp;shortcut設定!$F$7&amp;""" """&amp;$N46&amp;".lnk"" """&amp;$C46&amp;""""&amp;IF($D46="-",""," """&amp;$D46&amp;""""),
  ""
)</f>
        <v/>
      </c>
      <c r="AE46" s="97" t="s">
        <v>193</v>
      </c>
    </row>
    <row r="47" spans="1:31">
      <c r="A47" s="9" t="s">
        <v>641</v>
      </c>
      <c r="B47" s="9" t="s">
        <v>796</v>
      </c>
      <c r="C47" s="9" t="s">
        <v>257</v>
      </c>
      <c r="D47" s="15" t="s">
        <v>43</v>
      </c>
      <c r="E47" s="15" t="s">
        <v>165</v>
      </c>
      <c r="F47" s="15" t="s">
        <v>165</v>
      </c>
      <c r="G47" s="9" t="s">
        <v>82</v>
      </c>
      <c r="H47" s="15" t="s">
        <v>895</v>
      </c>
      <c r="I47" s="15" t="s">
        <v>69</v>
      </c>
      <c r="J47" s="15" t="s">
        <v>69</v>
      </c>
      <c r="K47" s="99" t="s">
        <v>69</v>
      </c>
      <c r="L47" s="100" t="s">
        <v>596</v>
      </c>
      <c r="M47" s="15" t="s">
        <v>69</v>
      </c>
      <c r="N47" s="26" t="s">
        <v>1000</v>
      </c>
      <c r="O47" s="9" t="str">
        <f t="shared" si="3"/>
        <v/>
      </c>
      <c r="P47" s="9" t="str">
        <f t="shared" si="4"/>
        <v/>
      </c>
      <c r="Q47" s="13" t="str">
        <f ca="1">IF(
  AND($A47&lt;&gt;"",$H47="○"),
  "mkdir """&amp;S47&amp;""" &amp; """&amp;shortcut設定!$F$7&amp;""" """&amp;S47&amp;"\"&amp;A47&amp;"（"&amp;B47&amp;"）.lnk"" """&amp;C47&amp;""""&amp;IF($D47="-",""," """&amp;$D47&amp;""""),
  ""
)</f>
        <v>mkdir "%USERPROFILE%\AppData\Roaming\Microsoft\Windows\Start Menu\Programs\123_Doc_Edit" &amp; "C:\codes\vbs\command\CreateShortcutFile.vbs" "%USERPROFILE%\AppData\Roaming\Microsoft\Windows\Start Menu\Programs\123_Doc_Edit\秀丸エディタ（テキストエディタ）.lnk" "C:\prg_exe\Hidemaru\Hidemaru.exe"</v>
      </c>
      <c r="R47" s="9" t="str">
        <f ca="1">IFERROR(
  VLOOKUP(
    $G47,
    shortcut設定!$F:$J,
    MATCH(
      "ProgramsIndex",
      shortcut設定!$F$12:$J$12,
      0
    ),
    FALSE
  ),
  ""
)</f>
        <v>123</v>
      </c>
      <c r="S47" s="13" t="str">
        <f ca="1">IF(
  AND($A47&lt;&gt;"",$H47="○"),
  shortcut設定!$F$4&amp;"\"&amp;R47&amp;"_"&amp;G47,
  ""
)</f>
        <v>%USERPROFILE%\AppData\Roaming\Microsoft\Windows\Start Menu\Programs\123_Doc_Edit</v>
      </c>
      <c r="T47" s="13" t="str">
        <f>IF(
  AND($A47&lt;&gt;"",$I47&lt;&gt;"-",$I47&lt;&gt;""),
  "mkdir """&amp;shortcut設定!$F$4&amp;"\"&amp;shortcut設定!$F$8&amp;""" &amp; """&amp;shortcut設定!$F$7&amp;""" """&amp;$U47&amp;""" """&amp;$C47&amp;""""&amp;IF($D47="-",""," """&amp;$D47&amp;""""),
  ""
)</f>
        <v/>
      </c>
      <c r="U47" s="14" t="str">
        <f>IF(
  AND($A47&lt;&gt;"",$I47&lt;&gt;"-",$I47&lt;&gt;""),
  shortcut設定!$F$4&amp;"\"&amp;shortcut設定!$F$8&amp;"\"&amp;$I47&amp;"（"&amp;$B47&amp;"）.lnk",
  ""
)</f>
        <v/>
      </c>
      <c r="V47" s="13" t="str">
        <f>IF(
  AND($A47&lt;&gt;"",$J47&lt;&gt;"-",$J47&lt;&gt;""),
  "mkdir """&amp;shortcut設定!$F$4&amp;"\"&amp;shortcut設定!$F$9&amp;""" &amp; """&amp;shortcut設定!$F$7&amp;""" """&amp;$W47&amp;""" """&amp;$C47&amp;""""&amp;IF($D47="-",""," """&amp;$D47&amp;"""")&amp;IF($J47="-",""," """" """&amp;$J47&amp;""""),
  ""
)</f>
        <v/>
      </c>
      <c r="W47" s="14" t="str">
        <f>IF(
  AND($A47&lt;&gt;"",$J47&lt;&gt;"-",$J47&lt;&gt;""),
  shortcut設定!$F$4&amp;"\"&amp;shortcut設定!$F$9&amp;"\"&amp;$A47&amp;"（"&amp;$B47&amp;"）.lnk",
  ""
)</f>
        <v/>
      </c>
      <c r="X47" s="13" t="str">
        <f>IF(
  AND($A47&lt;&gt;"",$K47&lt;&gt;"-",$K47&lt;&gt;""),
  """"&amp;shortcut設定!$F$7&amp;""" """&amp;$AA47&amp;""" """&amp;$C47&amp;""""&amp;IF($D47="-",""," """&amp;$D47&amp;""""),
  ""
)</f>
        <v/>
      </c>
      <c r="Y47" s="9" t="str">
        <f ca="1">IFERROR(
  VLOOKUP(
    $G47,
    shortcut設定!$F:$J,
    MATCH(
      "ProgramsIndex",
      shortcut設定!$F$12:$J$12,
      0
    ),
    FALSE
  ),
  ""
)</f>
        <v>123</v>
      </c>
      <c r="Z47" s="20" t="str">
        <f t="shared" si="2"/>
        <v/>
      </c>
      <c r="AA47" s="13" t="str">
        <f>IF(
  AND($A47&lt;&gt;"",$K47="○"),
  shortcut設定!$F$5&amp;"\"&amp;Y47&amp;"_"&amp;A47&amp;"（"&amp;B47&amp;"）"&amp;Z47&amp;".lnk",
  ""
)</f>
        <v/>
      </c>
      <c r="AB47" s="13" t="str">
        <f>IF(
  AND($A47&lt;&gt;"",$M47="○"),
  """"&amp;shortcut設定!$F$7&amp;""" """&amp;$AC47&amp;""" """&amp;$C47&amp;""""&amp;IF($D47="-",""," """&amp;$D47&amp;""""),
  ""
)</f>
        <v/>
      </c>
      <c r="AC47" s="9" t="str">
        <f>IF(
  AND($A47&lt;&gt;"",$M47="○"),
  shortcut設定!$F$6&amp;"\"&amp;A47&amp;"（"&amp;B47&amp;"）.lnk",
  ""
)</f>
        <v/>
      </c>
      <c r="AD47" s="13" t="str">
        <f>IF(
  AND($A47&lt;&gt;"",$N47&lt;&gt;"-",$N47&lt;&gt;""),
  """"&amp;shortcut設定!$F$7&amp;""" """&amp;$N47&amp;".lnk"" """&amp;$C47&amp;""""&amp;IF($D47="-",""," """&amp;$D47&amp;""""),
  ""
)</f>
        <v/>
      </c>
      <c r="AE47" s="97" t="s">
        <v>193</v>
      </c>
    </row>
    <row r="48" spans="1:31">
      <c r="A48" s="9" t="s">
        <v>85</v>
      </c>
      <c r="B48" s="9" t="s">
        <v>797</v>
      </c>
      <c r="C48" s="9" t="s">
        <v>258</v>
      </c>
      <c r="D48" s="15" t="s">
        <v>43</v>
      </c>
      <c r="E48" s="15" t="s">
        <v>165</v>
      </c>
      <c r="F48" s="15" t="s">
        <v>165</v>
      </c>
      <c r="G48" s="9" t="s">
        <v>72</v>
      </c>
      <c r="H48" s="15" t="s">
        <v>895</v>
      </c>
      <c r="I48" s="15" t="s">
        <v>69</v>
      </c>
      <c r="J48" s="15" t="s">
        <v>69</v>
      </c>
      <c r="K48" s="99" t="s">
        <v>69</v>
      </c>
      <c r="L48" s="100" t="s">
        <v>596</v>
      </c>
      <c r="M48" s="15" t="s">
        <v>69</v>
      </c>
      <c r="N48" s="26" t="s">
        <v>1000</v>
      </c>
      <c r="O48" s="9" t="str">
        <f t="shared" si="3"/>
        <v/>
      </c>
      <c r="P48" s="9" t="str">
        <f t="shared" si="4"/>
        <v/>
      </c>
      <c r="Q48" s="13" t="str">
        <f ca="1">IF(
  AND($A48&lt;&gt;"",$H48="○"),
  "mkdir """&amp;S48&amp;""" &amp; """&amp;shortcut設定!$F$7&amp;""" """&amp;S48&amp;"\"&amp;A48&amp;"（"&amp;B48&amp;"）.lnk"" """&amp;C48&amp;""""&amp;IF($D48="-",""," """&amp;$D48&amp;""""),
  ""
)</f>
        <v>mkdir "%USERPROFILE%\AppData\Roaming\Microsoft\Windows\Start Menu\Programs\121_Doc_Analyze" &amp; "C:\codes\vbs\command\CreateShortcutFile.vbs" "%USERPROFILE%\AppData\Roaming\Microsoft\Windows\Start Menu\Programs\121_Doc_Analyze\HNXgrep（Grep）.lnk" "C:\prg_exe\HNXgrep\HNXgrep.exe"</v>
      </c>
      <c r="R48" s="9" t="str">
        <f ca="1">IFERROR(
  VLOOKUP(
    $G48,
    shortcut設定!$F:$J,
    MATCH(
      "ProgramsIndex",
      shortcut設定!$F$12:$J$12,
      0
    ),
    FALSE
  ),
  ""
)</f>
        <v>121</v>
      </c>
      <c r="S48" s="13" t="str">
        <f ca="1">IF(
  AND($A48&lt;&gt;"",$H48="○"),
  shortcut設定!$F$4&amp;"\"&amp;R48&amp;"_"&amp;G48,
  ""
)</f>
        <v>%USERPROFILE%\AppData\Roaming\Microsoft\Windows\Start Menu\Programs\121_Doc_Analyze</v>
      </c>
      <c r="T48" s="13" t="str">
        <f>IF(
  AND($A48&lt;&gt;"",$I48&lt;&gt;"-",$I48&lt;&gt;""),
  "mkdir """&amp;shortcut設定!$F$4&amp;"\"&amp;shortcut設定!$F$8&amp;""" &amp; """&amp;shortcut設定!$F$7&amp;""" """&amp;$U48&amp;""" """&amp;$C48&amp;""""&amp;IF($D48="-",""," """&amp;$D48&amp;""""),
  ""
)</f>
        <v/>
      </c>
      <c r="U48" s="14" t="str">
        <f>IF(
  AND($A48&lt;&gt;"",$I48&lt;&gt;"-",$I48&lt;&gt;""),
  shortcut設定!$F$4&amp;"\"&amp;shortcut設定!$F$8&amp;"\"&amp;$I48&amp;"（"&amp;$B48&amp;"）.lnk",
  ""
)</f>
        <v/>
      </c>
      <c r="V48" s="13" t="str">
        <f>IF(
  AND($A48&lt;&gt;"",$J48&lt;&gt;"-",$J48&lt;&gt;""),
  "mkdir """&amp;shortcut設定!$F$4&amp;"\"&amp;shortcut設定!$F$9&amp;""" &amp; """&amp;shortcut設定!$F$7&amp;""" """&amp;$W48&amp;""" """&amp;$C48&amp;""""&amp;IF($D48="-",""," """&amp;$D48&amp;"""")&amp;IF($J48="-",""," """" """&amp;$J48&amp;""""),
  ""
)</f>
        <v/>
      </c>
      <c r="W48" s="14" t="str">
        <f>IF(
  AND($A48&lt;&gt;"",$J48&lt;&gt;"-",$J48&lt;&gt;""),
  shortcut設定!$F$4&amp;"\"&amp;shortcut設定!$F$9&amp;"\"&amp;$A48&amp;"（"&amp;$B48&amp;"）.lnk",
  ""
)</f>
        <v/>
      </c>
      <c r="X48" s="13" t="str">
        <f>IF(
  AND($A48&lt;&gt;"",$K48&lt;&gt;"-",$K48&lt;&gt;""),
  """"&amp;shortcut設定!$F$7&amp;""" """&amp;$AA48&amp;""" """&amp;$C48&amp;""""&amp;IF($D48="-",""," """&amp;$D48&amp;""""),
  ""
)</f>
        <v/>
      </c>
      <c r="Y48" s="9" t="str">
        <f ca="1">IFERROR(
  VLOOKUP(
    $G48,
    shortcut設定!$F:$J,
    MATCH(
      "ProgramsIndex",
      shortcut設定!$F$12:$J$12,
      0
    ),
    FALSE
  ),
  ""
)</f>
        <v>121</v>
      </c>
      <c r="Z48" s="20" t="str">
        <f t="shared" si="2"/>
        <v/>
      </c>
      <c r="AA48" s="13" t="str">
        <f>IF(
  AND($A48&lt;&gt;"",$K48="○"),
  shortcut設定!$F$5&amp;"\"&amp;Y48&amp;"_"&amp;A48&amp;"（"&amp;B48&amp;"）"&amp;Z48&amp;".lnk",
  ""
)</f>
        <v/>
      </c>
      <c r="AB48" s="13" t="str">
        <f>IF(
  AND($A48&lt;&gt;"",$M48="○"),
  """"&amp;shortcut設定!$F$7&amp;""" """&amp;$AC48&amp;""" """&amp;$C48&amp;""""&amp;IF($D48="-",""," """&amp;$D48&amp;""""),
  ""
)</f>
        <v/>
      </c>
      <c r="AC48" s="9" t="str">
        <f>IF(
  AND($A48&lt;&gt;"",$M48="○"),
  shortcut設定!$F$6&amp;"\"&amp;A48&amp;"（"&amp;B48&amp;"）.lnk",
  ""
)</f>
        <v/>
      </c>
      <c r="AD48" s="13" t="str">
        <f>IF(
  AND($A48&lt;&gt;"",$N48&lt;&gt;"-",$N48&lt;&gt;""),
  """"&amp;shortcut設定!$F$7&amp;""" """&amp;$N48&amp;".lnk"" """&amp;$C48&amp;""""&amp;IF($D48="-",""," """&amp;$D48&amp;""""),
  ""
)</f>
        <v/>
      </c>
      <c r="AE48" s="97" t="s">
        <v>193</v>
      </c>
    </row>
    <row r="49" spans="1:31">
      <c r="A49" s="9" t="s">
        <v>642</v>
      </c>
      <c r="B49" s="9" t="s">
        <v>798</v>
      </c>
      <c r="C49" s="9" t="s">
        <v>259</v>
      </c>
      <c r="D49" s="15" t="s">
        <v>43</v>
      </c>
      <c r="E49" s="15" t="s">
        <v>185</v>
      </c>
      <c r="F49" s="15" t="s">
        <v>165</v>
      </c>
      <c r="G49" s="9" t="s">
        <v>77</v>
      </c>
      <c r="H49" s="15" t="s">
        <v>895</v>
      </c>
      <c r="I49" s="15" t="s">
        <v>69</v>
      </c>
      <c r="J49" s="15" t="s">
        <v>69</v>
      </c>
      <c r="K49" s="99" t="s">
        <v>69</v>
      </c>
      <c r="L49" s="100" t="s">
        <v>596</v>
      </c>
      <c r="M49" s="15" t="s">
        <v>69</v>
      </c>
      <c r="N49" s="26" t="s">
        <v>1000</v>
      </c>
      <c r="O49" s="9" t="str">
        <f t="shared" si="3"/>
        <v/>
      </c>
      <c r="P49" s="9" t="str">
        <f t="shared" si="4"/>
        <v/>
      </c>
      <c r="Q49" s="13" t="str">
        <f ca="1">IF(
  AND($A49&lt;&gt;"",$H49="○"),
  "mkdir """&amp;S49&amp;""" &amp; """&amp;shortcut設定!$F$7&amp;""" """&amp;S49&amp;"\"&amp;A49&amp;"（"&amp;B49&amp;"）.lnk"" """&amp;C49&amp;""""&amp;IF($D49="-",""," """&amp;$D49&amp;""""),
  ""
)</f>
        <v>mkdir "%USERPROFILE%\AppData\Roaming\Microsoft\Windows\Start Menu\Programs\171_Utility_System" &amp; "C:\codes\vbs\command\CreateShortcutFile.vbs" "%USERPROFILE%\AppData\Roaming\Microsoft\Windows\Start Menu\Programs\171_Utility_System\HotkeyScreener（グローバルホットキー一覧表示）.lnk" "C:\prg_exe\HotkeyScreener\hkscr64.exe"</v>
      </c>
      <c r="R49" s="9" t="str">
        <f ca="1">IFERROR(
  VLOOKUP(
    $G49,
    shortcut設定!$F:$J,
    MATCH(
      "ProgramsIndex",
      shortcut設定!$F$12:$J$12,
      0
    ),
    FALSE
  ),
  ""
)</f>
        <v>171</v>
      </c>
      <c r="S49" s="13" t="str">
        <f ca="1">IF(
  AND($A49&lt;&gt;"",$H49="○"),
  shortcut設定!$F$4&amp;"\"&amp;R49&amp;"_"&amp;G49,
  ""
)</f>
        <v>%USERPROFILE%\AppData\Roaming\Microsoft\Windows\Start Menu\Programs\171_Utility_System</v>
      </c>
      <c r="T49" s="13" t="str">
        <f>IF(
  AND($A49&lt;&gt;"",$I49&lt;&gt;"-",$I49&lt;&gt;""),
  "mkdir """&amp;shortcut設定!$F$4&amp;"\"&amp;shortcut設定!$F$8&amp;""" &amp; """&amp;shortcut設定!$F$7&amp;""" """&amp;$U49&amp;""" """&amp;$C49&amp;""""&amp;IF($D49="-",""," """&amp;$D49&amp;""""),
  ""
)</f>
        <v/>
      </c>
      <c r="U49" s="14" t="str">
        <f>IF(
  AND($A49&lt;&gt;"",$I49&lt;&gt;"-",$I49&lt;&gt;""),
  shortcut設定!$F$4&amp;"\"&amp;shortcut設定!$F$8&amp;"\"&amp;$I49&amp;"（"&amp;$B49&amp;"）.lnk",
  ""
)</f>
        <v/>
      </c>
      <c r="V49" s="13" t="str">
        <f>IF(
  AND($A49&lt;&gt;"",$J49&lt;&gt;"-",$J49&lt;&gt;""),
  "mkdir """&amp;shortcut設定!$F$4&amp;"\"&amp;shortcut設定!$F$9&amp;""" &amp; """&amp;shortcut設定!$F$7&amp;""" """&amp;$W49&amp;""" """&amp;$C49&amp;""""&amp;IF($D49="-",""," """&amp;$D49&amp;"""")&amp;IF($J49="-",""," """" """&amp;$J49&amp;""""),
  ""
)</f>
        <v/>
      </c>
      <c r="W49" s="14" t="str">
        <f>IF(
  AND($A49&lt;&gt;"",$J49&lt;&gt;"-",$J49&lt;&gt;""),
  shortcut設定!$F$4&amp;"\"&amp;shortcut設定!$F$9&amp;"\"&amp;$A49&amp;"（"&amp;$B49&amp;"）.lnk",
  ""
)</f>
        <v/>
      </c>
      <c r="X49" s="13" t="str">
        <f>IF(
  AND($A49&lt;&gt;"",$K49&lt;&gt;"-",$K49&lt;&gt;""),
  """"&amp;shortcut設定!$F$7&amp;""" """&amp;$AA49&amp;""" """&amp;$C49&amp;""""&amp;IF($D49="-",""," """&amp;$D49&amp;""""),
  ""
)</f>
        <v/>
      </c>
      <c r="Y49" s="9" t="str">
        <f ca="1">IFERROR(
  VLOOKUP(
    $G49,
    shortcut設定!$F:$J,
    MATCH(
      "ProgramsIndex",
      shortcut設定!$F$12:$J$12,
      0
    ),
    FALSE
  ),
  ""
)</f>
        <v>171</v>
      </c>
      <c r="Z49" s="20" t="str">
        <f t="shared" si="2"/>
        <v/>
      </c>
      <c r="AA49" s="13" t="str">
        <f>IF(
  AND($A49&lt;&gt;"",$K49="○"),
  shortcut設定!$F$5&amp;"\"&amp;Y49&amp;"_"&amp;A49&amp;"（"&amp;B49&amp;"）"&amp;Z49&amp;".lnk",
  ""
)</f>
        <v/>
      </c>
      <c r="AB49" s="13" t="str">
        <f>IF(
  AND($A49&lt;&gt;"",$M49="○"),
  """"&amp;shortcut設定!$F$7&amp;""" """&amp;$AC49&amp;""" """&amp;$C49&amp;""""&amp;IF($D49="-",""," """&amp;$D49&amp;""""),
  ""
)</f>
        <v/>
      </c>
      <c r="AC49" s="9" t="str">
        <f>IF(
  AND($A49&lt;&gt;"",$M49="○"),
  shortcut設定!$F$6&amp;"\"&amp;A49&amp;"（"&amp;B49&amp;"）.lnk",
  ""
)</f>
        <v/>
      </c>
      <c r="AD49" s="13" t="str">
        <f>IF(
  AND($A49&lt;&gt;"",$N49&lt;&gt;"-",$N49&lt;&gt;""),
  """"&amp;shortcut設定!$F$7&amp;""" """&amp;$N49&amp;".lnk"" """&amp;$C49&amp;""""&amp;IF($D49="-",""," """&amp;$D49&amp;""""),
  ""
)</f>
        <v/>
      </c>
      <c r="AE49" s="97" t="s">
        <v>193</v>
      </c>
    </row>
    <row r="50" spans="1:31">
      <c r="A50" s="9" t="s">
        <v>86</v>
      </c>
      <c r="B50" s="9" t="s">
        <v>799</v>
      </c>
      <c r="C50" s="9" t="s">
        <v>260</v>
      </c>
      <c r="D50" s="15" t="s">
        <v>43</v>
      </c>
      <c r="E50" s="15" t="s">
        <v>185</v>
      </c>
      <c r="F50" s="15" t="s">
        <v>165</v>
      </c>
      <c r="G50" s="9" t="s">
        <v>77</v>
      </c>
      <c r="H50" s="15" t="s">
        <v>895</v>
      </c>
      <c r="I50" s="15" t="s">
        <v>69</v>
      </c>
      <c r="J50" s="15" t="s">
        <v>69</v>
      </c>
      <c r="K50" s="99" t="s">
        <v>69</v>
      </c>
      <c r="L50" s="100" t="s">
        <v>596</v>
      </c>
      <c r="M50" s="15" t="s">
        <v>69</v>
      </c>
      <c r="N50" s="26" t="s">
        <v>1000</v>
      </c>
      <c r="O50" s="9" t="str">
        <f t="shared" si="3"/>
        <v/>
      </c>
      <c r="P50" s="9" t="str">
        <f t="shared" si="4"/>
        <v/>
      </c>
      <c r="Q50" s="13" t="str">
        <f ca="1">IF(
  AND($A50&lt;&gt;"",$H50="○"),
  "mkdir """&amp;S50&amp;""" &amp; """&amp;shortcut設定!$F$7&amp;""" """&amp;S50&amp;"\"&amp;A50&amp;"（"&amp;B50&amp;"）.lnk"" """&amp;C50&amp;""""&amp;IF($D50="-",""," """&amp;$D50&amp;""""),
  ""
)</f>
        <v>mkdir "%USERPROFILE%\AppData\Roaming\Microsoft\Windows\Start Menu\Programs\171_Utility_System" &amp; "C:\codes\vbs\command\CreateShortcutFile.vbs" "%USERPROFILE%\AppData\Roaming\Microsoft\Windows\Start Menu\Programs\171_Utility_System\Icaros（非対応動画サムネイル表示）.lnk" "C:\prg_exe\Icaros\IcarosConfig.exe"</v>
      </c>
      <c r="R50" s="9" t="str">
        <f ca="1">IFERROR(
  VLOOKUP(
    $G50,
    shortcut設定!$F:$J,
    MATCH(
      "ProgramsIndex",
      shortcut設定!$F$12:$J$12,
      0
    ),
    FALSE
  ),
  ""
)</f>
        <v>171</v>
      </c>
      <c r="S50" s="13" t="str">
        <f ca="1">IF(
  AND($A50&lt;&gt;"",$H50="○"),
  shortcut設定!$F$4&amp;"\"&amp;R50&amp;"_"&amp;G50,
  ""
)</f>
        <v>%USERPROFILE%\AppData\Roaming\Microsoft\Windows\Start Menu\Programs\171_Utility_System</v>
      </c>
      <c r="T50" s="13" t="str">
        <f>IF(
  AND($A50&lt;&gt;"",$I50&lt;&gt;"-",$I50&lt;&gt;""),
  "mkdir """&amp;shortcut設定!$F$4&amp;"\"&amp;shortcut設定!$F$8&amp;""" &amp; """&amp;shortcut設定!$F$7&amp;""" """&amp;$U50&amp;""" """&amp;$C50&amp;""""&amp;IF($D50="-",""," """&amp;$D50&amp;""""),
  ""
)</f>
        <v/>
      </c>
      <c r="U50" s="14" t="str">
        <f>IF(
  AND($A50&lt;&gt;"",$I50&lt;&gt;"-",$I50&lt;&gt;""),
  shortcut設定!$F$4&amp;"\"&amp;shortcut設定!$F$8&amp;"\"&amp;$I50&amp;"（"&amp;$B50&amp;"）.lnk",
  ""
)</f>
        <v/>
      </c>
      <c r="V50" s="13" t="str">
        <f>IF(
  AND($A50&lt;&gt;"",$J50&lt;&gt;"-",$J50&lt;&gt;""),
  "mkdir """&amp;shortcut設定!$F$4&amp;"\"&amp;shortcut設定!$F$9&amp;""" &amp; """&amp;shortcut設定!$F$7&amp;""" """&amp;$W50&amp;""" """&amp;$C50&amp;""""&amp;IF($D50="-",""," """&amp;$D50&amp;"""")&amp;IF($J50="-",""," """" """&amp;$J50&amp;""""),
  ""
)</f>
        <v/>
      </c>
      <c r="W50" s="14" t="str">
        <f>IF(
  AND($A50&lt;&gt;"",$J50&lt;&gt;"-",$J50&lt;&gt;""),
  shortcut設定!$F$4&amp;"\"&amp;shortcut設定!$F$9&amp;"\"&amp;$A50&amp;"（"&amp;$B50&amp;"）.lnk",
  ""
)</f>
        <v/>
      </c>
      <c r="X50" s="13" t="str">
        <f>IF(
  AND($A50&lt;&gt;"",$K50&lt;&gt;"-",$K50&lt;&gt;""),
  """"&amp;shortcut設定!$F$7&amp;""" """&amp;$AA50&amp;""" """&amp;$C50&amp;""""&amp;IF($D50="-",""," """&amp;$D50&amp;""""),
  ""
)</f>
        <v/>
      </c>
      <c r="Y50" s="9" t="str">
        <f ca="1">IFERROR(
  VLOOKUP(
    $G50,
    shortcut設定!$F:$J,
    MATCH(
      "ProgramsIndex",
      shortcut設定!$F$12:$J$12,
      0
    ),
    FALSE
  ),
  ""
)</f>
        <v>171</v>
      </c>
      <c r="Z50" s="20" t="str">
        <f t="shared" si="2"/>
        <v/>
      </c>
      <c r="AA50" s="13" t="str">
        <f>IF(
  AND($A50&lt;&gt;"",$K50="○"),
  shortcut設定!$F$5&amp;"\"&amp;Y50&amp;"_"&amp;A50&amp;"（"&amp;B50&amp;"）"&amp;Z50&amp;".lnk",
  ""
)</f>
        <v/>
      </c>
      <c r="AB50" s="13" t="str">
        <f>IF(
  AND($A50&lt;&gt;"",$M50="○"),
  """"&amp;shortcut設定!$F$7&amp;""" """&amp;$AC50&amp;""" """&amp;$C50&amp;""""&amp;IF($D50="-",""," """&amp;$D50&amp;""""),
  ""
)</f>
        <v/>
      </c>
      <c r="AC50" s="9" t="str">
        <f>IF(
  AND($A50&lt;&gt;"",$M50="○"),
  shortcut設定!$F$6&amp;"\"&amp;A50&amp;"（"&amp;B50&amp;"）.lnk",
  ""
)</f>
        <v/>
      </c>
      <c r="AD50" s="13" t="str">
        <f>IF(
  AND($A50&lt;&gt;"",$N50&lt;&gt;"-",$N50&lt;&gt;""),
  """"&amp;shortcut設定!$F$7&amp;""" """&amp;$N50&amp;".lnk"" """&amp;$C50&amp;""""&amp;IF($D50="-",""," """&amp;$D50&amp;""""),
  ""
)</f>
        <v/>
      </c>
      <c r="AE50" s="97" t="s">
        <v>193</v>
      </c>
    </row>
    <row r="51" spans="1:31">
      <c r="A51" s="9" t="s">
        <v>643</v>
      </c>
      <c r="B51" s="9" t="s">
        <v>800</v>
      </c>
      <c r="C51" s="9" t="s">
        <v>261</v>
      </c>
      <c r="D51" s="15" t="s">
        <v>43</v>
      </c>
      <c r="E51" s="15" t="s">
        <v>185</v>
      </c>
      <c r="F51" s="15" t="s">
        <v>165</v>
      </c>
      <c r="G51" s="9" t="s">
        <v>77</v>
      </c>
      <c r="H51" s="15" t="s">
        <v>895</v>
      </c>
      <c r="I51" s="15" t="s">
        <v>69</v>
      </c>
      <c r="J51" s="15" t="s">
        <v>69</v>
      </c>
      <c r="K51" s="99" t="s">
        <v>69</v>
      </c>
      <c r="L51" s="100" t="s">
        <v>596</v>
      </c>
      <c r="M51" s="15" t="s">
        <v>69</v>
      </c>
      <c r="N51" s="26" t="s">
        <v>1000</v>
      </c>
      <c r="O51" s="9" t="str">
        <f t="shared" si="3"/>
        <v/>
      </c>
      <c r="P51" s="9" t="str">
        <f t="shared" si="4"/>
        <v/>
      </c>
      <c r="Q51" s="13" t="str">
        <f ca="1">IF(
  AND($A51&lt;&gt;"",$H51="○"),
  "mkdir """&amp;S51&amp;""" &amp; """&amp;shortcut設定!$F$7&amp;""" """&amp;S51&amp;"\"&amp;A51&amp;"（"&amp;B51&amp;"）.lnk"" """&amp;C51&amp;""""&amp;IF($D51="-",""," """&amp;$D51&amp;""""),
  ""
)</f>
        <v>mkdir "%USERPROFILE%\AppData\Roaming\Microsoft\Windows\Start Menu\Programs\171_Utility_System" &amp; "C:\codes\vbs\command\CreateShortcutFile.vbs" "%USERPROFILE%\AppData\Roaming\Microsoft\Windows\Start Menu\Programs\171_Utility_System\IconExplorer（アイコンビューワー）.lnk" "C:\prg_exe\IconExplorer\IconExplorer.exe"</v>
      </c>
      <c r="R51" s="9" t="str">
        <f ca="1">IFERROR(
  VLOOKUP(
    $G51,
    shortcut設定!$F:$J,
    MATCH(
      "ProgramsIndex",
      shortcut設定!$F$12:$J$12,
      0
    ),
    FALSE
  ),
  ""
)</f>
        <v>171</v>
      </c>
      <c r="S51" s="13" t="str">
        <f ca="1">IF(
  AND($A51&lt;&gt;"",$H51="○"),
  shortcut設定!$F$4&amp;"\"&amp;R51&amp;"_"&amp;G51,
  ""
)</f>
        <v>%USERPROFILE%\AppData\Roaming\Microsoft\Windows\Start Menu\Programs\171_Utility_System</v>
      </c>
      <c r="T51" s="13" t="str">
        <f>IF(
  AND($A51&lt;&gt;"",$I51&lt;&gt;"-",$I51&lt;&gt;""),
  "mkdir """&amp;shortcut設定!$F$4&amp;"\"&amp;shortcut設定!$F$8&amp;""" &amp; """&amp;shortcut設定!$F$7&amp;""" """&amp;$U51&amp;""" """&amp;$C51&amp;""""&amp;IF($D51="-",""," """&amp;$D51&amp;""""),
  ""
)</f>
        <v/>
      </c>
      <c r="U51" s="14" t="str">
        <f>IF(
  AND($A51&lt;&gt;"",$I51&lt;&gt;"-",$I51&lt;&gt;""),
  shortcut設定!$F$4&amp;"\"&amp;shortcut設定!$F$8&amp;"\"&amp;$I51&amp;"（"&amp;$B51&amp;"）.lnk",
  ""
)</f>
        <v/>
      </c>
      <c r="V51" s="13" t="str">
        <f>IF(
  AND($A51&lt;&gt;"",$J51&lt;&gt;"-",$J51&lt;&gt;""),
  "mkdir """&amp;shortcut設定!$F$4&amp;"\"&amp;shortcut設定!$F$9&amp;""" &amp; """&amp;shortcut設定!$F$7&amp;""" """&amp;$W51&amp;""" """&amp;$C51&amp;""""&amp;IF($D51="-",""," """&amp;$D51&amp;"""")&amp;IF($J51="-",""," """" """&amp;$J51&amp;""""),
  ""
)</f>
        <v/>
      </c>
      <c r="W51" s="14" t="str">
        <f>IF(
  AND($A51&lt;&gt;"",$J51&lt;&gt;"-",$J51&lt;&gt;""),
  shortcut設定!$F$4&amp;"\"&amp;shortcut設定!$F$9&amp;"\"&amp;$A51&amp;"（"&amp;$B51&amp;"）.lnk",
  ""
)</f>
        <v/>
      </c>
      <c r="X51" s="13" t="str">
        <f>IF(
  AND($A51&lt;&gt;"",$K51&lt;&gt;"-",$K51&lt;&gt;""),
  """"&amp;shortcut設定!$F$7&amp;""" """&amp;$AA51&amp;""" """&amp;$C51&amp;""""&amp;IF($D51="-",""," """&amp;$D51&amp;""""),
  ""
)</f>
        <v/>
      </c>
      <c r="Y51" s="9" t="str">
        <f ca="1">IFERROR(
  VLOOKUP(
    $G51,
    shortcut設定!$F:$J,
    MATCH(
      "ProgramsIndex",
      shortcut設定!$F$12:$J$12,
      0
    ),
    FALSE
  ),
  ""
)</f>
        <v>171</v>
      </c>
      <c r="Z51" s="20" t="str">
        <f t="shared" si="2"/>
        <v/>
      </c>
      <c r="AA51" s="13" t="str">
        <f>IF(
  AND($A51&lt;&gt;"",$K51="○"),
  shortcut設定!$F$5&amp;"\"&amp;Y51&amp;"_"&amp;A51&amp;"（"&amp;B51&amp;"）"&amp;Z51&amp;".lnk",
  ""
)</f>
        <v/>
      </c>
      <c r="AB51" s="13" t="str">
        <f>IF(
  AND($A51&lt;&gt;"",$M51="○"),
  """"&amp;shortcut設定!$F$7&amp;""" """&amp;$AC51&amp;""" """&amp;$C51&amp;""""&amp;IF($D51="-",""," """&amp;$D51&amp;""""),
  ""
)</f>
        <v/>
      </c>
      <c r="AC51" s="9" t="str">
        <f>IF(
  AND($A51&lt;&gt;"",$M51="○"),
  shortcut設定!$F$6&amp;"\"&amp;A51&amp;"（"&amp;B51&amp;"）.lnk",
  ""
)</f>
        <v/>
      </c>
      <c r="AD51" s="13" t="str">
        <f>IF(
  AND($A51&lt;&gt;"",$N51&lt;&gt;"-",$N51&lt;&gt;""),
  """"&amp;shortcut設定!$F$7&amp;""" """&amp;$N51&amp;".lnk"" """&amp;$C51&amp;""""&amp;IF($D51="-",""," """&amp;$D51&amp;""""),
  ""
)</f>
        <v/>
      </c>
      <c r="AE51" s="97" t="s">
        <v>193</v>
      </c>
    </row>
    <row r="52" spans="1:31">
      <c r="A52" s="9" t="s">
        <v>644</v>
      </c>
      <c r="B52" s="9" t="s">
        <v>773</v>
      </c>
      <c r="C52" s="9" t="s">
        <v>262</v>
      </c>
      <c r="D52" s="15" t="s">
        <v>43</v>
      </c>
      <c r="E52" s="15" t="s">
        <v>185</v>
      </c>
      <c r="F52" s="15" t="s">
        <v>165</v>
      </c>
      <c r="G52" s="9" t="s">
        <v>68</v>
      </c>
      <c r="H52" s="15" t="s">
        <v>895</v>
      </c>
      <c r="I52" s="15" t="s">
        <v>69</v>
      </c>
      <c r="J52" s="15" t="s">
        <v>69</v>
      </c>
      <c r="K52" s="99" t="s">
        <v>69</v>
      </c>
      <c r="L52" s="100" t="s">
        <v>596</v>
      </c>
      <c r="M52" s="15" t="s">
        <v>69</v>
      </c>
      <c r="N52" s="26" t="s">
        <v>1000</v>
      </c>
      <c r="O52" s="9" t="str">
        <f t="shared" si="3"/>
        <v/>
      </c>
      <c r="P52" s="9" t="str">
        <f t="shared" si="4"/>
        <v/>
      </c>
      <c r="Q52" s="13" t="str">
        <f ca="1">IF(
  AND($A52&lt;&gt;"",$H52="○"),
  "mkdir """&amp;S52&amp;""" &amp; """&amp;shortcut設定!$F$7&amp;""" """&amp;S52&amp;"\"&amp;A52&amp;"（"&amp;B52&amp;"）.lnk"" """&amp;C52&amp;""""&amp;IF($D52="-",""," """&amp;$D52&amp;""""),
  ""
)</f>
        <v>mkdir "%USERPROFILE%\AppData\Roaming\Microsoft\Windows\Start Menu\Programs\113_Common_Edit" &amp; "C:\codes\vbs\command\CreateShortcutFile.vbs" "%USERPROFILE%\AppData\Roaming\Microsoft\Windows\Start Menu\Programs\113_Common_Edit\ImgBurn（イメージ書込み）.lnk" "C:\prg_exe\ImgBurn\ImgBurn.exe"</v>
      </c>
      <c r="R52" s="9" t="str">
        <f ca="1">IFERROR(
  VLOOKUP(
    $G52,
    shortcut設定!$F:$J,
    MATCH(
      "ProgramsIndex",
      shortcut設定!$F$12:$J$12,
      0
    ),
    FALSE
  ),
  ""
)</f>
        <v>113</v>
      </c>
      <c r="S52" s="13" t="str">
        <f ca="1">IF(
  AND($A52&lt;&gt;"",$H52="○"),
  shortcut設定!$F$4&amp;"\"&amp;R52&amp;"_"&amp;G52,
  ""
)</f>
        <v>%USERPROFILE%\AppData\Roaming\Microsoft\Windows\Start Menu\Programs\113_Common_Edit</v>
      </c>
      <c r="T52" s="13" t="str">
        <f>IF(
  AND($A52&lt;&gt;"",$I52&lt;&gt;"-",$I52&lt;&gt;""),
  "mkdir """&amp;shortcut設定!$F$4&amp;"\"&amp;shortcut設定!$F$8&amp;""" &amp; """&amp;shortcut設定!$F$7&amp;""" """&amp;$U52&amp;""" """&amp;$C52&amp;""""&amp;IF($D52="-",""," """&amp;$D52&amp;""""),
  ""
)</f>
        <v/>
      </c>
      <c r="U52" s="14" t="str">
        <f>IF(
  AND($A52&lt;&gt;"",$I52&lt;&gt;"-",$I52&lt;&gt;""),
  shortcut設定!$F$4&amp;"\"&amp;shortcut設定!$F$8&amp;"\"&amp;$I52&amp;"（"&amp;$B52&amp;"）.lnk",
  ""
)</f>
        <v/>
      </c>
      <c r="V52" s="13" t="str">
        <f>IF(
  AND($A52&lt;&gt;"",$J52&lt;&gt;"-",$J52&lt;&gt;""),
  "mkdir """&amp;shortcut設定!$F$4&amp;"\"&amp;shortcut設定!$F$9&amp;""" &amp; """&amp;shortcut設定!$F$7&amp;""" """&amp;$W52&amp;""" """&amp;$C52&amp;""""&amp;IF($D52="-",""," """&amp;$D52&amp;"""")&amp;IF($J52="-",""," """" """&amp;$J52&amp;""""),
  ""
)</f>
        <v/>
      </c>
      <c r="W52" s="14" t="str">
        <f>IF(
  AND($A52&lt;&gt;"",$J52&lt;&gt;"-",$J52&lt;&gt;""),
  shortcut設定!$F$4&amp;"\"&amp;shortcut設定!$F$9&amp;"\"&amp;$A52&amp;"（"&amp;$B52&amp;"）.lnk",
  ""
)</f>
        <v/>
      </c>
      <c r="X52" s="13" t="str">
        <f>IF(
  AND($A52&lt;&gt;"",$K52&lt;&gt;"-",$K52&lt;&gt;""),
  """"&amp;shortcut設定!$F$7&amp;""" """&amp;$AA52&amp;""" """&amp;$C52&amp;""""&amp;IF($D52="-",""," """&amp;$D52&amp;""""),
  ""
)</f>
        <v/>
      </c>
      <c r="Y52" s="9" t="str">
        <f ca="1">IFERROR(
  VLOOKUP(
    $G52,
    shortcut設定!$F:$J,
    MATCH(
      "ProgramsIndex",
      shortcut設定!$F$12:$J$12,
      0
    ),
    FALSE
  ),
  ""
)</f>
        <v>113</v>
      </c>
      <c r="Z52" s="20" t="str">
        <f t="shared" si="2"/>
        <v/>
      </c>
      <c r="AA52" s="13" t="str">
        <f>IF(
  AND($A52&lt;&gt;"",$K52="○"),
  shortcut設定!$F$5&amp;"\"&amp;Y52&amp;"_"&amp;A52&amp;"（"&amp;B52&amp;"）"&amp;Z52&amp;".lnk",
  ""
)</f>
        <v/>
      </c>
      <c r="AB52" s="13" t="str">
        <f>IF(
  AND($A52&lt;&gt;"",$M52="○"),
  """"&amp;shortcut設定!$F$7&amp;""" """&amp;$AC52&amp;""" """&amp;$C52&amp;""""&amp;IF($D52="-",""," """&amp;$D52&amp;""""),
  ""
)</f>
        <v/>
      </c>
      <c r="AC52" s="9" t="str">
        <f>IF(
  AND($A52&lt;&gt;"",$M52="○"),
  shortcut設定!$F$6&amp;"\"&amp;A52&amp;"（"&amp;B52&amp;"）.lnk",
  ""
)</f>
        <v/>
      </c>
      <c r="AD52" s="13" t="str">
        <f>IF(
  AND($A52&lt;&gt;"",$N52&lt;&gt;"-",$N52&lt;&gt;""),
  """"&amp;shortcut設定!$F$7&amp;""" """&amp;$N52&amp;".lnk"" """&amp;$C52&amp;""""&amp;IF($D52="-",""," """&amp;$D52&amp;""""),
  ""
)</f>
        <v/>
      </c>
      <c r="AE52" s="97" t="s">
        <v>193</v>
      </c>
    </row>
    <row r="53" spans="1:31">
      <c r="A53" s="9" t="s">
        <v>645</v>
      </c>
      <c r="B53" s="9" t="s">
        <v>801</v>
      </c>
      <c r="C53" s="9" t="s">
        <v>263</v>
      </c>
      <c r="D53" s="15" t="s">
        <v>43</v>
      </c>
      <c r="E53" s="15" t="s">
        <v>185</v>
      </c>
      <c r="F53" s="15" t="s">
        <v>165</v>
      </c>
      <c r="G53" s="9" t="s">
        <v>84</v>
      </c>
      <c r="H53" s="15" t="s">
        <v>895</v>
      </c>
      <c r="I53" s="15" t="s">
        <v>69</v>
      </c>
      <c r="J53" s="15" t="s">
        <v>69</v>
      </c>
      <c r="K53" s="99" t="s">
        <v>69</v>
      </c>
      <c r="L53" s="100" t="s">
        <v>596</v>
      </c>
      <c r="M53" s="15" t="s">
        <v>69</v>
      </c>
      <c r="N53" s="26" t="s">
        <v>1000</v>
      </c>
      <c r="O53" s="9" t="str">
        <f t="shared" si="3"/>
        <v/>
      </c>
      <c r="P53" s="9" t="str">
        <f t="shared" si="4"/>
        <v/>
      </c>
      <c r="Q53" s="13" t="str">
        <f ca="1">IF(
  AND($A53&lt;&gt;"",$H53="○"),
  "mkdir """&amp;S53&amp;""" &amp; """&amp;shortcut設定!$F$7&amp;""" """&amp;S53&amp;"\"&amp;A53&amp;"（"&amp;B53&amp;"）.lnk"" """&amp;C53&amp;""""&amp;IF($D53="-",""," """&amp;$D53&amp;""""),
  ""
)</f>
        <v>mkdir "%USERPROFILE%\AppData\Roaming\Microsoft\Windows\Start Menu\Programs\153_Picture_Edit" &amp; "C:\codes\vbs\command\CreateShortcutFile.vbs" "%USERPROFILE%\AppData\Roaming\Microsoft\Windows\Start Menu\Programs\153_Picture_Edit\ImgCmbApp（画像結合）.lnk" "C:\prg_exe\ImgCmbApp\画像結合アプリ.exe"</v>
      </c>
      <c r="R53" s="9" t="str">
        <f ca="1">IFERROR(
  VLOOKUP(
    $G53,
    shortcut設定!$F:$J,
    MATCH(
      "ProgramsIndex",
      shortcut設定!$F$12:$J$12,
      0
    ),
    FALSE
  ),
  ""
)</f>
        <v>153</v>
      </c>
      <c r="S53" s="13" t="str">
        <f ca="1">IF(
  AND($A53&lt;&gt;"",$H53="○"),
  shortcut設定!$F$4&amp;"\"&amp;R53&amp;"_"&amp;G53,
  ""
)</f>
        <v>%USERPROFILE%\AppData\Roaming\Microsoft\Windows\Start Menu\Programs\153_Picture_Edit</v>
      </c>
      <c r="T53" s="13" t="str">
        <f>IF(
  AND($A53&lt;&gt;"",$I53&lt;&gt;"-",$I53&lt;&gt;""),
  "mkdir """&amp;shortcut設定!$F$4&amp;"\"&amp;shortcut設定!$F$8&amp;""" &amp; """&amp;shortcut設定!$F$7&amp;""" """&amp;$U53&amp;""" """&amp;$C53&amp;""""&amp;IF($D53="-",""," """&amp;$D53&amp;""""),
  ""
)</f>
        <v/>
      </c>
      <c r="U53" s="14" t="str">
        <f>IF(
  AND($A53&lt;&gt;"",$I53&lt;&gt;"-",$I53&lt;&gt;""),
  shortcut設定!$F$4&amp;"\"&amp;shortcut設定!$F$8&amp;"\"&amp;$I53&amp;"（"&amp;$B53&amp;"）.lnk",
  ""
)</f>
        <v/>
      </c>
      <c r="V53" s="13" t="str">
        <f>IF(
  AND($A53&lt;&gt;"",$J53&lt;&gt;"-",$J53&lt;&gt;""),
  "mkdir """&amp;shortcut設定!$F$4&amp;"\"&amp;shortcut設定!$F$9&amp;""" &amp; """&amp;shortcut設定!$F$7&amp;""" """&amp;$W53&amp;""" """&amp;$C53&amp;""""&amp;IF($D53="-",""," """&amp;$D53&amp;"""")&amp;IF($J53="-",""," """" """&amp;$J53&amp;""""),
  ""
)</f>
        <v/>
      </c>
      <c r="W53" s="14" t="str">
        <f>IF(
  AND($A53&lt;&gt;"",$J53&lt;&gt;"-",$J53&lt;&gt;""),
  shortcut設定!$F$4&amp;"\"&amp;shortcut設定!$F$9&amp;"\"&amp;$A53&amp;"（"&amp;$B53&amp;"）.lnk",
  ""
)</f>
        <v/>
      </c>
      <c r="X53" s="13" t="str">
        <f>IF(
  AND($A53&lt;&gt;"",$K53&lt;&gt;"-",$K53&lt;&gt;""),
  """"&amp;shortcut設定!$F$7&amp;""" """&amp;$AA53&amp;""" """&amp;$C53&amp;""""&amp;IF($D53="-",""," """&amp;$D53&amp;""""),
  ""
)</f>
        <v/>
      </c>
      <c r="Y53" s="9" t="str">
        <f ca="1">IFERROR(
  VLOOKUP(
    $G53,
    shortcut設定!$F:$J,
    MATCH(
      "ProgramsIndex",
      shortcut設定!$F$12:$J$12,
      0
    ),
    FALSE
  ),
  ""
)</f>
        <v>153</v>
      </c>
      <c r="Z53" s="20" t="str">
        <f t="shared" si="2"/>
        <v/>
      </c>
      <c r="AA53" s="13" t="str">
        <f>IF(
  AND($A53&lt;&gt;"",$K53="○"),
  shortcut設定!$F$5&amp;"\"&amp;Y53&amp;"_"&amp;A53&amp;"（"&amp;B53&amp;"）"&amp;Z53&amp;".lnk",
  ""
)</f>
        <v/>
      </c>
      <c r="AB53" s="13" t="str">
        <f>IF(
  AND($A53&lt;&gt;"",$M53="○"),
  """"&amp;shortcut設定!$F$7&amp;""" """&amp;$AC53&amp;""" """&amp;$C53&amp;""""&amp;IF($D53="-",""," """&amp;$D53&amp;""""),
  ""
)</f>
        <v/>
      </c>
      <c r="AC53" s="9" t="str">
        <f>IF(
  AND($A53&lt;&gt;"",$M53="○"),
  shortcut設定!$F$6&amp;"\"&amp;A53&amp;"（"&amp;B53&amp;"）.lnk",
  ""
)</f>
        <v/>
      </c>
      <c r="AD53" s="13" t="str">
        <f>IF(
  AND($A53&lt;&gt;"",$N53&lt;&gt;"-",$N53&lt;&gt;""),
  """"&amp;shortcut設定!$F$7&amp;""" """&amp;$N53&amp;".lnk"" """&amp;$C53&amp;""""&amp;IF($D53="-",""," """&amp;$D53&amp;""""),
  ""
)</f>
        <v/>
      </c>
      <c r="AE53" s="97" t="s">
        <v>193</v>
      </c>
    </row>
    <row r="54" spans="1:31">
      <c r="A54" s="9" t="s">
        <v>646</v>
      </c>
      <c r="B54" s="9" t="s">
        <v>794</v>
      </c>
      <c r="C54" s="9" t="s">
        <v>264</v>
      </c>
      <c r="D54" s="15" t="s">
        <v>43</v>
      </c>
      <c r="E54" s="15" t="s">
        <v>185</v>
      </c>
      <c r="F54" s="15" t="s">
        <v>165</v>
      </c>
      <c r="G54" s="9" t="s">
        <v>82</v>
      </c>
      <c r="H54" s="15" t="s">
        <v>895</v>
      </c>
      <c r="I54" s="15" t="s">
        <v>69</v>
      </c>
      <c r="J54" s="15" t="s">
        <v>69</v>
      </c>
      <c r="K54" s="99" t="s">
        <v>69</v>
      </c>
      <c r="L54" s="100" t="s">
        <v>596</v>
      </c>
      <c r="M54" s="15" t="s">
        <v>69</v>
      </c>
      <c r="N54" s="26" t="s">
        <v>1000</v>
      </c>
      <c r="O54" s="9" t="str">
        <f t="shared" si="3"/>
        <v/>
      </c>
      <c r="P54" s="9" t="str">
        <f t="shared" si="4"/>
        <v/>
      </c>
      <c r="Q54" s="13" t="str">
        <f ca="1">IF(
  AND($A54&lt;&gt;"",$H54="○"),
  "mkdir """&amp;S54&amp;""" &amp; """&amp;shortcut設定!$F$7&amp;""" """&amp;S54&amp;"\"&amp;A54&amp;"（"&amp;B54&amp;"）.lnk"" """&amp;C54&amp;""""&amp;IF($D54="-",""," """&amp;$D54&amp;""""),
  ""
)</f>
        <v>mkdir "%USERPROFILE%\AppData\Roaming\Microsoft\Windows\Start Menu\Programs\123_Doc_Edit" &amp; "C:\codes\vbs\command\CreateShortcutFile.vbs" "%USERPROFILE%\AppData\Roaming\Microsoft\Windows\Start Menu\Programs\123_Doc_Edit\iThoughts（マインドマップ）.lnk" "C:\prg_exe\iThoughts\iThoughts.exe"</v>
      </c>
      <c r="R54" s="9" t="str">
        <f ca="1">IFERROR(
  VLOOKUP(
    $G54,
    shortcut設定!$F:$J,
    MATCH(
      "ProgramsIndex",
      shortcut設定!$F$12:$J$12,
      0
    ),
    FALSE
  ),
  ""
)</f>
        <v>123</v>
      </c>
      <c r="S54" s="13" t="str">
        <f ca="1">IF(
  AND($A54&lt;&gt;"",$H54="○"),
  shortcut設定!$F$4&amp;"\"&amp;R54&amp;"_"&amp;G54,
  ""
)</f>
        <v>%USERPROFILE%\AppData\Roaming\Microsoft\Windows\Start Menu\Programs\123_Doc_Edit</v>
      </c>
      <c r="T54" s="13" t="str">
        <f>IF(
  AND($A54&lt;&gt;"",$I54&lt;&gt;"-",$I54&lt;&gt;""),
  "mkdir """&amp;shortcut設定!$F$4&amp;"\"&amp;shortcut設定!$F$8&amp;""" &amp; """&amp;shortcut設定!$F$7&amp;""" """&amp;$U54&amp;""" """&amp;$C54&amp;""""&amp;IF($D54="-",""," """&amp;$D54&amp;""""),
  ""
)</f>
        <v/>
      </c>
      <c r="U54" s="14" t="str">
        <f>IF(
  AND($A54&lt;&gt;"",$I54&lt;&gt;"-",$I54&lt;&gt;""),
  shortcut設定!$F$4&amp;"\"&amp;shortcut設定!$F$8&amp;"\"&amp;$I54&amp;"（"&amp;$B54&amp;"）.lnk",
  ""
)</f>
        <v/>
      </c>
      <c r="V54" s="13" t="str">
        <f>IF(
  AND($A54&lt;&gt;"",$J54&lt;&gt;"-",$J54&lt;&gt;""),
  "mkdir """&amp;shortcut設定!$F$4&amp;"\"&amp;shortcut設定!$F$9&amp;""" &amp; """&amp;shortcut設定!$F$7&amp;""" """&amp;$W54&amp;""" """&amp;$C54&amp;""""&amp;IF($D54="-",""," """&amp;$D54&amp;"""")&amp;IF($J54="-",""," """" """&amp;$J54&amp;""""),
  ""
)</f>
        <v/>
      </c>
      <c r="W54" s="14" t="str">
        <f>IF(
  AND($A54&lt;&gt;"",$J54&lt;&gt;"-",$J54&lt;&gt;""),
  shortcut設定!$F$4&amp;"\"&amp;shortcut設定!$F$9&amp;"\"&amp;$A54&amp;"（"&amp;$B54&amp;"）.lnk",
  ""
)</f>
        <v/>
      </c>
      <c r="X54" s="13" t="str">
        <f>IF(
  AND($A54&lt;&gt;"",$K54&lt;&gt;"-",$K54&lt;&gt;""),
  """"&amp;shortcut設定!$F$7&amp;""" """&amp;$AA54&amp;""" """&amp;$C54&amp;""""&amp;IF($D54="-",""," """&amp;$D54&amp;""""),
  ""
)</f>
        <v/>
      </c>
      <c r="Y54" s="9" t="str">
        <f ca="1">IFERROR(
  VLOOKUP(
    $G54,
    shortcut設定!$F:$J,
    MATCH(
      "ProgramsIndex",
      shortcut設定!$F$12:$J$12,
      0
    ),
    FALSE
  ),
  ""
)</f>
        <v>123</v>
      </c>
      <c r="Z54" s="20" t="str">
        <f t="shared" si="2"/>
        <v/>
      </c>
      <c r="AA54" s="13" t="str">
        <f>IF(
  AND($A54&lt;&gt;"",$K54="○"),
  shortcut設定!$F$5&amp;"\"&amp;Y54&amp;"_"&amp;A54&amp;"（"&amp;B54&amp;"）"&amp;Z54&amp;".lnk",
  ""
)</f>
        <v/>
      </c>
      <c r="AB54" s="13" t="str">
        <f>IF(
  AND($A54&lt;&gt;"",$M54="○"),
  """"&amp;shortcut設定!$F$7&amp;""" """&amp;$AC54&amp;""" """&amp;$C54&amp;""""&amp;IF($D54="-",""," """&amp;$D54&amp;""""),
  ""
)</f>
        <v/>
      </c>
      <c r="AC54" s="9" t="str">
        <f>IF(
  AND($A54&lt;&gt;"",$M54="○"),
  shortcut設定!$F$6&amp;"\"&amp;A54&amp;"（"&amp;B54&amp;"）.lnk",
  ""
)</f>
        <v/>
      </c>
      <c r="AD54" s="13" t="str">
        <f>IF(
  AND($A54&lt;&gt;"",$N54&lt;&gt;"-",$N54&lt;&gt;""),
  """"&amp;shortcut設定!$F$7&amp;""" """&amp;$N54&amp;".lnk"" """&amp;$C54&amp;""""&amp;IF($D54="-",""," """&amp;$D54&amp;""""),
  ""
)</f>
        <v/>
      </c>
      <c r="AE54" s="97" t="s">
        <v>193</v>
      </c>
    </row>
    <row r="55" spans="1:31">
      <c r="A55" s="9" t="s">
        <v>647</v>
      </c>
      <c r="B55" s="9" t="s">
        <v>802</v>
      </c>
      <c r="C55" s="9" t="s">
        <v>265</v>
      </c>
      <c r="D55" s="15" t="s">
        <v>43</v>
      </c>
      <c r="E55" s="15" t="s">
        <v>185</v>
      </c>
      <c r="F55" s="15" t="s">
        <v>165</v>
      </c>
      <c r="G55" s="9" t="s">
        <v>84</v>
      </c>
      <c r="H55" s="15" t="s">
        <v>895</v>
      </c>
      <c r="I55" s="15" t="s">
        <v>69</v>
      </c>
      <c r="J55" s="15" t="s">
        <v>69</v>
      </c>
      <c r="K55" s="99" t="s">
        <v>69</v>
      </c>
      <c r="L55" s="100" t="s">
        <v>596</v>
      </c>
      <c r="M55" s="15" t="s">
        <v>69</v>
      </c>
      <c r="N55" s="26" t="s">
        <v>1000</v>
      </c>
      <c r="O55" s="9" t="str">
        <f t="shared" si="3"/>
        <v/>
      </c>
      <c r="P55" s="9" t="str">
        <f t="shared" si="4"/>
        <v/>
      </c>
      <c r="Q55" s="13" t="str">
        <f ca="1">IF(
  AND($A55&lt;&gt;"",$H55="○"),
  "mkdir """&amp;S55&amp;""" &amp; """&amp;shortcut設定!$F$7&amp;""" """&amp;S55&amp;"\"&amp;A55&amp;"（"&amp;B55&amp;"）.lnk"" """&amp;C55&amp;""""&amp;IF($D55="-",""," """&amp;$D55&amp;""""),
  ""
)</f>
        <v>mkdir "%USERPROFILE%\AppData\Roaming\Microsoft\Windows\Start Menu\Programs\153_Picture_Edit" &amp; "C:\codes\vbs\command\CreateShortcutFile.vbs" "%USERPROFILE%\AppData\Roaming\Microsoft\Windows\Start Menu\Programs\153_Picture_Edit\JpegCleaner（Exif情報削除）.lnk" "C:\prg_exe\JpegCleaner\JpegCleaner.exe"</v>
      </c>
      <c r="R55" s="9" t="str">
        <f ca="1">IFERROR(
  VLOOKUP(
    $G55,
    shortcut設定!$F:$J,
    MATCH(
      "ProgramsIndex",
      shortcut設定!$F$12:$J$12,
      0
    ),
    FALSE
  ),
  ""
)</f>
        <v>153</v>
      </c>
      <c r="S55" s="13" t="str">
        <f ca="1">IF(
  AND($A55&lt;&gt;"",$H55="○"),
  shortcut設定!$F$4&amp;"\"&amp;R55&amp;"_"&amp;G55,
  ""
)</f>
        <v>%USERPROFILE%\AppData\Roaming\Microsoft\Windows\Start Menu\Programs\153_Picture_Edit</v>
      </c>
      <c r="T55" s="13" t="str">
        <f>IF(
  AND($A55&lt;&gt;"",$I55&lt;&gt;"-",$I55&lt;&gt;""),
  "mkdir """&amp;shortcut設定!$F$4&amp;"\"&amp;shortcut設定!$F$8&amp;""" &amp; """&amp;shortcut設定!$F$7&amp;""" """&amp;$U55&amp;""" """&amp;$C55&amp;""""&amp;IF($D55="-",""," """&amp;$D55&amp;""""),
  ""
)</f>
        <v/>
      </c>
      <c r="U55" s="14" t="str">
        <f>IF(
  AND($A55&lt;&gt;"",$I55&lt;&gt;"-",$I55&lt;&gt;""),
  shortcut設定!$F$4&amp;"\"&amp;shortcut設定!$F$8&amp;"\"&amp;$I55&amp;"（"&amp;$B55&amp;"）.lnk",
  ""
)</f>
        <v/>
      </c>
      <c r="V55" s="13" t="str">
        <f>IF(
  AND($A55&lt;&gt;"",$J55&lt;&gt;"-",$J55&lt;&gt;""),
  "mkdir """&amp;shortcut設定!$F$4&amp;"\"&amp;shortcut設定!$F$9&amp;""" &amp; """&amp;shortcut設定!$F$7&amp;""" """&amp;$W55&amp;""" """&amp;$C55&amp;""""&amp;IF($D55="-",""," """&amp;$D55&amp;"""")&amp;IF($J55="-",""," """" """&amp;$J55&amp;""""),
  ""
)</f>
        <v/>
      </c>
      <c r="W55" s="14" t="str">
        <f>IF(
  AND($A55&lt;&gt;"",$J55&lt;&gt;"-",$J55&lt;&gt;""),
  shortcut設定!$F$4&amp;"\"&amp;shortcut設定!$F$9&amp;"\"&amp;$A55&amp;"（"&amp;$B55&amp;"）.lnk",
  ""
)</f>
        <v/>
      </c>
      <c r="X55" s="13" t="str">
        <f>IF(
  AND($A55&lt;&gt;"",$K55&lt;&gt;"-",$K55&lt;&gt;""),
  """"&amp;shortcut設定!$F$7&amp;""" """&amp;$AA55&amp;""" """&amp;$C55&amp;""""&amp;IF($D55="-",""," """&amp;$D55&amp;""""),
  ""
)</f>
        <v/>
      </c>
      <c r="Y55" s="9" t="str">
        <f ca="1">IFERROR(
  VLOOKUP(
    $G55,
    shortcut設定!$F:$J,
    MATCH(
      "ProgramsIndex",
      shortcut設定!$F$12:$J$12,
      0
    ),
    FALSE
  ),
  ""
)</f>
        <v>153</v>
      </c>
      <c r="Z55" s="20" t="str">
        <f t="shared" si="2"/>
        <v/>
      </c>
      <c r="AA55" s="13" t="str">
        <f>IF(
  AND($A55&lt;&gt;"",$K55="○"),
  shortcut設定!$F$5&amp;"\"&amp;Y55&amp;"_"&amp;A55&amp;"（"&amp;B55&amp;"）"&amp;Z55&amp;".lnk",
  ""
)</f>
        <v/>
      </c>
      <c r="AB55" s="13" t="str">
        <f>IF(
  AND($A55&lt;&gt;"",$M55="○"),
  """"&amp;shortcut設定!$F$7&amp;""" """&amp;$AC55&amp;""" """&amp;$C55&amp;""""&amp;IF($D55="-",""," """&amp;$D55&amp;""""),
  ""
)</f>
        <v/>
      </c>
      <c r="AC55" s="9" t="str">
        <f>IF(
  AND($A55&lt;&gt;"",$M55="○"),
  shortcut設定!$F$6&amp;"\"&amp;A55&amp;"（"&amp;B55&amp;"）.lnk",
  ""
)</f>
        <v/>
      </c>
      <c r="AD55" s="13" t="str">
        <f>IF(
  AND($A55&lt;&gt;"",$N55&lt;&gt;"-",$N55&lt;&gt;""),
  """"&amp;shortcut設定!$F$7&amp;""" """&amp;$N55&amp;".lnk"" """&amp;$C55&amp;""""&amp;IF($D55="-",""," """&amp;$D55&amp;""""),
  ""
)</f>
        <v/>
      </c>
      <c r="AE55" s="97" t="s">
        <v>193</v>
      </c>
    </row>
    <row r="56" spans="1:31">
      <c r="A56" s="9" t="s">
        <v>648</v>
      </c>
      <c r="B56" s="9" t="s">
        <v>803</v>
      </c>
      <c r="C56" s="9" t="s">
        <v>266</v>
      </c>
      <c r="D56" s="15" t="s">
        <v>43</v>
      </c>
      <c r="E56" s="15" t="s">
        <v>185</v>
      </c>
      <c r="F56" s="15" t="s">
        <v>165</v>
      </c>
      <c r="G56" s="9" t="s">
        <v>72</v>
      </c>
      <c r="H56" s="15" t="s">
        <v>895</v>
      </c>
      <c r="I56" s="15" t="s">
        <v>69</v>
      </c>
      <c r="J56" s="15" t="s">
        <v>69</v>
      </c>
      <c r="K56" s="99" t="s">
        <v>69</v>
      </c>
      <c r="L56" s="100" t="s">
        <v>596</v>
      </c>
      <c r="M56" s="15" t="s">
        <v>69</v>
      </c>
      <c r="N56" s="26" t="s">
        <v>1000</v>
      </c>
      <c r="O56" s="9" t="str">
        <f t="shared" si="3"/>
        <v/>
      </c>
      <c r="P56" s="9" t="str">
        <f t="shared" si="4"/>
        <v/>
      </c>
      <c r="Q56" s="13" t="str">
        <f ca="1">IF(
  AND($A56&lt;&gt;"",$H56="○"),
  "mkdir """&amp;S56&amp;""" &amp; """&amp;shortcut設定!$F$7&amp;""" """&amp;S56&amp;"\"&amp;A56&amp;"（"&amp;B56&amp;"）.lnk"" """&amp;C56&amp;""""&amp;IF($D56="-",""," """&amp;$D56&amp;""""),
  ""
)</f>
        <v>mkdir "%USERPROFILE%\AppData\Roaming\Microsoft\Windows\Start Menu\Programs\121_Doc_Analyze" &amp; "C:\codes\vbs\command\CreateShortcutFile.vbs" "%USERPROFILE%\AppData\Roaming\Microsoft\Windows\Start Menu\Programs\121_Doc_Analyze\kazoechao（ソースコードメトリクス解析）.lnk" "C:\prg_exe\kazoechao\kazoeciao.exe"</v>
      </c>
      <c r="R56" s="9" t="str">
        <f ca="1">IFERROR(
  VLOOKUP(
    $G56,
    shortcut設定!$F:$J,
    MATCH(
      "ProgramsIndex",
      shortcut設定!$F$12:$J$12,
      0
    ),
    FALSE
  ),
  ""
)</f>
        <v>121</v>
      </c>
      <c r="S56" s="13" t="str">
        <f ca="1">IF(
  AND($A56&lt;&gt;"",$H56="○"),
  shortcut設定!$F$4&amp;"\"&amp;R56&amp;"_"&amp;G56,
  ""
)</f>
        <v>%USERPROFILE%\AppData\Roaming\Microsoft\Windows\Start Menu\Programs\121_Doc_Analyze</v>
      </c>
      <c r="T56" s="13" t="str">
        <f>IF(
  AND($A56&lt;&gt;"",$I56&lt;&gt;"-",$I56&lt;&gt;""),
  "mkdir """&amp;shortcut設定!$F$4&amp;"\"&amp;shortcut設定!$F$8&amp;""" &amp; """&amp;shortcut設定!$F$7&amp;""" """&amp;$U56&amp;""" """&amp;$C56&amp;""""&amp;IF($D56="-",""," """&amp;$D56&amp;""""),
  ""
)</f>
        <v/>
      </c>
      <c r="U56" s="14" t="str">
        <f>IF(
  AND($A56&lt;&gt;"",$I56&lt;&gt;"-",$I56&lt;&gt;""),
  shortcut設定!$F$4&amp;"\"&amp;shortcut設定!$F$8&amp;"\"&amp;$I56&amp;"（"&amp;$B56&amp;"）.lnk",
  ""
)</f>
        <v/>
      </c>
      <c r="V56" s="13" t="str">
        <f>IF(
  AND($A56&lt;&gt;"",$J56&lt;&gt;"-",$J56&lt;&gt;""),
  "mkdir """&amp;shortcut設定!$F$4&amp;"\"&amp;shortcut設定!$F$9&amp;""" &amp; """&amp;shortcut設定!$F$7&amp;""" """&amp;$W56&amp;""" """&amp;$C56&amp;""""&amp;IF($D56="-",""," """&amp;$D56&amp;"""")&amp;IF($J56="-",""," """" """&amp;$J56&amp;""""),
  ""
)</f>
        <v/>
      </c>
      <c r="W56" s="14" t="str">
        <f>IF(
  AND($A56&lt;&gt;"",$J56&lt;&gt;"-",$J56&lt;&gt;""),
  shortcut設定!$F$4&amp;"\"&amp;shortcut設定!$F$9&amp;"\"&amp;$A56&amp;"（"&amp;$B56&amp;"）.lnk",
  ""
)</f>
        <v/>
      </c>
      <c r="X56" s="13" t="str">
        <f>IF(
  AND($A56&lt;&gt;"",$K56&lt;&gt;"-",$K56&lt;&gt;""),
  """"&amp;shortcut設定!$F$7&amp;""" """&amp;$AA56&amp;""" """&amp;$C56&amp;""""&amp;IF($D56="-",""," """&amp;$D56&amp;""""),
  ""
)</f>
        <v/>
      </c>
      <c r="Y56" s="9" t="str">
        <f ca="1">IFERROR(
  VLOOKUP(
    $G56,
    shortcut設定!$F:$J,
    MATCH(
      "ProgramsIndex",
      shortcut設定!$F$12:$J$12,
      0
    ),
    FALSE
  ),
  ""
)</f>
        <v>121</v>
      </c>
      <c r="Z56" s="20" t="str">
        <f t="shared" si="2"/>
        <v/>
      </c>
      <c r="AA56" s="13" t="str">
        <f>IF(
  AND($A56&lt;&gt;"",$K56="○"),
  shortcut設定!$F$5&amp;"\"&amp;Y56&amp;"_"&amp;A56&amp;"（"&amp;B56&amp;"）"&amp;Z56&amp;".lnk",
  ""
)</f>
        <v/>
      </c>
      <c r="AB56" s="13" t="str">
        <f>IF(
  AND($A56&lt;&gt;"",$M56="○"),
  """"&amp;shortcut設定!$F$7&amp;""" """&amp;$AC56&amp;""" """&amp;$C56&amp;""""&amp;IF($D56="-",""," """&amp;$D56&amp;""""),
  ""
)</f>
        <v/>
      </c>
      <c r="AC56" s="9" t="str">
        <f>IF(
  AND($A56&lt;&gt;"",$M56="○"),
  shortcut設定!$F$6&amp;"\"&amp;A56&amp;"（"&amp;B56&amp;"）.lnk",
  ""
)</f>
        <v/>
      </c>
      <c r="AD56" s="13" t="str">
        <f>IF(
  AND($A56&lt;&gt;"",$N56&lt;&gt;"-",$N56&lt;&gt;""),
  """"&amp;shortcut設定!$F$7&amp;""" """&amp;$N56&amp;".lnk"" """&amp;$C56&amp;""""&amp;IF($D56="-",""," """&amp;$D56&amp;""""),
  ""
)</f>
        <v/>
      </c>
      <c r="AE56" s="97" t="s">
        <v>193</v>
      </c>
    </row>
    <row r="57" spans="1:31">
      <c r="A57" s="9" t="s">
        <v>649</v>
      </c>
      <c r="B57" s="9" t="s">
        <v>804</v>
      </c>
      <c r="C57" s="9" t="s">
        <v>267</v>
      </c>
      <c r="D57" s="15" t="s">
        <v>43</v>
      </c>
      <c r="E57" s="15" t="s">
        <v>185</v>
      </c>
      <c r="F57" s="15" t="s">
        <v>165</v>
      </c>
      <c r="G57" s="9" t="s">
        <v>73</v>
      </c>
      <c r="H57" s="15" t="s">
        <v>895</v>
      </c>
      <c r="I57" s="15" t="s">
        <v>69</v>
      </c>
      <c r="J57" s="15" t="s">
        <v>69</v>
      </c>
      <c r="K57" s="99" t="s">
        <v>69</v>
      </c>
      <c r="L57" s="100" t="s">
        <v>596</v>
      </c>
      <c r="M57" s="15" t="s">
        <v>895</v>
      </c>
      <c r="N57" s="26" t="s">
        <v>1000</v>
      </c>
      <c r="O57" s="9" t="str">
        <f t="shared" si="3"/>
        <v/>
      </c>
      <c r="P57" s="9" t="str">
        <f t="shared" si="4"/>
        <v/>
      </c>
      <c r="Q57" s="13" t="str">
        <f ca="1">IF(
  AND($A57&lt;&gt;"",$H57="○"),
  "mkdir """&amp;S57&amp;""" &amp; """&amp;shortcut設定!$F$7&amp;""" """&amp;S57&amp;"\"&amp;A57&amp;"（"&amp;B57&amp;"）.lnk"" """&amp;C57&amp;""""&amp;IF($D57="-",""," """&amp;$D57&amp;""""),
  ""
)</f>
        <v>mkdir "%USERPROFILE%\AppData\Roaming\Microsoft\Windows\Start Menu\Programs\172_Utility_Other" &amp; "C:\codes\vbs\command\CreateShortcutFile.vbs" "%USERPROFILE%\AppData\Roaming\Microsoft\Windows\Start Menu\Programs\172_Utility_Other\KeePass（パスワード管理）.lnk" "C:\prg_exe\KeePass\KeePass.exe"</v>
      </c>
      <c r="R57" s="9" t="str">
        <f ca="1">IFERROR(
  VLOOKUP(
    $G57,
    shortcut設定!$F:$J,
    MATCH(
      "ProgramsIndex",
      shortcut設定!$F$12:$J$12,
      0
    ),
    FALSE
  ),
  ""
)</f>
        <v>172</v>
      </c>
      <c r="S57" s="13" t="str">
        <f ca="1">IF(
  AND($A57&lt;&gt;"",$H57="○"),
  shortcut設定!$F$4&amp;"\"&amp;R57&amp;"_"&amp;G57,
  ""
)</f>
        <v>%USERPROFILE%\AppData\Roaming\Microsoft\Windows\Start Menu\Programs\172_Utility_Other</v>
      </c>
      <c r="T57" s="13" t="str">
        <f>IF(
  AND($A57&lt;&gt;"",$I57&lt;&gt;"-",$I57&lt;&gt;""),
  "mkdir """&amp;shortcut設定!$F$4&amp;"\"&amp;shortcut設定!$F$8&amp;""" &amp; """&amp;shortcut設定!$F$7&amp;""" """&amp;$U57&amp;""" """&amp;$C57&amp;""""&amp;IF($D57="-",""," """&amp;$D57&amp;""""),
  ""
)</f>
        <v/>
      </c>
      <c r="U57" s="14" t="str">
        <f>IF(
  AND($A57&lt;&gt;"",$I57&lt;&gt;"-",$I57&lt;&gt;""),
  shortcut設定!$F$4&amp;"\"&amp;shortcut設定!$F$8&amp;"\"&amp;$I57&amp;"（"&amp;$B57&amp;"）.lnk",
  ""
)</f>
        <v/>
      </c>
      <c r="V57" s="13" t="str">
        <f>IF(
  AND($A57&lt;&gt;"",$J57&lt;&gt;"-",$J57&lt;&gt;""),
  "mkdir """&amp;shortcut設定!$F$4&amp;"\"&amp;shortcut設定!$F$9&amp;""" &amp; """&amp;shortcut設定!$F$7&amp;""" """&amp;$W57&amp;""" """&amp;$C57&amp;""""&amp;IF($D57="-",""," """&amp;$D57&amp;"""")&amp;IF($J57="-",""," """" """&amp;$J57&amp;""""),
  ""
)</f>
        <v/>
      </c>
      <c r="W57" s="14" t="str">
        <f>IF(
  AND($A57&lt;&gt;"",$J57&lt;&gt;"-",$J57&lt;&gt;""),
  shortcut設定!$F$4&amp;"\"&amp;shortcut設定!$F$9&amp;"\"&amp;$A57&amp;"（"&amp;$B57&amp;"）.lnk",
  ""
)</f>
        <v/>
      </c>
      <c r="X57" s="13" t="str">
        <f>IF(
  AND($A57&lt;&gt;"",$K57&lt;&gt;"-",$K57&lt;&gt;""),
  """"&amp;shortcut設定!$F$7&amp;""" """&amp;$AA57&amp;""" """&amp;$C57&amp;""""&amp;IF($D57="-",""," """&amp;$D57&amp;""""),
  ""
)</f>
        <v/>
      </c>
      <c r="Y57" s="9" t="str">
        <f ca="1">IFERROR(
  VLOOKUP(
    $G57,
    shortcut設定!$F:$J,
    MATCH(
      "ProgramsIndex",
      shortcut設定!$F$12:$J$12,
      0
    ),
    FALSE
  ),
  ""
)</f>
        <v>172</v>
      </c>
      <c r="Z57" s="20" t="str">
        <f t="shared" si="2"/>
        <v/>
      </c>
      <c r="AA57" s="13" t="str">
        <f>IF(
  AND($A57&lt;&gt;"",$K57="○"),
  shortcut設定!$F$5&amp;"\"&amp;Y57&amp;"_"&amp;A57&amp;"（"&amp;B57&amp;"）"&amp;Z57&amp;".lnk",
  ""
)</f>
        <v/>
      </c>
      <c r="AB57" s="13" t="str">
        <f>IF(
  AND($A57&lt;&gt;"",$M57="○"),
  """"&amp;shortcut設定!$F$7&amp;""" """&amp;$AC57&amp;""" """&amp;$C57&amp;""""&amp;IF($D57="-",""," """&amp;$D57&amp;""""),
  ""
)</f>
        <v>"C:\codes\vbs\command\CreateShortcutFile.vbs" "%USERPROFILE%\AppData\Roaming\Microsoft\Windows\Start Menu\Programs\Startup\KeePass（パスワード管理）.lnk" "C:\prg_exe\KeePass\KeePass.exe"</v>
      </c>
      <c r="AC57" s="9" t="str">
        <f>IF(
  AND($A57&lt;&gt;"",$M57="○"),
  shortcut設定!$F$6&amp;"\"&amp;A57&amp;"（"&amp;B57&amp;"）.lnk",
  ""
)</f>
        <v>%USERPROFILE%\AppData\Roaming\Microsoft\Windows\Start Menu\Programs\Startup\KeePass（パスワード管理）.lnk</v>
      </c>
      <c r="AD57" s="13" t="str">
        <f>IF(
  AND($A57&lt;&gt;"",$N57&lt;&gt;"-",$N57&lt;&gt;""),
  """"&amp;shortcut設定!$F$7&amp;""" """&amp;$N57&amp;".lnk"" """&amp;$C57&amp;""""&amp;IF($D57="-",""," """&amp;$D57&amp;""""),
  ""
)</f>
        <v/>
      </c>
      <c r="AE57" s="97" t="s">
        <v>193</v>
      </c>
    </row>
    <row r="58" spans="1:31">
      <c r="A58" s="9" t="s">
        <v>650</v>
      </c>
      <c r="B58" s="9" t="s">
        <v>805</v>
      </c>
      <c r="C58" s="9" t="s">
        <v>268</v>
      </c>
      <c r="D58" s="15" t="s">
        <v>43</v>
      </c>
      <c r="E58" s="15" t="s">
        <v>185</v>
      </c>
      <c r="F58" s="15" t="s">
        <v>165</v>
      </c>
      <c r="G58" s="9" t="s">
        <v>68</v>
      </c>
      <c r="H58" s="15" t="s">
        <v>895</v>
      </c>
      <c r="I58" s="15" t="s">
        <v>69</v>
      </c>
      <c r="J58" s="15" t="s">
        <v>69</v>
      </c>
      <c r="K58" s="99" t="s">
        <v>69</v>
      </c>
      <c r="L58" s="100" t="s">
        <v>596</v>
      </c>
      <c r="M58" s="15" t="s">
        <v>69</v>
      </c>
      <c r="N58" s="26" t="s">
        <v>1000</v>
      </c>
      <c r="O58" s="9" t="str">
        <f t="shared" si="3"/>
        <v/>
      </c>
      <c r="P58" s="9" t="str">
        <f t="shared" si="4"/>
        <v/>
      </c>
      <c r="Q58" s="13" t="str">
        <f ca="1">IF(
  AND($A58&lt;&gt;"",$H58="○"),
  "mkdir """&amp;S58&amp;""" &amp; """&amp;shortcut設定!$F$7&amp;""" """&amp;S58&amp;"\"&amp;A58&amp;"（"&amp;B58&amp;"）.lnk"" """&amp;C58&amp;""""&amp;IF($D58="-",""," """&amp;$D58&amp;""""),
  ""
)</f>
        <v>mkdir "%USERPROFILE%\AppData\Roaming\Microsoft\Windows\Start Menu\Programs\113_Common_Edit" &amp; "C:\codes\vbs\command\CreateShortcutFile.vbs" "%USERPROFILE%\AppData\Roaming\Microsoft\Windows\Start Menu\Programs\113_Common_Edit\KickassUndelete（データ復元）.lnk" "C:\prg_exe\KickassUndelete\KickassUndelete_1.5.5.exe"</v>
      </c>
      <c r="R58" s="9" t="str">
        <f ca="1">IFERROR(
  VLOOKUP(
    $G58,
    shortcut設定!$F:$J,
    MATCH(
      "ProgramsIndex",
      shortcut設定!$F$12:$J$12,
      0
    ),
    FALSE
  ),
  ""
)</f>
        <v>113</v>
      </c>
      <c r="S58" s="13" t="str">
        <f ca="1">IF(
  AND($A58&lt;&gt;"",$H58="○"),
  shortcut設定!$F$4&amp;"\"&amp;R58&amp;"_"&amp;G58,
  ""
)</f>
        <v>%USERPROFILE%\AppData\Roaming\Microsoft\Windows\Start Menu\Programs\113_Common_Edit</v>
      </c>
      <c r="T58" s="13" t="str">
        <f>IF(
  AND($A58&lt;&gt;"",$I58&lt;&gt;"-",$I58&lt;&gt;""),
  "mkdir """&amp;shortcut設定!$F$4&amp;"\"&amp;shortcut設定!$F$8&amp;""" &amp; """&amp;shortcut設定!$F$7&amp;""" """&amp;$U58&amp;""" """&amp;$C58&amp;""""&amp;IF($D58="-",""," """&amp;$D58&amp;""""),
  ""
)</f>
        <v/>
      </c>
      <c r="U58" s="14" t="str">
        <f>IF(
  AND($A58&lt;&gt;"",$I58&lt;&gt;"-",$I58&lt;&gt;""),
  shortcut設定!$F$4&amp;"\"&amp;shortcut設定!$F$8&amp;"\"&amp;$I58&amp;"（"&amp;$B58&amp;"）.lnk",
  ""
)</f>
        <v/>
      </c>
      <c r="V58" s="13" t="str">
        <f>IF(
  AND($A58&lt;&gt;"",$J58&lt;&gt;"-",$J58&lt;&gt;""),
  "mkdir """&amp;shortcut設定!$F$4&amp;"\"&amp;shortcut設定!$F$9&amp;""" &amp; """&amp;shortcut設定!$F$7&amp;""" """&amp;$W58&amp;""" """&amp;$C58&amp;""""&amp;IF($D58="-",""," """&amp;$D58&amp;"""")&amp;IF($J58="-",""," """" """&amp;$J58&amp;""""),
  ""
)</f>
        <v/>
      </c>
      <c r="W58" s="14" t="str">
        <f>IF(
  AND($A58&lt;&gt;"",$J58&lt;&gt;"-",$J58&lt;&gt;""),
  shortcut設定!$F$4&amp;"\"&amp;shortcut設定!$F$9&amp;"\"&amp;$A58&amp;"（"&amp;$B58&amp;"）.lnk",
  ""
)</f>
        <v/>
      </c>
      <c r="X58" s="13" t="str">
        <f>IF(
  AND($A58&lt;&gt;"",$K58&lt;&gt;"-",$K58&lt;&gt;""),
  """"&amp;shortcut設定!$F$7&amp;""" """&amp;$AA58&amp;""" """&amp;$C58&amp;""""&amp;IF($D58="-",""," """&amp;$D58&amp;""""),
  ""
)</f>
        <v/>
      </c>
      <c r="Y58" s="9" t="str">
        <f ca="1">IFERROR(
  VLOOKUP(
    $G58,
    shortcut設定!$F:$J,
    MATCH(
      "ProgramsIndex",
      shortcut設定!$F$12:$J$12,
      0
    ),
    FALSE
  ),
  ""
)</f>
        <v>113</v>
      </c>
      <c r="Z58" s="20" t="str">
        <f t="shared" si="2"/>
        <v/>
      </c>
      <c r="AA58" s="13" t="str">
        <f>IF(
  AND($A58&lt;&gt;"",$K58="○"),
  shortcut設定!$F$5&amp;"\"&amp;Y58&amp;"_"&amp;A58&amp;"（"&amp;B58&amp;"）"&amp;Z58&amp;".lnk",
  ""
)</f>
        <v/>
      </c>
      <c r="AB58" s="13" t="str">
        <f>IF(
  AND($A58&lt;&gt;"",$M58="○"),
  """"&amp;shortcut設定!$F$7&amp;""" """&amp;$AC58&amp;""" """&amp;$C58&amp;""""&amp;IF($D58="-",""," """&amp;$D58&amp;""""),
  ""
)</f>
        <v/>
      </c>
      <c r="AC58" s="9" t="str">
        <f>IF(
  AND($A58&lt;&gt;"",$M58="○"),
  shortcut設定!$F$6&amp;"\"&amp;A58&amp;"（"&amp;B58&amp;"）.lnk",
  ""
)</f>
        <v/>
      </c>
      <c r="AD58" s="13" t="str">
        <f>IF(
  AND($A58&lt;&gt;"",$N58&lt;&gt;"-",$N58&lt;&gt;""),
  """"&amp;shortcut設定!$F$7&amp;""" """&amp;$N58&amp;".lnk"" """&amp;$C58&amp;""""&amp;IF($D58="-",""," """&amp;$D58&amp;""""),
  ""
)</f>
        <v/>
      </c>
      <c r="AE58" s="97" t="s">
        <v>193</v>
      </c>
    </row>
    <row r="59" spans="1:31">
      <c r="A59" s="9" t="s">
        <v>651</v>
      </c>
      <c r="B59" s="9" t="s">
        <v>806</v>
      </c>
      <c r="C59" s="9" t="s">
        <v>269</v>
      </c>
      <c r="D59" s="15" t="s">
        <v>43</v>
      </c>
      <c r="E59" s="15" t="s">
        <v>185</v>
      </c>
      <c r="F59" s="15" t="s">
        <v>165</v>
      </c>
      <c r="G59" s="9" t="s">
        <v>73</v>
      </c>
      <c r="H59" s="15" t="s">
        <v>895</v>
      </c>
      <c r="I59" s="15" t="s">
        <v>69</v>
      </c>
      <c r="J59" s="15" t="s">
        <v>69</v>
      </c>
      <c r="K59" s="99" t="s">
        <v>69</v>
      </c>
      <c r="L59" s="100" t="s">
        <v>596</v>
      </c>
      <c r="M59" s="15" t="s">
        <v>69</v>
      </c>
      <c r="N59" s="26" t="s">
        <v>1000</v>
      </c>
      <c r="O59" s="9" t="str">
        <f t="shared" si="3"/>
        <v/>
      </c>
      <c r="P59" s="9" t="str">
        <f t="shared" si="4"/>
        <v/>
      </c>
      <c r="Q59" s="13" t="str">
        <f ca="1">IF(
  AND($A59&lt;&gt;"",$H59="○"),
  "mkdir """&amp;S59&amp;""" &amp; """&amp;shortcut設定!$F$7&amp;""" """&amp;S59&amp;"\"&amp;A59&amp;"（"&amp;B59&amp;"）.lnk"" """&amp;C59&amp;""""&amp;IF($D59="-",""," """&amp;$D59&amp;""""),
  ""
)</f>
        <v>mkdir "%USERPROFILE%\AppData\Roaming\Microsoft\Windows\Start Menu\Programs\172_Utility_Other" &amp; "C:\codes\vbs\command\CreateShortcutFile.vbs" "%USERPROFILE%\AppData\Roaming\Microsoft\Windows\Start Menu\Programs\172_Utility_Other\LagMirror（ミラー）.lnk" "C:\prg_exe\LagMirror\LagMirror.exe"</v>
      </c>
      <c r="R59" s="9" t="str">
        <f ca="1">IFERROR(
  VLOOKUP(
    $G59,
    shortcut設定!$F:$J,
    MATCH(
      "ProgramsIndex",
      shortcut設定!$F$12:$J$12,
      0
    ),
    FALSE
  ),
  ""
)</f>
        <v>172</v>
      </c>
      <c r="S59" s="13" t="str">
        <f ca="1">IF(
  AND($A59&lt;&gt;"",$H59="○"),
  shortcut設定!$F$4&amp;"\"&amp;R59&amp;"_"&amp;G59,
  ""
)</f>
        <v>%USERPROFILE%\AppData\Roaming\Microsoft\Windows\Start Menu\Programs\172_Utility_Other</v>
      </c>
      <c r="T59" s="13" t="str">
        <f>IF(
  AND($A59&lt;&gt;"",$I59&lt;&gt;"-",$I59&lt;&gt;""),
  "mkdir """&amp;shortcut設定!$F$4&amp;"\"&amp;shortcut設定!$F$8&amp;""" &amp; """&amp;shortcut設定!$F$7&amp;""" """&amp;$U59&amp;""" """&amp;$C59&amp;""""&amp;IF($D59="-",""," """&amp;$D59&amp;""""),
  ""
)</f>
        <v/>
      </c>
      <c r="U59" s="14" t="str">
        <f>IF(
  AND($A59&lt;&gt;"",$I59&lt;&gt;"-",$I59&lt;&gt;""),
  shortcut設定!$F$4&amp;"\"&amp;shortcut設定!$F$8&amp;"\"&amp;$I59&amp;"（"&amp;$B59&amp;"）.lnk",
  ""
)</f>
        <v/>
      </c>
      <c r="V59" s="13" t="str">
        <f>IF(
  AND($A59&lt;&gt;"",$J59&lt;&gt;"-",$J59&lt;&gt;""),
  "mkdir """&amp;shortcut設定!$F$4&amp;"\"&amp;shortcut設定!$F$9&amp;""" &amp; """&amp;shortcut設定!$F$7&amp;""" """&amp;$W59&amp;""" """&amp;$C59&amp;""""&amp;IF($D59="-",""," """&amp;$D59&amp;"""")&amp;IF($J59="-",""," """" """&amp;$J59&amp;""""),
  ""
)</f>
        <v/>
      </c>
      <c r="W59" s="14" t="str">
        <f>IF(
  AND($A59&lt;&gt;"",$J59&lt;&gt;"-",$J59&lt;&gt;""),
  shortcut設定!$F$4&amp;"\"&amp;shortcut設定!$F$9&amp;"\"&amp;$A59&amp;"（"&amp;$B59&amp;"）.lnk",
  ""
)</f>
        <v/>
      </c>
      <c r="X59" s="13" t="str">
        <f>IF(
  AND($A59&lt;&gt;"",$K59&lt;&gt;"-",$K59&lt;&gt;""),
  """"&amp;shortcut設定!$F$7&amp;""" """&amp;$AA59&amp;""" """&amp;$C59&amp;""""&amp;IF($D59="-",""," """&amp;$D59&amp;""""),
  ""
)</f>
        <v/>
      </c>
      <c r="Y59" s="9" t="str">
        <f ca="1">IFERROR(
  VLOOKUP(
    $G59,
    shortcut設定!$F:$J,
    MATCH(
      "ProgramsIndex",
      shortcut設定!$F$12:$J$12,
      0
    ),
    FALSE
  ),
  ""
)</f>
        <v>172</v>
      </c>
      <c r="Z59" s="20" t="str">
        <f t="shared" si="2"/>
        <v/>
      </c>
      <c r="AA59" s="13" t="str">
        <f>IF(
  AND($A59&lt;&gt;"",$K59="○"),
  shortcut設定!$F$5&amp;"\"&amp;Y59&amp;"_"&amp;A59&amp;"（"&amp;B59&amp;"）"&amp;Z59&amp;".lnk",
  ""
)</f>
        <v/>
      </c>
      <c r="AB59" s="13" t="str">
        <f>IF(
  AND($A59&lt;&gt;"",$M59="○"),
  """"&amp;shortcut設定!$F$7&amp;""" """&amp;$AC59&amp;""" """&amp;$C59&amp;""""&amp;IF($D59="-",""," """&amp;$D59&amp;""""),
  ""
)</f>
        <v/>
      </c>
      <c r="AC59" s="9" t="str">
        <f>IF(
  AND($A59&lt;&gt;"",$M59="○"),
  shortcut設定!$F$6&amp;"\"&amp;A59&amp;"（"&amp;B59&amp;"）.lnk",
  ""
)</f>
        <v/>
      </c>
      <c r="AD59" s="13" t="str">
        <f>IF(
  AND($A59&lt;&gt;"",$N59&lt;&gt;"-",$N59&lt;&gt;""),
  """"&amp;shortcut設定!$F$7&amp;""" """&amp;$N59&amp;".lnk"" """&amp;$C59&amp;""""&amp;IF($D59="-",""," """&amp;$D59&amp;""""),
  ""
)</f>
        <v/>
      </c>
      <c r="AE59" s="97" t="s">
        <v>193</v>
      </c>
    </row>
    <row r="60" spans="1:31">
      <c r="A60" s="83" t="s">
        <v>652</v>
      </c>
      <c r="B60" s="83" t="s">
        <v>807</v>
      </c>
      <c r="C60" s="9" t="s">
        <v>270</v>
      </c>
      <c r="D60" s="15" t="s">
        <v>43</v>
      </c>
      <c r="E60" s="15" t="s">
        <v>185</v>
      </c>
      <c r="F60" s="15" t="s">
        <v>165</v>
      </c>
      <c r="G60" s="9" t="s">
        <v>87</v>
      </c>
      <c r="H60" s="15" t="s">
        <v>895</v>
      </c>
      <c r="I60" s="15" t="s">
        <v>69</v>
      </c>
      <c r="J60" s="15" t="s">
        <v>69</v>
      </c>
      <c r="K60" s="99" t="s">
        <v>69</v>
      </c>
      <c r="L60" s="100" t="s">
        <v>596</v>
      </c>
      <c r="M60" s="15" t="s">
        <v>69</v>
      </c>
      <c r="N60" s="26" t="s">
        <v>1000</v>
      </c>
      <c r="O60" s="9" t="str">
        <f t="shared" si="3"/>
        <v/>
      </c>
      <c r="P60" s="9" t="str">
        <f t="shared" si="4"/>
        <v/>
      </c>
      <c r="Q60" s="13" t="str">
        <f ca="1">IF(
  AND($A60&lt;&gt;"",$H60="○"),
  "mkdir """&amp;S60&amp;""" &amp; """&amp;shortcut設定!$F$7&amp;""" """&amp;S60&amp;"\"&amp;A60&amp;"（"&amp;B60&amp;"）.lnk"" """&amp;C60&amp;""""&amp;IF($D60="-",""," """&amp;$D60&amp;""""),
  ""
)</f>
        <v>mkdir "%USERPROFILE%\AppData\Roaming\Microsoft\Windows\Start Menu\Programs\143_Movie_Edit" &amp; "C:\codes\vbs\command\CreateShortcutFile.vbs" "%USERPROFILE%\AppData\Roaming\Microsoft\Windows\Start Menu\Programs\143_Movie_Edit\Lame（MP3変換）.lnk" "C:\prg_exe\Lame\lame.exe"</v>
      </c>
      <c r="R60" s="9" t="str">
        <f ca="1">IFERROR(
  VLOOKUP(
    $G60,
    shortcut設定!$F:$J,
    MATCH(
      "ProgramsIndex",
      shortcut設定!$F$12:$J$12,
      0
    ),
    FALSE
  ),
  ""
)</f>
        <v>143</v>
      </c>
      <c r="S60" s="13" t="str">
        <f ca="1">IF(
  AND($A60&lt;&gt;"",$H60="○"),
  shortcut設定!$F$4&amp;"\"&amp;R60&amp;"_"&amp;G60,
  ""
)</f>
        <v>%USERPROFILE%\AppData\Roaming\Microsoft\Windows\Start Menu\Programs\143_Movie_Edit</v>
      </c>
      <c r="T60" s="13" t="str">
        <f>IF(
  AND($A60&lt;&gt;"",$I60&lt;&gt;"-",$I60&lt;&gt;""),
  "mkdir """&amp;shortcut設定!$F$4&amp;"\"&amp;shortcut設定!$F$8&amp;""" &amp; """&amp;shortcut設定!$F$7&amp;""" """&amp;$U60&amp;""" """&amp;$C60&amp;""""&amp;IF($D60="-",""," """&amp;$D60&amp;""""),
  ""
)</f>
        <v/>
      </c>
      <c r="U60" s="14" t="str">
        <f>IF(
  AND($A60&lt;&gt;"",$I60&lt;&gt;"-",$I60&lt;&gt;""),
  shortcut設定!$F$4&amp;"\"&amp;shortcut設定!$F$8&amp;"\"&amp;$I60&amp;"（"&amp;$B60&amp;"）.lnk",
  ""
)</f>
        <v/>
      </c>
      <c r="V60" s="13" t="str">
        <f>IF(
  AND($A60&lt;&gt;"",$J60&lt;&gt;"-",$J60&lt;&gt;""),
  "mkdir """&amp;shortcut設定!$F$4&amp;"\"&amp;shortcut設定!$F$9&amp;""" &amp; """&amp;shortcut設定!$F$7&amp;""" """&amp;$W60&amp;""" """&amp;$C60&amp;""""&amp;IF($D60="-",""," """&amp;$D60&amp;"""")&amp;IF($J60="-",""," """" """&amp;$J60&amp;""""),
  ""
)</f>
        <v/>
      </c>
      <c r="W60" s="14" t="str">
        <f>IF(
  AND($A60&lt;&gt;"",$J60&lt;&gt;"-",$J60&lt;&gt;""),
  shortcut設定!$F$4&amp;"\"&amp;shortcut設定!$F$9&amp;"\"&amp;$A60&amp;"（"&amp;$B60&amp;"）.lnk",
  ""
)</f>
        <v/>
      </c>
      <c r="X60" s="13" t="str">
        <f>IF(
  AND($A60&lt;&gt;"",$K60&lt;&gt;"-",$K60&lt;&gt;""),
  """"&amp;shortcut設定!$F$7&amp;""" """&amp;$AA60&amp;""" """&amp;$C60&amp;""""&amp;IF($D60="-",""," """&amp;$D60&amp;""""),
  ""
)</f>
        <v/>
      </c>
      <c r="Y60" s="9" t="str">
        <f ca="1">IFERROR(
  VLOOKUP(
    $G60,
    shortcut設定!$F:$J,
    MATCH(
      "ProgramsIndex",
      shortcut設定!$F$12:$J$12,
      0
    ),
    FALSE
  ),
  ""
)</f>
        <v>143</v>
      </c>
      <c r="Z60" s="20" t="str">
        <f t="shared" si="2"/>
        <v/>
      </c>
      <c r="AA60" s="13" t="str">
        <f>IF(
  AND($A60&lt;&gt;"",$K60="○"),
  shortcut設定!$F$5&amp;"\"&amp;Y60&amp;"_"&amp;A60&amp;"（"&amp;B60&amp;"）"&amp;Z60&amp;".lnk",
  ""
)</f>
        <v/>
      </c>
      <c r="AB60" s="13" t="str">
        <f>IF(
  AND($A60&lt;&gt;"",$M60="○"),
  """"&amp;shortcut設定!$F$7&amp;""" """&amp;$AC60&amp;""" """&amp;$C60&amp;""""&amp;IF($D60="-",""," """&amp;$D60&amp;""""),
  ""
)</f>
        <v/>
      </c>
      <c r="AC60" s="9" t="str">
        <f>IF(
  AND($A60&lt;&gt;"",$M60="○"),
  shortcut設定!$F$6&amp;"\"&amp;A60&amp;"（"&amp;B60&amp;"）.lnk",
  ""
)</f>
        <v/>
      </c>
      <c r="AD60" s="13" t="str">
        <f>IF(
  AND($A60&lt;&gt;"",$N60&lt;&gt;"-",$N60&lt;&gt;""),
  """"&amp;shortcut設定!$F$7&amp;""" """&amp;$N60&amp;".lnk"" """&amp;$C60&amp;""""&amp;IF($D60="-",""," """&amp;$D60&amp;""""),
  ""
)</f>
        <v/>
      </c>
      <c r="AE60" s="97" t="s">
        <v>193</v>
      </c>
    </row>
    <row r="61" spans="1:31">
      <c r="A61" s="9" t="s">
        <v>653</v>
      </c>
      <c r="B61" s="9" t="s">
        <v>808</v>
      </c>
      <c r="C61" s="9" t="s">
        <v>271</v>
      </c>
      <c r="D61" s="15" t="s">
        <v>43</v>
      </c>
      <c r="E61" s="15" t="s">
        <v>185</v>
      </c>
      <c r="F61" s="15" t="s">
        <v>165</v>
      </c>
      <c r="G61" s="9" t="s">
        <v>68</v>
      </c>
      <c r="H61" s="15" t="s">
        <v>895</v>
      </c>
      <c r="I61" s="15" t="s">
        <v>69</v>
      </c>
      <c r="J61" s="15" t="s">
        <v>69</v>
      </c>
      <c r="K61" s="99" t="s">
        <v>69</v>
      </c>
      <c r="L61" s="100" t="s">
        <v>596</v>
      </c>
      <c r="M61" s="15" t="s">
        <v>69</v>
      </c>
      <c r="N61" s="26" t="s">
        <v>1000</v>
      </c>
      <c r="O61" s="9" t="str">
        <f t="shared" si="3"/>
        <v/>
      </c>
      <c r="P61" s="9" t="str">
        <f t="shared" si="4"/>
        <v/>
      </c>
      <c r="Q61" s="13" t="str">
        <f ca="1">IF(
  AND($A61&lt;&gt;"",$H61="○"),
  "mkdir """&amp;S61&amp;""" &amp; """&amp;shortcut設定!$F$7&amp;""" """&amp;S61&amp;"\"&amp;A61&amp;"（"&amp;B61&amp;"）.lnk"" """&amp;C61&amp;""""&amp;IF($D61="-",""," """&amp;$D61&amp;""""),
  ""
)</f>
        <v>mkdir "%USERPROFILE%\AppData\Roaming\Microsoft\Windows\Start Menu\Programs\113_Common_Edit" &amp; "C:\codes\vbs\command\CreateShortcutFile.vbs" "%USERPROFILE%\AppData\Roaming\Microsoft\Windows\Start Menu\Programs\113_Common_Edit\LiName（リネーム）.lnk" "C:\prg_exe\LiName\LiName.exe"</v>
      </c>
      <c r="R61" s="9" t="str">
        <f ca="1">IFERROR(
  VLOOKUP(
    $G61,
    shortcut設定!$F:$J,
    MATCH(
      "ProgramsIndex",
      shortcut設定!$F$12:$J$12,
      0
    ),
    FALSE
  ),
  ""
)</f>
        <v>113</v>
      </c>
      <c r="S61" s="13" t="str">
        <f ca="1">IF(
  AND($A61&lt;&gt;"",$H61="○"),
  shortcut設定!$F$4&amp;"\"&amp;R61&amp;"_"&amp;G61,
  ""
)</f>
        <v>%USERPROFILE%\AppData\Roaming\Microsoft\Windows\Start Menu\Programs\113_Common_Edit</v>
      </c>
      <c r="T61" s="13" t="str">
        <f>IF(
  AND($A61&lt;&gt;"",$I61&lt;&gt;"-",$I61&lt;&gt;""),
  "mkdir """&amp;shortcut設定!$F$4&amp;"\"&amp;shortcut設定!$F$8&amp;""" &amp; """&amp;shortcut設定!$F$7&amp;""" """&amp;$U61&amp;""" """&amp;$C61&amp;""""&amp;IF($D61="-",""," """&amp;$D61&amp;""""),
  ""
)</f>
        <v/>
      </c>
      <c r="U61" s="14" t="str">
        <f>IF(
  AND($A61&lt;&gt;"",$I61&lt;&gt;"-",$I61&lt;&gt;""),
  shortcut設定!$F$4&amp;"\"&amp;shortcut設定!$F$8&amp;"\"&amp;$I61&amp;"（"&amp;$B61&amp;"）.lnk",
  ""
)</f>
        <v/>
      </c>
      <c r="V61" s="13" t="str">
        <f>IF(
  AND($A61&lt;&gt;"",$J61&lt;&gt;"-",$J61&lt;&gt;""),
  "mkdir """&amp;shortcut設定!$F$4&amp;"\"&amp;shortcut設定!$F$9&amp;""" &amp; """&amp;shortcut設定!$F$7&amp;""" """&amp;$W61&amp;""" """&amp;$C61&amp;""""&amp;IF($D61="-",""," """&amp;$D61&amp;"""")&amp;IF($J61="-",""," """" """&amp;$J61&amp;""""),
  ""
)</f>
        <v/>
      </c>
      <c r="W61" s="14" t="str">
        <f>IF(
  AND($A61&lt;&gt;"",$J61&lt;&gt;"-",$J61&lt;&gt;""),
  shortcut設定!$F$4&amp;"\"&amp;shortcut設定!$F$9&amp;"\"&amp;$A61&amp;"（"&amp;$B61&amp;"）.lnk",
  ""
)</f>
        <v/>
      </c>
      <c r="X61" s="13" t="str">
        <f>IF(
  AND($A61&lt;&gt;"",$K61&lt;&gt;"-",$K61&lt;&gt;""),
  """"&amp;shortcut設定!$F$7&amp;""" """&amp;$AA61&amp;""" """&amp;$C61&amp;""""&amp;IF($D61="-",""," """&amp;$D61&amp;""""),
  ""
)</f>
        <v/>
      </c>
      <c r="Y61" s="9" t="str">
        <f ca="1">IFERROR(
  VLOOKUP(
    $G61,
    shortcut設定!$F:$J,
    MATCH(
      "ProgramsIndex",
      shortcut設定!$F$12:$J$12,
      0
    ),
    FALSE
  ),
  ""
)</f>
        <v>113</v>
      </c>
      <c r="Z61" s="20" t="str">
        <f t="shared" si="2"/>
        <v/>
      </c>
      <c r="AA61" s="13" t="str">
        <f>IF(
  AND($A61&lt;&gt;"",$K61="○"),
  shortcut設定!$F$5&amp;"\"&amp;Y61&amp;"_"&amp;A61&amp;"（"&amp;B61&amp;"）"&amp;Z61&amp;".lnk",
  ""
)</f>
        <v/>
      </c>
      <c r="AB61" s="13" t="str">
        <f>IF(
  AND($A61&lt;&gt;"",$M61="○"),
  """"&amp;shortcut設定!$F$7&amp;""" """&amp;$AC61&amp;""" """&amp;$C61&amp;""""&amp;IF($D61="-",""," """&amp;$D61&amp;""""),
  ""
)</f>
        <v/>
      </c>
      <c r="AC61" s="9" t="str">
        <f>IF(
  AND($A61&lt;&gt;"",$M61="○"),
  shortcut設定!$F$6&amp;"\"&amp;A61&amp;"（"&amp;B61&amp;"）.lnk",
  ""
)</f>
        <v/>
      </c>
      <c r="AD61" s="13" t="str">
        <f>IF(
  AND($A61&lt;&gt;"",$N61&lt;&gt;"-",$N61&lt;&gt;""),
  """"&amp;shortcut設定!$F$7&amp;""" """&amp;$N61&amp;".lnk"" """&amp;$C61&amp;""""&amp;IF($D61="-",""," """&amp;$D61&amp;""""),
  ""
)</f>
        <v/>
      </c>
      <c r="AE61" s="97" t="s">
        <v>193</v>
      </c>
    </row>
    <row r="62" spans="1:31">
      <c r="A62" s="9" t="s">
        <v>654</v>
      </c>
      <c r="B62" s="9" t="s">
        <v>809</v>
      </c>
      <c r="C62" s="9" t="s">
        <v>272</v>
      </c>
      <c r="D62" s="15" t="s">
        <v>43</v>
      </c>
      <c r="E62" s="15" t="s">
        <v>185</v>
      </c>
      <c r="F62" s="15" t="s">
        <v>165</v>
      </c>
      <c r="G62" s="9" t="s">
        <v>88</v>
      </c>
      <c r="H62" s="15" t="s">
        <v>895</v>
      </c>
      <c r="I62" s="15" t="s">
        <v>69</v>
      </c>
      <c r="J62" s="15" t="s">
        <v>69</v>
      </c>
      <c r="K62" s="99" t="s">
        <v>895</v>
      </c>
      <c r="L62" s="100" t="s">
        <v>596</v>
      </c>
      <c r="M62" s="15" t="s">
        <v>69</v>
      </c>
      <c r="N62" s="26" t="s">
        <v>1000</v>
      </c>
      <c r="O62" s="9" t="str">
        <f t="shared" si="3"/>
        <v/>
      </c>
      <c r="P62" s="9" t="str">
        <f t="shared" si="4"/>
        <v/>
      </c>
      <c r="Q62" s="13" t="str">
        <f ca="1">IF(
  AND($A62&lt;&gt;"",$H62="○"),
  "mkdir """&amp;S62&amp;""" &amp; """&amp;shortcut設定!$F$7&amp;""" """&amp;S62&amp;"\"&amp;A62&amp;"（"&amp;B62&amp;"）.lnk"" """&amp;C62&amp;""""&amp;IF($D62="-",""," """&amp;$D62&amp;""""),
  ""
)</f>
        <v>mkdir "%USERPROFILE%\AppData\Roaming\Microsoft\Windows\Start Menu\Programs\154_Picture_View" &amp; "C:\codes\vbs\command\CreateShortcutFile.vbs" "%USERPROFILE%\AppData\Roaming\Microsoft\Windows\Start Menu\Programs\154_Picture_View\MassiGra（画像ビューアー）.lnk" "C:\prg_exe\MassiGra\MassiGra.exe"</v>
      </c>
      <c r="R62" s="9" t="str">
        <f ca="1">IFERROR(
  VLOOKUP(
    $G62,
    shortcut設定!$F:$J,
    MATCH(
      "ProgramsIndex",
      shortcut設定!$F$12:$J$12,
      0
    ),
    FALSE
  ),
  ""
)</f>
        <v>154</v>
      </c>
      <c r="S62" s="13" t="str">
        <f ca="1">IF(
  AND($A62&lt;&gt;"",$H62="○"),
  shortcut設定!$F$4&amp;"\"&amp;R62&amp;"_"&amp;G62,
  ""
)</f>
        <v>%USERPROFILE%\AppData\Roaming\Microsoft\Windows\Start Menu\Programs\154_Picture_View</v>
      </c>
      <c r="T62" s="13" t="str">
        <f>IF(
  AND($A62&lt;&gt;"",$I62&lt;&gt;"-",$I62&lt;&gt;""),
  "mkdir """&amp;shortcut設定!$F$4&amp;"\"&amp;shortcut設定!$F$8&amp;""" &amp; """&amp;shortcut設定!$F$7&amp;""" """&amp;$U62&amp;""" """&amp;$C62&amp;""""&amp;IF($D62="-",""," """&amp;$D62&amp;""""),
  ""
)</f>
        <v/>
      </c>
      <c r="U62" s="14" t="str">
        <f>IF(
  AND($A62&lt;&gt;"",$I62&lt;&gt;"-",$I62&lt;&gt;""),
  shortcut設定!$F$4&amp;"\"&amp;shortcut設定!$F$8&amp;"\"&amp;$I62&amp;"（"&amp;$B62&amp;"）.lnk",
  ""
)</f>
        <v/>
      </c>
      <c r="V62" s="13" t="str">
        <f>IF(
  AND($A62&lt;&gt;"",$J62&lt;&gt;"-",$J62&lt;&gt;""),
  "mkdir """&amp;shortcut設定!$F$4&amp;"\"&amp;shortcut設定!$F$9&amp;""" &amp; """&amp;shortcut設定!$F$7&amp;""" """&amp;$W62&amp;""" """&amp;$C62&amp;""""&amp;IF($D62="-",""," """&amp;$D62&amp;"""")&amp;IF($J62="-",""," """" """&amp;$J62&amp;""""),
  ""
)</f>
        <v/>
      </c>
      <c r="W62" s="14" t="str">
        <f>IF(
  AND($A62&lt;&gt;"",$J62&lt;&gt;"-",$J62&lt;&gt;""),
  shortcut設定!$F$4&amp;"\"&amp;shortcut設定!$F$9&amp;"\"&amp;$A62&amp;"（"&amp;$B62&amp;"）.lnk",
  ""
)</f>
        <v/>
      </c>
      <c r="X62" s="13" t="str">
        <f ca="1">IF(
  AND($A62&lt;&gt;"",$K62&lt;&gt;"-",$K62&lt;&gt;""),
  """"&amp;shortcut設定!$F$7&amp;""" """&amp;$AA62&amp;""" """&amp;$C62&amp;""""&amp;IF($D62="-",""," """&amp;$D62&amp;""""),
  ""
)</f>
        <v>"C:\codes\vbs\command\CreateShortcutFile.vbs" "%USERPROFILE%\AppData\Roaming\Microsoft\Windows\SendTo\154_MassiGra（画像ビューアー）.lnk" "C:\prg_exe\MassiGra\MassiGra.exe"</v>
      </c>
      <c r="Y62" s="9" t="str">
        <f ca="1">IFERROR(
  VLOOKUP(
    $G62,
    shortcut設定!$F:$J,
    MATCH(
      "ProgramsIndex",
      shortcut設定!$F$12:$J$12,
      0
    ),
    FALSE
  ),
  ""
)</f>
        <v>154</v>
      </c>
      <c r="Z62" s="20" t="str">
        <f t="shared" si="2"/>
        <v/>
      </c>
      <c r="AA62" s="13" t="str">
        <f ca="1">IF(
  AND($A62&lt;&gt;"",$K62="○"),
  shortcut設定!$F$5&amp;"\"&amp;Y62&amp;"_"&amp;A62&amp;"（"&amp;B62&amp;"）"&amp;Z62&amp;".lnk",
  ""
)</f>
        <v>%USERPROFILE%\AppData\Roaming\Microsoft\Windows\SendTo\154_MassiGra（画像ビューアー）.lnk</v>
      </c>
      <c r="AB62" s="13" t="str">
        <f>IF(
  AND($A62&lt;&gt;"",$M62="○"),
  """"&amp;shortcut設定!$F$7&amp;""" """&amp;$AC62&amp;""" """&amp;$C62&amp;""""&amp;IF($D62="-",""," """&amp;$D62&amp;""""),
  ""
)</f>
        <v/>
      </c>
      <c r="AC62" s="9" t="str">
        <f>IF(
  AND($A62&lt;&gt;"",$M62="○"),
  shortcut設定!$F$6&amp;"\"&amp;A62&amp;"（"&amp;B62&amp;"）.lnk",
  ""
)</f>
        <v/>
      </c>
      <c r="AD62" s="13" t="str">
        <f>IF(
  AND($A62&lt;&gt;"",$N62&lt;&gt;"-",$N62&lt;&gt;""),
  """"&amp;shortcut設定!$F$7&amp;""" """&amp;$N62&amp;".lnk"" """&amp;$C62&amp;""""&amp;IF($D62="-",""," """&amp;$D62&amp;""""),
  ""
)</f>
        <v/>
      </c>
      <c r="AE62" s="97" t="s">
        <v>193</v>
      </c>
    </row>
    <row r="63" spans="1:31">
      <c r="A63" s="9" t="s">
        <v>655</v>
      </c>
      <c r="B63" s="9" t="s">
        <v>797</v>
      </c>
      <c r="C63" s="9" t="s">
        <v>273</v>
      </c>
      <c r="D63" s="15" t="s">
        <v>43</v>
      </c>
      <c r="E63" s="15" t="s">
        <v>185</v>
      </c>
      <c r="F63" s="15" t="s">
        <v>165</v>
      </c>
      <c r="G63" s="9" t="s">
        <v>72</v>
      </c>
      <c r="H63" s="15" t="s">
        <v>895</v>
      </c>
      <c r="I63" s="15" t="s">
        <v>69</v>
      </c>
      <c r="J63" s="15" t="s">
        <v>69</v>
      </c>
      <c r="K63" s="99" t="s">
        <v>69</v>
      </c>
      <c r="L63" s="100" t="s">
        <v>596</v>
      </c>
      <c r="M63" s="15" t="s">
        <v>69</v>
      </c>
      <c r="N63" s="26" t="s">
        <v>1000</v>
      </c>
      <c r="O63" s="9" t="str">
        <f t="shared" si="3"/>
        <v/>
      </c>
      <c r="P63" s="9" t="str">
        <f t="shared" si="4"/>
        <v/>
      </c>
      <c r="Q63" s="13" t="str">
        <f ca="1">IF(
  AND($A63&lt;&gt;"",$H63="○"),
  "mkdir """&amp;S63&amp;""" &amp; """&amp;shortcut設定!$F$7&amp;""" """&amp;S63&amp;"\"&amp;A63&amp;"（"&amp;B63&amp;"）.lnk"" """&amp;C63&amp;""""&amp;IF($D63="-",""," """&amp;$D63&amp;""""),
  ""
)</f>
        <v>mkdir "%USERPROFILE%\AppData\Roaming\Microsoft\Windows\Start Menu\Programs\121_Doc_Analyze" &amp; "C:\codes\vbs\command\CreateShortcutFile.vbs" "%USERPROFILE%\AppData\Roaming\Microsoft\Windows\Start Menu\Programs\121_Doc_Analyze\MiGrep（Grep）.lnk" "C:\prg_exe\MiGrep\migrep.exe"</v>
      </c>
      <c r="R63" s="9" t="str">
        <f ca="1">IFERROR(
  VLOOKUP(
    $G63,
    shortcut設定!$F:$J,
    MATCH(
      "ProgramsIndex",
      shortcut設定!$F$12:$J$12,
      0
    ),
    FALSE
  ),
  ""
)</f>
        <v>121</v>
      </c>
      <c r="S63" s="13" t="str">
        <f ca="1">IF(
  AND($A63&lt;&gt;"",$H63="○"),
  shortcut設定!$F$4&amp;"\"&amp;R63&amp;"_"&amp;G63,
  ""
)</f>
        <v>%USERPROFILE%\AppData\Roaming\Microsoft\Windows\Start Menu\Programs\121_Doc_Analyze</v>
      </c>
      <c r="T63" s="13" t="str">
        <f>IF(
  AND($A63&lt;&gt;"",$I63&lt;&gt;"-",$I63&lt;&gt;""),
  "mkdir """&amp;shortcut設定!$F$4&amp;"\"&amp;shortcut設定!$F$8&amp;""" &amp; """&amp;shortcut設定!$F$7&amp;""" """&amp;$U63&amp;""" """&amp;$C63&amp;""""&amp;IF($D63="-",""," """&amp;$D63&amp;""""),
  ""
)</f>
        <v/>
      </c>
      <c r="U63" s="14" t="str">
        <f>IF(
  AND($A63&lt;&gt;"",$I63&lt;&gt;"-",$I63&lt;&gt;""),
  shortcut設定!$F$4&amp;"\"&amp;shortcut設定!$F$8&amp;"\"&amp;$I63&amp;"（"&amp;$B63&amp;"）.lnk",
  ""
)</f>
        <v/>
      </c>
      <c r="V63" s="13" t="str">
        <f>IF(
  AND($A63&lt;&gt;"",$J63&lt;&gt;"-",$J63&lt;&gt;""),
  "mkdir """&amp;shortcut設定!$F$4&amp;"\"&amp;shortcut設定!$F$9&amp;""" &amp; """&amp;shortcut設定!$F$7&amp;""" """&amp;$W63&amp;""" """&amp;$C63&amp;""""&amp;IF($D63="-",""," """&amp;$D63&amp;"""")&amp;IF($J63="-",""," """" """&amp;$J63&amp;""""),
  ""
)</f>
        <v/>
      </c>
      <c r="W63" s="14" t="str">
        <f>IF(
  AND($A63&lt;&gt;"",$J63&lt;&gt;"-",$J63&lt;&gt;""),
  shortcut設定!$F$4&amp;"\"&amp;shortcut設定!$F$9&amp;"\"&amp;$A63&amp;"（"&amp;$B63&amp;"）.lnk",
  ""
)</f>
        <v/>
      </c>
      <c r="X63" s="13" t="str">
        <f>IF(
  AND($A63&lt;&gt;"",$K63&lt;&gt;"-",$K63&lt;&gt;""),
  """"&amp;shortcut設定!$F$7&amp;""" """&amp;$AA63&amp;""" """&amp;$C63&amp;""""&amp;IF($D63="-",""," """&amp;$D63&amp;""""),
  ""
)</f>
        <v/>
      </c>
      <c r="Y63" s="9" t="str">
        <f ca="1">IFERROR(
  VLOOKUP(
    $G63,
    shortcut設定!$F:$J,
    MATCH(
      "ProgramsIndex",
      shortcut設定!$F$12:$J$12,
      0
    ),
    FALSE
  ),
  ""
)</f>
        <v>121</v>
      </c>
      <c r="Z63" s="20" t="str">
        <f t="shared" si="2"/>
        <v/>
      </c>
      <c r="AA63" s="13" t="str">
        <f>IF(
  AND($A63&lt;&gt;"",$K63="○"),
  shortcut設定!$F$5&amp;"\"&amp;Y63&amp;"_"&amp;A63&amp;"（"&amp;B63&amp;"）"&amp;Z63&amp;".lnk",
  ""
)</f>
        <v/>
      </c>
      <c r="AB63" s="13" t="str">
        <f>IF(
  AND($A63&lt;&gt;"",$M63="○"),
  """"&amp;shortcut設定!$F$7&amp;""" """&amp;$AC63&amp;""" """&amp;$C63&amp;""""&amp;IF($D63="-",""," """&amp;$D63&amp;""""),
  ""
)</f>
        <v/>
      </c>
      <c r="AC63" s="9" t="str">
        <f>IF(
  AND($A63&lt;&gt;"",$M63="○"),
  shortcut設定!$F$6&amp;"\"&amp;A63&amp;"（"&amp;B63&amp;"）.lnk",
  ""
)</f>
        <v/>
      </c>
      <c r="AD63" s="13" t="str">
        <f>IF(
  AND($A63&lt;&gt;"",$N63&lt;&gt;"-",$N63&lt;&gt;""),
  """"&amp;shortcut設定!$F$7&amp;""" """&amp;$N63&amp;".lnk"" """&amp;$C63&amp;""""&amp;IF($D63="-",""," """&amp;$D63&amp;""""),
  ""
)</f>
        <v/>
      </c>
      <c r="AE63" s="97" t="s">
        <v>193</v>
      </c>
    </row>
    <row r="64" spans="1:31">
      <c r="A64" s="9" t="s">
        <v>656</v>
      </c>
      <c r="B64" s="9" t="s">
        <v>810</v>
      </c>
      <c r="C64" s="9" t="s">
        <v>274</v>
      </c>
      <c r="D64" s="15" t="s">
        <v>43</v>
      </c>
      <c r="E64" s="15" t="s">
        <v>185</v>
      </c>
      <c r="F64" s="15" t="s">
        <v>165</v>
      </c>
      <c r="G64" s="9" t="s">
        <v>76</v>
      </c>
      <c r="H64" s="15" t="s">
        <v>895</v>
      </c>
      <c r="I64" s="15" t="s">
        <v>69</v>
      </c>
      <c r="J64" s="15" t="s">
        <v>69</v>
      </c>
      <c r="K64" s="99" t="s">
        <v>69</v>
      </c>
      <c r="L64" s="100" t="s">
        <v>596</v>
      </c>
      <c r="M64" s="15" t="s">
        <v>69</v>
      </c>
      <c r="N64" s="26" t="s">
        <v>1000</v>
      </c>
      <c r="O64" s="9" t="str">
        <f t="shared" si="3"/>
        <v/>
      </c>
      <c r="P64" s="9" t="str">
        <f t="shared" si="4"/>
        <v/>
      </c>
      <c r="Q64" s="13" t="str">
        <f ca="1">IF(
  AND($A64&lt;&gt;"",$H64="○"),
  "mkdir """&amp;S64&amp;""" &amp; """&amp;shortcut設定!$F$7&amp;""" """&amp;S64&amp;"\"&amp;A64&amp;"（"&amp;B64&amp;"）.lnk"" """&amp;C64&amp;""""&amp;IF($D64="-",""," """&amp;$D64&amp;""""),
  ""
)</f>
        <v>mkdir "%USERPROFILE%\AppData\Roaming\Microsoft\Windows\Start Menu\Programs\134_Music_Edit" &amp; "C:\codes\vbs\command\CreateShortcutFile.vbs" "%USERPROFILE%\AppData\Roaming\Microsoft\Windows\Start Menu\Programs\134_Music_Edit\MP3Gain（音量編集）.lnk" "C:\prg_exe\MP3GainPortable\MP3GainPortable.exe"</v>
      </c>
      <c r="R64" s="9" t="str">
        <f ca="1">IFERROR(
  VLOOKUP(
    $G64,
    shortcut設定!$F:$J,
    MATCH(
      "ProgramsIndex",
      shortcut設定!$F$12:$J$12,
      0
    ),
    FALSE
  ),
  ""
)</f>
        <v>134</v>
      </c>
      <c r="S64" s="13" t="str">
        <f ca="1">IF(
  AND($A64&lt;&gt;"",$H64="○"),
  shortcut設定!$F$4&amp;"\"&amp;R64&amp;"_"&amp;G64,
  ""
)</f>
        <v>%USERPROFILE%\AppData\Roaming\Microsoft\Windows\Start Menu\Programs\134_Music_Edit</v>
      </c>
      <c r="T64" s="13" t="str">
        <f>IF(
  AND($A64&lt;&gt;"",$I64&lt;&gt;"-",$I64&lt;&gt;""),
  "mkdir """&amp;shortcut設定!$F$4&amp;"\"&amp;shortcut設定!$F$8&amp;""" &amp; """&amp;shortcut設定!$F$7&amp;""" """&amp;$U64&amp;""" """&amp;$C64&amp;""""&amp;IF($D64="-",""," """&amp;$D64&amp;""""),
  ""
)</f>
        <v/>
      </c>
      <c r="U64" s="14" t="str">
        <f>IF(
  AND($A64&lt;&gt;"",$I64&lt;&gt;"-",$I64&lt;&gt;""),
  shortcut設定!$F$4&amp;"\"&amp;shortcut設定!$F$8&amp;"\"&amp;$I64&amp;"（"&amp;$B64&amp;"）.lnk",
  ""
)</f>
        <v/>
      </c>
      <c r="V64" s="13" t="str">
        <f>IF(
  AND($A64&lt;&gt;"",$J64&lt;&gt;"-",$J64&lt;&gt;""),
  "mkdir """&amp;shortcut設定!$F$4&amp;"\"&amp;shortcut設定!$F$9&amp;""" &amp; """&amp;shortcut設定!$F$7&amp;""" """&amp;$W64&amp;""" """&amp;$C64&amp;""""&amp;IF($D64="-",""," """&amp;$D64&amp;"""")&amp;IF($J64="-",""," """" """&amp;$J64&amp;""""),
  ""
)</f>
        <v/>
      </c>
      <c r="W64" s="14" t="str">
        <f>IF(
  AND($A64&lt;&gt;"",$J64&lt;&gt;"-",$J64&lt;&gt;""),
  shortcut設定!$F$4&amp;"\"&amp;shortcut設定!$F$9&amp;"\"&amp;$A64&amp;"（"&amp;$B64&amp;"）.lnk",
  ""
)</f>
        <v/>
      </c>
      <c r="X64" s="13" t="str">
        <f>IF(
  AND($A64&lt;&gt;"",$K64&lt;&gt;"-",$K64&lt;&gt;""),
  """"&amp;shortcut設定!$F$7&amp;""" """&amp;$AA64&amp;""" """&amp;$C64&amp;""""&amp;IF($D64="-",""," """&amp;$D64&amp;""""),
  ""
)</f>
        <v/>
      </c>
      <c r="Y64" s="9" t="str">
        <f ca="1">IFERROR(
  VLOOKUP(
    $G64,
    shortcut設定!$F:$J,
    MATCH(
      "ProgramsIndex",
      shortcut設定!$F$12:$J$12,
      0
    ),
    FALSE
  ),
  ""
)</f>
        <v>134</v>
      </c>
      <c r="Z64" s="20" t="str">
        <f t="shared" si="2"/>
        <v/>
      </c>
      <c r="AA64" s="13" t="str">
        <f>IF(
  AND($A64&lt;&gt;"",$K64="○"),
  shortcut設定!$F$5&amp;"\"&amp;Y64&amp;"_"&amp;A64&amp;"（"&amp;B64&amp;"）"&amp;Z64&amp;".lnk",
  ""
)</f>
        <v/>
      </c>
      <c r="AB64" s="13" t="str">
        <f>IF(
  AND($A64&lt;&gt;"",$M64="○"),
  """"&amp;shortcut設定!$F$7&amp;""" """&amp;$AC64&amp;""" """&amp;$C64&amp;""""&amp;IF($D64="-",""," """&amp;$D64&amp;""""),
  ""
)</f>
        <v/>
      </c>
      <c r="AC64" s="9" t="str">
        <f>IF(
  AND($A64&lt;&gt;"",$M64="○"),
  shortcut設定!$F$6&amp;"\"&amp;A64&amp;"（"&amp;B64&amp;"）.lnk",
  ""
)</f>
        <v/>
      </c>
      <c r="AD64" s="13" t="str">
        <f>IF(
  AND($A64&lt;&gt;"",$N64&lt;&gt;"-",$N64&lt;&gt;""),
  """"&amp;shortcut設定!$F$7&amp;""" """&amp;$N64&amp;".lnk"" """&amp;$C64&amp;""""&amp;IF($D64="-",""," """&amp;$D64&amp;""""),
  ""
)</f>
        <v/>
      </c>
      <c r="AE64" s="97" t="s">
        <v>193</v>
      </c>
    </row>
    <row r="65" spans="1:31">
      <c r="A65" s="9" t="s">
        <v>657</v>
      </c>
      <c r="B65" s="9" t="s">
        <v>811</v>
      </c>
      <c r="C65" s="9" t="s">
        <v>275</v>
      </c>
      <c r="D65" s="15" t="s">
        <v>43</v>
      </c>
      <c r="E65" s="15" t="s">
        <v>185</v>
      </c>
      <c r="F65" s="15" t="s">
        <v>165</v>
      </c>
      <c r="G65" s="9" t="s">
        <v>76</v>
      </c>
      <c r="H65" s="15" t="s">
        <v>895</v>
      </c>
      <c r="I65" s="15" t="s">
        <v>69</v>
      </c>
      <c r="J65" s="15" t="s">
        <v>69</v>
      </c>
      <c r="K65" s="99" t="s">
        <v>69</v>
      </c>
      <c r="L65" s="100" t="s">
        <v>596</v>
      </c>
      <c r="M65" s="15" t="s">
        <v>69</v>
      </c>
      <c r="N65" s="26" t="s">
        <v>1000</v>
      </c>
      <c r="O65" s="9" t="str">
        <f t="shared" si="3"/>
        <v/>
      </c>
      <c r="P65" s="9" t="str">
        <f t="shared" si="4"/>
        <v/>
      </c>
      <c r="Q65" s="13" t="str">
        <f ca="1">IF(
  AND($A65&lt;&gt;"",$H65="○"),
  "mkdir """&amp;S65&amp;""" &amp; """&amp;shortcut設定!$F$7&amp;""" """&amp;S65&amp;"\"&amp;A65&amp;"（"&amp;B65&amp;"）.lnk"" """&amp;C65&amp;""""&amp;IF($D65="-",""," """&amp;$D65&amp;""""),
  ""
)</f>
        <v>mkdir "%USERPROFILE%\AppData\Roaming\Microsoft\Windows\Start Menu\Programs\134_Music_Edit" &amp; "C:\codes\vbs\command\CreateShortcutFile.vbs" "%USERPROFILE%\AppData\Roaming\Microsoft\Windows\Start Menu\Programs\134_Music_Edit\Mp3Tag（音楽ファイルタグ編集）.lnk" "C:\prg_exe\Mp3Tag\Mp3tag.exe"</v>
      </c>
      <c r="R65" s="9" t="str">
        <f ca="1">IFERROR(
  VLOOKUP(
    $G65,
    shortcut設定!$F:$J,
    MATCH(
      "ProgramsIndex",
      shortcut設定!$F$12:$J$12,
      0
    ),
    FALSE
  ),
  ""
)</f>
        <v>134</v>
      </c>
      <c r="S65" s="13" t="str">
        <f ca="1">IF(
  AND($A65&lt;&gt;"",$H65="○"),
  shortcut設定!$F$4&amp;"\"&amp;R65&amp;"_"&amp;G65,
  ""
)</f>
        <v>%USERPROFILE%\AppData\Roaming\Microsoft\Windows\Start Menu\Programs\134_Music_Edit</v>
      </c>
      <c r="T65" s="13" t="str">
        <f>IF(
  AND($A65&lt;&gt;"",$I65&lt;&gt;"-",$I65&lt;&gt;""),
  "mkdir """&amp;shortcut設定!$F$4&amp;"\"&amp;shortcut設定!$F$8&amp;""" &amp; """&amp;shortcut設定!$F$7&amp;""" """&amp;$U65&amp;""" """&amp;$C65&amp;""""&amp;IF($D65="-",""," """&amp;$D65&amp;""""),
  ""
)</f>
        <v/>
      </c>
      <c r="U65" s="14" t="str">
        <f>IF(
  AND($A65&lt;&gt;"",$I65&lt;&gt;"-",$I65&lt;&gt;""),
  shortcut設定!$F$4&amp;"\"&amp;shortcut設定!$F$8&amp;"\"&amp;$I65&amp;"（"&amp;$B65&amp;"）.lnk",
  ""
)</f>
        <v/>
      </c>
      <c r="V65" s="13" t="str">
        <f>IF(
  AND($A65&lt;&gt;"",$J65&lt;&gt;"-",$J65&lt;&gt;""),
  "mkdir """&amp;shortcut設定!$F$4&amp;"\"&amp;shortcut設定!$F$9&amp;""" &amp; """&amp;shortcut設定!$F$7&amp;""" """&amp;$W65&amp;""" """&amp;$C65&amp;""""&amp;IF($D65="-",""," """&amp;$D65&amp;"""")&amp;IF($J65="-",""," """" """&amp;$J65&amp;""""),
  ""
)</f>
        <v/>
      </c>
      <c r="W65" s="14" t="str">
        <f>IF(
  AND($A65&lt;&gt;"",$J65&lt;&gt;"-",$J65&lt;&gt;""),
  shortcut設定!$F$4&amp;"\"&amp;shortcut設定!$F$9&amp;"\"&amp;$A65&amp;"（"&amp;$B65&amp;"）.lnk",
  ""
)</f>
        <v/>
      </c>
      <c r="X65" s="13" t="str">
        <f>IF(
  AND($A65&lt;&gt;"",$K65&lt;&gt;"-",$K65&lt;&gt;""),
  """"&amp;shortcut設定!$F$7&amp;""" """&amp;$AA65&amp;""" """&amp;$C65&amp;""""&amp;IF($D65="-",""," """&amp;$D65&amp;""""),
  ""
)</f>
        <v/>
      </c>
      <c r="Y65" s="9" t="str">
        <f ca="1">IFERROR(
  VLOOKUP(
    $G65,
    shortcut設定!$F:$J,
    MATCH(
      "ProgramsIndex",
      shortcut設定!$F$12:$J$12,
      0
    ),
    FALSE
  ),
  ""
)</f>
        <v>134</v>
      </c>
      <c r="Z65" s="20" t="str">
        <f t="shared" si="2"/>
        <v/>
      </c>
      <c r="AA65" s="13" t="str">
        <f>IF(
  AND($A65&lt;&gt;"",$K65="○"),
  shortcut設定!$F$5&amp;"\"&amp;Y65&amp;"_"&amp;A65&amp;"（"&amp;B65&amp;"）"&amp;Z65&amp;".lnk",
  ""
)</f>
        <v/>
      </c>
      <c r="AB65" s="13" t="str">
        <f>IF(
  AND($A65&lt;&gt;"",$M65="○"),
  """"&amp;shortcut設定!$F$7&amp;""" """&amp;$AC65&amp;""" """&amp;$C65&amp;""""&amp;IF($D65="-",""," """&amp;$D65&amp;""""),
  ""
)</f>
        <v/>
      </c>
      <c r="AC65" s="9" t="str">
        <f>IF(
  AND($A65&lt;&gt;"",$M65="○"),
  shortcut設定!$F$6&amp;"\"&amp;A65&amp;"（"&amp;B65&amp;"）.lnk",
  ""
)</f>
        <v/>
      </c>
      <c r="AD65" s="13" t="str">
        <f>IF(
  AND($A65&lt;&gt;"",$N65&lt;&gt;"-",$N65&lt;&gt;""),
  """"&amp;shortcut設定!$F$7&amp;""" """&amp;$N65&amp;".lnk"" """&amp;$C65&amp;""""&amp;IF($D65="-",""," """&amp;$D65&amp;""""),
  ""
)</f>
        <v/>
      </c>
      <c r="AE65" s="97" t="s">
        <v>193</v>
      </c>
    </row>
    <row r="66" spans="1:31">
      <c r="A66" s="9" t="s">
        <v>658</v>
      </c>
      <c r="B66" s="9" t="s">
        <v>812</v>
      </c>
      <c r="C66" s="9" t="s">
        <v>276</v>
      </c>
      <c r="D66" s="15" t="s">
        <v>43</v>
      </c>
      <c r="E66" s="15" t="s">
        <v>185</v>
      </c>
      <c r="F66" s="15" t="s">
        <v>165</v>
      </c>
      <c r="G66" s="9" t="s">
        <v>89</v>
      </c>
      <c r="H66" s="15" t="s">
        <v>895</v>
      </c>
      <c r="I66" s="15" t="s">
        <v>69</v>
      </c>
      <c r="J66" s="15" t="s">
        <v>69</v>
      </c>
      <c r="K66" s="99" t="s">
        <v>69</v>
      </c>
      <c r="L66" s="100" t="s">
        <v>596</v>
      </c>
      <c r="M66" s="15" t="s">
        <v>69</v>
      </c>
      <c r="N66" s="26" t="s">
        <v>1000</v>
      </c>
      <c r="O66" s="9" t="str">
        <f t="shared" si="3"/>
        <v/>
      </c>
      <c r="P66" s="9" t="str">
        <f t="shared" ref="P66:P97" si="5">IF(
  OR(
    $G66="-",
    COUNTIF(カテゴリ,$G66)&gt;0
  ),
  "",
  "★NG★"
)</f>
        <v/>
      </c>
      <c r="Q66" s="13" t="str">
        <f ca="1">IF(
  AND($A66&lt;&gt;"",$H66="○"),
  "mkdir """&amp;S66&amp;""" &amp; """&amp;shortcut設定!$F$7&amp;""" """&amp;S66&amp;"\"&amp;A66&amp;"（"&amp;B66&amp;"）.lnk"" """&amp;C66&amp;""""&amp;IF($D66="-",""," """&amp;$D66&amp;""""),
  ""
)</f>
        <v>mkdir "%USERPROFILE%\AppData\Roaming\Microsoft\Windows\Start Menu\Programs\144_Movie_View" &amp; "C:\codes\vbs\command\CreateShortcutFile.vbs" "%USERPROFILE%\AppData\Roaming\Microsoft\Windows\Start Menu\Programs\144_Movie_View\MediaPlayerClassic-BE（ビデオ再生）.lnk" "C:\prg_exe\MPC-BE\mpc-be64.exe"</v>
      </c>
      <c r="R66" s="9" t="str">
        <f ca="1">IFERROR(
  VLOOKUP(
    $G66,
    shortcut設定!$F:$J,
    MATCH(
      "ProgramsIndex",
      shortcut設定!$F$12:$J$12,
      0
    ),
    FALSE
  ),
  ""
)</f>
        <v>144</v>
      </c>
      <c r="S66" s="13" t="str">
        <f ca="1">IF(
  AND($A66&lt;&gt;"",$H66="○"),
  shortcut設定!$F$4&amp;"\"&amp;R66&amp;"_"&amp;G66,
  ""
)</f>
        <v>%USERPROFILE%\AppData\Roaming\Microsoft\Windows\Start Menu\Programs\144_Movie_View</v>
      </c>
      <c r="T66" s="13" t="str">
        <f>IF(
  AND($A66&lt;&gt;"",$I66&lt;&gt;"-",$I66&lt;&gt;""),
  "mkdir """&amp;shortcut設定!$F$4&amp;"\"&amp;shortcut設定!$F$8&amp;""" &amp; """&amp;shortcut設定!$F$7&amp;""" """&amp;$U66&amp;""" """&amp;$C66&amp;""""&amp;IF($D66="-",""," """&amp;$D66&amp;""""),
  ""
)</f>
        <v/>
      </c>
      <c r="U66" s="14" t="str">
        <f>IF(
  AND($A66&lt;&gt;"",$I66&lt;&gt;"-",$I66&lt;&gt;""),
  shortcut設定!$F$4&amp;"\"&amp;shortcut設定!$F$8&amp;"\"&amp;$I66&amp;"（"&amp;$B66&amp;"）.lnk",
  ""
)</f>
        <v/>
      </c>
      <c r="V66" s="13" t="str">
        <f>IF(
  AND($A66&lt;&gt;"",$J66&lt;&gt;"-",$J66&lt;&gt;""),
  "mkdir """&amp;shortcut設定!$F$4&amp;"\"&amp;shortcut設定!$F$9&amp;""" &amp; """&amp;shortcut設定!$F$7&amp;""" """&amp;$W66&amp;""" """&amp;$C66&amp;""""&amp;IF($D66="-",""," """&amp;$D66&amp;"""")&amp;IF($J66="-",""," """" """&amp;$J66&amp;""""),
  ""
)</f>
        <v/>
      </c>
      <c r="W66" s="14" t="str">
        <f>IF(
  AND($A66&lt;&gt;"",$J66&lt;&gt;"-",$J66&lt;&gt;""),
  shortcut設定!$F$4&amp;"\"&amp;shortcut設定!$F$9&amp;"\"&amp;$A66&amp;"（"&amp;$B66&amp;"）.lnk",
  ""
)</f>
        <v/>
      </c>
      <c r="X66" s="13" t="str">
        <f>IF(
  AND($A66&lt;&gt;"",$K66&lt;&gt;"-",$K66&lt;&gt;""),
  """"&amp;shortcut設定!$F$7&amp;""" """&amp;$AA66&amp;""" """&amp;$C66&amp;""""&amp;IF($D66="-",""," """&amp;$D66&amp;""""),
  ""
)</f>
        <v/>
      </c>
      <c r="Y66" s="9" t="str">
        <f ca="1">IFERROR(
  VLOOKUP(
    $G66,
    shortcut設定!$F:$J,
    MATCH(
      "ProgramsIndex",
      shortcut設定!$F$12:$J$12,
      0
    ),
    FALSE
  ),
  ""
)</f>
        <v>144</v>
      </c>
      <c r="Z66" s="20" t="str">
        <f t="shared" si="2"/>
        <v/>
      </c>
      <c r="AA66" s="13" t="str">
        <f>IF(
  AND($A66&lt;&gt;"",$K66="○"),
  shortcut設定!$F$5&amp;"\"&amp;Y66&amp;"_"&amp;A66&amp;"（"&amp;B66&amp;"）"&amp;Z66&amp;".lnk",
  ""
)</f>
        <v/>
      </c>
      <c r="AB66" s="13" t="str">
        <f>IF(
  AND($A66&lt;&gt;"",$M66="○"),
  """"&amp;shortcut設定!$F$7&amp;""" """&amp;$AC66&amp;""" """&amp;$C66&amp;""""&amp;IF($D66="-",""," """&amp;$D66&amp;""""),
  ""
)</f>
        <v/>
      </c>
      <c r="AC66" s="9" t="str">
        <f>IF(
  AND($A66&lt;&gt;"",$M66="○"),
  shortcut設定!$F$6&amp;"\"&amp;A66&amp;"（"&amp;B66&amp;"）.lnk",
  ""
)</f>
        <v/>
      </c>
      <c r="AD66" s="13" t="str">
        <f>IF(
  AND($A66&lt;&gt;"",$N66&lt;&gt;"-",$N66&lt;&gt;""),
  """"&amp;shortcut設定!$F$7&amp;""" """&amp;$N66&amp;".lnk"" """&amp;$C66&amp;""""&amp;IF($D66="-",""," """&amp;$D66&amp;""""),
  ""
)</f>
        <v/>
      </c>
      <c r="AE66" s="97" t="s">
        <v>193</v>
      </c>
    </row>
    <row r="67" spans="1:31">
      <c r="A67" s="9" t="s">
        <v>659</v>
      </c>
      <c r="B67" s="9" t="s">
        <v>813</v>
      </c>
      <c r="C67" s="9" t="s">
        <v>277</v>
      </c>
      <c r="D67" s="15" t="s">
        <v>43</v>
      </c>
      <c r="E67" s="15" t="s">
        <v>185</v>
      </c>
      <c r="F67" s="15" t="s">
        <v>165</v>
      </c>
      <c r="G67" s="9" t="s">
        <v>88</v>
      </c>
      <c r="H67" s="15" t="s">
        <v>895</v>
      </c>
      <c r="I67" s="15" t="s">
        <v>69</v>
      </c>
      <c r="J67" s="15" t="s">
        <v>69</v>
      </c>
      <c r="K67" s="99" t="s">
        <v>895</v>
      </c>
      <c r="L67" s="100" t="s">
        <v>596</v>
      </c>
      <c r="M67" s="15" t="s">
        <v>69</v>
      </c>
      <c r="N67" s="26" t="s">
        <v>1000</v>
      </c>
      <c r="O67" s="9" t="str">
        <f t="shared" si="3"/>
        <v/>
      </c>
      <c r="P67" s="9" t="str">
        <f t="shared" si="5"/>
        <v/>
      </c>
      <c r="Q67" s="13" t="str">
        <f ca="1">IF(
  AND($A67&lt;&gt;"",$H67="○"),
  "mkdir """&amp;S67&amp;""" &amp; """&amp;shortcut設定!$F$7&amp;""" """&amp;S67&amp;"\"&amp;A67&amp;"（"&amp;B67&amp;"）.lnk"" """&amp;C67&amp;""""&amp;IF($D67="-",""," """&amp;$D67&amp;""""),
  ""
)</f>
        <v>mkdir "%USERPROFILE%\AppData\Roaming\Microsoft\Windows\Start Menu\Programs\154_Picture_View" &amp; "C:\codes\vbs\command\CreateShortcutFile.vbs" "%USERPROFILE%\AppData\Roaming\Microsoft\Windows\Start Menu\Programs\154_Picture_View\NeeView（漫画ビューアー）.lnk" "C:\prg_exe\NeeView\NeeView.exe"</v>
      </c>
      <c r="R67" s="9" t="str">
        <f ca="1">IFERROR(
  VLOOKUP(
    $G67,
    shortcut設定!$F:$J,
    MATCH(
      "ProgramsIndex",
      shortcut設定!$F$12:$J$12,
      0
    ),
    FALSE
  ),
  ""
)</f>
        <v>154</v>
      </c>
      <c r="S67" s="13" t="str">
        <f ca="1">IF(
  AND($A67&lt;&gt;"",$H67="○"),
  shortcut設定!$F$4&amp;"\"&amp;R67&amp;"_"&amp;G67,
  ""
)</f>
        <v>%USERPROFILE%\AppData\Roaming\Microsoft\Windows\Start Menu\Programs\154_Picture_View</v>
      </c>
      <c r="T67" s="13" t="str">
        <f>IF(
  AND($A67&lt;&gt;"",$I67&lt;&gt;"-",$I67&lt;&gt;""),
  "mkdir """&amp;shortcut設定!$F$4&amp;"\"&amp;shortcut設定!$F$8&amp;""" &amp; """&amp;shortcut設定!$F$7&amp;""" """&amp;$U67&amp;""" """&amp;$C67&amp;""""&amp;IF($D67="-",""," """&amp;$D67&amp;""""),
  ""
)</f>
        <v/>
      </c>
      <c r="U67" s="14" t="str">
        <f>IF(
  AND($A67&lt;&gt;"",$I67&lt;&gt;"-",$I67&lt;&gt;""),
  shortcut設定!$F$4&amp;"\"&amp;shortcut設定!$F$8&amp;"\"&amp;$I67&amp;"（"&amp;$B67&amp;"）.lnk",
  ""
)</f>
        <v/>
      </c>
      <c r="V67" s="13" t="str">
        <f>IF(
  AND($A67&lt;&gt;"",$J67&lt;&gt;"-",$J67&lt;&gt;""),
  "mkdir """&amp;shortcut設定!$F$4&amp;"\"&amp;shortcut設定!$F$9&amp;""" &amp; """&amp;shortcut設定!$F$7&amp;""" """&amp;$W67&amp;""" """&amp;$C67&amp;""""&amp;IF($D67="-",""," """&amp;$D67&amp;"""")&amp;IF($J67="-",""," """" """&amp;$J67&amp;""""),
  ""
)</f>
        <v/>
      </c>
      <c r="W67" s="14" t="str">
        <f>IF(
  AND($A67&lt;&gt;"",$J67&lt;&gt;"-",$J67&lt;&gt;""),
  shortcut設定!$F$4&amp;"\"&amp;shortcut設定!$F$9&amp;"\"&amp;$A67&amp;"（"&amp;$B67&amp;"）.lnk",
  ""
)</f>
        <v/>
      </c>
      <c r="X67" s="13" t="str">
        <f ca="1">IF(
  AND($A67&lt;&gt;"",$K67&lt;&gt;"-",$K67&lt;&gt;""),
  """"&amp;shortcut設定!$F$7&amp;""" """&amp;$AA67&amp;""" """&amp;$C67&amp;""""&amp;IF($D67="-",""," """&amp;$D67&amp;""""),
  ""
)</f>
        <v>"C:\codes\vbs\command\CreateShortcutFile.vbs" "%USERPROFILE%\AppData\Roaming\Microsoft\Windows\SendTo\154_NeeView（漫画ビューアー）.lnk" "C:\prg_exe\NeeView\NeeView.exe"</v>
      </c>
      <c r="Y67" s="9" t="str">
        <f ca="1">IFERROR(
  VLOOKUP(
    $G67,
    shortcut設定!$F:$J,
    MATCH(
      "ProgramsIndex",
      shortcut設定!$F$12:$J$12,
      0
    ),
    FALSE
  ),
  ""
)</f>
        <v>154</v>
      </c>
      <c r="Z67" s="20" t="str">
        <f t="shared" si="2"/>
        <v/>
      </c>
      <c r="AA67" s="13" t="str">
        <f ca="1">IF(
  AND($A67&lt;&gt;"",$K67="○"),
  shortcut設定!$F$5&amp;"\"&amp;Y67&amp;"_"&amp;A67&amp;"（"&amp;B67&amp;"）"&amp;Z67&amp;".lnk",
  ""
)</f>
        <v>%USERPROFILE%\AppData\Roaming\Microsoft\Windows\SendTo\154_NeeView（漫画ビューアー）.lnk</v>
      </c>
      <c r="AB67" s="13" t="str">
        <f>IF(
  AND($A67&lt;&gt;"",$M67="○"),
  """"&amp;shortcut設定!$F$7&amp;""" """&amp;$AC67&amp;""" """&amp;$C67&amp;""""&amp;IF($D67="-",""," """&amp;$D67&amp;""""),
  ""
)</f>
        <v/>
      </c>
      <c r="AC67" s="9" t="str">
        <f>IF(
  AND($A67&lt;&gt;"",$M67="○"),
  shortcut設定!$F$6&amp;"\"&amp;A67&amp;"（"&amp;B67&amp;"）.lnk",
  ""
)</f>
        <v/>
      </c>
      <c r="AD67" s="13" t="str">
        <f>IF(
  AND($A67&lt;&gt;"",$N67&lt;&gt;"-",$N67&lt;&gt;""),
  """"&amp;shortcut設定!$F$7&amp;""" """&amp;$N67&amp;".lnk"" """&amp;$C67&amp;""""&amp;IF($D67="-",""," """&amp;$D67&amp;""""),
  ""
)</f>
        <v/>
      </c>
      <c r="AE67" s="97" t="s">
        <v>193</v>
      </c>
    </row>
    <row r="68" spans="1:31">
      <c r="A68" s="9" t="s">
        <v>660</v>
      </c>
      <c r="B68" s="9" t="s">
        <v>814</v>
      </c>
      <c r="C68" s="9" t="s">
        <v>278</v>
      </c>
      <c r="D68" s="15" t="s">
        <v>43</v>
      </c>
      <c r="E68" s="15" t="s">
        <v>185</v>
      </c>
      <c r="F68" s="15" t="s">
        <v>165</v>
      </c>
      <c r="G68" s="9" t="s">
        <v>90</v>
      </c>
      <c r="H68" s="15" t="s">
        <v>895</v>
      </c>
      <c r="I68" s="15" t="s">
        <v>69</v>
      </c>
      <c r="J68" s="15" t="s">
        <v>69</v>
      </c>
      <c r="K68" s="99" t="s">
        <v>69</v>
      </c>
      <c r="L68" s="100" t="s">
        <v>596</v>
      </c>
      <c r="M68" s="15" t="s">
        <v>69</v>
      </c>
      <c r="N68" s="26" t="s">
        <v>1000</v>
      </c>
      <c r="O68" s="9" t="str">
        <f t="shared" ref="O68:O99" si="6">IF(
  AND(
    $A68&lt;&gt;"",
    COUNTIF(C:C,$A68)&gt;1
  ),
  "★NG★",
  ""
)</f>
        <v/>
      </c>
      <c r="P68" s="9" t="str">
        <f t="shared" si="5"/>
        <v/>
      </c>
      <c r="Q68" s="13" t="str">
        <f ca="1">IF(
  AND($A68&lt;&gt;"",$H68="○"),
  "mkdir """&amp;S68&amp;""" &amp; """&amp;shortcut設定!$F$7&amp;""" """&amp;S68&amp;"\"&amp;A68&amp;"（"&amp;B68&amp;"）.lnk"" """&amp;C68&amp;""""&amp;IF($D68="-",""," """&amp;$D68&amp;""""),
  ""
)</f>
        <v>mkdir "%USERPROFILE%\AppData\Roaming\Microsoft\Windows\Start Menu\Programs\162_Network_Local" &amp; "C:\codes\vbs\command\CreateShortcutFile.vbs" "%USERPROFILE%\AppData\Roaming\Microsoft\Windows\Start Menu\Programs\162_Network_Local\NetEnum（ネット内マシン一覧表示）.lnk" "C:\prg_exe\NetEnum\NetEnum.exe"</v>
      </c>
      <c r="R68" s="9" t="str">
        <f ca="1">IFERROR(
  VLOOKUP(
    $G68,
    shortcut設定!$F:$J,
    MATCH(
      "ProgramsIndex",
      shortcut設定!$F$12:$J$12,
      0
    ),
    FALSE
  ),
  ""
)</f>
        <v>162</v>
      </c>
      <c r="S68" s="13" t="str">
        <f ca="1">IF(
  AND($A68&lt;&gt;"",$H68="○"),
  shortcut設定!$F$4&amp;"\"&amp;R68&amp;"_"&amp;G68,
  ""
)</f>
        <v>%USERPROFILE%\AppData\Roaming\Microsoft\Windows\Start Menu\Programs\162_Network_Local</v>
      </c>
      <c r="T68" s="13" t="str">
        <f>IF(
  AND($A68&lt;&gt;"",$I68&lt;&gt;"-",$I68&lt;&gt;""),
  "mkdir """&amp;shortcut設定!$F$4&amp;"\"&amp;shortcut設定!$F$8&amp;""" &amp; """&amp;shortcut設定!$F$7&amp;""" """&amp;$U68&amp;""" """&amp;$C68&amp;""""&amp;IF($D68="-",""," """&amp;$D68&amp;""""),
  ""
)</f>
        <v/>
      </c>
      <c r="U68" s="14" t="str">
        <f>IF(
  AND($A68&lt;&gt;"",$I68&lt;&gt;"-",$I68&lt;&gt;""),
  shortcut設定!$F$4&amp;"\"&amp;shortcut設定!$F$8&amp;"\"&amp;$I68&amp;"（"&amp;$B68&amp;"）.lnk",
  ""
)</f>
        <v/>
      </c>
      <c r="V68" s="13" t="str">
        <f>IF(
  AND($A68&lt;&gt;"",$J68&lt;&gt;"-",$J68&lt;&gt;""),
  "mkdir """&amp;shortcut設定!$F$4&amp;"\"&amp;shortcut設定!$F$9&amp;""" &amp; """&amp;shortcut設定!$F$7&amp;""" """&amp;$W68&amp;""" """&amp;$C68&amp;""""&amp;IF($D68="-",""," """&amp;$D68&amp;"""")&amp;IF($J68="-",""," """" """&amp;$J68&amp;""""),
  ""
)</f>
        <v/>
      </c>
      <c r="W68" s="14" t="str">
        <f>IF(
  AND($A68&lt;&gt;"",$J68&lt;&gt;"-",$J68&lt;&gt;""),
  shortcut設定!$F$4&amp;"\"&amp;shortcut設定!$F$9&amp;"\"&amp;$A68&amp;"（"&amp;$B68&amp;"）.lnk",
  ""
)</f>
        <v/>
      </c>
      <c r="X68" s="13" t="str">
        <f>IF(
  AND($A68&lt;&gt;"",$K68&lt;&gt;"-",$K68&lt;&gt;""),
  """"&amp;shortcut設定!$F$7&amp;""" """&amp;$AA68&amp;""" """&amp;$C68&amp;""""&amp;IF($D68="-",""," """&amp;$D68&amp;""""),
  ""
)</f>
        <v/>
      </c>
      <c r="Y68" s="9" t="str">
        <f ca="1">IFERROR(
  VLOOKUP(
    $G68,
    shortcut設定!$F:$J,
    MATCH(
      "ProgramsIndex",
      shortcut設定!$F$12:$J$12,
      0
    ),
    FALSE
  ),
  ""
)</f>
        <v>162</v>
      </c>
      <c r="Z68" s="20" t="str">
        <f t="shared" ref="Z68:Z134" si="7">IF(AND($L68&lt;&gt;"",$L68&lt;&gt;"-")," (&amp;"&amp;$L68&amp;")","")</f>
        <v/>
      </c>
      <c r="AA68" s="13" t="str">
        <f>IF(
  AND($A68&lt;&gt;"",$K68="○"),
  shortcut設定!$F$5&amp;"\"&amp;Y68&amp;"_"&amp;A68&amp;"（"&amp;B68&amp;"）"&amp;Z68&amp;".lnk",
  ""
)</f>
        <v/>
      </c>
      <c r="AB68" s="13" t="str">
        <f>IF(
  AND($A68&lt;&gt;"",$M68="○"),
  """"&amp;shortcut設定!$F$7&amp;""" """&amp;$AC68&amp;""" """&amp;$C68&amp;""""&amp;IF($D68="-",""," """&amp;$D68&amp;""""),
  ""
)</f>
        <v/>
      </c>
      <c r="AC68" s="9" t="str">
        <f>IF(
  AND($A68&lt;&gt;"",$M68="○"),
  shortcut設定!$F$6&amp;"\"&amp;A68&amp;"（"&amp;B68&amp;"）.lnk",
  ""
)</f>
        <v/>
      </c>
      <c r="AD68" s="13" t="str">
        <f>IF(
  AND($A68&lt;&gt;"",$N68&lt;&gt;"-",$N68&lt;&gt;""),
  """"&amp;shortcut設定!$F$7&amp;""" """&amp;$N68&amp;".lnk"" """&amp;$C68&amp;""""&amp;IF($D68="-",""," """&amp;$D68&amp;""""),
  ""
)</f>
        <v/>
      </c>
      <c r="AE68" s="97" t="s">
        <v>193</v>
      </c>
    </row>
    <row r="69" spans="1:31">
      <c r="A69" s="9" t="s">
        <v>661</v>
      </c>
      <c r="B69" s="9" t="s">
        <v>815</v>
      </c>
      <c r="C69" s="9" t="s">
        <v>279</v>
      </c>
      <c r="D69" s="15" t="s">
        <v>43</v>
      </c>
      <c r="E69" s="15" t="s">
        <v>185</v>
      </c>
      <c r="F69" s="15" t="s">
        <v>165</v>
      </c>
      <c r="G69" s="9" t="s">
        <v>80</v>
      </c>
      <c r="H69" s="15" t="s">
        <v>895</v>
      </c>
      <c r="I69" s="15" t="s">
        <v>69</v>
      </c>
      <c r="J69" s="15" t="s">
        <v>69</v>
      </c>
      <c r="K69" s="99" t="s">
        <v>69</v>
      </c>
      <c r="L69" s="100" t="s">
        <v>596</v>
      </c>
      <c r="M69" s="15" t="s">
        <v>69</v>
      </c>
      <c r="N69" s="26" t="s">
        <v>1000</v>
      </c>
      <c r="O69" s="9" t="str">
        <f t="shared" si="6"/>
        <v/>
      </c>
      <c r="P69" s="9" t="str">
        <f t="shared" si="5"/>
        <v/>
      </c>
      <c r="Q69" s="13" t="str">
        <f ca="1">IF(
  AND($A69&lt;&gt;"",$H69="○"),
  "mkdir """&amp;S69&amp;""" &amp; """&amp;shortcut設定!$F$7&amp;""" """&amp;S69&amp;"\"&amp;A69&amp;"（"&amp;B69&amp;"）.lnk"" """&amp;C69&amp;""""&amp;IF($D69="-",""," """&amp;$D69&amp;""""),
  ""
)</f>
        <v>mkdir "%USERPROFILE%\AppData\Roaming\Microsoft\Windows\Start Menu\Programs\111_Common_Analyze" &amp; "C:\codes\vbs\command\CreateShortcutFile.vbs" "%USERPROFILE%\AppData\Roaming\Microsoft\Windows\Start Menu\Programs\111_Common_Analyze\NTFSLinksView（Symlink一覧表示）.lnk" "C:\prg_exe\NTFSLinksView\NTFSLinksView.exe"</v>
      </c>
      <c r="R69" s="9" t="str">
        <f ca="1">IFERROR(
  VLOOKUP(
    $G69,
    shortcut設定!$F:$J,
    MATCH(
      "ProgramsIndex",
      shortcut設定!$F$12:$J$12,
      0
    ),
    FALSE
  ),
  ""
)</f>
        <v>111</v>
      </c>
      <c r="S69" s="13" t="str">
        <f ca="1">IF(
  AND($A69&lt;&gt;"",$H69="○"),
  shortcut設定!$F$4&amp;"\"&amp;R69&amp;"_"&amp;G69,
  ""
)</f>
        <v>%USERPROFILE%\AppData\Roaming\Microsoft\Windows\Start Menu\Programs\111_Common_Analyze</v>
      </c>
      <c r="T69" s="13" t="str">
        <f>IF(
  AND($A69&lt;&gt;"",$I69&lt;&gt;"-",$I69&lt;&gt;""),
  "mkdir """&amp;shortcut設定!$F$4&amp;"\"&amp;shortcut設定!$F$8&amp;""" &amp; """&amp;shortcut設定!$F$7&amp;""" """&amp;$U69&amp;""" """&amp;$C69&amp;""""&amp;IF($D69="-",""," """&amp;$D69&amp;""""),
  ""
)</f>
        <v/>
      </c>
      <c r="U69" s="14" t="str">
        <f>IF(
  AND($A69&lt;&gt;"",$I69&lt;&gt;"-",$I69&lt;&gt;""),
  shortcut設定!$F$4&amp;"\"&amp;shortcut設定!$F$8&amp;"\"&amp;$I69&amp;"（"&amp;$B69&amp;"）.lnk",
  ""
)</f>
        <v/>
      </c>
      <c r="V69" s="13" t="str">
        <f>IF(
  AND($A69&lt;&gt;"",$J69&lt;&gt;"-",$J69&lt;&gt;""),
  "mkdir """&amp;shortcut設定!$F$4&amp;"\"&amp;shortcut設定!$F$9&amp;""" &amp; """&amp;shortcut設定!$F$7&amp;""" """&amp;$W69&amp;""" """&amp;$C69&amp;""""&amp;IF($D69="-",""," """&amp;$D69&amp;"""")&amp;IF($J69="-",""," """" """&amp;$J69&amp;""""),
  ""
)</f>
        <v/>
      </c>
      <c r="W69" s="14" t="str">
        <f>IF(
  AND($A69&lt;&gt;"",$J69&lt;&gt;"-",$J69&lt;&gt;""),
  shortcut設定!$F$4&amp;"\"&amp;shortcut設定!$F$9&amp;"\"&amp;$A69&amp;"（"&amp;$B69&amp;"）.lnk",
  ""
)</f>
        <v/>
      </c>
      <c r="X69" s="13" t="str">
        <f>IF(
  AND($A69&lt;&gt;"",$K69&lt;&gt;"-",$K69&lt;&gt;""),
  """"&amp;shortcut設定!$F$7&amp;""" """&amp;$AA69&amp;""" """&amp;$C69&amp;""""&amp;IF($D69="-",""," """&amp;$D69&amp;""""),
  ""
)</f>
        <v/>
      </c>
      <c r="Y69" s="9" t="str">
        <f ca="1">IFERROR(
  VLOOKUP(
    $G69,
    shortcut設定!$F:$J,
    MATCH(
      "ProgramsIndex",
      shortcut設定!$F$12:$J$12,
      0
    ),
    FALSE
  ),
  ""
)</f>
        <v>111</v>
      </c>
      <c r="Z69" s="20" t="str">
        <f t="shared" si="7"/>
        <v/>
      </c>
      <c r="AA69" s="13" t="str">
        <f>IF(
  AND($A69&lt;&gt;"",$K69="○"),
  shortcut設定!$F$5&amp;"\"&amp;Y69&amp;"_"&amp;A69&amp;"（"&amp;B69&amp;"）"&amp;Z69&amp;".lnk",
  ""
)</f>
        <v/>
      </c>
      <c r="AB69" s="13" t="str">
        <f>IF(
  AND($A69&lt;&gt;"",$M69="○"),
  """"&amp;shortcut設定!$F$7&amp;""" """&amp;$AC69&amp;""" """&amp;$C69&amp;""""&amp;IF($D69="-",""," """&amp;$D69&amp;""""),
  ""
)</f>
        <v/>
      </c>
      <c r="AC69" s="9" t="str">
        <f>IF(
  AND($A69&lt;&gt;"",$M69="○"),
  shortcut設定!$F$6&amp;"\"&amp;A69&amp;"（"&amp;B69&amp;"）.lnk",
  ""
)</f>
        <v/>
      </c>
      <c r="AD69" s="13" t="str">
        <f>IF(
  AND($A69&lt;&gt;"",$N69&lt;&gt;"-",$N69&lt;&gt;""),
  """"&amp;shortcut設定!$F$7&amp;""" """&amp;$N69&amp;".lnk"" """&amp;$C69&amp;""""&amp;IF($D69="-",""," """&amp;$D69&amp;""""),
  ""
)</f>
        <v/>
      </c>
      <c r="AE69" s="97" t="s">
        <v>193</v>
      </c>
    </row>
    <row r="70" spans="1:31">
      <c r="A70" s="9" t="s">
        <v>662</v>
      </c>
      <c r="B70" s="9" t="s">
        <v>770</v>
      </c>
      <c r="C70" s="9" t="s">
        <v>280</v>
      </c>
      <c r="D70" s="15" t="s">
        <v>43</v>
      </c>
      <c r="E70" s="15" t="s">
        <v>185</v>
      </c>
      <c r="F70" s="15" t="s">
        <v>165</v>
      </c>
      <c r="G70" s="9" t="s">
        <v>73</v>
      </c>
      <c r="H70" s="15" t="s">
        <v>895</v>
      </c>
      <c r="I70" s="15" t="s">
        <v>69</v>
      </c>
      <c r="J70" s="15" t="s">
        <v>69</v>
      </c>
      <c r="K70" s="99" t="s">
        <v>69</v>
      </c>
      <c r="L70" s="100" t="s">
        <v>596</v>
      </c>
      <c r="M70" s="15" t="s">
        <v>69</v>
      </c>
      <c r="N70" s="26" t="s">
        <v>1000</v>
      </c>
      <c r="O70" s="9" t="str">
        <f t="shared" si="6"/>
        <v/>
      </c>
      <c r="P70" s="9" t="str">
        <f t="shared" si="5"/>
        <v/>
      </c>
      <c r="Q70" s="13" t="str">
        <f ca="1">IF(
  AND($A70&lt;&gt;"",$H70="○"),
  "mkdir """&amp;S70&amp;""" &amp; """&amp;shortcut設定!$F$7&amp;""" """&amp;S70&amp;"\"&amp;A70&amp;"（"&amp;B70&amp;"）.lnk"" """&amp;C70&amp;""""&amp;IF($D70="-",""," """&amp;$D70&amp;""""),
  ""
)</f>
        <v>mkdir "%USERPROFILE%\AppData\Roaming\Microsoft\Windows\Start Menu\Programs\172_Utility_Other" &amp; "C:\codes\vbs\command\CreateShortcutFile.vbs" "%USERPROFILE%\AppData\Roaming\Microsoft\Windows\Start Menu\Programs\172_Utility_Other\O2Handler（ランチャ）.lnk" "C:\prg_exe\O2Handler\O2Handler.exe"</v>
      </c>
      <c r="R70" s="9" t="str">
        <f ca="1">IFERROR(
  VLOOKUP(
    $G70,
    shortcut設定!$F:$J,
    MATCH(
      "ProgramsIndex",
      shortcut設定!$F$12:$J$12,
      0
    ),
    FALSE
  ),
  ""
)</f>
        <v>172</v>
      </c>
      <c r="S70" s="13" t="str">
        <f ca="1">IF(
  AND($A70&lt;&gt;"",$H70="○"),
  shortcut設定!$F$4&amp;"\"&amp;R70&amp;"_"&amp;G70,
  ""
)</f>
        <v>%USERPROFILE%\AppData\Roaming\Microsoft\Windows\Start Menu\Programs\172_Utility_Other</v>
      </c>
      <c r="T70" s="13" t="str">
        <f>IF(
  AND($A70&lt;&gt;"",$I70&lt;&gt;"-",$I70&lt;&gt;""),
  "mkdir """&amp;shortcut設定!$F$4&amp;"\"&amp;shortcut設定!$F$8&amp;""" &amp; """&amp;shortcut設定!$F$7&amp;""" """&amp;$U70&amp;""" """&amp;$C70&amp;""""&amp;IF($D70="-",""," """&amp;$D70&amp;""""),
  ""
)</f>
        <v/>
      </c>
      <c r="U70" s="14" t="str">
        <f>IF(
  AND($A70&lt;&gt;"",$I70&lt;&gt;"-",$I70&lt;&gt;""),
  shortcut設定!$F$4&amp;"\"&amp;shortcut設定!$F$8&amp;"\"&amp;$I70&amp;"（"&amp;$B70&amp;"）.lnk",
  ""
)</f>
        <v/>
      </c>
      <c r="V70" s="13" t="str">
        <f>IF(
  AND($A70&lt;&gt;"",$J70&lt;&gt;"-",$J70&lt;&gt;""),
  "mkdir """&amp;shortcut設定!$F$4&amp;"\"&amp;shortcut設定!$F$9&amp;""" &amp; """&amp;shortcut設定!$F$7&amp;""" """&amp;$W70&amp;""" """&amp;$C70&amp;""""&amp;IF($D70="-",""," """&amp;$D70&amp;"""")&amp;IF($J70="-",""," """" """&amp;$J70&amp;""""),
  ""
)</f>
        <v/>
      </c>
      <c r="W70" s="14" t="str">
        <f>IF(
  AND($A70&lt;&gt;"",$J70&lt;&gt;"-",$J70&lt;&gt;""),
  shortcut設定!$F$4&amp;"\"&amp;shortcut設定!$F$9&amp;"\"&amp;$A70&amp;"（"&amp;$B70&amp;"）.lnk",
  ""
)</f>
        <v/>
      </c>
      <c r="X70" s="13" t="str">
        <f>IF(
  AND($A70&lt;&gt;"",$K70&lt;&gt;"-",$K70&lt;&gt;""),
  """"&amp;shortcut設定!$F$7&amp;""" """&amp;$AA70&amp;""" """&amp;$C70&amp;""""&amp;IF($D70="-",""," """&amp;$D70&amp;""""),
  ""
)</f>
        <v/>
      </c>
      <c r="Y70" s="9" t="str">
        <f ca="1">IFERROR(
  VLOOKUP(
    $G70,
    shortcut設定!$F:$J,
    MATCH(
      "ProgramsIndex",
      shortcut設定!$F$12:$J$12,
      0
    ),
    FALSE
  ),
  ""
)</f>
        <v>172</v>
      </c>
      <c r="Z70" s="20" t="str">
        <f t="shared" si="7"/>
        <v/>
      </c>
      <c r="AA70" s="13" t="str">
        <f>IF(
  AND($A70&lt;&gt;"",$K70="○"),
  shortcut設定!$F$5&amp;"\"&amp;Y70&amp;"_"&amp;A70&amp;"（"&amp;B70&amp;"）"&amp;Z70&amp;".lnk",
  ""
)</f>
        <v/>
      </c>
      <c r="AB70" s="13" t="str">
        <f>IF(
  AND($A70&lt;&gt;"",$M70="○"),
  """"&amp;shortcut設定!$F$7&amp;""" """&amp;$AC70&amp;""" """&amp;$C70&amp;""""&amp;IF($D70="-",""," """&amp;$D70&amp;""""),
  ""
)</f>
        <v/>
      </c>
      <c r="AC70" s="9" t="str">
        <f>IF(
  AND($A70&lt;&gt;"",$M70="○"),
  shortcut設定!$F$6&amp;"\"&amp;A70&amp;"（"&amp;B70&amp;"）.lnk",
  ""
)</f>
        <v/>
      </c>
      <c r="AD70" s="13" t="str">
        <f>IF(
  AND($A70&lt;&gt;"",$N70&lt;&gt;"-",$N70&lt;&gt;""),
  """"&amp;shortcut設定!$F$7&amp;""" """&amp;$N70&amp;".lnk"" """&amp;$C70&amp;""""&amp;IF($D70="-",""," """&amp;$D70&amp;""""),
  ""
)</f>
        <v/>
      </c>
      <c r="AE70" s="97" t="s">
        <v>193</v>
      </c>
    </row>
    <row r="71" spans="1:31">
      <c r="A71" s="9" t="s">
        <v>663</v>
      </c>
      <c r="B71" s="9" t="s">
        <v>816</v>
      </c>
      <c r="C71" s="9" t="s">
        <v>281</v>
      </c>
      <c r="D71" s="15" t="s">
        <v>43</v>
      </c>
      <c r="E71" s="15" t="s">
        <v>185</v>
      </c>
      <c r="F71" s="15" t="s">
        <v>165</v>
      </c>
      <c r="G71" s="9" t="s">
        <v>90</v>
      </c>
      <c r="H71" s="15" t="s">
        <v>895</v>
      </c>
      <c r="I71" s="15" t="s">
        <v>69</v>
      </c>
      <c r="J71" s="15" t="s">
        <v>69</v>
      </c>
      <c r="K71" s="99" t="s">
        <v>69</v>
      </c>
      <c r="L71" s="100" t="s">
        <v>596</v>
      </c>
      <c r="M71" s="15" t="s">
        <v>69</v>
      </c>
      <c r="N71" s="26" t="s">
        <v>1000</v>
      </c>
      <c r="O71" s="9" t="str">
        <f t="shared" si="6"/>
        <v/>
      </c>
      <c r="P71" s="9" t="str">
        <f t="shared" si="5"/>
        <v/>
      </c>
      <c r="Q71" s="13" t="str">
        <f ca="1">IF(
  AND($A71&lt;&gt;"",$H71="○"),
  "mkdir """&amp;S71&amp;""" &amp; """&amp;shortcut設定!$F$7&amp;""" """&amp;S71&amp;"\"&amp;A71&amp;"（"&amp;B71&amp;"）.lnk"" """&amp;C71&amp;""""&amp;IF($D71="-",""," """&amp;$D71&amp;""""),
  ""
)</f>
        <v>mkdir "%USERPROFILE%\AppData\Roaming\Microsoft\Windows\Start Menu\Programs\162_Network_Local" &amp; "C:\codes\vbs\command\CreateShortcutFile.vbs" "%USERPROFILE%\AppData\Roaming\Microsoft\Windows\Start Menu\Programs\162_Network_Local\OpenVPN（VPN接続）.lnk" "C:\prg_exe\OpenVPNPortable\OpenVPNPortable.exe"</v>
      </c>
      <c r="R71" s="9" t="str">
        <f ca="1">IFERROR(
  VLOOKUP(
    $G71,
    shortcut設定!$F:$J,
    MATCH(
      "ProgramsIndex",
      shortcut設定!$F$12:$J$12,
      0
    ),
    FALSE
  ),
  ""
)</f>
        <v>162</v>
      </c>
      <c r="S71" s="13" t="str">
        <f ca="1">IF(
  AND($A71&lt;&gt;"",$H71="○"),
  shortcut設定!$F$4&amp;"\"&amp;R71&amp;"_"&amp;G71,
  ""
)</f>
        <v>%USERPROFILE%\AppData\Roaming\Microsoft\Windows\Start Menu\Programs\162_Network_Local</v>
      </c>
      <c r="T71" s="13" t="str">
        <f>IF(
  AND($A71&lt;&gt;"",$I71&lt;&gt;"-",$I71&lt;&gt;""),
  "mkdir """&amp;shortcut設定!$F$4&amp;"\"&amp;shortcut設定!$F$8&amp;""" &amp; """&amp;shortcut設定!$F$7&amp;""" """&amp;$U71&amp;""" """&amp;$C71&amp;""""&amp;IF($D71="-",""," """&amp;$D71&amp;""""),
  ""
)</f>
        <v/>
      </c>
      <c r="U71" s="14" t="str">
        <f>IF(
  AND($A71&lt;&gt;"",$I71&lt;&gt;"-",$I71&lt;&gt;""),
  shortcut設定!$F$4&amp;"\"&amp;shortcut設定!$F$8&amp;"\"&amp;$I71&amp;"（"&amp;$B71&amp;"）.lnk",
  ""
)</f>
        <v/>
      </c>
      <c r="V71" s="13" t="str">
        <f>IF(
  AND($A71&lt;&gt;"",$J71&lt;&gt;"-",$J71&lt;&gt;""),
  "mkdir """&amp;shortcut設定!$F$4&amp;"\"&amp;shortcut設定!$F$9&amp;""" &amp; """&amp;shortcut設定!$F$7&amp;""" """&amp;$W71&amp;""" """&amp;$C71&amp;""""&amp;IF($D71="-",""," """&amp;$D71&amp;"""")&amp;IF($J71="-",""," """" """&amp;$J71&amp;""""),
  ""
)</f>
        <v/>
      </c>
      <c r="W71" s="14" t="str">
        <f>IF(
  AND($A71&lt;&gt;"",$J71&lt;&gt;"-",$J71&lt;&gt;""),
  shortcut設定!$F$4&amp;"\"&amp;shortcut設定!$F$9&amp;"\"&amp;$A71&amp;"（"&amp;$B71&amp;"）.lnk",
  ""
)</f>
        <v/>
      </c>
      <c r="X71" s="13" t="str">
        <f>IF(
  AND($A71&lt;&gt;"",$K71&lt;&gt;"-",$K71&lt;&gt;""),
  """"&amp;shortcut設定!$F$7&amp;""" """&amp;$AA71&amp;""" """&amp;$C71&amp;""""&amp;IF($D71="-",""," """&amp;$D71&amp;""""),
  ""
)</f>
        <v/>
      </c>
      <c r="Y71" s="9" t="str">
        <f ca="1">IFERROR(
  VLOOKUP(
    $G71,
    shortcut設定!$F:$J,
    MATCH(
      "ProgramsIndex",
      shortcut設定!$F$12:$J$12,
      0
    ),
    FALSE
  ),
  ""
)</f>
        <v>162</v>
      </c>
      <c r="Z71" s="20" t="str">
        <f t="shared" si="7"/>
        <v/>
      </c>
      <c r="AA71" s="13" t="str">
        <f>IF(
  AND($A71&lt;&gt;"",$K71="○"),
  shortcut設定!$F$5&amp;"\"&amp;Y71&amp;"_"&amp;A71&amp;"（"&amp;B71&amp;"）"&amp;Z71&amp;".lnk",
  ""
)</f>
        <v/>
      </c>
      <c r="AB71" s="13" t="str">
        <f>IF(
  AND($A71&lt;&gt;"",$M71="○"),
  """"&amp;shortcut設定!$F$7&amp;""" """&amp;$AC71&amp;""" """&amp;$C71&amp;""""&amp;IF($D71="-",""," """&amp;$D71&amp;""""),
  ""
)</f>
        <v/>
      </c>
      <c r="AC71" s="9" t="str">
        <f>IF(
  AND($A71&lt;&gt;"",$M71="○"),
  shortcut設定!$F$6&amp;"\"&amp;A71&amp;"（"&amp;B71&amp;"）.lnk",
  ""
)</f>
        <v/>
      </c>
      <c r="AD71" s="13" t="str">
        <f>IF(
  AND($A71&lt;&gt;"",$N71&lt;&gt;"-",$N71&lt;&gt;""),
  """"&amp;shortcut設定!$F$7&amp;""" """&amp;$N71&amp;".lnk"" """&amp;$C71&amp;""""&amp;IF($D71="-",""," """&amp;$D71&amp;""""),
  ""
)</f>
        <v/>
      </c>
      <c r="AE71" s="97" t="s">
        <v>193</v>
      </c>
    </row>
    <row r="72" spans="1:31">
      <c r="A72" s="9" t="s">
        <v>664</v>
      </c>
      <c r="B72" s="9" t="s">
        <v>817</v>
      </c>
      <c r="C72" s="9" t="s">
        <v>282</v>
      </c>
      <c r="D72" s="15" t="s">
        <v>43</v>
      </c>
      <c r="E72" s="15" t="s">
        <v>185</v>
      </c>
      <c r="F72" s="15" t="s">
        <v>165</v>
      </c>
      <c r="G72" s="9" t="s">
        <v>70</v>
      </c>
      <c r="H72" s="15" t="s">
        <v>895</v>
      </c>
      <c r="I72" s="15" t="s">
        <v>69</v>
      </c>
      <c r="J72" s="15" t="s">
        <v>69</v>
      </c>
      <c r="K72" s="99" t="s">
        <v>69</v>
      </c>
      <c r="L72" s="100" t="s">
        <v>596</v>
      </c>
      <c r="M72" s="15" t="s">
        <v>69</v>
      </c>
      <c r="N72" s="26" t="s">
        <v>1000</v>
      </c>
      <c r="O72" s="9" t="str">
        <f t="shared" si="6"/>
        <v/>
      </c>
      <c r="P72" s="9" t="str">
        <f t="shared" si="5"/>
        <v/>
      </c>
      <c r="Q72" s="13" t="str">
        <f ca="1">IF(
  AND($A72&lt;&gt;"",$H72="○"),
  "mkdir """&amp;S72&amp;""" &amp; """&amp;shortcut設定!$F$7&amp;""" """&amp;S72&amp;"\"&amp;A72&amp;"（"&amp;B72&amp;"）.lnk"" """&amp;C72&amp;""""&amp;IF($D72="-",""," """&amp;$D72&amp;""""),
  ""
)</f>
        <v>mkdir "%USERPROFILE%\AppData\Roaming\Microsoft\Windows\Start Menu\Programs\122_Doc_View" &amp; "C:\codes\vbs\command\CreateShortcutFile.vbs" "%USERPROFILE%\AppData\Roaming\Microsoft\Windows\Start Menu\Programs\122_Doc_View\PDFunny（PDF化）.lnk" "C:\prg_exe\PDFunny\jpg2pdf.exe"</v>
      </c>
      <c r="R72" s="9" t="str">
        <f ca="1">IFERROR(
  VLOOKUP(
    $G72,
    shortcut設定!$F:$J,
    MATCH(
      "ProgramsIndex",
      shortcut設定!$F$12:$J$12,
      0
    ),
    FALSE
  ),
  ""
)</f>
        <v>122</v>
      </c>
      <c r="S72" s="13" t="str">
        <f ca="1">IF(
  AND($A72&lt;&gt;"",$H72="○"),
  shortcut設定!$F$4&amp;"\"&amp;R72&amp;"_"&amp;G72,
  ""
)</f>
        <v>%USERPROFILE%\AppData\Roaming\Microsoft\Windows\Start Menu\Programs\122_Doc_View</v>
      </c>
      <c r="T72" s="13" t="str">
        <f>IF(
  AND($A72&lt;&gt;"",$I72&lt;&gt;"-",$I72&lt;&gt;""),
  "mkdir """&amp;shortcut設定!$F$4&amp;"\"&amp;shortcut設定!$F$8&amp;""" &amp; """&amp;shortcut設定!$F$7&amp;""" """&amp;$U72&amp;""" """&amp;$C72&amp;""""&amp;IF($D72="-",""," """&amp;$D72&amp;""""),
  ""
)</f>
        <v/>
      </c>
      <c r="U72" s="14" t="str">
        <f>IF(
  AND($A72&lt;&gt;"",$I72&lt;&gt;"-",$I72&lt;&gt;""),
  shortcut設定!$F$4&amp;"\"&amp;shortcut設定!$F$8&amp;"\"&amp;$I72&amp;"（"&amp;$B72&amp;"）.lnk",
  ""
)</f>
        <v/>
      </c>
      <c r="V72" s="13" t="str">
        <f>IF(
  AND($A72&lt;&gt;"",$J72&lt;&gt;"-",$J72&lt;&gt;""),
  "mkdir """&amp;shortcut設定!$F$4&amp;"\"&amp;shortcut設定!$F$9&amp;""" &amp; """&amp;shortcut設定!$F$7&amp;""" """&amp;$W72&amp;""" """&amp;$C72&amp;""""&amp;IF($D72="-",""," """&amp;$D72&amp;"""")&amp;IF($J72="-",""," """" """&amp;$J72&amp;""""),
  ""
)</f>
        <v/>
      </c>
      <c r="W72" s="14" t="str">
        <f>IF(
  AND($A72&lt;&gt;"",$J72&lt;&gt;"-",$J72&lt;&gt;""),
  shortcut設定!$F$4&amp;"\"&amp;shortcut設定!$F$9&amp;"\"&amp;$A72&amp;"（"&amp;$B72&amp;"）.lnk",
  ""
)</f>
        <v/>
      </c>
      <c r="X72" s="13" t="str">
        <f>IF(
  AND($A72&lt;&gt;"",$K72&lt;&gt;"-",$K72&lt;&gt;""),
  """"&amp;shortcut設定!$F$7&amp;""" """&amp;$AA72&amp;""" """&amp;$C72&amp;""""&amp;IF($D72="-",""," """&amp;$D72&amp;""""),
  ""
)</f>
        <v/>
      </c>
      <c r="Y72" s="9" t="str">
        <f ca="1">IFERROR(
  VLOOKUP(
    $G72,
    shortcut設定!$F:$J,
    MATCH(
      "ProgramsIndex",
      shortcut設定!$F$12:$J$12,
      0
    ),
    FALSE
  ),
  ""
)</f>
        <v>122</v>
      </c>
      <c r="Z72" s="20" t="str">
        <f t="shared" si="7"/>
        <v/>
      </c>
      <c r="AA72" s="13" t="str">
        <f>IF(
  AND($A72&lt;&gt;"",$K72="○"),
  shortcut設定!$F$5&amp;"\"&amp;Y72&amp;"_"&amp;A72&amp;"（"&amp;B72&amp;"）"&amp;Z72&amp;".lnk",
  ""
)</f>
        <v/>
      </c>
      <c r="AB72" s="13" t="str">
        <f>IF(
  AND($A72&lt;&gt;"",$M72="○"),
  """"&amp;shortcut設定!$F$7&amp;""" """&amp;$AC72&amp;""" """&amp;$C72&amp;""""&amp;IF($D72="-",""," """&amp;$D72&amp;""""),
  ""
)</f>
        <v/>
      </c>
      <c r="AC72" s="9" t="str">
        <f>IF(
  AND($A72&lt;&gt;"",$M72="○"),
  shortcut設定!$F$6&amp;"\"&amp;A72&amp;"（"&amp;B72&amp;"）.lnk",
  ""
)</f>
        <v/>
      </c>
      <c r="AD72" s="13" t="str">
        <f>IF(
  AND($A72&lt;&gt;"",$N72&lt;&gt;"-",$N72&lt;&gt;""),
  """"&amp;shortcut設定!$F$7&amp;""" """&amp;$N72&amp;".lnk"" """&amp;$C72&amp;""""&amp;IF($D72="-",""," """&amp;$D72&amp;""""),
  ""
)</f>
        <v/>
      </c>
      <c r="AE72" s="97" t="s">
        <v>193</v>
      </c>
    </row>
    <row r="73" spans="1:31">
      <c r="A73" s="9" t="s">
        <v>665</v>
      </c>
      <c r="B73" s="9" t="s">
        <v>818</v>
      </c>
      <c r="C73" s="9" t="s">
        <v>283</v>
      </c>
      <c r="D73" s="15" t="s">
        <v>43</v>
      </c>
      <c r="E73" s="15" t="s">
        <v>185</v>
      </c>
      <c r="F73" s="15" t="s">
        <v>165</v>
      </c>
      <c r="G73" s="9" t="s">
        <v>70</v>
      </c>
      <c r="H73" s="15" t="s">
        <v>895</v>
      </c>
      <c r="I73" s="15" t="s">
        <v>69</v>
      </c>
      <c r="J73" s="15" t="s">
        <v>69</v>
      </c>
      <c r="K73" s="99" t="s">
        <v>69</v>
      </c>
      <c r="L73" s="100" t="s">
        <v>596</v>
      </c>
      <c r="M73" s="15" t="s">
        <v>69</v>
      </c>
      <c r="N73" s="26" t="s">
        <v>1000</v>
      </c>
      <c r="O73" s="9" t="str">
        <f t="shared" si="6"/>
        <v/>
      </c>
      <c r="P73" s="9" t="str">
        <f t="shared" si="5"/>
        <v/>
      </c>
      <c r="Q73" s="13" t="str">
        <f ca="1">IF(
  AND($A73&lt;&gt;"",$H73="○"),
  "mkdir """&amp;S73&amp;""" &amp; """&amp;shortcut設定!$F$7&amp;""" """&amp;S73&amp;"\"&amp;A73&amp;"（"&amp;B73&amp;"）.lnk"" """&amp;C73&amp;""""&amp;IF($D73="-",""," """&amp;$D73&amp;""""),
  ""
)</f>
        <v>mkdir "%USERPROFILE%\AppData\Roaming\Microsoft\Windows\Start Menu\Programs\122_Doc_View" &amp; "C:\codes\vbs\command\CreateShortcutFile.vbs" "%USERPROFILE%\AppData\Roaming\Microsoft\Windows\Start Menu\Programs\122_Doc_View\PDF-XChangeViewer（PDFビューアー）.lnk" "C:\prg_exe\PDFX_Vwr_Port\PDFXCview.exe"</v>
      </c>
      <c r="R73" s="9" t="str">
        <f ca="1">IFERROR(
  VLOOKUP(
    $G73,
    shortcut設定!$F:$J,
    MATCH(
      "ProgramsIndex",
      shortcut設定!$F$12:$J$12,
      0
    ),
    FALSE
  ),
  ""
)</f>
        <v>122</v>
      </c>
      <c r="S73" s="13" t="str">
        <f ca="1">IF(
  AND($A73&lt;&gt;"",$H73="○"),
  shortcut設定!$F$4&amp;"\"&amp;R73&amp;"_"&amp;G73,
  ""
)</f>
        <v>%USERPROFILE%\AppData\Roaming\Microsoft\Windows\Start Menu\Programs\122_Doc_View</v>
      </c>
      <c r="T73" s="13" t="str">
        <f>IF(
  AND($A73&lt;&gt;"",$I73&lt;&gt;"-",$I73&lt;&gt;""),
  "mkdir """&amp;shortcut設定!$F$4&amp;"\"&amp;shortcut設定!$F$8&amp;""" &amp; """&amp;shortcut設定!$F$7&amp;""" """&amp;$U73&amp;""" """&amp;$C73&amp;""""&amp;IF($D73="-",""," """&amp;$D73&amp;""""),
  ""
)</f>
        <v/>
      </c>
      <c r="U73" s="14" t="str">
        <f>IF(
  AND($A73&lt;&gt;"",$I73&lt;&gt;"-",$I73&lt;&gt;""),
  shortcut設定!$F$4&amp;"\"&amp;shortcut設定!$F$8&amp;"\"&amp;$I73&amp;"（"&amp;$B73&amp;"）.lnk",
  ""
)</f>
        <v/>
      </c>
      <c r="V73" s="13" t="str">
        <f>IF(
  AND($A73&lt;&gt;"",$J73&lt;&gt;"-",$J73&lt;&gt;""),
  "mkdir """&amp;shortcut設定!$F$4&amp;"\"&amp;shortcut設定!$F$9&amp;""" &amp; """&amp;shortcut設定!$F$7&amp;""" """&amp;$W73&amp;""" """&amp;$C73&amp;""""&amp;IF($D73="-",""," """&amp;$D73&amp;"""")&amp;IF($J73="-",""," """" """&amp;$J73&amp;""""),
  ""
)</f>
        <v/>
      </c>
      <c r="W73" s="14" t="str">
        <f>IF(
  AND($A73&lt;&gt;"",$J73&lt;&gt;"-",$J73&lt;&gt;""),
  shortcut設定!$F$4&amp;"\"&amp;shortcut設定!$F$9&amp;"\"&amp;$A73&amp;"（"&amp;$B73&amp;"）.lnk",
  ""
)</f>
        <v/>
      </c>
      <c r="X73" s="13" t="str">
        <f>IF(
  AND($A73&lt;&gt;"",$K73&lt;&gt;"-",$K73&lt;&gt;""),
  """"&amp;shortcut設定!$F$7&amp;""" """&amp;$AA73&amp;""" """&amp;$C73&amp;""""&amp;IF($D73="-",""," """&amp;$D73&amp;""""),
  ""
)</f>
        <v/>
      </c>
      <c r="Y73" s="9" t="str">
        <f ca="1">IFERROR(
  VLOOKUP(
    $G73,
    shortcut設定!$F:$J,
    MATCH(
      "ProgramsIndex",
      shortcut設定!$F$12:$J$12,
      0
    ),
    FALSE
  ),
  ""
)</f>
        <v>122</v>
      </c>
      <c r="Z73" s="20" t="str">
        <f t="shared" si="7"/>
        <v/>
      </c>
      <c r="AA73" s="13" t="str">
        <f>IF(
  AND($A73&lt;&gt;"",$K73="○"),
  shortcut設定!$F$5&amp;"\"&amp;Y73&amp;"_"&amp;A73&amp;"（"&amp;B73&amp;"）"&amp;Z73&amp;".lnk",
  ""
)</f>
        <v/>
      </c>
      <c r="AB73" s="13" t="str">
        <f>IF(
  AND($A73&lt;&gt;"",$M73="○"),
  """"&amp;shortcut設定!$F$7&amp;""" """&amp;$AC73&amp;""" """&amp;$C73&amp;""""&amp;IF($D73="-",""," """&amp;$D73&amp;""""),
  ""
)</f>
        <v/>
      </c>
      <c r="AC73" s="9" t="str">
        <f>IF(
  AND($A73&lt;&gt;"",$M73="○"),
  shortcut設定!$F$6&amp;"\"&amp;A73&amp;"（"&amp;B73&amp;"）.lnk",
  ""
)</f>
        <v/>
      </c>
      <c r="AD73" s="13" t="str">
        <f>IF(
  AND($A73&lt;&gt;"",$N73&lt;&gt;"-",$N73&lt;&gt;""),
  """"&amp;shortcut設定!$F$7&amp;""" """&amp;$N73&amp;".lnk"" """&amp;$C73&amp;""""&amp;IF($D73="-",""," """&amp;$D73&amp;""""),
  ""
)</f>
        <v/>
      </c>
      <c r="AE73" s="97" t="s">
        <v>193</v>
      </c>
    </row>
    <row r="74" spans="1:31">
      <c r="A74" s="9" t="s">
        <v>666</v>
      </c>
      <c r="B74" s="9" t="s">
        <v>818</v>
      </c>
      <c r="C74" s="9" t="s">
        <v>284</v>
      </c>
      <c r="D74" s="15" t="s">
        <v>43</v>
      </c>
      <c r="E74" s="15" t="s">
        <v>165</v>
      </c>
      <c r="F74" s="15" t="s">
        <v>165</v>
      </c>
      <c r="G74" s="9" t="s">
        <v>70</v>
      </c>
      <c r="H74" s="15" t="s">
        <v>895</v>
      </c>
      <c r="I74" s="15" t="s">
        <v>69</v>
      </c>
      <c r="J74" s="15" t="s">
        <v>69</v>
      </c>
      <c r="K74" s="99" t="s">
        <v>69</v>
      </c>
      <c r="L74" s="100" t="s">
        <v>596</v>
      </c>
      <c r="M74" s="15" t="s">
        <v>69</v>
      </c>
      <c r="N74" s="26" t="s">
        <v>1000</v>
      </c>
      <c r="O74" s="9" t="str">
        <f t="shared" si="6"/>
        <v/>
      </c>
      <c r="P74" s="9" t="str">
        <f t="shared" si="5"/>
        <v/>
      </c>
      <c r="Q74" s="13" t="str">
        <f ca="1">IF(
  AND($A74&lt;&gt;"",$H74="○"),
  "mkdir """&amp;S74&amp;""" &amp; """&amp;shortcut設定!$F$7&amp;""" """&amp;S74&amp;"\"&amp;A74&amp;"（"&amp;B74&amp;"）.lnk"" """&amp;C74&amp;""""&amp;IF($D74="-",""," """&amp;$D74&amp;""""),
  ""
)</f>
        <v>mkdir "%USERPROFILE%\AppData\Roaming\Microsoft\Windows\Start Menu\Programs\122_Doc_View" &amp; "C:\codes\vbs\command\CreateShortcutFile.vbs" "%USERPROFILE%\AppData\Roaming\Microsoft\Windows\Start Menu\Programs\122_Doc_View\PDF-XChangeEditor（PDFビューアー）.lnk" "C:\prg_exe\PDF-XChangeEditor\PDFXEdit.exe"</v>
      </c>
      <c r="R74" s="9" t="str">
        <f ca="1">IFERROR(
  VLOOKUP(
    $G74,
    shortcut設定!$F:$J,
    MATCH(
      "ProgramsIndex",
      shortcut設定!$F$12:$J$12,
      0
    ),
    FALSE
  ),
  ""
)</f>
        <v>122</v>
      </c>
      <c r="S74" s="13" t="str">
        <f ca="1">IF(
  AND($A74&lt;&gt;"",$H74="○"),
  shortcut設定!$F$4&amp;"\"&amp;R74&amp;"_"&amp;G74,
  ""
)</f>
        <v>%USERPROFILE%\AppData\Roaming\Microsoft\Windows\Start Menu\Programs\122_Doc_View</v>
      </c>
      <c r="T74" s="13" t="str">
        <f>IF(
  AND($A74&lt;&gt;"",$I74&lt;&gt;"-",$I74&lt;&gt;""),
  "mkdir """&amp;shortcut設定!$F$4&amp;"\"&amp;shortcut設定!$F$8&amp;""" &amp; """&amp;shortcut設定!$F$7&amp;""" """&amp;$U74&amp;""" """&amp;$C74&amp;""""&amp;IF($D74="-",""," """&amp;$D74&amp;""""),
  ""
)</f>
        <v/>
      </c>
      <c r="U74" s="14" t="str">
        <f>IF(
  AND($A74&lt;&gt;"",$I74&lt;&gt;"-",$I74&lt;&gt;""),
  shortcut設定!$F$4&amp;"\"&amp;shortcut設定!$F$8&amp;"\"&amp;$I74&amp;"（"&amp;$B74&amp;"）.lnk",
  ""
)</f>
        <v/>
      </c>
      <c r="V74" s="13" t="str">
        <f>IF(
  AND($A74&lt;&gt;"",$J74&lt;&gt;"-",$J74&lt;&gt;""),
  "mkdir """&amp;shortcut設定!$F$4&amp;"\"&amp;shortcut設定!$F$9&amp;""" &amp; """&amp;shortcut設定!$F$7&amp;""" """&amp;$W74&amp;""" """&amp;$C74&amp;""""&amp;IF($D74="-",""," """&amp;$D74&amp;"""")&amp;IF($J74="-",""," """" """&amp;$J74&amp;""""),
  ""
)</f>
        <v/>
      </c>
      <c r="W74" s="14" t="str">
        <f>IF(
  AND($A74&lt;&gt;"",$J74&lt;&gt;"-",$J74&lt;&gt;""),
  shortcut設定!$F$4&amp;"\"&amp;shortcut設定!$F$9&amp;"\"&amp;$A74&amp;"（"&amp;$B74&amp;"）.lnk",
  ""
)</f>
        <v/>
      </c>
      <c r="X74" s="13" t="str">
        <f>IF(
  AND($A74&lt;&gt;"",$K74&lt;&gt;"-",$K74&lt;&gt;""),
  """"&amp;shortcut設定!$F$7&amp;""" """&amp;$AA74&amp;""" """&amp;$C74&amp;""""&amp;IF($D74="-",""," """&amp;$D74&amp;""""),
  ""
)</f>
        <v/>
      </c>
      <c r="Y74" s="9" t="str">
        <f ca="1">IFERROR(
  VLOOKUP(
    $G74,
    shortcut設定!$F:$J,
    MATCH(
      "ProgramsIndex",
      shortcut設定!$F$12:$J$12,
      0
    ),
    FALSE
  ),
  ""
)</f>
        <v>122</v>
      </c>
      <c r="Z74" s="20" t="str">
        <f t="shared" si="7"/>
        <v/>
      </c>
      <c r="AA74" s="13" t="str">
        <f>IF(
  AND($A74&lt;&gt;"",$K74="○"),
  shortcut設定!$F$5&amp;"\"&amp;Y74&amp;"_"&amp;A74&amp;"（"&amp;B74&amp;"）"&amp;Z74&amp;".lnk",
  ""
)</f>
        <v/>
      </c>
      <c r="AB74" s="13" t="str">
        <f>IF(
  AND($A74&lt;&gt;"",$M74="○"),
  """"&amp;shortcut設定!$F$7&amp;""" """&amp;$AC74&amp;""" """&amp;$C74&amp;""""&amp;IF($D74="-",""," """&amp;$D74&amp;""""),
  ""
)</f>
        <v/>
      </c>
      <c r="AC74" s="9" t="str">
        <f>IF(
  AND($A74&lt;&gt;"",$M74="○"),
  shortcut設定!$F$6&amp;"\"&amp;A74&amp;"（"&amp;B74&amp;"）.lnk",
  ""
)</f>
        <v/>
      </c>
      <c r="AD74" s="13" t="str">
        <f>IF(
  AND($A74&lt;&gt;"",$N74&lt;&gt;"-",$N74&lt;&gt;""),
  """"&amp;shortcut設定!$F$7&amp;""" """&amp;$N74&amp;".lnk"" """&amp;$C74&amp;""""&amp;IF($D74="-",""," """&amp;$D74&amp;""""),
  ""
)</f>
        <v/>
      </c>
      <c r="AE74" s="97" t="s">
        <v>193</v>
      </c>
    </row>
    <row r="75" spans="1:31">
      <c r="A75" s="9" t="s">
        <v>667</v>
      </c>
      <c r="B75" s="9" t="s">
        <v>819</v>
      </c>
      <c r="C75" s="9" t="s">
        <v>285</v>
      </c>
      <c r="D75" s="15" t="s">
        <v>43</v>
      </c>
      <c r="E75" s="15" t="s">
        <v>185</v>
      </c>
      <c r="F75" s="15" t="s">
        <v>165</v>
      </c>
      <c r="G75" s="9" t="s">
        <v>82</v>
      </c>
      <c r="H75" s="15" t="s">
        <v>895</v>
      </c>
      <c r="I75" s="15" t="s">
        <v>69</v>
      </c>
      <c r="J75" s="15" t="s">
        <v>69</v>
      </c>
      <c r="K75" s="99" t="s">
        <v>895</v>
      </c>
      <c r="L75" s="100" t="s">
        <v>596</v>
      </c>
      <c r="M75" s="15" t="s">
        <v>69</v>
      </c>
      <c r="N75" s="26" t="s">
        <v>1000</v>
      </c>
      <c r="O75" s="9" t="str">
        <f t="shared" si="6"/>
        <v/>
      </c>
      <c r="P75" s="9" t="str">
        <f t="shared" si="5"/>
        <v/>
      </c>
      <c r="Q75" s="13" t="str">
        <f ca="1">IF(
  AND($A75&lt;&gt;"",$H75="○"),
  "mkdir """&amp;S75&amp;""" &amp; """&amp;shortcut設定!$F$7&amp;""" """&amp;S75&amp;"\"&amp;A75&amp;"（"&amp;B75&amp;"）.lnk"" """&amp;C75&amp;""""&amp;IF($D75="-",""," """&amp;$D75&amp;""""),
  ""
)</f>
        <v>mkdir "%USERPROFILE%\AppData\Roaming\Microsoft\Windows\Start Menu\Programs\123_Doc_Edit" &amp; "C:\codes\vbs\command\CreateShortcutFile.vbs" "%USERPROFILE%\AppData\Roaming\Microsoft\Windows\Start Menu\Programs\123_Doc_Edit\pic2pdf（画像toPDF）.lnk" "C:\prg_exe\pic2pdf\pic2pdf.exe"</v>
      </c>
      <c r="R75" s="9" t="str">
        <f ca="1">IFERROR(
  VLOOKUP(
    $G75,
    shortcut設定!$F:$J,
    MATCH(
      "ProgramsIndex",
      shortcut設定!$F$12:$J$12,
      0
    ),
    FALSE
  ),
  ""
)</f>
        <v>123</v>
      </c>
      <c r="S75" s="13" t="str">
        <f ca="1">IF(
  AND($A75&lt;&gt;"",$H75="○"),
  shortcut設定!$F$4&amp;"\"&amp;R75&amp;"_"&amp;G75,
  ""
)</f>
        <v>%USERPROFILE%\AppData\Roaming\Microsoft\Windows\Start Menu\Programs\123_Doc_Edit</v>
      </c>
      <c r="T75" s="13" t="str">
        <f>IF(
  AND($A75&lt;&gt;"",$I75&lt;&gt;"-",$I75&lt;&gt;""),
  "mkdir """&amp;shortcut設定!$F$4&amp;"\"&amp;shortcut設定!$F$8&amp;""" &amp; """&amp;shortcut設定!$F$7&amp;""" """&amp;$U75&amp;""" """&amp;$C75&amp;""""&amp;IF($D75="-",""," """&amp;$D75&amp;""""),
  ""
)</f>
        <v/>
      </c>
      <c r="U75" s="14" t="str">
        <f>IF(
  AND($A75&lt;&gt;"",$I75&lt;&gt;"-",$I75&lt;&gt;""),
  shortcut設定!$F$4&amp;"\"&amp;shortcut設定!$F$8&amp;"\"&amp;$I75&amp;"（"&amp;$B75&amp;"）.lnk",
  ""
)</f>
        <v/>
      </c>
      <c r="V75" s="13" t="str">
        <f>IF(
  AND($A75&lt;&gt;"",$J75&lt;&gt;"-",$J75&lt;&gt;""),
  "mkdir """&amp;shortcut設定!$F$4&amp;"\"&amp;shortcut設定!$F$9&amp;""" &amp; """&amp;shortcut設定!$F$7&amp;""" """&amp;$W75&amp;""" """&amp;$C75&amp;""""&amp;IF($D75="-",""," """&amp;$D75&amp;"""")&amp;IF($J75="-",""," """" """&amp;$J75&amp;""""),
  ""
)</f>
        <v/>
      </c>
      <c r="W75" s="14" t="str">
        <f>IF(
  AND($A75&lt;&gt;"",$J75&lt;&gt;"-",$J75&lt;&gt;""),
  shortcut設定!$F$4&amp;"\"&amp;shortcut設定!$F$9&amp;"\"&amp;$A75&amp;"（"&amp;$B75&amp;"）.lnk",
  ""
)</f>
        <v/>
      </c>
      <c r="X75" s="13" t="str">
        <f ca="1">IF(
  AND($A75&lt;&gt;"",$K75&lt;&gt;"-",$K75&lt;&gt;""),
  """"&amp;shortcut設定!$F$7&amp;""" """&amp;$AA75&amp;""" """&amp;$C75&amp;""""&amp;IF($D75="-",""," """&amp;$D75&amp;""""),
  ""
)</f>
        <v>"C:\codes\vbs\command\CreateShortcutFile.vbs" "%USERPROFILE%\AppData\Roaming\Microsoft\Windows\SendTo\123_pic2pdf（画像toPDF）.lnk" "C:\prg_exe\pic2pdf\pic2pdf.exe"</v>
      </c>
      <c r="Y75" s="9" t="str">
        <f ca="1">IFERROR(
  VLOOKUP(
    $G75,
    shortcut設定!$F:$J,
    MATCH(
      "ProgramsIndex",
      shortcut設定!$F$12:$J$12,
      0
    ),
    FALSE
  ),
  ""
)</f>
        <v>123</v>
      </c>
      <c r="Z75" s="20" t="str">
        <f t="shared" si="7"/>
        <v/>
      </c>
      <c r="AA75" s="13" t="str">
        <f ca="1">IF(
  AND($A75&lt;&gt;"",$K75="○"),
  shortcut設定!$F$5&amp;"\"&amp;Y75&amp;"_"&amp;A75&amp;"（"&amp;B75&amp;"）"&amp;Z75&amp;".lnk",
  ""
)</f>
        <v>%USERPROFILE%\AppData\Roaming\Microsoft\Windows\SendTo\123_pic2pdf（画像toPDF）.lnk</v>
      </c>
      <c r="AB75" s="13" t="str">
        <f>IF(
  AND($A75&lt;&gt;"",$M75="○"),
  """"&amp;shortcut設定!$F$7&amp;""" """&amp;$AC75&amp;""" """&amp;$C75&amp;""""&amp;IF($D75="-",""," """&amp;$D75&amp;""""),
  ""
)</f>
        <v/>
      </c>
      <c r="AC75" s="9" t="str">
        <f>IF(
  AND($A75&lt;&gt;"",$M75="○"),
  shortcut設定!$F$6&amp;"\"&amp;A75&amp;"（"&amp;B75&amp;"）.lnk",
  ""
)</f>
        <v/>
      </c>
      <c r="AD75" s="13" t="str">
        <f>IF(
  AND($A75&lt;&gt;"",$N75&lt;&gt;"-",$N75&lt;&gt;""),
  """"&amp;shortcut設定!$F$7&amp;""" """&amp;$N75&amp;".lnk"" """&amp;$C75&amp;""""&amp;IF($D75="-",""," """&amp;$D75&amp;""""),
  ""
)</f>
        <v/>
      </c>
      <c r="AE75" s="97" t="s">
        <v>193</v>
      </c>
    </row>
    <row r="76" spans="1:31">
      <c r="A76" s="9" t="s">
        <v>668</v>
      </c>
      <c r="B76" s="9" t="s">
        <v>805</v>
      </c>
      <c r="C76" s="9" t="s">
        <v>286</v>
      </c>
      <c r="D76" s="15" t="s">
        <v>43</v>
      </c>
      <c r="E76" s="15" t="s">
        <v>185</v>
      </c>
      <c r="F76" s="15" t="s">
        <v>165</v>
      </c>
      <c r="G76" s="9" t="s">
        <v>68</v>
      </c>
      <c r="H76" s="15" t="s">
        <v>895</v>
      </c>
      <c r="I76" s="15" t="s">
        <v>69</v>
      </c>
      <c r="J76" s="15" t="s">
        <v>69</v>
      </c>
      <c r="K76" s="99" t="s">
        <v>69</v>
      </c>
      <c r="L76" s="100" t="s">
        <v>596</v>
      </c>
      <c r="M76" s="15" t="s">
        <v>69</v>
      </c>
      <c r="N76" s="26" t="s">
        <v>1000</v>
      </c>
      <c r="O76" s="9" t="str">
        <f t="shared" si="6"/>
        <v/>
      </c>
      <c r="P76" s="9" t="str">
        <f t="shared" si="5"/>
        <v/>
      </c>
      <c r="Q76" s="13" t="str">
        <f ca="1">IF(
  AND($A76&lt;&gt;"",$H76="○"),
  "mkdir """&amp;S76&amp;""" &amp; """&amp;shortcut設定!$F$7&amp;""" """&amp;S76&amp;"\"&amp;A76&amp;"（"&amp;B76&amp;"）.lnk"" """&amp;C76&amp;""""&amp;IF($D76="-",""," """&amp;$D76&amp;""""),
  ""
)</f>
        <v>mkdir "%USERPROFILE%\AppData\Roaming\Microsoft\Windows\Start Menu\Programs\113_Common_Edit" &amp; "C:\codes\vbs\command\CreateShortcutFile.vbs" "%USERPROFILE%\AppData\Roaming\Microsoft\Windows\Start Menu\Programs\113_Common_Edit\PuranFileRecovery（データ復元）.lnk" "C:\prg_exe\PuranFileRecoveryX64\Puran File Recovery.exe"</v>
      </c>
      <c r="R76" s="9" t="str">
        <f ca="1">IFERROR(
  VLOOKUP(
    $G76,
    shortcut設定!$F:$J,
    MATCH(
      "ProgramsIndex",
      shortcut設定!$F$12:$J$12,
      0
    ),
    FALSE
  ),
  ""
)</f>
        <v>113</v>
      </c>
      <c r="S76" s="13" t="str">
        <f ca="1">IF(
  AND($A76&lt;&gt;"",$H76="○"),
  shortcut設定!$F$4&amp;"\"&amp;R76&amp;"_"&amp;G76,
  ""
)</f>
        <v>%USERPROFILE%\AppData\Roaming\Microsoft\Windows\Start Menu\Programs\113_Common_Edit</v>
      </c>
      <c r="T76" s="13" t="str">
        <f>IF(
  AND($A76&lt;&gt;"",$I76&lt;&gt;"-",$I76&lt;&gt;""),
  "mkdir """&amp;shortcut設定!$F$4&amp;"\"&amp;shortcut設定!$F$8&amp;""" &amp; """&amp;shortcut設定!$F$7&amp;""" """&amp;$U76&amp;""" """&amp;$C76&amp;""""&amp;IF($D76="-",""," """&amp;$D76&amp;""""),
  ""
)</f>
        <v/>
      </c>
      <c r="U76" s="14" t="str">
        <f>IF(
  AND($A76&lt;&gt;"",$I76&lt;&gt;"-",$I76&lt;&gt;""),
  shortcut設定!$F$4&amp;"\"&amp;shortcut設定!$F$8&amp;"\"&amp;$I76&amp;"（"&amp;$B76&amp;"）.lnk",
  ""
)</f>
        <v/>
      </c>
      <c r="V76" s="13" t="str">
        <f>IF(
  AND($A76&lt;&gt;"",$J76&lt;&gt;"-",$J76&lt;&gt;""),
  "mkdir """&amp;shortcut設定!$F$4&amp;"\"&amp;shortcut設定!$F$9&amp;""" &amp; """&amp;shortcut設定!$F$7&amp;""" """&amp;$W76&amp;""" """&amp;$C76&amp;""""&amp;IF($D76="-",""," """&amp;$D76&amp;"""")&amp;IF($J76="-",""," """" """&amp;$J76&amp;""""),
  ""
)</f>
        <v/>
      </c>
      <c r="W76" s="14" t="str">
        <f>IF(
  AND($A76&lt;&gt;"",$J76&lt;&gt;"-",$J76&lt;&gt;""),
  shortcut設定!$F$4&amp;"\"&amp;shortcut設定!$F$9&amp;"\"&amp;$A76&amp;"（"&amp;$B76&amp;"）.lnk",
  ""
)</f>
        <v/>
      </c>
      <c r="X76" s="13" t="str">
        <f>IF(
  AND($A76&lt;&gt;"",$K76&lt;&gt;"-",$K76&lt;&gt;""),
  """"&amp;shortcut設定!$F$7&amp;""" """&amp;$AA76&amp;""" """&amp;$C76&amp;""""&amp;IF($D76="-",""," """&amp;$D76&amp;""""),
  ""
)</f>
        <v/>
      </c>
      <c r="Y76" s="9" t="str">
        <f ca="1">IFERROR(
  VLOOKUP(
    $G76,
    shortcut設定!$F:$J,
    MATCH(
      "ProgramsIndex",
      shortcut設定!$F$12:$J$12,
      0
    ),
    FALSE
  ),
  ""
)</f>
        <v>113</v>
      </c>
      <c r="Z76" s="20" t="str">
        <f t="shared" si="7"/>
        <v/>
      </c>
      <c r="AA76" s="13" t="str">
        <f>IF(
  AND($A76&lt;&gt;"",$K76="○"),
  shortcut設定!$F$5&amp;"\"&amp;Y76&amp;"_"&amp;A76&amp;"（"&amp;B76&amp;"）"&amp;Z76&amp;".lnk",
  ""
)</f>
        <v/>
      </c>
      <c r="AB76" s="13" t="str">
        <f>IF(
  AND($A76&lt;&gt;"",$M76="○"),
  """"&amp;shortcut設定!$F$7&amp;""" """&amp;$AC76&amp;""" """&amp;$C76&amp;""""&amp;IF($D76="-",""," """&amp;$D76&amp;""""),
  ""
)</f>
        <v/>
      </c>
      <c r="AC76" s="9" t="str">
        <f>IF(
  AND($A76&lt;&gt;"",$M76="○"),
  shortcut設定!$F$6&amp;"\"&amp;A76&amp;"（"&amp;B76&amp;"）.lnk",
  ""
)</f>
        <v/>
      </c>
      <c r="AD76" s="13" t="str">
        <f>IF(
  AND($A76&lt;&gt;"",$N76&lt;&gt;"-",$N76&lt;&gt;""),
  """"&amp;shortcut設定!$F$7&amp;""" """&amp;$N76&amp;".lnk"" """&amp;$C76&amp;""""&amp;IF($D76="-",""," """&amp;$D76&amp;""""),
  ""
)</f>
        <v/>
      </c>
      <c r="AE76" s="97" t="s">
        <v>193</v>
      </c>
    </row>
    <row r="77" spans="1:31">
      <c r="A77" s="9" t="s">
        <v>669</v>
      </c>
      <c r="B77" s="9" t="s">
        <v>820</v>
      </c>
      <c r="C77" s="9" t="s">
        <v>287</v>
      </c>
      <c r="D77" s="15" t="s">
        <v>43</v>
      </c>
      <c r="E77" s="15" t="s">
        <v>185</v>
      </c>
      <c r="F77" s="15" t="s">
        <v>165</v>
      </c>
      <c r="G77" s="9" t="s">
        <v>73</v>
      </c>
      <c r="H77" s="15" t="s">
        <v>895</v>
      </c>
      <c r="I77" s="15" t="s">
        <v>69</v>
      </c>
      <c r="J77" s="15" t="s">
        <v>69</v>
      </c>
      <c r="K77" s="99" t="s">
        <v>69</v>
      </c>
      <c r="L77" s="100" t="s">
        <v>596</v>
      </c>
      <c r="M77" s="15" t="s">
        <v>69</v>
      </c>
      <c r="N77" s="26" t="s">
        <v>1000</v>
      </c>
      <c r="O77" s="9" t="str">
        <f t="shared" si="6"/>
        <v/>
      </c>
      <c r="P77" s="9" t="str">
        <f t="shared" si="5"/>
        <v/>
      </c>
      <c r="Q77" s="13" t="str">
        <f ca="1">IF(
  AND($A77&lt;&gt;"",$H77="○"),
  "mkdir """&amp;S77&amp;""" &amp; """&amp;shortcut設定!$F$7&amp;""" """&amp;S77&amp;"\"&amp;A77&amp;"（"&amp;B77&amp;"）.lnk"" """&amp;C77&amp;""""&amp;IF($D77="-",""," """&amp;$D77&amp;""""),
  ""
)</f>
        <v>mkdir "%USERPROFILE%\AppData\Roaming\Microsoft\Windows\Start Menu\Programs\172_Utility_Other" &amp; "C:\codes\vbs\command\CreateShortcutFile.vbs" "%USERPROFILE%\AppData\Roaming\Microsoft\Windows\Start Menu\Programs\172_Utility_Other\radikool（ラジオ試聴）.lnk" "C:\prg_exe\radikool\Radikool.exe"</v>
      </c>
      <c r="R77" s="9" t="str">
        <f ca="1">IFERROR(
  VLOOKUP(
    $G77,
    shortcut設定!$F:$J,
    MATCH(
      "ProgramsIndex",
      shortcut設定!$F$12:$J$12,
      0
    ),
    FALSE
  ),
  ""
)</f>
        <v>172</v>
      </c>
      <c r="S77" s="13" t="str">
        <f ca="1">IF(
  AND($A77&lt;&gt;"",$H77="○"),
  shortcut設定!$F$4&amp;"\"&amp;R77&amp;"_"&amp;G77,
  ""
)</f>
        <v>%USERPROFILE%\AppData\Roaming\Microsoft\Windows\Start Menu\Programs\172_Utility_Other</v>
      </c>
      <c r="T77" s="13" t="str">
        <f>IF(
  AND($A77&lt;&gt;"",$I77&lt;&gt;"-",$I77&lt;&gt;""),
  "mkdir """&amp;shortcut設定!$F$4&amp;"\"&amp;shortcut設定!$F$8&amp;""" &amp; """&amp;shortcut設定!$F$7&amp;""" """&amp;$U77&amp;""" """&amp;$C77&amp;""""&amp;IF($D77="-",""," """&amp;$D77&amp;""""),
  ""
)</f>
        <v/>
      </c>
      <c r="U77" s="14" t="str">
        <f>IF(
  AND($A77&lt;&gt;"",$I77&lt;&gt;"-",$I77&lt;&gt;""),
  shortcut設定!$F$4&amp;"\"&amp;shortcut設定!$F$8&amp;"\"&amp;$I77&amp;"（"&amp;$B77&amp;"）.lnk",
  ""
)</f>
        <v/>
      </c>
      <c r="V77" s="13" t="str">
        <f>IF(
  AND($A77&lt;&gt;"",$J77&lt;&gt;"-",$J77&lt;&gt;""),
  "mkdir """&amp;shortcut設定!$F$4&amp;"\"&amp;shortcut設定!$F$9&amp;""" &amp; """&amp;shortcut設定!$F$7&amp;""" """&amp;$W77&amp;""" """&amp;$C77&amp;""""&amp;IF($D77="-",""," """&amp;$D77&amp;"""")&amp;IF($J77="-",""," """" """&amp;$J77&amp;""""),
  ""
)</f>
        <v/>
      </c>
      <c r="W77" s="14" t="str">
        <f>IF(
  AND($A77&lt;&gt;"",$J77&lt;&gt;"-",$J77&lt;&gt;""),
  shortcut設定!$F$4&amp;"\"&amp;shortcut設定!$F$9&amp;"\"&amp;$A77&amp;"（"&amp;$B77&amp;"）.lnk",
  ""
)</f>
        <v/>
      </c>
      <c r="X77" s="13" t="str">
        <f>IF(
  AND($A77&lt;&gt;"",$K77&lt;&gt;"-",$K77&lt;&gt;""),
  """"&amp;shortcut設定!$F$7&amp;""" """&amp;$AA77&amp;""" """&amp;$C77&amp;""""&amp;IF($D77="-",""," """&amp;$D77&amp;""""),
  ""
)</f>
        <v/>
      </c>
      <c r="Y77" s="9" t="str">
        <f ca="1">IFERROR(
  VLOOKUP(
    $G77,
    shortcut設定!$F:$J,
    MATCH(
      "ProgramsIndex",
      shortcut設定!$F$12:$J$12,
      0
    ),
    FALSE
  ),
  ""
)</f>
        <v>172</v>
      </c>
      <c r="Z77" s="20" t="str">
        <f t="shared" si="7"/>
        <v/>
      </c>
      <c r="AA77" s="13" t="str">
        <f>IF(
  AND($A77&lt;&gt;"",$K77="○"),
  shortcut設定!$F$5&amp;"\"&amp;Y77&amp;"_"&amp;A77&amp;"（"&amp;B77&amp;"）"&amp;Z77&amp;".lnk",
  ""
)</f>
        <v/>
      </c>
      <c r="AB77" s="13" t="str">
        <f>IF(
  AND($A77&lt;&gt;"",$M77="○"),
  """"&amp;shortcut設定!$F$7&amp;""" """&amp;$AC77&amp;""" """&amp;$C77&amp;""""&amp;IF($D77="-",""," """&amp;$D77&amp;""""),
  ""
)</f>
        <v/>
      </c>
      <c r="AC77" s="9" t="str">
        <f>IF(
  AND($A77&lt;&gt;"",$M77="○"),
  shortcut設定!$F$6&amp;"\"&amp;A77&amp;"（"&amp;B77&amp;"）.lnk",
  ""
)</f>
        <v/>
      </c>
      <c r="AD77" s="13" t="str">
        <f>IF(
  AND($A77&lt;&gt;"",$N77&lt;&gt;"-",$N77&lt;&gt;""),
  """"&amp;shortcut設定!$F$7&amp;""" """&amp;$N77&amp;".lnk"" """&amp;$C77&amp;""""&amp;IF($D77="-",""," """&amp;$D77&amp;""""),
  ""
)</f>
        <v/>
      </c>
      <c r="AE77" s="97" t="s">
        <v>193</v>
      </c>
    </row>
    <row r="78" spans="1:31">
      <c r="A78" s="9" t="s">
        <v>670</v>
      </c>
      <c r="B78" s="9" t="s">
        <v>783</v>
      </c>
      <c r="C78" s="9" t="s">
        <v>288</v>
      </c>
      <c r="D78" s="15" t="s">
        <v>43</v>
      </c>
      <c r="E78" s="15" t="s">
        <v>165</v>
      </c>
      <c r="F78" s="15" t="s">
        <v>165</v>
      </c>
      <c r="G78" s="9" t="s">
        <v>73</v>
      </c>
      <c r="H78" s="15" t="s">
        <v>895</v>
      </c>
      <c r="I78" s="15" t="s">
        <v>69</v>
      </c>
      <c r="J78" s="15" t="s">
        <v>69</v>
      </c>
      <c r="K78" s="99" t="s">
        <v>69</v>
      </c>
      <c r="L78" s="100" t="s">
        <v>596</v>
      </c>
      <c r="M78" s="15" t="s">
        <v>69</v>
      </c>
      <c r="N78" s="26" t="s">
        <v>1000</v>
      </c>
      <c r="O78" s="9" t="str">
        <f t="shared" si="6"/>
        <v/>
      </c>
      <c r="P78" s="9" t="str">
        <f t="shared" si="5"/>
        <v/>
      </c>
      <c r="Q78" s="13" t="str">
        <f ca="1">IF(
  AND($A78&lt;&gt;"",$H78="○"),
  "mkdir """&amp;S78&amp;""" &amp; """&amp;shortcut設定!$F$7&amp;""" """&amp;S78&amp;"\"&amp;A78&amp;"（"&amp;B78&amp;"）.lnk"" """&amp;C78&amp;""""&amp;IF($D78="-",""," """&amp;$D78&amp;""""),
  ""
)</f>
        <v>mkdir "%USERPROFILE%\AppData\Roaming\Microsoft\Windows\Start Menu\Programs\172_Utility_Other" &amp; "C:\codes\vbs\command\CreateShortcutFile.vbs" "%USERPROFILE%\AppData\Roaming\Microsoft\Windows\Start Menu\Programs\172_Utility_Other\Rapture（スクリーンショット）.lnk" "C:\prg_exe\Rapture\rapture.exe"</v>
      </c>
      <c r="R78" s="9" t="str">
        <f ca="1">IFERROR(
  VLOOKUP(
    $G78,
    shortcut設定!$F:$J,
    MATCH(
      "ProgramsIndex",
      shortcut設定!$F$12:$J$12,
      0
    ),
    FALSE
  ),
  ""
)</f>
        <v>172</v>
      </c>
      <c r="S78" s="13" t="str">
        <f ca="1">IF(
  AND($A78&lt;&gt;"",$H78="○"),
  shortcut設定!$F$4&amp;"\"&amp;R78&amp;"_"&amp;G78,
  ""
)</f>
        <v>%USERPROFILE%\AppData\Roaming\Microsoft\Windows\Start Menu\Programs\172_Utility_Other</v>
      </c>
      <c r="T78" s="13" t="str">
        <f>IF(
  AND($A78&lt;&gt;"",$I78&lt;&gt;"-",$I78&lt;&gt;""),
  "mkdir """&amp;shortcut設定!$F$4&amp;"\"&amp;shortcut設定!$F$8&amp;""" &amp; """&amp;shortcut設定!$F$7&amp;""" """&amp;$U78&amp;""" """&amp;$C78&amp;""""&amp;IF($D78="-",""," """&amp;$D78&amp;""""),
  ""
)</f>
        <v/>
      </c>
      <c r="U78" s="14" t="str">
        <f>IF(
  AND($A78&lt;&gt;"",$I78&lt;&gt;"-",$I78&lt;&gt;""),
  shortcut設定!$F$4&amp;"\"&amp;shortcut設定!$F$8&amp;"\"&amp;$I78&amp;"（"&amp;$B78&amp;"）.lnk",
  ""
)</f>
        <v/>
      </c>
      <c r="V78" s="13" t="str">
        <f>IF(
  AND($A78&lt;&gt;"",$J78&lt;&gt;"-",$J78&lt;&gt;""),
  "mkdir """&amp;shortcut設定!$F$4&amp;"\"&amp;shortcut設定!$F$9&amp;""" &amp; """&amp;shortcut設定!$F$7&amp;""" """&amp;$W78&amp;""" """&amp;$C78&amp;""""&amp;IF($D78="-",""," """&amp;$D78&amp;"""")&amp;IF($J78="-",""," """" """&amp;$J78&amp;""""),
  ""
)</f>
        <v/>
      </c>
      <c r="W78" s="14" t="str">
        <f>IF(
  AND($A78&lt;&gt;"",$J78&lt;&gt;"-",$J78&lt;&gt;""),
  shortcut設定!$F$4&amp;"\"&amp;shortcut設定!$F$9&amp;"\"&amp;$A78&amp;"（"&amp;$B78&amp;"）.lnk",
  ""
)</f>
        <v/>
      </c>
      <c r="X78" s="13" t="str">
        <f>IF(
  AND($A78&lt;&gt;"",$K78&lt;&gt;"-",$K78&lt;&gt;""),
  """"&amp;shortcut設定!$F$7&amp;""" """&amp;$AA78&amp;""" """&amp;$C78&amp;""""&amp;IF($D78="-",""," """&amp;$D78&amp;""""),
  ""
)</f>
        <v/>
      </c>
      <c r="Y78" s="9" t="str">
        <f ca="1">IFERROR(
  VLOOKUP(
    $G78,
    shortcut設定!$F:$J,
    MATCH(
      "ProgramsIndex",
      shortcut設定!$F$12:$J$12,
      0
    ),
    FALSE
  ),
  ""
)</f>
        <v>172</v>
      </c>
      <c r="Z78" s="20" t="str">
        <f t="shared" si="7"/>
        <v/>
      </c>
      <c r="AA78" s="13" t="str">
        <f>IF(
  AND($A78&lt;&gt;"",$K78="○"),
  shortcut設定!$F$5&amp;"\"&amp;Y78&amp;"_"&amp;A78&amp;"（"&amp;B78&amp;"）"&amp;Z78&amp;".lnk",
  ""
)</f>
        <v/>
      </c>
      <c r="AB78" s="13" t="str">
        <f>IF(
  AND($A78&lt;&gt;"",$M78="○"),
  """"&amp;shortcut設定!$F$7&amp;""" """&amp;$AC78&amp;""" """&amp;$C78&amp;""""&amp;IF($D78="-",""," """&amp;$D78&amp;""""),
  ""
)</f>
        <v/>
      </c>
      <c r="AC78" s="9" t="str">
        <f>IF(
  AND($A78&lt;&gt;"",$M78="○"),
  shortcut設定!$F$6&amp;"\"&amp;A78&amp;"（"&amp;B78&amp;"）.lnk",
  ""
)</f>
        <v/>
      </c>
      <c r="AD78" s="13" t="str">
        <f>IF(
  AND($A78&lt;&gt;"",$N78&lt;&gt;"-",$N78&lt;&gt;""),
  """"&amp;shortcut設定!$F$7&amp;""" """&amp;$N78&amp;".lnk"" """&amp;$C78&amp;""""&amp;IF($D78="-",""," """&amp;$D78&amp;""""),
  ""
)</f>
        <v/>
      </c>
      <c r="AE78" s="97" t="s">
        <v>193</v>
      </c>
    </row>
    <row r="79" spans="1:31">
      <c r="A79" s="9" t="s">
        <v>671</v>
      </c>
      <c r="B79" s="9" t="s">
        <v>805</v>
      </c>
      <c r="C79" s="9" t="s">
        <v>289</v>
      </c>
      <c r="D79" s="15" t="s">
        <v>43</v>
      </c>
      <c r="E79" s="15" t="s">
        <v>185</v>
      </c>
      <c r="F79" s="15" t="s">
        <v>165</v>
      </c>
      <c r="G79" s="9" t="s">
        <v>68</v>
      </c>
      <c r="H79" s="15" t="s">
        <v>895</v>
      </c>
      <c r="I79" s="15" t="s">
        <v>69</v>
      </c>
      <c r="J79" s="15" t="s">
        <v>69</v>
      </c>
      <c r="K79" s="99" t="s">
        <v>69</v>
      </c>
      <c r="L79" s="100" t="s">
        <v>596</v>
      </c>
      <c r="M79" s="15" t="s">
        <v>69</v>
      </c>
      <c r="N79" s="26" t="s">
        <v>1000</v>
      </c>
      <c r="O79" s="9" t="str">
        <f t="shared" si="6"/>
        <v/>
      </c>
      <c r="P79" s="9" t="str">
        <f t="shared" si="5"/>
        <v/>
      </c>
      <c r="Q79" s="13" t="str">
        <f ca="1">IF(
  AND($A79&lt;&gt;"",$H79="○"),
  "mkdir """&amp;S79&amp;""" &amp; """&amp;shortcut設定!$F$7&amp;""" """&amp;S79&amp;"\"&amp;A79&amp;"（"&amp;B79&amp;"）.lnk"" """&amp;C79&amp;""""&amp;IF($D79="-",""," """&amp;$D79&amp;""""),
  ""
)</f>
        <v>mkdir "%USERPROFILE%\AppData\Roaming\Microsoft\Windows\Start Menu\Programs\113_Common_Edit" &amp; "C:\codes\vbs\command\CreateShortcutFile.vbs" "%USERPROFILE%\AppData\Roaming\Microsoft\Windows\Start Menu\Programs\113_Common_Edit\Recuva（データ復元）.lnk" "C:\prg_exe\Recuva\recuva64.exe"</v>
      </c>
      <c r="R79" s="9" t="str">
        <f ca="1">IFERROR(
  VLOOKUP(
    $G79,
    shortcut設定!$F:$J,
    MATCH(
      "ProgramsIndex",
      shortcut設定!$F$12:$J$12,
      0
    ),
    FALSE
  ),
  ""
)</f>
        <v>113</v>
      </c>
      <c r="S79" s="13" t="str">
        <f ca="1">IF(
  AND($A79&lt;&gt;"",$H79="○"),
  shortcut設定!$F$4&amp;"\"&amp;R79&amp;"_"&amp;G79,
  ""
)</f>
        <v>%USERPROFILE%\AppData\Roaming\Microsoft\Windows\Start Menu\Programs\113_Common_Edit</v>
      </c>
      <c r="T79" s="13" t="str">
        <f>IF(
  AND($A79&lt;&gt;"",$I79&lt;&gt;"-",$I79&lt;&gt;""),
  "mkdir """&amp;shortcut設定!$F$4&amp;"\"&amp;shortcut設定!$F$8&amp;""" &amp; """&amp;shortcut設定!$F$7&amp;""" """&amp;$U79&amp;""" """&amp;$C79&amp;""""&amp;IF($D79="-",""," """&amp;$D79&amp;""""),
  ""
)</f>
        <v/>
      </c>
      <c r="U79" s="14" t="str">
        <f>IF(
  AND($A79&lt;&gt;"",$I79&lt;&gt;"-",$I79&lt;&gt;""),
  shortcut設定!$F$4&amp;"\"&amp;shortcut設定!$F$8&amp;"\"&amp;$I79&amp;"（"&amp;$B79&amp;"）.lnk",
  ""
)</f>
        <v/>
      </c>
      <c r="V79" s="13" t="str">
        <f>IF(
  AND($A79&lt;&gt;"",$J79&lt;&gt;"-",$J79&lt;&gt;""),
  "mkdir """&amp;shortcut設定!$F$4&amp;"\"&amp;shortcut設定!$F$9&amp;""" &amp; """&amp;shortcut設定!$F$7&amp;""" """&amp;$W79&amp;""" """&amp;$C79&amp;""""&amp;IF($D79="-",""," """&amp;$D79&amp;"""")&amp;IF($J79="-",""," """" """&amp;$J79&amp;""""),
  ""
)</f>
        <v/>
      </c>
      <c r="W79" s="14" t="str">
        <f>IF(
  AND($A79&lt;&gt;"",$J79&lt;&gt;"-",$J79&lt;&gt;""),
  shortcut設定!$F$4&amp;"\"&amp;shortcut設定!$F$9&amp;"\"&amp;$A79&amp;"（"&amp;$B79&amp;"）.lnk",
  ""
)</f>
        <v/>
      </c>
      <c r="X79" s="13" t="str">
        <f>IF(
  AND($A79&lt;&gt;"",$K79&lt;&gt;"-",$K79&lt;&gt;""),
  """"&amp;shortcut設定!$F$7&amp;""" """&amp;$AA79&amp;""" """&amp;$C79&amp;""""&amp;IF($D79="-",""," """&amp;$D79&amp;""""),
  ""
)</f>
        <v/>
      </c>
      <c r="Y79" s="9" t="str">
        <f ca="1">IFERROR(
  VLOOKUP(
    $G79,
    shortcut設定!$F:$J,
    MATCH(
      "ProgramsIndex",
      shortcut設定!$F$12:$J$12,
      0
    ),
    FALSE
  ),
  ""
)</f>
        <v>113</v>
      </c>
      <c r="Z79" s="20" t="str">
        <f t="shared" si="7"/>
        <v/>
      </c>
      <c r="AA79" s="13" t="str">
        <f>IF(
  AND($A79&lt;&gt;"",$K79="○"),
  shortcut設定!$F$5&amp;"\"&amp;Y79&amp;"_"&amp;A79&amp;"（"&amp;B79&amp;"）"&amp;Z79&amp;".lnk",
  ""
)</f>
        <v/>
      </c>
      <c r="AB79" s="13" t="str">
        <f>IF(
  AND($A79&lt;&gt;"",$M79="○"),
  """"&amp;shortcut設定!$F$7&amp;""" """&amp;$AC79&amp;""" """&amp;$C79&amp;""""&amp;IF($D79="-",""," """&amp;$D79&amp;""""),
  ""
)</f>
        <v/>
      </c>
      <c r="AC79" s="9" t="str">
        <f>IF(
  AND($A79&lt;&gt;"",$M79="○"),
  shortcut設定!$F$6&amp;"\"&amp;A79&amp;"（"&amp;B79&amp;"）.lnk",
  ""
)</f>
        <v/>
      </c>
      <c r="AD79" s="13" t="str">
        <f>IF(
  AND($A79&lt;&gt;"",$N79&lt;&gt;"-",$N79&lt;&gt;""),
  """"&amp;shortcut設定!$F$7&amp;""" """&amp;$N79&amp;".lnk"" """&amp;$C79&amp;""""&amp;IF($D79="-",""," """&amp;$D79&amp;""""),
  ""
)</f>
        <v/>
      </c>
      <c r="AE79" s="97" t="s">
        <v>193</v>
      </c>
    </row>
    <row r="80" spans="1:31">
      <c r="A80" s="9" t="s">
        <v>672</v>
      </c>
      <c r="B80" s="9" t="s">
        <v>821</v>
      </c>
      <c r="C80" s="9" t="s">
        <v>290</v>
      </c>
      <c r="D80" s="15" t="s">
        <v>43</v>
      </c>
      <c r="E80" s="15" t="s">
        <v>185</v>
      </c>
      <c r="F80" s="15" t="s">
        <v>165</v>
      </c>
      <c r="G80" s="9" t="s">
        <v>77</v>
      </c>
      <c r="H80" s="15" t="s">
        <v>895</v>
      </c>
      <c r="I80" s="15" t="s">
        <v>69</v>
      </c>
      <c r="J80" s="15" t="s">
        <v>69</v>
      </c>
      <c r="K80" s="99" t="s">
        <v>69</v>
      </c>
      <c r="L80" s="100" t="s">
        <v>596</v>
      </c>
      <c r="M80" s="15" t="s">
        <v>69</v>
      </c>
      <c r="N80" s="26" t="s">
        <v>1000</v>
      </c>
      <c r="O80" s="9" t="str">
        <f t="shared" si="6"/>
        <v/>
      </c>
      <c r="P80" s="9" t="str">
        <f t="shared" si="5"/>
        <v/>
      </c>
      <c r="Q80" s="13" t="str">
        <f ca="1">IF(
  AND($A80&lt;&gt;"",$H80="○"),
  "mkdir """&amp;S80&amp;""" &amp; """&amp;shortcut設定!$F$7&amp;""" """&amp;S80&amp;"\"&amp;A80&amp;"（"&amp;B80&amp;"）.lnk"" """&amp;C80&amp;""""&amp;IF($D80="-",""," """&amp;$D80&amp;""""),
  ""
)</f>
        <v>mkdir "%USERPROFILE%\AppData\Roaming\Microsoft\Windows\Start Menu\Programs\171_Utility_System" &amp; "C:\codes\vbs\command\CreateShortcutFile.vbs" "%USERPROFILE%\AppData\Roaming\Microsoft\Windows\Start Menu\Programs\171_Utility_System\regBaron（レジストリ変更監視）.lnk" "C:\prg_exe\regBaron\regBaron64.exe"</v>
      </c>
      <c r="R80" s="9" t="str">
        <f ca="1">IFERROR(
  VLOOKUP(
    $G80,
    shortcut設定!$F:$J,
    MATCH(
      "ProgramsIndex",
      shortcut設定!$F$12:$J$12,
      0
    ),
    FALSE
  ),
  ""
)</f>
        <v>171</v>
      </c>
      <c r="S80" s="13" t="str">
        <f ca="1">IF(
  AND($A80&lt;&gt;"",$H80="○"),
  shortcut設定!$F$4&amp;"\"&amp;R80&amp;"_"&amp;G80,
  ""
)</f>
        <v>%USERPROFILE%\AppData\Roaming\Microsoft\Windows\Start Menu\Programs\171_Utility_System</v>
      </c>
      <c r="T80" s="13" t="str">
        <f>IF(
  AND($A80&lt;&gt;"",$I80&lt;&gt;"-",$I80&lt;&gt;""),
  "mkdir """&amp;shortcut設定!$F$4&amp;"\"&amp;shortcut設定!$F$8&amp;""" &amp; """&amp;shortcut設定!$F$7&amp;""" """&amp;$U80&amp;""" """&amp;$C80&amp;""""&amp;IF($D80="-",""," """&amp;$D80&amp;""""),
  ""
)</f>
        <v/>
      </c>
      <c r="U80" s="14" t="str">
        <f>IF(
  AND($A80&lt;&gt;"",$I80&lt;&gt;"-",$I80&lt;&gt;""),
  shortcut設定!$F$4&amp;"\"&amp;shortcut設定!$F$8&amp;"\"&amp;$I80&amp;"（"&amp;$B80&amp;"）.lnk",
  ""
)</f>
        <v/>
      </c>
      <c r="V80" s="13" t="str">
        <f>IF(
  AND($A80&lt;&gt;"",$J80&lt;&gt;"-",$J80&lt;&gt;""),
  "mkdir """&amp;shortcut設定!$F$4&amp;"\"&amp;shortcut設定!$F$9&amp;""" &amp; """&amp;shortcut設定!$F$7&amp;""" """&amp;$W80&amp;""" """&amp;$C80&amp;""""&amp;IF($D80="-",""," """&amp;$D80&amp;"""")&amp;IF($J80="-",""," """" """&amp;$J80&amp;""""),
  ""
)</f>
        <v/>
      </c>
      <c r="W80" s="14" t="str">
        <f>IF(
  AND($A80&lt;&gt;"",$J80&lt;&gt;"-",$J80&lt;&gt;""),
  shortcut設定!$F$4&amp;"\"&amp;shortcut設定!$F$9&amp;"\"&amp;$A80&amp;"（"&amp;$B80&amp;"）.lnk",
  ""
)</f>
        <v/>
      </c>
      <c r="X80" s="13" t="str">
        <f>IF(
  AND($A80&lt;&gt;"",$K80&lt;&gt;"-",$K80&lt;&gt;""),
  """"&amp;shortcut設定!$F$7&amp;""" """&amp;$AA80&amp;""" """&amp;$C80&amp;""""&amp;IF($D80="-",""," """&amp;$D80&amp;""""),
  ""
)</f>
        <v/>
      </c>
      <c r="Y80" s="9" t="str">
        <f ca="1">IFERROR(
  VLOOKUP(
    $G80,
    shortcut設定!$F:$J,
    MATCH(
      "ProgramsIndex",
      shortcut設定!$F$12:$J$12,
      0
    ),
    FALSE
  ),
  ""
)</f>
        <v>171</v>
      </c>
      <c r="Z80" s="20" t="str">
        <f t="shared" si="7"/>
        <v/>
      </c>
      <c r="AA80" s="13" t="str">
        <f>IF(
  AND($A80&lt;&gt;"",$K80="○"),
  shortcut設定!$F$5&amp;"\"&amp;Y80&amp;"_"&amp;A80&amp;"（"&amp;B80&amp;"）"&amp;Z80&amp;".lnk",
  ""
)</f>
        <v/>
      </c>
      <c r="AB80" s="13" t="str">
        <f>IF(
  AND($A80&lt;&gt;"",$M80="○"),
  """"&amp;shortcut設定!$F$7&amp;""" """&amp;$AC80&amp;""" """&amp;$C80&amp;""""&amp;IF($D80="-",""," """&amp;$D80&amp;""""),
  ""
)</f>
        <v/>
      </c>
      <c r="AC80" s="9" t="str">
        <f>IF(
  AND($A80&lt;&gt;"",$M80="○"),
  shortcut設定!$F$6&amp;"\"&amp;A80&amp;"（"&amp;B80&amp;"）.lnk",
  ""
)</f>
        <v/>
      </c>
      <c r="AD80" s="13" t="str">
        <f>IF(
  AND($A80&lt;&gt;"",$N80&lt;&gt;"-",$N80&lt;&gt;""),
  """"&amp;shortcut設定!$F$7&amp;""" """&amp;$N80&amp;".lnk"" """&amp;$C80&amp;""""&amp;IF($D80="-",""," """&amp;$D80&amp;""""),
  ""
)</f>
        <v/>
      </c>
      <c r="AE80" s="97" t="s">
        <v>193</v>
      </c>
    </row>
    <row r="81" spans="1:31">
      <c r="A81" s="9" t="s">
        <v>673</v>
      </c>
      <c r="B81" s="9" t="s">
        <v>822</v>
      </c>
      <c r="C81" s="9" t="s">
        <v>291</v>
      </c>
      <c r="D81" s="15" t="s">
        <v>43</v>
      </c>
      <c r="E81" s="15" t="s">
        <v>185</v>
      </c>
      <c r="F81" s="15" t="s">
        <v>165</v>
      </c>
      <c r="G81" s="9" t="s">
        <v>90</v>
      </c>
      <c r="H81" s="15" t="s">
        <v>895</v>
      </c>
      <c r="I81" s="15" t="s">
        <v>69</v>
      </c>
      <c r="J81" s="15" t="s">
        <v>69</v>
      </c>
      <c r="K81" s="99" t="s">
        <v>69</v>
      </c>
      <c r="L81" s="100" t="s">
        <v>596</v>
      </c>
      <c r="M81" s="15" t="s">
        <v>69</v>
      </c>
      <c r="N81" s="26" t="s">
        <v>1000</v>
      </c>
      <c r="O81" s="9" t="str">
        <f t="shared" si="6"/>
        <v/>
      </c>
      <c r="P81" s="9" t="str">
        <f t="shared" si="5"/>
        <v/>
      </c>
      <c r="Q81" s="13" t="str">
        <f ca="1">IF(
  AND($A81&lt;&gt;"",$H81="○"),
  "mkdir """&amp;S81&amp;""" &amp; """&amp;shortcut設定!$F$7&amp;""" """&amp;S81&amp;"\"&amp;A81&amp;"（"&amp;B81&amp;"）.lnk"" """&amp;C81&amp;""""&amp;IF($D81="-",""," """&amp;$D81&amp;""""),
  ""
)</f>
        <v>mkdir "%USERPROFILE%\AppData\Roaming\Microsoft\Windows\Start Menu\Programs\162_Network_Local" &amp; "C:\codes\vbs\command\CreateShortcutFile.vbs" "%USERPROFILE%\AppData\Roaming\Microsoft\Windows\Start Menu\Programs\162_Network_Local\Rlogin（ターミナルソフト）.lnk" "C:\prg_exe\RLogin\RLogin.exe"</v>
      </c>
      <c r="R81" s="9" t="str">
        <f ca="1">IFERROR(
  VLOOKUP(
    $G81,
    shortcut設定!$F:$J,
    MATCH(
      "ProgramsIndex",
      shortcut設定!$F$12:$J$12,
      0
    ),
    FALSE
  ),
  ""
)</f>
        <v>162</v>
      </c>
      <c r="S81" s="13" t="str">
        <f ca="1">IF(
  AND($A81&lt;&gt;"",$H81="○"),
  shortcut設定!$F$4&amp;"\"&amp;R81&amp;"_"&amp;G81,
  ""
)</f>
        <v>%USERPROFILE%\AppData\Roaming\Microsoft\Windows\Start Menu\Programs\162_Network_Local</v>
      </c>
      <c r="T81" s="13" t="str">
        <f>IF(
  AND($A81&lt;&gt;"",$I81&lt;&gt;"-",$I81&lt;&gt;""),
  "mkdir """&amp;shortcut設定!$F$4&amp;"\"&amp;shortcut設定!$F$8&amp;""" &amp; """&amp;shortcut設定!$F$7&amp;""" """&amp;$U81&amp;""" """&amp;$C81&amp;""""&amp;IF($D81="-",""," """&amp;$D81&amp;""""),
  ""
)</f>
        <v/>
      </c>
      <c r="U81" s="14" t="str">
        <f>IF(
  AND($A81&lt;&gt;"",$I81&lt;&gt;"-",$I81&lt;&gt;""),
  shortcut設定!$F$4&amp;"\"&amp;shortcut設定!$F$8&amp;"\"&amp;$I81&amp;"（"&amp;$B81&amp;"）.lnk",
  ""
)</f>
        <v/>
      </c>
      <c r="V81" s="13" t="str">
        <f>IF(
  AND($A81&lt;&gt;"",$J81&lt;&gt;"-",$J81&lt;&gt;""),
  "mkdir """&amp;shortcut設定!$F$4&amp;"\"&amp;shortcut設定!$F$9&amp;""" &amp; """&amp;shortcut設定!$F$7&amp;""" """&amp;$W81&amp;""" """&amp;$C81&amp;""""&amp;IF($D81="-",""," """&amp;$D81&amp;"""")&amp;IF($J81="-",""," """" """&amp;$J81&amp;""""),
  ""
)</f>
        <v/>
      </c>
      <c r="W81" s="14" t="str">
        <f>IF(
  AND($A81&lt;&gt;"",$J81&lt;&gt;"-",$J81&lt;&gt;""),
  shortcut設定!$F$4&amp;"\"&amp;shortcut設定!$F$9&amp;"\"&amp;$A81&amp;"（"&amp;$B81&amp;"）.lnk",
  ""
)</f>
        <v/>
      </c>
      <c r="X81" s="13" t="str">
        <f>IF(
  AND($A81&lt;&gt;"",$K81&lt;&gt;"-",$K81&lt;&gt;""),
  """"&amp;shortcut設定!$F$7&amp;""" """&amp;$AA81&amp;""" """&amp;$C81&amp;""""&amp;IF($D81="-",""," """&amp;$D81&amp;""""),
  ""
)</f>
        <v/>
      </c>
      <c r="Y81" s="9" t="str">
        <f ca="1">IFERROR(
  VLOOKUP(
    $G81,
    shortcut設定!$F:$J,
    MATCH(
      "ProgramsIndex",
      shortcut設定!$F$12:$J$12,
      0
    ),
    FALSE
  ),
  ""
)</f>
        <v>162</v>
      </c>
      <c r="Z81" s="20" t="str">
        <f t="shared" si="7"/>
        <v/>
      </c>
      <c r="AA81" s="13" t="str">
        <f>IF(
  AND($A81&lt;&gt;"",$K81="○"),
  shortcut設定!$F$5&amp;"\"&amp;Y81&amp;"_"&amp;A81&amp;"（"&amp;B81&amp;"）"&amp;Z81&amp;".lnk",
  ""
)</f>
        <v/>
      </c>
      <c r="AB81" s="13" t="str">
        <f>IF(
  AND($A81&lt;&gt;"",$M81="○"),
  """"&amp;shortcut設定!$F$7&amp;""" """&amp;$AC81&amp;""" """&amp;$C81&amp;""""&amp;IF($D81="-",""," """&amp;$D81&amp;""""),
  ""
)</f>
        <v/>
      </c>
      <c r="AC81" s="9" t="str">
        <f>IF(
  AND($A81&lt;&gt;"",$M81="○"),
  shortcut設定!$F$6&amp;"\"&amp;A81&amp;"（"&amp;B81&amp;"）.lnk",
  ""
)</f>
        <v/>
      </c>
      <c r="AD81" s="13" t="str">
        <f>IF(
  AND($A81&lt;&gt;"",$N81&lt;&gt;"-",$N81&lt;&gt;""),
  """"&amp;shortcut設定!$F$7&amp;""" """&amp;$N81&amp;".lnk"" """&amp;$C81&amp;""""&amp;IF($D81="-",""," """&amp;$D81&amp;""""),
  ""
)</f>
        <v/>
      </c>
      <c r="AE81" s="97" t="s">
        <v>193</v>
      </c>
    </row>
    <row r="82" spans="1:31">
      <c r="A82" s="9" t="s">
        <v>674</v>
      </c>
      <c r="B82" s="9" t="s">
        <v>796</v>
      </c>
      <c r="C82" s="9" t="s">
        <v>292</v>
      </c>
      <c r="D82" s="15" t="s">
        <v>43</v>
      </c>
      <c r="E82" s="15" t="s">
        <v>185</v>
      </c>
      <c r="F82" s="15" t="s">
        <v>165</v>
      </c>
      <c r="G82" s="9" t="s">
        <v>82</v>
      </c>
      <c r="H82" s="15" t="s">
        <v>895</v>
      </c>
      <c r="I82" s="15" t="s">
        <v>69</v>
      </c>
      <c r="J82" s="15" t="s">
        <v>69</v>
      </c>
      <c r="K82" s="99" t="s">
        <v>69</v>
      </c>
      <c r="L82" s="100" t="s">
        <v>596</v>
      </c>
      <c r="M82" s="15" t="s">
        <v>69</v>
      </c>
      <c r="N82" s="26" t="s">
        <v>1000</v>
      </c>
      <c r="O82" s="9" t="str">
        <f t="shared" si="6"/>
        <v/>
      </c>
      <c r="P82" s="9" t="str">
        <f t="shared" si="5"/>
        <v/>
      </c>
      <c r="Q82" s="13" t="str">
        <f ca="1">IF(
  AND($A82&lt;&gt;"",$H82="○"),
  "mkdir """&amp;S82&amp;""" &amp; """&amp;shortcut設定!$F$7&amp;""" """&amp;S82&amp;"\"&amp;A82&amp;"（"&amp;B82&amp;"）.lnk"" """&amp;C82&amp;""""&amp;IF($D82="-",""," """&amp;$D82&amp;""""),
  ""
)</f>
        <v>mkdir "%USERPROFILE%\AppData\Roaming\Microsoft\Windows\Start Menu\Programs\123_Doc_Edit" &amp; "C:\codes\vbs\command\CreateShortcutFile.vbs" "%USERPROFILE%\AppData\Roaming\Microsoft\Windows\Start Menu\Programs\123_Doc_Edit\SakuraEditer（テキストエディタ）.lnk" "C:\prg_exe\SakuraEditer\sakura.exe"</v>
      </c>
      <c r="R82" s="9" t="str">
        <f ca="1">IFERROR(
  VLOOKUP(
    $G82,
    shortcut設定!$F:$J,
    MATCH(
      "ProgramsIndex",
      shortcut設定!$F$12:$J$12,
      0
    ),
    FALSE
  ),
  ""
)</f>
        <v>123</v>
      </c>
      <c r="S82" s="13" t="str">
        <f ca="1">IF(
  AND($A82&lt;&gt;"",$H82="○"),
  shortcut設定!$F$4&amp;"\"&amp;R82&amp;"_"&amp;G82,
  ""
)</f>
        <v>%USERPROFILE%\AppData\Roaming\Microsoft\Windows\Start Menu\Programs\123_Doc_Edit</v>
      </c>
      <c r="T82" s="13" t="str">
        <f>IF(
  AND($A82&lt;&gt;"",$I82&lt;&gt;"-",$I82&lt;&gt;""),
  "mkdir """&amp;shortcut設定!$F$4&amp;"\"&amp;shortcut設定!$F$8&amp;""" &amp; """&amp;shortcut設定!$F$7&amp;""" """&amp;$U82&amp;""" """&amp;$C82&amp;""""&amp;IF($D82="-",""," """&amp;$D82&amp;""""),
  ""
)</f>
        <v/>
      </c>
      <c r="U82" s="14" t="str">
        <f>IF(
  AND($A82&lt;&gt;"",$I82&lt;&gt;"-",$I82&lt;&gt;""),
  shortcut設定!$F$4&amp;"\"&amp;shortcut設定!$F$8&amp;"\"&amp;$I82&amp;"（"&amp;$B82&amp;"）.lnk",
  ""
)</f>
        <v/>
      </c>
      <c r="V82" s="13" t="str">
        <f>IF(
  AND($A82&lt;&gt;"",$J82&lt;&gt;"-",$J82&lt;&gt;""),
  "mkdir """&amp;shortcut設定!$F$4&amp;"\"&amp;shortcut設定!$F$9&amp;""" &amp; """&amp;shortcut設定!$F$7&amp;""" """&amp;$W82&amp;""" """&amp;$C82&amp;""""&amp;IF($D82="-",""," """&amp;$D82&amp;"""")&amp;IF($J82="-",""," """" """&amp;$J82&amp;""""),
  ""
)</f>
        <v/>
      </c>
      <c r="W82" s="14" t="str">
        <f>IF(
  AND($A82&lt;&gt;"",$J82&lt;&gt;"-",$J82&lt;&gt;""),
  shortcut設定!$F$4&amp;"\"&amp;shortcut設定!$F$9&amp;"\"&amp;$A82&amp;"（"&amp;$B82&amp;"）.lnk",
  ""
)</f>
        <v/>
      </c>
      <c r="X82" s="13" t="str">
        <f>IF(
  AND($A82&lt;&gt;"",$K82&lt;&gt;"-",$K82&lt;&gt;""),
  """"&amp;shortcut設定!$F$7&amp;""" """&amp;$AA82&amp;""" """&amp;$C82&amp;""""&amp;IF($D82="-",""," """&amp;$D82&amp;""""),
  ""
)</f>
        <v/>
      </c>
      <c r="Y82" s="9" t="str">
        <f ca="1">IFERROR(
  VLOOKUP(
    $G82,
    shortcut設定!$F:$J,
    MATCH(
      "ProgramsIndex",
      shortcut設定!$F$12:$J$12,
      0
    ),
    FALSE
  ),
  ""
)</f>
        <v>123</v>
      </c>
      <c r="Z82" s="20" t="str">
        <f t="shared" si="7"/>
        <v/>
      </c>
      <c r="AA82" s="13" t="str">
        <f>IF(
  AND($A82&lt;&gt;"",$K82="○"),
  shortcut設定!$F$5&amp;"\"&amp;Y82&amp;"_"&amp;A82&amp;"（"&amp;B82&amp;"）"&amp;Z82&amp;".lnk",
  ""
)</f>
        <v/>
      </c>
      <c r="AB82" s="13" t="str">
        <f>IF(
  AND($A82&lt;&gt;"",$M82="○"),
  """"&amp;shortcut設定!$F$7&amp;""" """&amp;$AC82&amp;""" """&amp;$C82&amp;""""&amp;IF($D82="-",""," """&amp;$D82&amp;""""),
  ""
)</f>
        <v/>
      </c>
      <c r="AC82" s="9" t="str">
        <f>IF(
  AND($A82&lt;&gt;"",$M82="○"),
  shortcut設定!$F$6&amp;"\"&amp;A82&amp;"（"&amp;B82&amp;"）.lnk",
  ""
)</f>
        <v/>
      </c>
      <c r="AD82" s="13" t="str">
        <f>IF(
  AND($A82&lt;&gt;"",$N82&lt;&gt;"-",$N82&lt;&gt;""),
  """"&amp;shortcut設定!$F$7&amp;""" """&amp;$N82&amp;".lnk"" """&amp;$C82&amp;""""&amp;IF($D82="-",""," """&amp;$D82&amp;""""),
  ""
)</f>
        <v/>
      </c>
      <c r="AE82" s="97" t="s">
        <v>193</v>
      </c>
    </row>
    <row r="83" spans="1:31">
      <c r="A83" s="9" t="s">
        <v>675</v>
      </c>
      <c r="B83" s="9" t="s">
        <v>823</v>
      </c>
      <c r="C83" s="9" t="s">
        <v>293</v>
      </c>
      <c r="D83" s="15" t="s">
        <v>43</v>
      </c>
      <c r="E83" s="15" t="s">
        <v>185</v>
      </c>
      <c r="F83" s="15" t="s">
        <v>165</v>
      </c>
      <c r="G83" s="9" t="s">
        <v>80</v>
      </c>
      <c r="H83" s="15" t="s">
        <v>895</v>
      </c>
      <c r="I83" s="15" t="s">
        <v>69</v>
      </c>
      <c r="J83" s="15" t="s">
        <v>69</v>
      </c>
      <c r="K83" s="99" t="s">
        <v>69</v>
      </c>
      <c r="L83" s="100" t="s">
        <v>596</v>
      </c>
      <c r="M83" s="15" t="s">
        <v>69</v>
      </c>
      <c r="N83" s="26" t="s">
        <v>1000</v>
      </c>
      <c r="O83" s="9" t="str">
        <f t="shared" si="6"/>
        <v/>
      </c>
      <c r="P83" s="9" t="str">
        <f t="shared" si="5"/>
        <v/>
      </c>
      <c r="Q83" s="13" t="str">
        <f ca="1">IF(
  AND($A83&lt;&gt;"",$H83="○"),
  "mkdir """&amp;S83&amp;""" &amp; """&amp;shortcut設定!$F$7&amp;""" """&amp;S83&amp;"\"&amp;A83&amp;"（"&amp;B83&amp;"）.lnk"" """&amp;C83&amp;""""&amp;IF($D83="-",""," """&amp;$D83&amp;""""),
  ""
)</f>
        <v>mkdir "%USERPROFILE%\AppData\Roaming\Microsoft\Windows\Start Menu\Programs\111_Common_Analyze" &amp; "C:\codes\vbs\command\CreateShortcutFile.vbs" "%USERPROFILE%\AppData\Roaming\Microsoft\Windows\Start Menu\Programs\111_Common_Analyze\ShadowExplorer（シャドウコピー閲覧）.lnk" "C:\prg_exe\ShadowExplorerPortable\ShadowExplorerPortable.exe"</v>
      </c>
      <c r="R83" s="9" t="str">
        <f ca="1">IFERROR(
  VLOOKUP(
    $G83,
    shortcut設定!$F:$J,
    MATCH(
      "ProgramsIndex",
      shortcut設定!$F$12:$J$12,
      0
    ),
    FALSE
  ),
  ""
)</f>
        <v>111</v>
      </c>
      <c r="S83" s="13" t="str">
        <f ca="1">IF(
  AND($A83&lt;&gt;"",$H83="○"),
  shortcut設定!$F$4&amp;"\"&amp;R83&amp;"_"&amp;G83,
  ""
)</f>
        <v>%USERPROFILE%\AppData\Roaming\Microsoft\Windows\Start Menu\Programs\111_Common_Analyze</v>
      </c>
      <c r="T83" s="13" t="str">
        <f>IF(
  AND($A83&lt;&gt;"",$I83&lt;&gt;"-",$I83&lt;&gt;""),
  "mkdir """&amp;shortcut設定!$F$4&amp;"\"&amp;shortcut設定!$F$8&amp;""" &amp; """&amp;shortcut設定!$F$7&amp;""" """&amp;$U83&amp;""" """&amp;$C83&amp;""""&amp;IF($D83="-",""," """&amp;$D83&amp;""""),
  ""
)</f>
        <v/>
      </c>
      <c r="U83" s="14" t="str">
        <f>IF(
  AND($A83&lt;&gt;"",$I83&lt;&gt;"-",$I83&lt;&gt;""),
  shortcut設定!$F$4&amp;"\"&amp;shortcut設定!$F$8&amp;"\"&amp;$I83&amp;"（"&amp;$B83&amp;"）.lnk",
  ""
)</f>
        <v/>
      </c>
      <c r="V83" s="13" t="str">
        <f>IF(
  AND($A83&lt;&gt;"",$J83&lt;&gt;"-",$J83&lt;&gt;""),
  "mkdir """&amp;shortcut設定!$F$4&amp;"\"&amp;shortcut設定!$F$9&amp;""" &amp; """&amp;shortcut設定!$F$7&amp;""" """&amp;$W83&amp;""" """&amp;$C83&amp;""""&amp;IF($D83="-",""," """&amp;$D83&amp;"""")&amp;IF($J83="-",""," """" """&amp;$J83&amp;""""),
  ""
)</f>
        <v/>
      </c>
      <c r="W83" s="14" t="str">
        <f>IF(
  AND($A83&lt;&gt;"",$J83&lt;&gt;"-",$J83&lt;&gt;""),
  shortcut設定!$F$4&amp;"\"&amp;shortcut設定!$F$9&amp;"\"&amp;$A83&amp;"（"&amp;$B83&amp;"）.lnk",
  ""
)</f>
        <v/>
      </c>
      <c r="X83" s="13" t="str">
        <f>IF(
  AND($A83&lt;&gt;"",$K83&lt;&gt;"-",$K83&lt;&gt;""),
  """"&amp;shortcut設定!$F$7&amp;""" """&amp;$AA83&amp;""" """&amp;$C83&amp;""""&amp;IF($D83="-",""," """&amp;$D83&amp;""""),
  ""
)</f>
        <v/>
      </c>
      <c r="Y83" s="9" t="str">
        <f ca="1">IFERROR(
  VLOOKUP(
    $G83,
    shortcut設定!$F:$J,
    MATCH(
      "ProgramsIndex",
      shortcut設定!$F$12:$J$12,
      0
    ),
    FALSE
  ),
  ""
)</f>
        <v>111</v>
      </c>
      <c r="Z83" s="20" t="str">
        <f t="shared" si="7"/>
        <v/>
      </c>
      <c r="AA83" s="13" t="str">
        <f>IF(
  AND($A83&lt;&gt;"",$K83="○"),
  shortcut設定!$F$5&amp;"\"&amp;Y83&amp;"_"&amp;A83&amp;"（"&amp;B83&amp;"）"&amp;Z83&amp;".lnk",
  ""
)</f>
        <v/>
      </c>
      <c r="AB83" s="13" t="str">
        <f>IF(
  AND($A83&lt;&gt;"",$M83="○"),
  """"&amp;shortcut設定!$F$7&amp;""" """&amp;$AC83&amp;""" """&amp;$C83&amp;""""&amp;IF($D83="-",""," """&amp;$D83&amp;""""),
  ""
)</f>
        <v/>
      </c>
      <c r="AC83" s="9" t="str">
        <f>IF(
  AND($A83&lt;&gt;"",$M83="○"),
  shortcut設定!$F$6&amp;"\"&amp;A83&amp;"（"&amp;B83&amp;"）.lnk",
  ""
)</f>
        <v/>
      </c>
      <c r="AD83" s="13" t="str">
        <f>IF(
  AND($A83&lt;&gt;"",$N83&lt;&gt;"-",$N83&lt;&gt;""),
  """"&amp;shortcut設定!$F$7&amp;""" """&amp;$N83&amp;".lnk"" """&amp;$C83&amp;""""&amp;IF($D83="-",""," """&amp;$D83&amp;""""),
  ""
)</f>
        <v/>
      </c>
      <c r="AE83" s="97" t="s">
        <v>193</v>
      </c>
    </row>
    <row r="84" spans="1:31">
      <c r="A84" s="9" t="s">
        <v>676</v>
      </c>
      <c r="B84" s="9" t="s">
        <v>824</v>
      </c>
      <c r="C84" s="9" t="s">
        <v>294</v>
      </c>
      <c r="D84" s="15" t="s">
        <v>43</v>
      </c>
      <c r="E84" s="15" t="s">
        <v>185</v>
      </c>
      <c r="F84" s="15" t="s">
        <v>165</v>
      </c>
      <c r="G84" s="9" t="s">
        <v>84</v>
      </c>
      <c r="H84" s="15" t="s">
        <v>895</v>
      </c>
      <c r="I84" s="15" t="s">
        <v>69</v>
      </c>
      <c r="J84" s="15" t="s">
        <v>69</v>
      </c>
      <c r="K84" s="99" t="s">
        <v>895</v>
      </c>
      <c r="L84" s="100" t="s">
        <v>596</v>
      </c>
      <c r="M84" s="15" t="s">
        <v>69</v>
      </c>
      <c r="N84" s="26" t="s">
        <v>1000</v>
      </c>
      <c r="O84" s="9" t="str">
        <f t="shared" si="6"/>
        <v/>
      </c>
      <c r="P84" s="9" t="str">
        <f t="shared" si="5"/>
        <v/>
      </c>
      <c r="Q84" s="13" t="str">
        <f ca="1">IF(
  AND($A84&lt;&gt;"",$H84="○"),
  "mkdir """&amp;S84&amp;""" &amp; """&amp;shortcut設定!$F$7&amp;""" """&amp;S84&amp;"\"&amp;A84&amp;"（"&amp;B84&amp;"）.lnk"" """&amp;C84&amp;""""&amp;IF($D84="-",""," """&amp;$D84&amp;""""),
  ""
)</f>
        <v>mkdir "%USERPROFILE%\AppData\Roaming\Microsoft\Windows\Start Menu\Programs\153_Picture_Edit" &amp; "C:\codes\vbs\command\CreateShortcutFile.vbs" "%USERPROFILE%\AppData\Roaming\Microsoft\Windows\Start Menu\Programs\153_Picture_Edit\縮小専用（画像縮小）.lnk" "C:\prg_exe\Shukusen\ShukuSen.exe"</v>
      </c>
      <c r="R84" s="9" t="str">
        <f ca="1">IFERROR(
  VLOOKUP(
    $G84,
    shortcut設定!$F:$J,
    MATCH(
      "ProgramsIndex",
      shortcut設定!$F$12:$J$12,
      0
    ),
    FALSE
  ),
  ""
)</f>
        <v>153</v>
      </c>
      <c r="S84" s="13" t="str">
        <f ca="1">IF(
  AND($A84&lt;&gt;"",$H84="○"),
  shortcut設定!$F$4&amp;"\"&amp;R84&amp;"_"&amp;G84,
  ""
)</f>
        <v>%USERPROFILE%\AppData\Roaming\Microsoft\Windows\Start Menu\Programs\153_Picture_Edit</v>
      </c>
      <c r="T84" s="13" t="str">
        <f>IF(
  AND($A84&lt;&gt;"",$I84&lt;&gt;"-",$I84&lt;&gt;""),
  "mkdir """&amp;shortcut設定!$F$4&amp;"\"&amp;shortcut設定!$F$8&amp;""" &amp; """&amp;shortcut設定!$F$7&amp;""" """&amp;$U84&amp;""" """&amp;$C84&amp;""""&amp;IF($D84="-",""," """&amp;$D84&amp;""""),
  ""
)</f>
        <v/>
      </c>
      <c r="U84" s="14" t="str">
        <f>IF(
  AND($A84&lt;&gt;"",$I84&lt;&gt;"-",$I84&lt;&gt;""),
  shortcut設定!$F$4&amp;"\"&amp;shortcut設定!$F$8&amp;"\"&amp;$I84&amp;"（"&amp;$B84&amp;"）.lnk",
  ""
)</f>
        <v/>
      </c>
      <c r="V84" s="13" t="str">
        <f>IF(
  AND($A84&lt;&gt;"",$J84&lt;&gt;"-",$J84&lt;&gt;""),
  "mkdir """&amp;shortcut設定!$F$4&amp;"\"&amp;shortcut設定!$F$9&amp;""" &amp; """&amp;shortcut設定!$F$7&amp;""" """&amp;$W84&amp;""" """&amp;$C84&amp;""""&amp;IF($D84="-",""," """&amp;$D84&amp;"""")&amp;IF($J84="-",""," """" """&amp;$J84&amp;""""),
  ""
)</f>
        <v/>
      </c>
      <c r="W84" s="14" t="str">
        <f>IF(
  AND($A84&lt;&gt;"",$J84&lt;&gt;"-",$J84&lt;&gt;""),
  shortcut設定!$F$4&amp;"\"&amp;shortcut設定!$F$9&amp;"\"&amp;$A84&amp;"（"&amp;$B84&amp;"）.lnk",
  ""
)</f>
        <v/>
      </c>
      <c r="X84" s="13" t="str">
        <f ca="1">IF(
  AND($A84&lt;&gt;"",$K84&lt;&gt;"-",$K84&lt;&gt;""),
  """"&amp;shortcut設定!$F$7&amp;""" """&amp;$AA84&amp;""" """&amp;$C84&amp;""""&amp;IF($D84="-",""," """&amp;$D84&amp;""""),
  ""
)</f>
        <v>"C:\codes\vbs\command\CreateShortcutFile.vbs" "%USERPROFILE%\AppData\Roaming\Microsoft\Windows\SendTo\153_縮小専用（画像縮小）.lnk" "C:\prg_exe\Shukusen\ShukuSen.exe"</v>
      </c>
      <c r="Y84" s="9" t="str">
        <f ca="1">IFERROR(
  VLOOKUP(
    $G84,
    shortcut設定!$F:$J,
    MATCH(
      "ProgramsIndex",
      shortcut設定!$F$12:$J$12,
      0
    ),
    FALSE
  ),
  ""
)</f>
        <v>153</v>
      </c>
      <c r="Z84" s="20" t="str">
        <f t="shared" si="7"/>
        <v/>
      </c>
      <c r="AA84" s="13" t="str">
        <f ca="1">IF(
  AND($A84&lt;&gt;"",$K84="○"),
  shortcut設定!$F$5&amp;"\"&amp;Y84&amp;"_"&amp;A84&amp;"（"&amp;B84&amp;"）"&amp;Z84&amp;".lnk",
  ""
)</f>
        <v>%USERPROFILE%\AppData\Roaming\Microsoft\Windows\SendTo\153_縮小専用（画像縮小）.lnk</v>
      </c>
      <c r="AB84" s="13" t="str">
        <f>IF(
  AND($A84&lt;&gt;"",$M84="○"),
  """"&amp;shortcut設定!$F$7&amp;""" """&amp;$AC84&amp;""" """&amp;$C84&amp;""""&amp;IF($D84="-",""," """&amp;$D84&amp;""""),
  ""
)</f>
        <v/>
      </c>
      <c r="AC84" s="9" t="str">
        <f>IF(
  AND($A84&lt;&gt;"",$M84="○"),
  shortcut設定!$F$6&amp;"\"&amp;A84&amp;"（"&amp;B84&amp;"）.lnk",
  ""
)</f>
        <v/>
      </c>
      <c r="AD84" s="13" t="str">
        <f>IF(
  AND($A84&lt;&gt;"",$N84&lt;&gt;"-",$N84&lt;&gt;""),
  """"&amp;shortcut設定!$F$7&amp;""" """&amp;$N84&amp;".lnk"" """&amp;$C84&amp;""""&amp;IF($D84="-",""," """&amp;$D84&amp;""""),
  ""
)</f>
        <v/>
      </c>
      <c r="AE84" s="97" t="s">
        <v>193</v>
      </c>
    </row>
    <row r="85" spans="1:31">
      <c r="A85" s="9" t="s">
        <v>677</v>
      </c>
      <c r="B85" s="9" t="s">
        <v>825</v>
      </c>
      <c r="C85" s="9" t="s">
        <v>295</v>
      </c>
      <c r="D85" s="15" t="s">
        <v>43</v>
      </c>
      <c r="E85" s="15" t="s">
        <v>185</v>
      </c>
      <c r="F85" s="15" t="s">
        <v>165</v>
      </c>
      <c r="G85" s="9" t="s">
        <v>74</v>
      </c>
      <c r="H85" s="15" t="s">
        <v>895</v>
      </c>
      <c r="I85" s="15" t="s">
        <v>69</v>
      </c>
      <c r="J85" s="15" t="s">
        <v>69</v>
      </c>
      <c r="K85" s="99" t="s">
        <v>69</v>
      </c>
      <c r="L85" s="100" t="s">
        <v>596</v>
      </c>
      <c r="M85" s="15" t="s">
        <v>69</v>
      </c>
      <c r="N85" s="26" t="s">
        <v>1000</v>
      </c>
      <c r="O85" s="9" t="str">
        <f t="shared" si="6"/>
        <v/>
      </c>
      <c r="P85" s="9" t="str">
        <f t="shared" si="5"/>
        <v/>
      </c>
      <c r="Q85" s="13" t="str">
        <f ca="1">IF(
  AND($A85&lt;&gt;"",$H85="○"),
  "mkdir """&amp;S85&amp;""" &amp; """&amp;shortcut設定!$F$7&amp;""" """&amp;S85&amp;"\"&amp;A85&amp;"（"&amp;B85&amp;"）.lnk"" """&amp;C85&amp;""""&amp;IF($D85="-",""," """&amp;$D85&amp;""""),
  ""
)</f>
        <v>mkdir "%USERPROFILE%\AppData\Roaming\Microsoft\Windows\Start Menu\Programs\161_Network_Global" &amp; "C:\codes\vbs\command\CreateShortcutFile.vbs" "%USERPROFILE%\AppData\Roaming\Microsoft\Windows\Start Menu\Programs\161_Network_Global\Skype（リモート会議）.lnk" "C:\prg_exe\SkypePortable\SkypePortable.exe"</v>
      </c>
      <c r="R85" s="9" t="str">
        <f ca="1">IFERROR(
  VLOOKUP(
    $G85,
    shortcut設定!$F:$J,
    MATCH(
      "ProgramsIndex",
      shortcut設定!$F$12:$J$12,
      0
    ),
    FALSE
  ),
  ""
)</f>
        <v>161</v>
      </c>
      <c r="S85" s="13" t="str">
        <f ca="1">IF(
  AND($A85&lt;&gt;"",$H85="○"),
  shortcut設定!$F$4&amp;"\"&amp;R85&amp;"_"&amp;G85,
  ""
)</f>
        <v>%USERPROFILE%\AppData\Roaming\Microsoft\Windows\Start Menu\Programs\161_Network_Global</v>
      </c>
      <c r="T85" s="13" t="str">
        <f>IF(
  AND($A85&lt;&gt;"",$I85&lt;&gt;"-",$I85&lt;&gt;""),
  "mkdir """&amp;shortcut設定!$F$4&amp;"\"&amp;shortcut設定!$F$8&amp;""" &amp; """&amp;shortcut設定!$F$7&amp;""" """&amp;$U85&amp;""" """&amp;$C85&amp;""""&amp;IF($D85="-",""," """&amp;$D85&amp;""""),
  ""
)</f>
        <v/>
      </c>
      <c r="U85" s="14" t="str">
        <f>IF(
  AND($A85&lt;&gt;"",$I85&lt;&gt;"-",$I85&lt;&gt;""),
  shortcut設定!$F$4&amp;"\"&amp;shortcut設定!$F$8&amp;"\"&amp;$I85&amp;"（"&amp;$B85&amp;"）.lnk",
  ""
)</f>
        <v/>
      </c>
      <c r="V85" s="13" t="str">
        <f>IF(
  AND($A85&lt;&gt;"",$J85&lt;&gt;"-",$J85&lt;&gt;""),
  "mkdir """&amp;shortcut設定!$F$4&amp;"\"&amp;shortcut設定!$F$9&amp;""" &amp; """&amp;shortcut設定!$F$7&amp;""" """&amp;$W85&amp;""" """&amp;$C85&amp;""""&amp;IF($D85="-",""," """&amp;$D85&amp;"""")&amp;IF($J85="-",""," """" """&amp;$J85&amp;""""),
  ""
)</f>
        <v/>
      </c>
      <c r="W85" s="14" t="str">
        <f>IF(
  AND($A85&lt;&gt;"",$J85&lt;&gt;"-",$J85&lt;&gt;""),
  shortcut設定!$F$4&amp;"\"&amp;shortcut設定!$F$9&amp;"\"&amp;$A85&amp;"（"&amp;$B85&amp;"）.lnk",
  ""
)</f>
        <v/>
      </c>
      <c r="X85" s="13" t="str">
        <f>IF(
  AND($A85&lt;&gt;"",$K85&lt;&gt;"-",$K85&lt;&gt;""),
  """"&amp;shortcut設定!$F$7&amp;""" """&amp;$AA85&amp;""" """&amp;$C85&amp;""""&amp;IF($D85="-",""," """&amp;$D85&amp;""""),
  ""
)</f>
        <v/>
      </c>
      <c r="Y85" s="9" t="str">
        <f ca="1">IFERROR(
  VLOOKUP(
    $G85,
    shortcut設定!$F:$J,
    MATCH(
      "ProgramsIndex",
      shortcut設定!$F$12:$J$12,
      0
    ),
    FALSE
  ),
  ""
)</f>
        <v>161</v>
      </c>
      <c r="Z85" s="20" t="str">
        <f t="shared" si="7"/>
        <v/>
      </c>
      <c r="AA85" s="13" t="str">
        <f>IF(
  AND($A85&lt;&gt;"",$K85="○"),
  shortcut設定!$F$5&amp;"\"&amp;Y85&amp;"_"&amp;A85&amp;"（"&amp;B85&amp;"）"&amp;Z85&amp;".lnk",
  ""
)</f>
        <v/>
      </c>
      <c r="AB85" s="13" t="str">
        <f>IF(
  AND($A85&lt;&gt;"",$M85="○"),
  """"&amp;shortcut設定!$F$7&amp;""" """&amp;$AC85&amp;""" """&amp;$C85&amp;""""&amp;IF($D85="-",""," """&amp;$D85&amp;""""),
  ""
)</f>
        <v/>
      </c>
      <c r="AC85" s="9" t="str">
        <f>IF(
  AND($A85&lt;&gt;"",$M85="○"),
  shortcut設定!$F$6&amp;"\"&amp;A85&amp;"（"&amp;B85&amp;"）.lnk",
  ""
)</f>
        <v/>
      </c>
      <c r="AD85" s="13" t="str">
        <f>IF(
  AND($A85&lt;&gt;"",$N85&lt;&gt;"-",$N85&lt;&gt;""),
  """"&amp;shortcut設定!$F$7&amp;""" """&amp;$N85&amp;".lnk"" """&amp;$C85&amp;""""&amp;IF($D85="-",""," """&amp;$D85&amp;""""),
  ""
)</f>
        <v/>
      </c>
      <c r="AE85" s="97" t="s">
        <v>193</v>
      </c>
    </row>
    <row r="86" spans="1:31">
      <c r="A86" s="9" t="s">
        <v>915</v>
      </c>
      <c r="B86" s="9" t="s">
        <v>805</v>
      </c>
      <c r="C86" s="9" t="s">
        <v>296</v>
      </c>
      <c r="D86" s="15" t="s">
        <v>43</v>
      </c>
      <c r="E86" s="15" t="s">
        <v>185</v>
      </c>
      <c r="F86" s="15" t="s">
        <v>165</v>
      </c>
      <c r="G86" s="9" t="s">
        <v>68</v>
      </c>
      <c r="H86" s="15" t="s">
        <v>895</v>
      </c>
      <c r="I86" s="15" t="s">
        <v>69</v>
      </c>
      <c r="J86" s="15" t="s">
        <v>69</v>
      </c>
      <c r="K86" s="99" t="s">
        <v>69</v>
      </c>
      <c r="L86" s="100" t="s">
        <v>596</v>
      </c>
      <c r="M86" s="15" t="s">
        <v>69</v>
      </c>
      <c r="N86" s="26" t="s">
        <v>1000</v>
      </c>
      <c r="O86" s="9" t="str">
        <f t="shared" si="6"/>
        <v/>
      </c>
      <c r="P86" s="9" t="str">
        <f t="shared" si="5"/>
        <v/>
      </c>
      <c r="Q86" s="13" t="str">
        <f ca="1">IF(
  AND($A86&lt;&gt;"",$H86="○"),
  "mkdir """&amp;S86&amp;""" &amp; """&amp;shortcut設定!$F$7&amp;""" """&amp;S86&amp;"\"&amp;A86&amp;"（"&amp;B86&amp;"）.lnk"" """&amp;C86&amp;""""&amp;IF($D86="-",""," """&amp;$D86&amp;""""),
  ""
)</f>
        <v>mkdir "%USERPROFILE%\AppData\Roaming\Microsoft\Windows\Start Menu\Programs\113_Common_Edit" &amp; "C:\codes\vbs\command\CreateShortcutFile.vbs" "%USERPROFILE%\AppData\Roaming\Microsoft\Windows\Start Menu\Programs\113_Common_Edit\SoftPerfectFileRecovery（データ復元）.lnk" "C:\prg_exe\SoftPerfectFileRecovery\file_recovery.exe"</v>
      </c>
      <c r="R86" s="9" t="str">
        <f ca="1">IFERROR(
  VLOOKUP(
    $G86,
    shortcut設定!$F:$J,
    MATCH(
      "ProgramsIndex",
      shortcut設定!$F$12:$J$12,
      0
    ),
    FALSE
  ),
  ""
)</f>
        <v>113</v>
      </c>
      <c r="S86" s="13" t="str">
        <f ca="1">IF(
  AND($A86&lt;&gt;"",$H86="○"),
  shortcut設定!$F$4&amp;"\"&amp;R86&amp;"_"&amp;G86,
  ""
)</f>
        <v>%USERPROFILE%\AppData\Roaming\Microsoft\Windows\Start Menu\Programs\113_Common_Edit</v>
      </c>
      <c r="T86" s="13" t="str">
        <f>IF(
  AND($A86&lt;&gt;"",$I86&lt;&gt;"-",$I86&lt;&gt;""),
  "mkdir """&amp;shortcut設定!$F$4&amp;"\"&amp;shortcut設定!$F$8&amp;""" &amp; """&amp;shortcut設定!$F$7&amp;""" """&amp;$U86&amp;""" """&amp;$C86&amp;""""&amp;IF($D86="-",""," """&amp;$D86&amp;""""),
  ""
)</f>
        <v/>
      </c>
      <c r="U86" s="14" t="str">
        <f>IF(
  AND($A86&lt;&gt;"",$I86&lt;&gt;"-",$I86&lt;&gt;""),
  shortcut設定!$F$4&amp;"\"&amp;shortcut設定!$F$8&amp;"\"&amp;$I86&amp;"（"&amp;$B86&amp;"）.lnk",
  ""
)</f>
        <v/>
      </c>
      <c r="V86" s="13" t="str">
        <f>IF(
  AND($A86&lt;&gt;"",$J86&lt;&gt;"-",$J86&lt;&gt;""),
  "mkdir """&amp;shortcut設定!$F$4&amp;"\"&amp;shortcut設定!$F$9&amp;""" &amp; """&amp;shortcut設定!$F$7&amp;""" """&amp;$W86&amp;""" """&amp;$C86&amp;""""&amp;IF($D86="-",""," """&amp;$D86&amp;"""")&amp;IF($J86="-",""," """" """&amp;$J86&amp;""""),
  ""
)</f>
        <v/>
      </c>
      <c r="W86" s="14" t="str">
        <f>IF(
  AND($A86&lt;&gt;"",$J86&lt;&gt;"-",$J86&lt;&gt;""),
  shortcut設定!$F$4&amp;"\"&amp;shortcut設定!$F$9&amp;"\"&amp;$A86&amp;"（"&amp;$B86&amp;"）.lnk",
  ""
)</f>
        <v/>
      </c>
      <c r="X86" s="13" t="str">
        <f>IF(
  AND($A86&lt;&gt;"",$K86&lt;&gt;"-",$K86&lt;&gt;""),
  """"&amp;shortcut設定!$F$7&amp;""" """&amp;$AA86&amp;""" """&amp;$C86&amp;""""&amp;IF($D86="-",""," """&amp;$D86&amp;""""),
  ""
)</f>
        <v/>
      </c>
      <c r="Y86" s="9" t="str">
        <f ca="1">IFERROR(
  VLOOKUP(
    $G86,
    shortcut設定!$F:$J,
    MATCH(
      "ProgramsIndex",
      shortcut設定!$F$12:$J$12,
      0
    ),
    FALSE
  ),
  ""
)</f>
        <v>113</v>
      </c>
      <c r="Z86" s="20" t="str">
        <f t="shared" si="7"/>
        <v/>
      </c>
      <c r="AA86" s="13" t="str">
        <f>IF(
  AND($A86&lt;&gt;"",$K86="○"),
  shortcut設定!$F$5&amp;"\"&amp;Y86&amp;"_"&amp;A86&amp;"（"&amp;B86&amp;"）"&amp;Z86&amp;".lnk",
  ""
)</f>
        <v/>
      </c>
      <c r="AB86" s="13" t="str">
        <f>IF(
  AND($A86&lt;&gt;"",$M86="○"),
  """"&amp;shortcut設定!$F$7&amp;""" """&amp;$AC86&amp;""" """&amp;$C86&amp;""""&amp;IF($D86="-",""," """&amp;$D86&amp;""""),
  ""
)</f>
        <v/>
      </c>
      <c r="AC86" s="9" t="str">
        <f>IF(
  AND($A86&lt;&gt;"",$M86="○"),
  shortcut設定!$F$6&amp;"\"&amp;A86&amp;"（"&amp;B86&amp;"）.lnk",
  ""
)</f>
        <v/>
      </c>
      <c r="AD86" s="13" t="str">
        <f>IF(
  AND($A86&lt;&gt;"",$N86&lt;&gt;"-",$N86&lt;&gt;""),
  """"&amp;shortcut設定!$F$7&amp;""" """&amp;$N86&amp;".lnk"" """&amp;$C86&amp;""""&amp;IF($D86="-",""," """&amp;$D86&amp;""""),
  ""
)</f>
        <v/>
      </c>
      <c r="AE86" s="97" t="s">
        <v>193</v>
      </c>
    </row>
    <row r="87" spans="1:31">
      <c r="A87" s="9" t="s">
        <v>678</v>
      </c>
      <c r="B87" s="9" t="s">
        <v>826</v>
      </c>
      <c r="C87" s="9" t="s">
        <v>297</v>
      </c>
      <c r="D87" s="15" t="s">
        <v>43</v>
      </c>
      <c r="E87" s="15" t="s">
        <v>165</v>
      </c>
      <c r="F87" s="15" t="s">
        <v>165</v>
      </c>
      <c r="G87" s="9" t="s">
        <v>82</v>
      </c>
      <c r="H87" s="15" t="s">
        <v>895</v>
      </c>
      <c r="I87" s="15" t="s">
        <v>69</v>
      </c>
      <c r="J87" s="15" t="s">
        <v>69</v>
      </c>
      <c r="K87" s="99" t="s">
        <v>69</v>
      </c>
      <c r="L87" s="100" t="s">
        <v>596</v>
      </c>
      <c r="M87" s="15" t="s">
        <v>69</v>
      </c>
      <c r="N87" s="26" t="s">
        <v>1000</v>
      </c>
      <c r="O87" s="9" t="str">
        <f t="shared" si="6"/>
        <v/>
      </c>
      <c r="P87" s="9" t="str">
        <f t="shared" si="5"/>
        <v/>
      </c>
      <c r="Q87" s="13" t="str">
        <f ca="1">IF(
  AND($A87&lt;&gt;"",$H87="○"),
  "mkdir """&amp;S87&amp;""" &amp; """&amp;shortcut設定!$F$7&amp;""" """&amp;S87&amp;"\"&amp;A87&amp;"（"&amp;B87&amp;"）.lnk"" """&amp;C87&amp;""""&amp;IF($D87="-",""," """&amp;$D87&amp;""""),
  ""
)</f>
        <v>mkdir "%USERPROFILE%\AppData\Roaming\Microsoft\Windows\Start Menu\Programs\123_Doc_Edit" &amp; "C:\codes\vbs\command\CreateShortcutFile.vbs" "%USERPROFILE%\AppData\Roaming\Microsoft\Windows\Start Menu\Programs\123_Doc_Edit\Stirling（バイナリエディタ）.lnk" "C:\prg_exe\Stirling\Stirling.exe"</v>
      </c>
      <c r="R87" s="9" t="str">
        <f ca="1">IFERROR(
  VLOOKUP(
    $G87,
    shortcut設定!$F:$J,
    MATCH(
      "ProgramsIndex",
      shortcut設定!$F$12:$J$12,
      0
    ),
    FALSE
  ),
  ""
)</f>
        <v>123</v>
      </c>
      <c r="S87" s="13" t="str">
        <f ca="1">IF(
  AND($A87&lt;&gt;"",$H87="○"),
  shortcut設定!$F$4&amp;"\"&amp;R87&amp;"_"&amp;G87,
  ""
)</f>
        <v>%USERPROFILE%\AppData\Roaming\Microsoft\Windows\Start Menu\Programs\123_Doc_Edit</v>
      </c>
      <c r="T87" s="13" t="str">
        <f>IF(
  AND($A87&lt;&gt;"",$I87&lt;&gt;"-",$I87&lt;&gt;""),
  "mkdir """&amp;shortcut設定!$F$4&amp;"\"&amp;shortcut設定!$F$8&amp;""" &amp; """&amp;shortcut設定!$F$7&amp;""" """&amp;$U87&amp;""" """&amp;$C87&amp;""""&amp;IF($D87="-",""," """&amp;$D87&amp;""""),
  ""
)</f>
        <v/>
      </c>
      <c r="U87" s="14" t="str">
        <f>IF(
  AND($A87&lt;&gt;"",$I87&lt;&gt;"-",$I87&lt;&gt;""),
  shortcut設定!$F$4&amp;"\"&amp;shortcut設定!$F$8&amp;"\"&amp;$I87&amp;"（"&amp;$B87&amp;"）.lnk",
  ""
)</f>
        <v/>
      </c>
      <c r="V87" s="13" t="str">
        <f>IF(
  AND($A87&lt;&gt;"",$J87&lt;&gt;"-",$J87&lt;&gt;""),
  "mkdir """&amp;shortcut設定!$F$4&amp;"\"&amp;shortcut設定!$F$9&amp;""" &amp; """&amp;shortcut設定!$F$7&amp;""" """&amp;$W87&amp;""" """&amp;$C87&amp;""""&amp;IF($D87="-",""," """&amp;$D87&amp;"""")&amp;IF($J87="-",""," """" """&amp;$J87&amp;""""),
  ""
)</f>
        <v/>
      </c>
      <c r="W87" s="14" t="str">
        <f>IF(
  AND($A87&lt;&gt;"",$J87&lt;&gt;"-",$J87&lt;&gt;""),
  shortcut設定!$F$4&amp;"\"&amp;shortcut設定!$F$9&amp;"\"&amp;$A87&amp;"（"&amp;$B87&amp;"）.lnk",
  ""
)</f>
        <v/>
      </c>
      <c r="X87" s="13" t="str">
        <f>IF(
  AND($A87&lt;&gt;"",$K87&lt;&gt;"-",$K87&lt;&gt;""),
  """"&amp;shortcut設定!$F$7&amp;""" """&amp;$AA87&amp;""" """&amp;$C87&amp;""""&amp;IF($D87="-",""," """&amp;$D87&amp;""""),
  ""
)</f>
        <v/>
      </c>
      <c r="Y87" s="9" t="str">
        <f ca="1">IFERROR(
  VLOOKUP(
    $G87,
    shortcut設定!$F:$J,
    MATCH(
      "ProgramsIndex",
      shortcut設定!$F$12:$J$12,
      0
    ),
    FALSE
  ),
  ""
)</f>
        <v>123</v>
      </c>
      <c r="Z87" s="20" t="str">
        <f t="shared" si="7"/>
        <v/>
      </c>
      <c r="AA87" s="13" t="str">
        <f>IF(
  AND($A87&lt;&gt;"",$K87="○"),
  shortcut設定!$F$5&amp;"\"&amp;Y87&amp;"_"&amp;A87&amp;"（"&amp;B87&amp;"）"&amp;Z87&amp;".lnk",
  ""
)</f>
        <v/>
      </c>
      <c r="AB87" s="13" t="str">
        <f>IF(
  AND($A87&lt;&gt;"",$M87="○"),
  """"&amp;shortcut設定!$F$7&amp;""" """&amp;$AC87&amp;""" """&amp;$C87&amp;""""&amp;IF($D87="-",""," """&amp;$D87&amp;""""),
  ""
)</f>
        <v/>
      </c>
      <c r="AC87" s="9" t="str">
        <f>IF(
  AND($A87&lt;&gt;"",$M87="○"),
  shortcut設定!$F$6&amp;"\"&amp;A87&amp;"（"&amp;B87&amp;"）.lnk",
  ""
)</f>
        <v/>
      </c>
      <c r="AD87" s="13" t="str">
        <f>IF(
  AND($A87&lt;&gt;"",$N87&lt;&gt;"-",$N87&lt;&gt;""),
  """"&amp;shortcut設定!$F$7&amp;""" """&amp;$N87&amp;".lnk"" """&amp;$C87&amp;""""&amp;IF($D87="-",""," """&amp;$D87&amp;""""),
  ""
)</f>
        <v/>
      </c>
      <c r="AE87" s="97" t="s">
        <v>193</v>
      </c>
    </row>
    <row r="88" spans="1:31">
      <c r="A88" s="9" t="s">
        <v>679</v>
      </c>
      <c r="B88" s="9" t="s">
        <v>811</v>
      </c>
      <c r="C88" s="9" t="s">
        <v>298</v>
      </c>
      <c r="D88" s="15" t="s">
        <v>43</v>
      </c>
      <c r="E88" s="15" t="s">
        <v>185</v>
      </c>
      <c r="F88" s="15" t="s">
        <v>165</v>
      </c>
      <c r="G88" s="9" t="s">
        <v>76</v>
      </c>
      <c r="H88" s="15" t="s">
        <v>895</v>
      </c>
      <c r="I88" s="15" t="s">
        <v>69</v>
      </c>
      <c r="J88" s="15" t="s">
        <v>69</v>
      </c>
      <c r="K88" s="99" t="s">
        <v>69</v>
      </c>
      <c r="L88" s="100" t="s">
        <v>596</v>
      </c>
      <c r="M88" s="15" t="s">
        <v>69</v>
      </c>
      <c r="N88" s="26" t="s">
        <v>1000</v>
      </c>
      <c r="O88" s="9" t="str">
        <f t="shared" si="6"/>
        <v/>
      </c>
      <c r="P88" s="9" t="str">
        <f t="shared" si="5"/>
        <v/>
      </c>
      <c r="Q88" s="13" t="str">
        <f ca="1">IF(
  AND($A88&lt;&gt;"",$H88="○"),
  "mkdir """&amp;S88&amp;""" &amp; """&amp;shortcut設定!$F$7&amp;""" """&amp;S88&amp;"\"&amp;A88&amp;"（"&amp;B88&amp;"）.lnk"" """&amp;C88&amp;""""&amp;IF($D88="-",""," """&amp;$D88&amp;""""),
  ""
)</f>
        <v>mkdir "%USERPROFILE%\AppData\Roaming\Microsoft\Windows\Start Menu\Programs\134_Music_Edit" &amp; "C:\codes\vbs\command\CreateShortcutFile.vbs" "%USERPROFILE%\AppData\Roaming\Microsoft\Windows\Start Menu\Programs\134_Music_Edit\SuperTagEditor（音楽ファイルタグ編集）.lnk" "C:\prg_exe\SuperTagEditor\SuperTagEditor.exe"</v>
      </c>
      <c r="R88" s="9" t="str">
        <f ca="1">IFERROR(
  VLOOKUP(
    $G88,
    shortcut設定!$F:$J,
    MATCH(
      "ProgramsIndex",
      shortcut設定!$F$12:$J$12,
      0
    ),
    FALSE
  ),
  ""
)</f>
        <v>134</v>
      </c>
      <c r="S88" s="13" t="str">
        <f ca="1">IF(
  AND($A88&lt;&gt;"",$H88="○"),
  shortcut設定!$F$4&amp;"\"&amp;R88&amp;"_"&amp;G88,
  ""
)</f>
        <v>%USERPROFILE%\AppData\Roaming\Microsoft\Windows\Start Menu\Programs\134_Music_Edit</v>
      </c>
      <c r="T88" s="13" t="str">
        <f>IF(
  AND($A88&lt;&gt;"",$I88&lt;&gt;"-",$I88&lt;&gt;""),
  "mkdir """&amp;shortcut設定!$F$4&amp;"\"&amp;shortcut設定!$F$8&amp;""" &amp; """&amp;shortcut設定!$F$7&amp;""" """&amp;$U88&amp;""" """&amp;$C88&amp;""""&amp;IF($D88="-",""," """&amp;$D88&amp;""""),
  ""
)</f>
        <v/>
      </c>
      <c r="U88" s="14" t="str">
        <f>IF(
  AND($A88&lt;&gt;"",$I88&lt;&gt;"-",$I88&lt;&gt;""),
  shortcut設定!$F$4&amp;"\"&amp;shortcut設定!$F$8&amp;"\"&amp;$I88&amp;"（"&amp;$B88&amp;"）.lnk",
  ""
)</f>
        <v/>
      </c>
      <c r="V88" s="13" t="str">
        <f>IF(
  AND($A88&lt;&gt;"",$J88&lt;&gt;"-",$J88&lt;&gt;""),
  "mkdir """&amp;shortcut設定!$F$4&amp;"\"&amp;shortcut設定!$F$9&amp;""" &amp; """&amp;shortcut設定!$F$7&amp;""" """&amp;$W88&amp;""" """&amp;$C88&amp;""""&amp;IF($D88="-",""," """&amp;$D88&amp;"""")&amp;IF($J88="-",""," """" """&amp;$J88&amp;""""),
  ""
)</f>
        <v/>
      </c>
      <c r="W88" s="14" t="str">
        <f>IF(
  AND($A88&lt;&gt;"",$J88&lt;&gt;"-",$J88&lt;&gt;""),
  shortcut設定!$F$4&amp;"\"&amp;shortcut設定!$F$9&amp;"\"&amp;$A88&amp;"（"&amp;$B88&amp;"）.lnk",
  ""
)</f>
        <v/>
      </c>
      <c r="X88" s="13" t="str">
        <f>IF(
  AND($A88&lt;&gt;"",$K88&lt;&gt;"-",$K88&lt;&gt;""),
  """"&amp;shortcut設定!$F$7&amp;""" """&amp;$AA88&amp;""" """&amp;$C88&amp;""""&amp;IF($D88="-",""," """&amp;$D88&amp;""""),
  ""
)</f>
        <v/>
      </c>
      <c r="Y88" s="9" t="str">
        <f ca="1">IFERROR(
  VLOOKUP(
    $G88,
    shortcut設定!$F:$J,
    MATCH(
      "ProgramsIndex",
      shortcut設定!$F$12:$J$12,
      0
    ),
    FALSE
  ),
  ""
)</f>
        <v>134</v>
      </c>
      <c r="Z88" s="20" t="str">
        <f t="shared" si="7"/>
        <v/>
      </c>
      <c r="AA88" s="13" t="str">
        <f>IF(
  AND($A88&lt;&gt;"",$K88="○"),
  shortcut設定!$F$5&amp;"\"&amp;Y88&amp;"_"&amp;A88&amp;"（"&amp;B88&amp;"）"&amp;Z88&amp;".lnk",
  ""
)</f>
        <v/>
      </c>
      <c r="AB88" s="13" t="str">
        <f>IF(
  AND($A88&lt;&gt;"",$M88="○"),
  """"&amp;shortcut設定!$F$7&amp;""" """&amp;$AC88&amp;""" """&amp;$C88&amp;""""&amp;IF($D88="-",""," """&amp;$D88&amp;""""),
  ""
)</f>
        <v/>
      </c>
      <c r="AC88" s="9" t="str">
        <f>IF(
  AND($A88&lt;&gt;"",$M88="○"),
  shortcut設定!$F$6&amp;"\"&amp;A88&amp;"（"&amp;B88&amp;"）.lnk",
  ""
)</f>
        <v/>
      </c>
      <c r="AD88" s="13" t="str">
        <f>IF(
  AND($A88&lt;&gt;"",$N88&lt;&gt;"-",$N88&lt;&gt;""),
  """"&amp;shortcut設定!$F$7&amp;""" """&amp;$N88&amp;".lnk"" """&amp;$C88&amp;""""&amp;IF($D88="-",""," """&amp;$D88&amp;""""),
  ""
)</f>
        <v/>
      </c>
      <c r="AE88" s="97" t="s">
        <v>193</v>
      </c>
    </row>
    <row r="89" spans="1:31">
      <c r="A89" s="9" t="s">
        <v>680</v>
      </c>
      <c r="B89" s="9" t="s">
        <v>762</v>
      </c>
      <c r="C89" s="9" t="s">
        <v>299</v>
      </c>
      <c r="D89" s="15" t="s">
        <v>43</v>
      </c>
      <c r="E89" s="15" t="s">
        <v>185</v>
      </c>
      <c r="F89" s="15" t="s">
        <v>165</v>
      </c>
      <c r="G89" s="9" t="s">
        <v>70</v>
      </c>
      <c r="H89" s="15" t="s">
        <v>895</v>
      </c>
      <c r="I89" s="15" t="s">
        <v>69</v>
      </c>
      <c r="J89" s="15" t="s">
        <v>69</v>
      </c>
      <c r="K89" s="99" t="s">
        <v>69</v>
      </c>
      <c r="L89" s="100" t="s">
        <v>596</v>
      </c>
      <c r="M89" s="15" t="s">
        <v>69</v>
      </c>
      <c r="N89" s="26" t="s">
        <v>1000</v>
      </c>
      <c r="O89" s="9" t="str">
        <f t="shared" si="6"/>
        <v/>
      </c>
      <c r="P89" s="9" t="str">
        <f t="shared" si="5"/>
        <v/>
      </c>
      <c r="Q89" s="13" t="str">
        <f ca="1">IF(
  AND($A89&lt;&gt;"",$H89="○"),
  "mkdir """&amp;S89&amp;""" &amp; """&amp;shortcut設定!$F$7&amp;""" """&amp;S89&amp;"\"&amp;A89&amp;"（"&amp;B89&amp;"）.lnk"" """&amp;C89&amp;""""&amp;IF($D89="-",""," """&amp;$D89&amp;""""),
  ""
)</f>
        <v>mkdir "%USERPROFILE%\AppData\Roaming\Microsoft\Windows\Start Menu\Programs\122_Doc_View" &amp; "C:\codes\vbs\command\CreateShortcutFile.vbs" "%USERPROFILE%\AppData\Roaming\Microsoft\Windows\Start Menu\Programs\122_Doc_View\TablacusExplorer（ファイラー）.lnk" "C:\prg_exe\TablacusExplorer\TE64.exe"</v>
      </c>
      <c r="R89" s="9" t="str">
        <f ca="1">IFERROR(
  VLOOKUP(
    $G89,
    shortcut設定!$F:$J,
    MATCH(
      "ProgramsIndex",
      shortcut設定!$F$12:$J$12,
      0
    ),
    FALSE
  ),
  ""
)</f>
        <v>122</v>
      </c>
      <c r="S89" s="13" t="str">
        <f ca="1">IF(
  AND($A89&lt;&gt;"",$H89="○"),
  shortcut設定!$F$4&amp;"\"&amp;R89&amp;"_"&amp;G89,
  ""
)</f>
        <v>%USERPROFILE%\AppData\Roaming\Microsoft\Windows\Start Menu\Programs\122_Doc_View</v>
      </c>
      <c r="T89" s="13" t="str">
        <f>IF(
  AND($A89&lt;&gt;"",$I89&lt;&gt;"-",$I89&lt;&gt;""),
  "mkdir """&amp;shortcut設定!$F$4&amp;"\"&amp;shortcut設定!$F$8&amp;""" &amp; """&amp;shortcut設定!$F$7&amp;""" """&amp;$U89&amp;""" """&amp;$C89&amp;""""&amp;IF($D89="-",""," """&amp;$D89&amp;""""),
  ""
)</f>
        <v/>
      </c>
      <c r="U89" s="14" t="str">
        <f>IF(
  AND($A89&lt;&gt;"",$I89&lt;&gt;"-",$I89&lt;&gt;""),
  shortcut設定!$F$4&amp;"\"&amp;shortcut設定!$F$8&amp;"\"&amp;$I89&amp;"（"&amp;$B89&amp;"）.lnk",
  ""
)</f>
        <v/>
      </c>
      <c r="V89" s="13" t="str">
        <f>IF(
  AND($A89&lt;&gt;"",$J89&lt;&gt;"-",$J89&lt;&gt;""),
  "mkdir """&amp;shortcut設定!$F$4&amp;"\"&amp;shortcut設定!$F$9&amp;""" &amp; """&amp;shortcut設定!$F$7&amp;""" """&amp;$W89&amp;""" """&amp;$C89&amp;""""&amp;IF($D89="-",""," """&amp;$D89&amp;"""")&amp;IF($J89="-",""," """" """&amp;$J89&amp;""""),
  ""
)</f>
        <v/>
      </c>
      <c r="W89" s="14" t="str">
        <f>IF(
  AND($A89&lt;&gt;"",$J89&lt;&gt;"-",$J89&lt;&gt;""),
  shortcut設定!$F$4&amp;"\"&amp;shortcut設定!$F$9&amp;"\"&amp;$A89&amp;"（"&amp;$B89&amp;"）.lnk",
  ""
)</f>
        <v/>
      </c>
      <c r="X89" s="13" t="str">
        <f>IF(
  AND($A89&lt;&gt;"",$K89&lt;&gt;"-",$K89&lt;&gt;""),
  """"&amp;shortcut設定!$F$7&amp;""" """&amp;$AA89&amp;""" """&amp;$C89&amp;""""&amp;IF($D89="-",""," """&amp;$D89&amp;""""),
  ""
)</f>
        <v/>
      </c>
      <c r="Y89" s="9" t="str">
        <f ca="1">IFERROR(
  VLOOKUP(
    $G89,
    shortcut設定!$F:$J,
    MATCH(
      "ProgramsIndex",
      shortcut設定!$F$12:$J$12,
      0
    ),
    FALSE
  ),
  ""
)</f>
        <v>122</v>
      </c>
      <c r="Z89" s="20" t="str">
        <f t="shared" si="7"/>
        <v/>
      </c>
      <c r="AA89" s="13" t="str">
        <f>IF(
  AND($A89&lt;&gt;"",$K89="○"),
  shortcut設定!$F$5&amp;"\"&amp;Y89&amp;"_"&amp;A89&amp;"（"&amp;B89&amp;"）"&amp;Z89&amp;".lnk",
  ""
)</f>
        <v/>
      </c>
      <c r="AB89" s="13" t="str">
        <f>IF(
  AND($A89&lt;&gt;"",$M89="○"),
  """"&amp;shortcut設定!$F$7&amp;""" """&amp;$AC89&amp;""" """&amp;$C89&amp;""""&amp;IF($D89="-",""," """&amp;$D89&amp;""""),
  ""
)</f>
        <v/>
      </c>
      <c r="AC89" s="9" t="str">
        <f>IF(
  AND($A89&lt;&gt;"",$M89="○"),
  shortcut設定!$F$6&amp;"\"&amp;A89&amp;"（"&amp;B89&amp;"）.lnk",
  ""
)</f>
        <v/>
      </c>
      <c r="AD89" s="13" t="str">
        <f>IF(
  AND($A89&lt;&gt;"",$N89&lt;&gt;"-",$N89&lt;&gt;""),
  """"&amp;shortcut設定!$F$7&amp;""" """&amp;$N89&amp;".lnk"" """&amp;$C89&amp;""""&amp;IF($D89="-",""," """&amp;$D89&amp;""""),
  ""
)</f>
        <v/>
      </c>
      <c r="AE89" s="97" t="s">
        <v>193</v>
      </c>
    </row>
    <row r="90" spans="1:31">
      <c r="A90" s="9" t="s">
        <v>681</v>
      </c>
      <c r="B90" s="9" t="s">
        <v>822</v>
      </c>
      <c r="C90" s="9" t="s">
        <v>300</v>
      </c>
      <c r="D90" s="15" t="s">
        <v>43</v>
      </c>
      <c r="E90" s="15" t="s">
        <v>165</v>
      </c>
      <c r="F90" s="15" t="s">
        <v>165</v>
      </c>
      <c r="G90" s="9" t="s">
        <v>90</v>
      </c>
      <c r="H90" s="15" t="s">
        <v>895</v>
      </c>
      <c r="I90" s="15" t="s">
        <v>69</v>
      </c>
      <c r="J90" s="15" t="s">
        <v>69</v>
      </c>
      <c r="K90" s="99" t="s">
        <v>69</v>
      </c>
      <c r="L90" s="100" t="s">
        <v>596</v>
      </c>
      <c r="M90" s="15" t="s">
        <v>69</v>
      </c>
      <c r="N90" s="26" t="s">
        <v>1000</v>
      </c>
      <c r="O90" s="9" t="str">
        <f t="shared" si="6"/>
        <v/>
      </c>
      <c r="P90" s="9" t="str">
        <f t="shared" si="5"/>
        <v/>
      </c>
      <c r="Q90" s="13" t="str">
        <f ca="1">IF(
  AND($A90&lt;&gt;"",$H90="○"),
  "mkdir """&amp;S90&amp;""" &amp; """&amp;shortcut設定!$F$7&amp;""" """&amp;S90&amp;"\"&amp;A90&amp;"（"&amp;B90&amp;"）.lnk"" """&amp;C90&amp;""""&amp;IF($D90="-",""," """&amp;$D90&amp;""""),
  ""
)</f>
        <v>mkdir "%USERPROFILE%\AppData\Roaming\Microsoft\Windows\Start Menu\Programs\162_Network_Local" &amp; "C:\codes\vbs\command\CreateShortcutFile.vbs" "%USERPROFILE%\AppData\Roaming\Microsoft\Windows\Start Menu\Programs\162_Network_Local\TeraTerm（ターミナルソフト）.lnk" "C:\prg_exe\TeraTerm\ttermpro.exe"</v>
      </c>
      <c r="R90" s="9" t="str">
        <f ca="1">IFERROR(
  VLOOKUP(
    $G90,
    shortcut設定!$F:$J,
    MATCH(
      "ProgramsIndex",
      shortcut設定!$F$12:$J$12,
      0
    ),
    FALSE
  ),
  ""
)</f>
        <v>162</v>
      </c>
      <c r="S90" s="13" t="str">
        <f ca="1">IF(
  AND($A90&lt;&gt;"",$H90="○"),
  shortcut設定!$F$4&amp;"\"&amp;R90&amp;"_"&amp;G90,
  ""
)</f>
        <v>%USERPROFILE%\AppData\Roaming\Microsoft\Windows\Start Menu\Programs\162_Network_Local</v>
      </c>
      <c r="T90" s="13" t="str">
        <f>IF(
  AND($A90&lt;&gt;"",$I90&lt;&gt;"-",$I90&lt;&gt;""),
  "mkdir """&amp;shortcut設定!$F$4&amp;"\"&amp;shortcut設定!$F$8&amp;""" &amp; """&amp;shortcut設定!$F$7&amp;""" """&amp;$U90&amp;""" """&amp;$C90&amp;""""&amp;IF($D90="-",""," """&amp;$D90&amp;""""),
  ""
)</f>
        <v/>
      </c>
      <c r="U90" s="14" t="str">
        <f>IF(
  AND($A90&lt;&gt;"",$I90&lt;&gt;"-",$I90&lt;&gt;""),
  shortcut設定!$F$4&amp;"\"&amp;shortcut設定!$F$8&amp;"\"&amp;$I90&amp;"（"&amp;$B90&amp;"）.lnk",
  ""
)</f>
        <v/>
      </c>
      <c r="V90" s="13" t="str">
        <f>IF(
  AND($A90&lt;&gt;"",$J90&lt;&gt;"-",$J90&lt;&gt;""),
  "mkdir """&amp;shortcut設定!$F$4&amp;"\"&amp;shortcut設定!$F$9&amp;""" &amp; """&amp;shortcut設定!$F$7&amp;""" """&amp;$W90&amp;""" """&amp;$C90&amp;""""&amp;IF($D90="-",""," """&amp;$D90&amp;"""")&amp;IF($J90="-",""," """" """&amp;$J90&amp;""""),
  ""
)</f>
        <v/>
      </c>
      <c r="W90" s="14" t="str">
        <f>IF(
  AND($A90&lt;&gt;"",$J90&lt;&gt;"-",$J90&lt;&gt;""),
  shortcut設定!$F$4&amp;"\"&amp;shortcut設定!$F$9&amp;"\"&amp;$A90&amp;"（"&amp;$B90&amp;"）.lnk",
  ""
)</f>
        <v/>
      </c>
      <c r="X90" s="13" t="str">
        <f>IF(
  AND($A90&lt;&gt;"",$K90&lt;&gt;"-",$K90&lt;&gt;""),
  """"&amp;shortcut設定!$F$7&amp;""" """&amp;$AA90&amp;""" """&amp;$C90&amp;""""&amp;IF($D90="-",""," """&amp;$D90&amp;""""),
  ""
)</f>
        <v/>
      </c>
      <c r="Y90" s="9" t="str">
        <f ca="1">IFERROR(
  VLOOKUP(
    $G90,
    shortcut設定!$F:$J,
    MATCH(
      "ProgramsIndex",
      shortcut設定!$F$12:$J$12,
      0
    ),
    FALSE
  ),
  ""
)</f>
        <v>162</v>
      </c>
      <c r="Z90" s="20" t="str">
        <f t="shared" si="7"/>
        <v/>
      </c>
      <c r="AA90" s="13" t="str">
        <f>IF(
  AND($A90&lt;&gt;"",$K90="○"),
  shortcut設定!$F$5&amp;"\"&amp;Y90&amp;"_"&amp;A90&amp;"（"&amp;B90&amp;"）"&amp;Z90&amp;".lnk",
  ""
)</f>
        <v/>
      </c>
      <c r="AB90" s="13" t="str">
        <f>IF(
  AND($A90&lt;&gt;"",$M90="○"),
  """"&amp;shortcut設定!$F$7&amp;""" """&amp;$AC90&amp;""" """&amp;$C90&amp;""""&amp;IF($D90="-",""," """&amp;$D90&amp;""""),
  ""
)</f>
        <v/>
      </c>
      <c r="AC90" s="9" t="str">
        <f>IF(
  AND($A90&lt;&gt;"",$M90="○"),
  shortcut設定!$F$6&amp;"\"&amp;A90&amp;"（"&amp;B90&amp;"）.lnk",
  ""
)</f>
        <v/>
      </c>
      <c r="AD90" s="13" t="str">
        <f>IF(
  AND($A90&lt;&gt;"",$N90&lt;&gt;"-",$N90&lt;&gt;""),
  """"&amp;shortcut設定!$F$7&amp;""" """&amp;$N90&amp;".lnk"" """&amp;$C90&amp;""""&amp;IF($D90="-",""," """&amp;$D90&amp;""""),
  ""
)</f>
        <v/>
      </c>
      <c r="AE90" s="97" t="s">
        <v>193</v>
      </c>
    </row>
    <row r="91" spans="1:31">
      <c r="A91" s="9" t="s">
        <v>682</v>
      </c>
      <c r="B91" s="9" t="s">
        <v>768</v>
      </c>
      <c r="C91" s="9" t="s">
        <v>301</v>
      </c>
      <c r="D91" s="15" t="s">
        <v>43</v>
      </c>
      <c r="E91" s="15" t="s">
        <v>185</v>
      </c>
      <c r="F91" s="15" t="s">
        <v>165</v>
      </c>
      <c r="G91" s="9" t="s">
        <v>74</v>
      </c>
      <c r="H91" s="15" t="s">
        <v>895</v>
      </c>
      <c r="I91" s="15" t="s">
        <v>69</v>
      </c>
      <c r="J91" s="15" t="s">
        <v>69</v>
      </c>
      <c r="K91" s="99" t="s">
        <v>69</v>
      </c>
      <c r="L91" s="100" t="s">
        <v>596</v>
      </c>
      <c r="M91" s="15" t="s">
        <v>69</v>
      </c>
      <c r="N91" s="26" t="s">
        <v>1000</v>
      </c>
      <c r="O91" s="9" t="str">
        <f t="shared" si="6"/>
        <v/>
      </c>
      <c r="P91" s="9" t="str">
        <f t="shared" si="5"/>
        <v/>
      </c>
      <c r="Q91" s="13" t="str">
        <f ca="1">IF(
  AND($A91&lt;&gt;"",$H91="○"),
  "mkdir """&amp;S91&amp;""" &amp; """&amp;shortcut設定!$F$7&amp;""" """&amp;S91&amp;"\"&amp;A91&amp;"（"&amp;B91&amp;"）.lnk"" """&amp;C91&amp;""""&amp;IF($D91="-",""," """&amp;$D91&amp;""""),
  ""
)</f>
        <v>mkdir "%USERPROFILE%\AppData\Roaming\Microsoft\Windows\Start Menu\Programs\161_Network_Global" &amp; "C:\codes\vbs\command\CreateShortcutFile.vbs" "%USERPROFILE%\AppData\Roaming\Microsoft\Windows\Start Menu\Programs\161_Network_Global\Thunderbird（ブラウザ）.lnk" "C:\prg_exe\ThunderbirdPortable\ThunderbirdPortable.exe"</v>
      </c>
      <c r="R91" s="9" t="str">
        <f ca="1">IFERROR(
  VLOOKUP(
    $G91,
    shortcut設定!$F:$J,
    MATCH(
      "ProgramsIndex",
      shortcut設定!$F$12:$J$12,
      0
    ),
    FALSE
  ),
  ""
)</f>
        <v>161</v>
      </c>
      <c r="S91" s="13" t="str">
        <f ca="1">IF(
  AND($A91&lt;&gt;"",$H91="○"),
  shortcut設定!$F$4&amp;"\"&amp;R91&amp;"_"&amp;G91,
  ""
)</f>
        <v>%USERPROFILE%\AppData\Roaming\Microsoft\Windows\Start Menu\Programs\161_Network_Global</v>
      </c>
      <c r="T91" s="13" t="str">
        <f>IF(
  AND($A91&lt;&gt;"",$I91&lt;&gt;"-",$I91&lt;&gt;""),
  "mkdir """&amp;shortcut設定!$F$4&amp;"\"&amp;shortcut設定!$F$8&amp;""" &amp; """&amp;shortcut設定!$F$7&amp;""" """&amp;$U91&amp;""" """&amp;$C91&amp;""""&amp;IF($D91="-",""," """&amp;$D91&amp;""""),
  ""
)</f>
        <v/>
      </c>
      <c r="U91" s="14" t="str">
        <f>IF(
  AND($A91&lt;&gt;"",$I91&lt;&gt;"-",$I91&lt;&gt;""),
  shortcut設定!$F$4&amp;"\"&amp;shortcut設定!$F$8&amp;"\"&amp;$I91&amp;"（"&amp;$B91&amp;"）.lnk",
  ""
)</f>
        <v/>
      </c>
      <c r="V91" s="13" t="str">
        <f>IF(
  AND($A91&lt;&gt;"",$J91&lt;&gt;"-",$J91&lt;&gt;""),
  "mkdir """&amp;shortcut設定!$F$4&amp;"\"&amp;shortcut設定!$F$9&amp;""" &amp; """&amp;shortcut設定!$F$7&amp;""" """&amp;$W91&amp;""" """&amp;$C91&amp;""""&amp;IF($D91="-",""," """&amp;$D91&amp;"""")&amp;IF($J91="-",""," """" """&amp;$J91&amp;""""),
  ""
)</f>
        <v/>
      </c>
      <c r="W91" s="14" t="str">
        <f>IF(
  AND($A91&lt;&gt;"",$J91&lt;&gt;"-",$J91&lt;&gt;""),
  shortcut設定!$F$4&amp;"\"&amp;shortcut設定!$F$9&amp;"\"&amp;$A91&amp;"（"&amp;$B91&amp;"）.lnk",
  ""
)</f>
        <v/>
      </c>
      <c r="X91" s="13" t="str">
        <f>IF(
  AND($A91&lt;&gt;"",$K91&lt;&gt;"-",$K91&lt;&gt;""),
  """"&amp;shortcut設定!$F$7&amp;""" """&amp;$AA91&amp;""" """&amp;$C91&amp;""""&amp;IF($D91="-",""," """&amp;$D91&amp;""""),
  ""
)</f>
        <v/>
      </c>
      <c r="Y91" s="9" t="str">
        <f ca="1">IFERROR(
  VLOOKUP(
    $G91,
    shortcut設定!$F:$J,
    MATCH(
      "ProgramsIndex",
      shortcut設定!$F$12:$J$12,
      0
    ),
    FALSE
  ),
  ""
)</f>
        <v>161</v>
      </c>
      <c r="Z91" s="20" t="str">
        <f t="shared" si="7"/>
        <v/>
      </c>
      <c r="AA91" s="13" t="str">
        <f>IF(
  AND($A91&lt;&gt;"",$K91="○"),
  shortcut設定!$F$5&amp;"\"&amp;Y91&amp;"_"&amp;A91&amp;"（"&amp;B91&amp;"）"&amp;Z91&amp;".lnk",
  ""
)</f>
        <v/>
      </c>
      <c r="AB91" s="13" t="str">
        <f>IF(
  AND($A91&lt;&gt;"",$M91="○"),
  """"&amp;shortcut設定!$F$7&amp;""" """&amp;$AC91&amp;""" """&amp;$C91&amp;""""&amp;IF($D91="-",""," """&amp;$D91&amp;""""),
  ""
)</f>
        <v/>
      </c>
      <c r="AC91" s="9" t="str">
        <f>IF(
  AND($A91&lt;&gt;"",$M91="○"),
  shortcut設定!$F$6&amp;"\"&amp;A91&amp;"（"&amp;B91&amp;"）.lnk",
  ""
)</f>
        <v/>
      </c>
      <c r="AD91" s="13" t="str">
        <f>IF(
  AND($A91&lt;&gt;"",$N91&lt;&gt;"-",$N91&lt;&gt;""),
  """"&amp;shortcut設定!$F$7&amp;""" """&amp;$N91&amp;".lnk"" """&amp;$C91&amp;""""&amp;IF($D91="-",""," """&amp;$D91&amp;""""),
  ""
)</f>
        <v/>
      </c>
      <c r="AE91" s="97" t="s">
        <v>193</v>
      </c>
    </row>
    <row r="92" spans="1:31">
      <c r="A92" s="9" t="s">
        <v>683</v>
      </c>
      <c r="B92" s="9" t="s">
        <v>797</v>
      </c>
      <c r="C92" s="9" t="s">
        <v>302</v>
      </c>
      <c r="D92" s="15" t="s">
        <v>43</v>
      </c>
      <c r="E92" s="15" t="s">
        <v>165</v>
      </c>
      <c r="F92" s="15" t="s">
        <v>165</v>
      </c>
      <c r="G92" s="9" t="s">
        <v>72</v>
      </c>
      <c r="H92" s="15" t="s">
        <v>895</v>
      </c>
      <c r="I92" s="15" t="s">
        <v>69</v>
      </c>
      <c r="J92" s="15" t="s">
        <v>69</v>
      </c>
      <c r="K92" s="99" t="s">
        <v>69</v>
      </c>
      <c r="L92" s="100" t="s">
        <v>596</v>
      </c>
      <c r="M92" s="15" t="s">
        <v>69</v>
      </c>
      <c r="N92" s="26" t="s">
        <v>1000</v>
      </c>
      <c r="O92" s="9" t="str">
        <f t="shared" si="6"/>
        <v/>
      </c>
      <c r="P92" s="9" t="str">
        <f t="shared" si="5"/>
        <v/>
      </c>
      <c r="Q92" s="13" t="str">
        <f ca="1">IF(
  AND($A92&lt;&gt;"",$H92="○"),
  "mkdir """&amp;S92&amp;""" &amp; """&amp;shortcut設定!$F$7&amp;""" """&amp;S92&amp;"\"&amp;A92&amp;"（"&amp;B92&amp;"）.lnk"" """&amp;C92&amp;""""&amp;IF($D92="-",""," """&amp;$D92&amp;""""),
  ""
)</f>
        <v>mkdir "%USERPROFILE%\AppData\Roaming\Microsoft\Windows\Start Menu\Programs\121_Doc_Analyze" &amp; "C:\codes\vbs\command\CreateShortcutFile.vbs" "%USERPROFILE%\AppData\Roaming\Microsoft\Windows\Start Menu\Programs\121_Doc_Analyze\TresGrep（Grep）.lnk" "C:\prg_exe\TresGrep\TresGrep.exe"</v>
      </c>
      <c r="R92" s="9" t="str">
        <f ca="1">IFERROR(
  VLOOKUP(
    $G92,
    shortcut設定!$F:$J,
    MATCH(
      "ProgramsIndex",
      shortcut設定!$F$12:$J$12,
      0
    ),
    FALSE
  ),
  ""
)</f>
        <v>121</v>
      </c>
      <c r="S92" s="13" t="str">
        <f ca="1">IF(
  AND($A92&lt;&gt;"",$H92="○"),
  shortcut設定!$F$4&amp;"\"&amp;R92&amp;"_"&amp;G92,
  ""
)</f>
        <v>%USERPROFILE%\AppData\Roaming\Microsoft\Windows\Start Menu\Programs\121_Doc_Analyze</v>
      </c>
      <c r="T92" s="13" t="str">
        <f>IF(
  AND($A92&lt;&gt;"",$I92&lt;&gt;"-",$I92&lt;&gt;""),
  "mkdir """&amp;shortcut設定!$F$4&amp;"\"&amp;shortcut設定!$F$8&amp;""" &amp; """&amp;shortcut設定!$F$7&amp;""" """&amp;$U92&amp;""" """&amp;$C92&amp;""""&amp;IF($D92="-",""," """&amp;$D92&amp;""""),
  ""
)</f>
        <v/>
      </c>
      <c r="U92" s="14" t="str">
        <f>IF(
  AND($A92&lt;&gt;"",$I92&lt;&gt;"-",$I92&lt;&gt;""),
  shortcut設定!$F$4&amp;"\"&amp;shortcut設定!$F$8&amp;"\"&amp;$I92&amp;"（"&amp;$B92&amp;"）.lnk",
  ""
)</f>
        <v/>
      </c>
      <c r="V92" s="13" t="str">
        <f>IF(
  AND($A92&lt;&gt;"",$J92&lt;&gt;"-",$J92&lt;&gt;""),
  "mkdir """&amp;shortcut設定!$F$4&amp;"\"&amp;shortcut設定!$F$9&amp;""" &amp; """&amp;shortcut設定!$F$7&amp;""" """&amp;$W92&amp;""" """&amp;$C92&amp;""""&amp;IF($D92="-",""," """&amp;$D92&amp;"""")&amp;IF($J92="-",""," """" """&amp;$J92&amp;""""),
  ""
)</f>
        <v/>
      </c>
      <c r="W92" s="14" t="str">
        <f>IF(
  AND($A92&lt;&gt;"",$J92&lt;&gt;"-",$J92&lt;&gt;""),
  shortcut設定!$F$4&amp;"\"&amp;shortcut設定!$F$9&amp;"\"&amp;$A92&amp;"（"&amp;$B92&amp;"）.lnk",
  ""
)</f>
        <v/>
      </c>
      <c r="X92" s="13" t="str">
        <f>IF(
  AND($A92&lt;&gt;"",$K92&lt;&gt;"-",$K92&lt;&gt;""),
  """"&amp;shortcut設定!$F$7&amp;""" """&amp;$AA92&amp;""" """&amp;$C92&amp;""""&amp;IF($D92="-",""," """&amp;$D92&amp;""""),
  ""
)</f>
        <v/>
      </c>
      <c r="Y92" s="9" t="str">
        <f ca="1">IFERROR(
  VLOOKUP(
    $G92,
    shortcut設定!$F:$J,
    MATCH(
      "ProgramsIndex",
      shortcut設定!$F$12:$J$12,
      0
    ),
    FALSE
  ),
  ""
)</f>
        <v>121</v>
      </c>
      <c r="Z92" s="20" t="str">
        <f t="shared" si="7"/>
        <v/>
      </c>
      <c r="AA92" s="13" t="str">
        <f>IF(
  AND($A92&lt;&gt;"",$K92="○"),
  shortcut設定!$F$5&amp;"\"&amp;Y92&amp;"_"&amp;A92&amp;"（"&amp;B92&amp;"）"&amp;Z92&amp;".lnk",
  ""
)</f>
        <v/>
      </c>
      <c r="AB92" s="13" t="str">
        <f>IF(
  AND($A92&lt;&gt;"",$M92="○"),
  """"&amp;shortcut設定!$F$7&amp;""" """&amp;$AC92&amp;""" """&amp;$C92&amp;""""&amp;IF($D92="-",""," """&amp;$D92&amp;""""),
  ""
)</f>
        <v/>
      </c>
      <c r="AC92" s="9" t="str">
        <f>IF(
  AND($A92&lt;&gt;"",$M92="○"),
  shortcut設定!$F$6&amp;"\"&amp;A92&amp;"（"&amp;B92&amp;"）.lnk",
  ""
)</f>
        <v/>
      </c>
      <c r="AD92" s="13" t="str">
        <f>IF(
  AND($A92&lt;&gt;"",$N92&lt;&gt;"-",$N92&lt;&gt;""),
  """"&amp;shortcut設定!$F$7&amp;""" """&amp;$N92&amp;".lnk"" """&amp;$C92&amp;""""&amp;IF($D92="-",""," """&amp;$D92&amp;""""),
  ""
)</f>
        <v/>
      </c>
      <c r="AE92" s="97" t="s">
        <v>193</v>
      </c>
    </row>
    <row r="93" spans="1:31">
      <c r="A93" s="9" t="s">
        <v>91</v>
      </c>
      <c r="B93" s="9" t="s">
        <v>827</v>
      </c>
      <c r="C93" s="9" t="s">
        <v>303</v>
      </c>
      <c r="D93" s="15" t="s">
        <v>43</v>
      </c>
      <c r="E93" s="15" t="s">
        <v>185</v>
      </c>
      <c r="F93" s="15" t="s">
        <v>165</v>
      </c>
      <c r="G93" s="9" t="s">
        <v>73</v>
      </c>
      <c r="H93" s="15" t="s">
        <v>895</v>
      </c>
      <c r="I93" s="15" t="s">
        <v>69</v>
      </c>
      <c r="J93" s="15" t="s">
        <v>69</v>
      </c>
      <c r="K93" s="99" t="s">
        <v>69</v>
      </c>
      <c r="L93" s="100" t="s">
        <v>596</v>
      </c>
      <c r="M93" s="15" t="s">
        <v>69</v>
      </c>
      <c r="N93" s="26" t="s">
        <v>1000</v>
      </c>
      <c r="O93" s="9" t="str">
        <f t="shared" si="6"/>
        <v/>
      </c>
      <c r="P93" s="9" t="str">
        <f t="shared" si="5"/>
        <v/>
      </c>
      <c r="Q93" s="13" t="str">
        <f ca="1">IF(
  AND($A93&lt;&gt;"",$H93="○"),
  "mkdir """&amp;S93&amp;""" &amp; """&amp;shortcut設定!$F$7&amp;""" """&amp;S93&amp;"\"&amp;A93&amp;"（"&amp;B93&amp;"）.lnk"" """&amp;C93&amp;""""&amp;IF($D93="-",""," """&amp;$D93&amp;""""),
  ""
)</f>
        <v>mkdir "%USERPROFILE%\AppData\Roaming\Microsoft\Windows\Start Menu\Programs\172_Utility_Other" &amp; "C:\codes\vbs\command\CreateShortcutFile.vbs" "%USERPROFILE%\AppData\Roaming\Microsoft\Windows\Start Menu\Programs\172_Utility_Other\TVClock（デスクトップ時計）.lnk" "C:\prg_exe\TVClock\TVClock.exe"</v>
      </c>
      <c r="R93" s="9" t="str">
        <f ca="1">IFERROR(
  VLOOKUP(
    $G93,
    shortcut設定!$F:$J,
    MATCH(
      "ProgramsIndex",
      shortcut設定!$F$12:$J$12,
      0
    ),
    FALSE
  ),
  ""
)</f>
        <v>172</v>
      </c>
      <c r="S93" s="13" t="str">
        <f ca="1">IF(
  AND($A93&lt;&gt;"",$H93="○"),
  shortcut設定!$F$4&amp;"\"&amp;R93&amp;"_"&amp;G93,
  ""
)</f>
        <v>%USERPROFILE%\AppData\Roaming\Microsoft\Windows\Start Menu\Programs\172_Utility_Other</v>
      </c>
      <c r="T93" s="13" t="str">
        <f>IF(
  AND($A93&lt;&gt;"",$I93&lt;&gt;"-",$I93&lt;&gt;""),
  "mkdir """&amp;shortcut設定!$F$4&amp;"\"&amp;shortcut設定!$F$8&amp;""" &amp; """&amp;shortcut設定!$F$7&amp;""" """&amp;$U93&amp;""" """&amp;$C93&amp;""""&amp;IF($D93="-",""," """&amp;$D93&amp;""""),
  ""
)</f>
        <v/>
      </c>
      <c r="U93" s="14" t="str">
        <f>IF(
  AND($A93&lt;&gt;"",$I93&lt;&gt;"-",$I93&lt;&gt;""),
  shortcut設定!$F$4&amp;"\"&amp;shortcut設定!$F$8&amp;"\"&amp;$I93&amp;"（"&amp;$B93&amp;"）.lnk",
  ""
)</f>
        <v/>
      </c>
      <c r="V93" s="13" t="str">
        <f>IF(
  AND($A93&lt;&gt;"",$J93&lt;&gt;"-",$J93&lt;&gt;""),
  "mkdir """&amp;shortcut設定!$F$4&amp;"\"&amp;shortcut設定!$F$9&amp;""" &amp; """&amp;shortcut設定!$F$7&amp;""" """&amp;$W93&amp;""" """&amp;$C93&amp;""""&amp;IF($D93="-",""," """&amp;$D93&amp;"""")&amp;IF($J93="-",""," """" """&amp;$J93&amp;""""),
  ""
)</f>
        <v/>
      </c>
      <c r="W93" s="14" t="str">
        <f>IF(
  AND($A93&lt;&gt;"",$J93&lt;&gt;"-",$J93&lt;&gt;""),
  shortcut設定!$F$4&amp;"\"&amp;shortcut設定!$F$9&amp;"\"&amp;$A93&amp;"（"&amp;$B93&amp;"）.lnk",
  ""
)</f>
        <v/>
      </c>
      <c r="X93" s="13" t="str">
        <f>IF(
  AND($A93&lt;&gt;"",$K93&lt;&gt;"-",$K93&lt;&gt;""),
  """"&amp;shortcut設定!$F$7&amp;""" """&amp;$AA93&amp;""" """&amp;$C93&amp;""""&amp;IF($D93="-",""," """&amp;$D93&amp;""""),
  ""
)</f>
        <v/>
      </c>
      <c r="Y93" s="9" t="str">
        <f ca="1">IFERROR(
  VLOOKUP(
    $G93,
    shortcut設定!$F:$J,
    MATCH(
      "ProgramsIndex",
      shortcut設定!$F$12:$J$12,
      0
    ),
    FALSE
  ),
  ""
)</f>
        <v>172</v>
      </c>
      <c r="Z93" s="20" t="str">
        <f t="shared" si="7"/>
        <v/>
      </c>
      <c r="AA93" s="13" t="str">
        <f>IF(
  AND($A93&lt;&gt;"",$K93="○"),
  shortcut設定!$F$5&amp;"\"&amp;Y93&amp;"_"&amp;A93&amp;"（"&amp;B93&amp;"）"&amp;Z93&amp;".lnk",
  ""
)</f>
        <v/>
      </c>
      <c r="AB93" s="13" t="str">
        <f>IF(
  AND($A93&lt;&gt;"",$M93="○"),
  """"&amp;shortcut設定!$F$7&amp;""" """&amp;$AC93&amp;""" """&amp;$C93&amp;""""&amp;IF($D93="-",""," """&amp;$D93&amp;""""),
  ""
)</f>
        <v/>
      </c>
      <c r="AC93" s="9" t="str">
        <f>IF(
  AND($A93&lt;&gt;"",$M93="○"),
  shortcut設定!$F$6&amp;"\"&amp;A93&amp;"（"&amp;B93&amp;"）.lnk",
  ""
)</f>
        <v/>
      </c>
      <c r="AD93" s="13" t="str">
        <f>IF(
  AND($A93&lt;&gt;"",$N93&lt;&gt;"-",$N93&lt;&gt;""),
  """"&amp;shortcut設定!$F$7&amp;""" """&amp;$N93&amp;".lnk"" """&amp;$C93&amp;""""&amp;IF($D93="-",""," """&amp;$D93&amp;""""),
  ""
)</f>
        <v/>
      </c>
      <c r="AE93" s="97" t="s">
        <v>193</v>
      </c>
    </row>
    <row r="94" spans="1:31">
      <c r="A94" s="9" t="s">
        <v>684</v>
      </c>
      <c r="B94" s="9" t="s">
        <v>828</v>
      </c>
      <c r="C94" s="9" t="s">
        <v>304</v>
      </c>
      <c r="D94" s="15" t="s">
        <v>43</v>
      </c>
      <c r="E94" s="15" t="s">
        <v>185</v>
      </c>
      <c r="F94" s="15" t="s">
        <v>165</v>
      </c>
      <c r="G94" s="9" t="s">
        <v>80</v>
      </c>
      <c r="H94" s="15" t="s">
        <v>895</v>
      </c>
      <c r="I94" s="15" t="s">
        <v>69</v>
      </c>
      <c r="J94" s="15" t="s">
        <v>69</v>
      </c>
      <c r="K94" s="99" t="s">
        <v>69</v>
      </c>
      <c r="L94" s="100" t="s">
        <v>596</v>
      </c>
      <c r="M94" s="15" t="s">
        <v>69</v>
      </c>
      <c r="N94" s="26" t="s">
        <v>1000</v>
      </c>
      <c r="O94" s="9" t="str">
        <f t="shared" si="6"/>
        <v/>
      </c>
      <c r="P94" s="9" t="str">
        <f t="shared" si="5"/>
        <v/>
      </c>
      <c r="Q94" s="13" t="str">
        <f ca="1">IF(
  AND($A94&lt;&gt;"",$H94="○"),
  "mkdir """&amp;S94&amp;""" &amp; """&amp;shortcut設定!$F$7&amp;""" """&amp;S94&amp;"\"&amp;A94&amp;"（"&amp;B94&amp;"）.lnk"" """&amp;C94&amp;""""&amp;IF($D94="-",""," """&amp;$D94&amp;""""),
  ""
)</f>
        <v>mkdir "%USERPROFILE%\AppData\Roaming\Microsoft\Windows\Start Menu\Programs\111_Common_Analyze" &amp; "C:\codes\vbs\command\CreateShortcutFile.vbs" "%USERPROFILE%\AppData\Roaming\Microsoft\Windows\Start Menu\Programs\111_Common_Analyze\UnDup（重複ファイル検索）.lnk" "C:\prg_exe\UnDup\UnDup.exe"</v>
      </c>
      <c r="R94" s="9" t="str">
        <f ca="1">IFERROR(
  VLOOKUP(
    $G94,
    shortcut設定!$F:$J,
    MATCH(
      "ProgramsIndex",
      shortcut設定!$F$12:$J$12,
      0
    ),
    FALSE
  ),
  ""
)</f>
        <v>111</v>
      </c>
      <c r="S94" s="13" t="str">
        <f ca="1">IF(
  AND($A94&lt;&gt;"",$H94="○"),
  shortcut設定!$F$4&amp;"\"&amp;R94&amp;"_"&amp;G94,
  ""
)</f>
        <v>%USERPROFILE%\AppData\Roaming\Microsoft\Windows\Start Menu\Programs\111_Common_Analyze</v>
      </c>
      <c r="T94" s="13" t="str">
        <f>IF(
  AND($A94&lt;&gt;"",$I94&lt;&gt;"-",$I94&lt;&gt;""),
  "mkdir """&amp;shortcut設定!$F$4&amp;"\"&amp;shortcut設定!$F$8&amp;""" &amp; """&amp;shortcut設定!$F$7&amp;""" """&amp;$U94&amp;""" """&amp;$C94&amp;""""&amp;IF($D94="-",""," """&amp;$D94&amp;""""),
  ""
)</f>
        <v/>
      </c>
      <c r="U94" s="14" t="str">
        <f>IF(
  AND($A94&lt;&gt;"",$I94&lt;&gt;"-",$I94&lt;&gt;""),
  shortcut設定!$F$4&amp;"\"&amp;shortcut設定!$F$8&amp;"\"&amp;$I94&amp;"（"&amp;$B94&amp;"）.lnk",
  ""
)</f>
        <v/>
      </c>
      <c r="V94" s="13" t="str">
        <f>IF(
  AND($A94&lt;&gt;"",$J94&lt;&gt;"-",$J94&lt;&gt;""),
  "mkdir """&amp;shortcut設定!$F$4&amp;"\"&amp;shortcut設定!$F$9&amp;""" &amp; """&amp;shortcut設定!$F$7&amp;""" """&amp;$W94&amp;""" """&amp;$C94&amp;""""&amp;IF($D94="-",""," """&amp;$D94&amp;"""")&amp;IF($J94="-",""," """" """&amp;$J94&amp;""""),
  ""
)</f>
        <v/>
      </c>
      <c r="W94" s="14" t="str">
        <f>IF(
  AND($A94&lt;&gt;"",$J94&lt;&gt;"-",$J94&lt;&gt;""),
  shortcut設定!$F$4&amp;"\"&amp;shortcut設定!$F$9&amp;"\"&amp;$A94&amp;"（"&amp;$B94&amp;"）.lnk",
  ""
)</f>
        <v/>
      </c>
      <c r="X94" s="13" t="str">
        <f>IF(
  AND($A94&lt;&gt;"",$K94&lt;&gt;"-",$K94&lt;&gt;""),
  """"&amp;shortcut設定!$F$7&amp;""" """&amp;$AA94&amp;""" """&amp;$C94&amp;""""&amp;IF($D94="-",""," """&amp;$D94&amp;""""),
  ""
)</f>
        <v/>
      </c>
      <c r="Y94" s="9" t="str">
        <f ca="1">IFERROR(
  VLOOKUP(
    $G94,
    shortcut設定!$F:$J,
    MATCH(
      "ProgramsIndex",
      shortcut設定!$F$12:$J$12,
      0
    ),
    FALSE
  ),
  ""
)</f>
        <v>111</v>
      </c>
      <c r="Z94" s="20" t="str">
        <f t="shared" si="7"/>
        <v/>
      </c>
      <c r="AA94" s="13" t="str">
        <f>IF(
  AND($A94&lt;&gt;"",$K94="○"),
  shortcut設定!$F$5&amp;"\"&amp;Y94&amp;"_"&amp;A94&amp;"（"&amp;B94&amp;"）"&amp;Z94&amp;".lnk",
  ""
)</f>
        <v/>
      </c>
      <c r="AB94" s="13" t="str">
        <f>IF(
  AND($A94&lt;&gt;"",$M94="○"),
  """"&amp;shortcut設定!$F$7&amp;""" """&amp;$AC94&amp;""" """&amp;$C94&amp;""""&amp;IF($D94="-",""," """&amp;$D94&amp;""""),
  ""
)</f>
        <v/>
      </c>
      <c r="AC94" s="9" t="str">
        <f>IF(
  AND($A94&lt;&gt;"",$M94="○"),
  shortcut設定!$F$6&amp;"\"&amp;A94&amp;"（"&amp;B94&amp;"）.lnk",
  ""
)</f>
        <v/>
      </c>
      <c r="AD94" s="13" t="str">
        <f>IF(
  AND($A94&lt;&gt;"",$N94&lt;&gt;"-",$N94&lt;&gt;""),
  """"&amp;shortcut設定!$F$7&amp;""" """&amp;$N94&amp;".lnk"" """&amp;$C94&amp;""""&amp;IF($D94="-",""," """&amp;$D94&amp;""""),
  ""
)</f>
        <v/>
      </c>
      <c r="AE94" s="97" t="s">
        <v>193</v>
      </c>
    </row>
    <row r="95" spans="1:31">
      <c r="A95" s="9" t="s">
        <v>685</v>
      </c>
      <c r="B95" s="9" t="s">
        <v>829</v>
      </c>
      <c r="C95" s="9" t="s">
        <v>305</v>
      </c>
      <c r="D95" s="15" t="s">
        <v>43</v>
      </c>
      <c r="E95" s="15" t="s">
        <v>185</v>
      </c>
      <c r="F95" s="15" t="s">
        <v>165</v>
      </c>
      <c r="G95" s="9" t="s">
        <v>73</v>
      </c>
      <c r="H95" s="15" t="s">
        <v>895</v>
      </c>
      <c r="I95" s="15" t="s">
        <v>69</v>
      </c>
      <c r="J95" s="15" t="s">
        <v>69</v>
      </c>
      <c r="K95" s="99" t="s">
        <v>69</v>
      </c>
      <c r="L95" s="100" t="s">
        <v>596</v>
      </c>
      <c r="M95" s="15" t="s">
        <v>69</v>
      </c>
      <c r="N95" s="26" t="s">
        <v>1000</v>
      </c>
      <c r="O95" s="9" t="str">
        <f t="shared" si="6"/>
        <v/>
      </c>
      <c r="P95" s="9" t="str">
        <f t="shared" si="5"/>
        <v/>
      </c>
      <c r="Q95" s="13" t="str">
        <f ca="1">IF(
  AND($A95&lt;&gt;"",$H95="○"),
  "mkdir """&amp;S95&amp;""" &amp; """&amp;shortcut設定!$F$7&amp;""" """&amp;S95&amp;"\"&amp;A95&amp;"（"&amp;B95&amp;"）.lnk"" """&amp;C95&amp;""""&amp;IF($D95="-",""," """&amp;$D95&amp;""""),
  ""
)</f>
        <v>mkdir "%USERPROFILE%\AppData\Roaming\Microsoft\Windows\Start Menu\Programs\172_Utility_Other" &amp; "C:\codes\vbs\command\CreateShortcutFile.vbs" "%USERPROFILE%\AppData\Roaming\Microsoft\Windows\Start Menu\Programs\172_Utility_Other\VbTimer（タイマー）.lnk" "C:\prg_exe\VbTimer\VbTimer.exe"</v>
      </c>
      <c r="R95" s="9" t="str">
        <f ca="1">IFERROR(
  VLOOKUP(
    $G95,
    shortcut設定!$F:$J,
    MATCH(
      "ProgramsIndex",
      shortcut設定!$F$12:$J$12,
      0
    ),
    FALSE
  ),
  ""
)</f>
        <v>172</v>
      </c>
      <c r="S95" s="13" t="str">
        <f ca="1">IF(
  AND($A95&lt;&gt;"",$H95="○"),
  shortcut設定!$F$4&amp;"\"&amp;R95&amp;"_"&amp;G95,
  ""
)</f>
        <v>%USERPROFILE%\AppData\Roaming\Microsoft\Windows\Start Menu\Programs\172_Utility_Other</v>
      </c>
      <c r="T95" s="13" t="str">
        <f>IF(
  AND($A95&lt;&gt;"",$I95&lt;&gt;"-",$I95&lt;&gt;""),
  "mkdir """&amp;shortcut設定!$F$4&amp;"\"&amp;shortcut設定!$F$8&amp;""" &amp; """&amp;shortcut設定!$F$7&amp;""" """&amp;$U95&amp;""" """&amp;$C95&amp;""""&amp;IF($D95="-",""," """&amp;$D95&amp;""""),
  ""
)</f>
        <v/>
      </c>
      <c r="U95" s="14" t="str">
        <f>IF(
  AND($A95&lt;&gt;"",$I95&lt;&gt;"-",$I95&lt;&gt;""),
  shortcut設定!$F$4&amp;"\"&amp;shortcut設定!$F$8&amp;"\"&amp;$I95&amp;"（"&amp;$B95&amp;"）.lnk",
  ""
)</f>
        <v/>
      </c>
      <c r="V95" s="13" t="str">
        <f>IF(
  AND($A95&lt;&gt;"",$J95&lt;&gt;"-",$J95&lt;&gt;""),
  "mkdir """&amp;shortcut設定!$F$4&amp;"\"&amp;shortcut設定!$F$9&amp;""" &amp; """&amp;shortcut設定!$F$7&amp;""" """&amp;$W95&amp;""" """&amp;$C95&amp;""""&amp;IF($D95="-",""," """&amp;$D95&amp;"""")&amp;IF($J95="-",""," """" """&amp;$J95&amp;""""),
  ""
)</f>
        <v/>
      </c>
      <c r="W95" s="14" t="str">
        <f>IF(
  AND($A95&lt;&gt;"",$J95&lt;&gt;"-",$J95&lt;&gt;""),
  shortcut設定!$F$4&amp;"\"&amp;shortcut設定!$F$9&amp;"\"&amp;$A95&amp;"（"&amp;$B95&amp;"）.lnk",
  ""
)</f>
        <v/>
      </c>
      <c r="X95" s="13" t="str">
        <f>IF(
  AND($A95&lt;&gt;"",$K95&lt;&gt;"-",$K95&lt;&gt;""),
  """"&amp;shortcut設定!$F$7&amp;""" """&amp;$AA95&amp;""" """&amp;$C95&amp;""""&amp;IF($D95="-",""," """&amp;$D95&amp;""""),
  ""
)</f>
        <v/>
      </c>
      <c r="Y95" s="9" t="str">
        <f ca="1">IFERROR(
  VLOOKUP(
    $G95,
    shortcut設定!$F:$J,
    MATCH(
      "ProgramsIndex",
      shortcut設定!$F$12:$J$12,
      0
    ),
    FALSE
  ),
  ""
)</f>
        <v>172</v>
      </c>
      <c r="Z95" s="20" t="str">
        <f t="shared" si="7"/>
        <v/>
      </c>
      <c r="AA95" s="13" t="str">
        <f>IF(
  AND($A95&lt;&gt;"",$K95="○"),
  shortcut設定!$F$5&amp;"\"&amp;Y95&amp;"_"&amp;A95&amp;"（"&amp;B95&amp;"）"&amp;Z95&amp;".lnk",
  ""
)</f>
        <v/>
      </c>
      <c r="AB95" s="13" t="str">
        <f>IF(
  AND($A95&lt;&gt;"",$M95="○"),
  """"&amp;shortcut設定!$F$7&amp;""" """&amp;$AC95&amp;""" """&amp;$C95&amp;""""&amp;IF($D95="-",""," """&amp;$D95&amp;""""),
  ""
)</f>
        <v/>
      </c>
      <c r="AC95" s="9" t="str">
        <f>IF(
  AND($A95&lt;&gt;"",$M95="○"),
  shortcut設定!$F$6&amp;"\"&amp;A95&amp;"（"&amp;B95&amp;"）.lnk",
  ""
)</f>
        <v/>
      </c>
      <c r="AD95" s="13" t="str">
        <f>IF(
  AND($A95&lt;&gt;"",$N95&lt;&gt;"-",$N95&lt;&gt;""),
  """"&amp;shortcut設定!$F$7&amp;""" """&amp;$N95&amp;".lnk"" """&amp;$C95&amp;""""&amp;IF($D95="-",""," """&amp;$D95&amp;""""),
  ""
)</f>
        <v/>
      </c>
      <c r="AE95" s="97" t="s">
        <v>193</v>
      </c>
    </row>
    <row r="96" spans="1:31">
      <c r="A96" s="9" t="s">
        <v>686</v>
      </c>
      <c r="B96" s="9" t="s">
        <v>830</v>
      </c>
      <c r="C96" s="9" t="s">
        <v>306</v>
      </c>
      <c r="D96" s="15" t="s">
        <v>43</v>
      </c>
      <c r="E96" s="15" t="s">
        <v>185</v>
      </c>
      <c r="F96" s="15" t="s">
        <v>165</v>
      </c>
      <c r="G96" s="9" t="s">
        <v>73</v>
      </c>
      <c r="H96" s="15" t="s">
        <v>895</v>
      </c>
      <c r="I96" s="15" t="s">
        <v>69</v>
      </c>
      <c r="J96" s="15" t="s">
        <v>69</v>
      </c>
      <c r="K96" s="99" t="s">
        <v>69</v>
      </c>
      <c r="L96" s="100" t="s">
        <v>596</v>
      </c>
      <c r="M96" s="15" t="s">
        <v>69</v>
      </c>
      <c r="N96" s="26" t="s">
        <v>1000</v>
      </c>
      <c r="O96" s="9" t="str">
        <f t="shared" si="6"/>
        <v/>
      </c>
      <c r="P96" s="9" t="str">
        <f t="shared" si="5"/>
        <v/>
      </c>
      <c r="Q96" s="13" t="str">
        <f ca="1">IF(
  AND($A96&lt;&gt;"",$H96="○"),
  "mkdir """&amp;S96&amp;""" &amp; """&amp;shortcut設定!$F$7&amp;""" """&amp;S96&amp;"\"&amp;A96&amp;"（"&amp;B96&amp;"）.lnk"" """&amp;C96&amp;""""&amp;IF($D96="-",""," """&amp;$D96&amp;""""),
  ""
)</f>
        <v>mkdir "%USERPROFILE%\AppData\Roaming\Microsoft\Windows\Start Menu\Programs\172_Utility_Other" &amp; "C:\codes\vbs\command\CreateShortcutFile.vbs" "%USERPROFILE%\AppData\Roaming\Microsoft\Windows\Start Menu\Programs\172_Utility_Other\VbWinPos（ウィンドウ位置記憶）.lnk" "C:\prg_exe\VbWinPos\VbWinPos.exe"</v>
      </c>
      <c r="R96" s="9" t="str">
        <f ca="1">IFERROR(
  VLOOKUP(
    $G96,
    shortcut設定!$F:$J,
    MATCH(
      "ProgramsIndex",
      shortcut設定!$F$12:$J$12,
      0
    ),
    FALSE
  ),
  ""
)</f>
        <v>172</v>
      </c>
      <c r="S96" s="13" t="str">
        <f ca="1">IF(
  AND($A96&lt;&gt;"",$H96="○"),
  shortcut設定!$F$4&amp;"\"&amp;R96&amp;"_"&amp;G96,
  ""
)</f>
        <v>%USERPROFILE%\AppData\Roaming\Microsoft\Windows\Start Menu\Programs\172_Utility_Other</v>
      </c>
      <c r="T96" s="13" t="str">
        <f>IF(
  AND($A96&lt;&gt;"",$I96&lt;&gt;"-",$I96&lt;&gt;""),
  "mkdir """&amp;shortcut設定!$F$4&amp;"\"&amp;shortcut設定!$F$8&amp;""" &amp; """&amp;shortcut設定!$F$7&amp;""" """&amp;$U96&amp;""" """&amp;$C96&amp;""""&amp;IF($D96="-",""," """&amp;$D96&amp;""""),
  ""
)</f>
        <v/>
      </c>
      <c r="U96" s="14" t="str">
        <f>IF(
  AND($A96&lt;&gt;"",$I96&lt;&gt;"-",$I96&lt;&gt;""),
  shortcut設定!$F$4&amp;"\"&amp;shortcut設定!$F$8&amp;"\"&amp;$I96&amp;"（"&amp;$B96&amp;"）.lnk",
  ""
)</f>
        <v/>
      </c>
      <c r="V96" s="13" t="str">
        <f>IF(
  AND($A96&lt;&gt;"",$J96&lt;&gt;"-",$J96&lt;&gt;""),
  "mkdir """&amp;shortcut設定!$F$4&amp;"\"&amp;shortcut設定!$F$9&amp;""" &amp; """&amp;shortcut設定!$F$7&amp;""" """&amp;$W96&amp;""" """&amp;$C96&amp;""""&amp;IF($D96="-",""," """&amp;$D96&amp;"""")&amp;IF($J96="-",""," """" """&amp;$J96&amp;""""),
  ""
)</f>
        <v/>
      </c>
      <c r="W96" s="14" t="str">
        <f>IF(
  AND($A96&lt;&gt;"",$J96&lt;&gt;"-",$J96&lt;&gt;""),
  shortcut設定!$F$4&amp;"\"&amp;shortcut設定!$F$9&amp;"\"&amp;$A96&amp;"（"&amp;$B96&amp;"）.lnk",
  ""
)</f>
        <v/>
      </c>
      <c r="X96" s="13" t="str">
        <f>IF(
  AND($A96&lt;&gt;"",$K96&lt;&gt;"-",$K96&lt;&gt;""),
  """"&amp;shortcut設定!$F$7&amp;""" """&amp;$AA96&amp;""" """&amp;$C96&amp;""""&amp;IF($D96="-",""," """&amp;$D96&amp;""""),
  ""
)</f>
        <v/>
      </c>
      <c r="Y96" s="9" t="str">
        <f ca="1">IFERROR(
  VLOOKUP(
    $G96,
    shortcut設定!$F:$J,
    MATCH(
      "ProgramsIndex",
      shortcut設定!$F$12:$J$12,
      0
    ),
    FALSE
  ),
  ""
)</f>
        <v>172</v>
      </c>
      <c r="Z96" s="20" t="str">
        <f t="shared" si="7"/>
        <v/>
      </c>
      <c r="AA96" s="13" t="str">
        <f>IF(
  AND($A96&lt;&gt;"",$K96="○"),
  shortcut設定!$F$5&amp;"\"&amp;Y96&amp;"_"&amp;A96&amp;"（"&amp;B96&amp;"）"&amp;Z96&amp;".lnk",
  ""
)</f>
        <v/>
      </c>
      <c r="AB96" s="13" t="str">
        <f>IF(
  AND($A96&lt;&gt;"",$M96="○"),
  """"&amp;shortcut設定!$F$7&amp;""" """&amp;$AC96&amp;""" """&amp;$C96&amp;""""&amp;IF($D96="-",""," """&amp;$D96&amp;""""),
  ""
)</f>
        <v/>
      </c>
      <c r="AC96" s="9" t="str">
        <f>IF(
  AND($A96&lt;&gt;"",$M96="○"),
  shortcut設定!$F$6&amp;"\"&amp;A96&amp;"（"&amp;B96&amp;"）.lnk",
  ""
)</f>
        <v/>
      </c>
      <c r="AD96" s="13" t="str">
        <f>IF(
  AND($A96&lt;&gt;"",$N96&lt;&gt;"-",$N96&lt;&gt;""),
  """"&amp;shortcut設定!$F$7&amp;""" """&amp;$N96&amp;".lnk"" """&amp;$C96&amp;""""&amp;IF($D96="-",""," """&amp;$D96&amp;""""),
  ""
)</f>
        <v/>
      </c>
      <c r="AE96" s="97" t="s">
        <v>193</v>
      </c>
    </row>
    <row r="97" spans="1:31">
      <c r="A97" s="9" t="s">
        <v>687</v>
      </c>
      <c r="B97" s="9" t="s">
        <v>796</v>
      </c>
      <c r="C97" s="9" t="s">
        <v>307</v>
      </c>
      <c r="D97" s="15" t="s">
        <v>43</v>
      </c>
      <c r="E97" s="15" t="s">
        <v>165</v>
      </c>
      <c r="F97" s="15" t="s">
        <v>165</v>
      </c>
      <c r="G97" s="9" t="s">
        <v>82</v>
      </c>
      <c r="H97" s="15" t="s">
        <v>895</v>
      </c>
      <c r="I97" s="15" t="s">
        <v>69</v>
      </c>
      <c r="J97" s="15" t="s">
        <v>69</v>
      </c>
      <c r="K97" s="99" t="s">
        <v>69</v>
      </c>
      <c r="L97" s="100" t="s">
        <v>596</v>
      </c>
      <c r="M97" s="15" t="s">
        <v>69</v>
      </c>
      <c r="N97" s="26" t="s">
        <v>1000</v>
      </c>
      <c r="O97" s="9" t="str">
        <f t="shared" si="6"/>
        <v/>
      </c>
      <c r="P97" s="9" t="str">
        <f t="shared" si="5"/>
        <v/>
      </c>
      <c r="Q97" s="13" t="str">
        <f ca="1">IF(
  AND($A97&lt;&gt;"",$H97="○"),
  "mkdir """&amp;S97&amp;""" &amp; """&amp;shortcut設定!$F$7&amp;""" """&amp;S97&amp;"\"&amp;A97&amp;"（"&amp;B97&amp;"）.lnk"" """&amp;C97&amp;""""&amp;IF($D97="-",""," """&amp;$D97&amp;""""),
  ""
)</f>
        <v>mkdir "%USERPROFILE%\AppData\Roaming\Microsoft\Windows\Start Menu\Programs\123_Doc_Edit" &amp; "C:\codes\vbs\command\CreateShortcutFile.vbs" "%USERPROFILE%\AppData\Roaming\Microsoft\Windows\Start Menu\Programs\123_Doc_Edit\Vim（テキストエディタ）.lnk" "C:\prg_exe\Vim\gvim.exe"</v>
      </c>
      <c r="R97" s="9" t="str">
        <f ca="1">IFERROR(
  VLOOKUP(
    $G97,
    shortcut設定!$F:$J,
    MATCH(
      "ProgramsIndex",
      shortcut設定!$F$12:$J$12,
      0
    ),
    FALSE
  ),
  ""
)</f>
        <v>123</v>
      </c>
      <c r="S97" s="13" t="str">
        <f ca="1">IF(
  AND($A97&lt;&gt;"",$H97="○"),
  shortcut設定!$F$4&amp;"\"&amp;R97&amp;"_"&amp;G97,
  ""
)</f>
        <v>%USERPROFILE%\AppData\Roaming\Microsoft\Windows\Start Menu\Programs\123_Doc_Edit</v>
      </c>
      <c r="T97" s="13" t="str">
        <f>IF(
  AND($A97&lt;&gt;"",$I97&lt;&gt;"-",$I97&lt;&gt;""),
  "mkdir """&amp;shortcut設定!$F$4&amp;"\"&amp;shortcut設定!$F$8&amp;""" &amp; """&amp;shortcut設定!$F$7&amp;""" """&amp;$U97&amp;""" """&amp;$C97&amp;""""&amp;IF($D97="-",""," """&amp;$D97&amp;""""),
  ""
)</f>
        <v/>
      </c>
      <c r="U97" s="14" t="str">
        <f>IF(
  AND($A97&lt;&gt;"",$I97&lt;&gt;"-",$I97&lt;&gt;""),
  shortcut設定!$F$4&amp;"\"&amp;shortcut設定!$F$8&amp;"\"&amp;$I97&amp;"（"&amp;$B97&amp;"）.lnk",
  ""
)</f>
        <v/>
      </c>
      <c r="V97" s="13" t="str">
        <f>IF(
  AND($A97&lt;&gt;"",$J97&lt;&gt;"-",$J97&lt;&gt;""),
  "mkdir """&amp;shortcut設定!$F$4&amp;"\"&amp;shortcut設定!$F$9&amp;""" &amp; """&amp;shortcut設定!$F$7&amp;""" """&amp;$W97&amp;""" """&amp;$C97&amp;""""&amp;IF($D97="-",""," """&amp;$D97&amp;"""")&amp;IF($J97="-",""," """" """&amp;$J97&amp;""""),
  ""
)</f>
        <v/>
      </c>
      <c r="W97" s="14" t="str">
        <f>IF(
  AND($A97&lt;&gt;"",$J97&lt;&gt;"-",$J97&lt;&gt;""),
  shortcut設定!$F$4&amp;"\"&amp;shortcut設定!$F$9&amp;"\"&amp;$A97&amp;"（"&amp;$B97&amp;"）.lnk",
  ""
)</f>
        <v/>
      </c>
      <c r="X97" s="13" t="str">
        <f>IF(
  AND($A97&lt;&gt;"",$K97&lt;&gt;"-",$K97&lt;&gt;""),
  """"&amp;shortcut設定!$F$7&amp;""" """&amp;$AA97&amp;""" """&amp;$C97&amp;""""&amp;IF($D97="-",""," """&amp;$D97&amp;""""),
  ""
)</f>
        <v/>
      </c>
      <c r="Y97" s="9" t="str">
        <f ca="1">IFERROR(
  VLOOKUP(
    $G97,
    shortcut設定!$F:$J,
    MATCH(
      "ProgramsIndex",
      shortcut設定!$F$12:$J$12,
      0
    ),
    FALSE
  ),
  ""
)</f>
        <v>123</v>
      </c>
      <c r="Z97" s="20" t="str">
        <f t="shared" si="7"/>
        <v/>
      </c>
      <c r="AA97" s="13" t="str">
        <f>IF(
  AND($A97&lt;&gt;"",$K97="○"),
  shortcut設定!$F$5&amp;"\"&amp;Y97&amp;"_"&amp;A97&amp;"（"&amp;B97&amp;"）"&amp;Z97&amp;".lnk",
  ""
)</f>
        <v/>
      </c>
      <c r="AB97" s="13" t="str">
        <f>IF(
  AND($A97&lt;&gt;"",$M97="○"),
  """"&amp;shortcut設定!$F$7&amp;""" """&amp;$AC97&amp;""" """&amp;$C97&amp;""""&amp;IF($D97="-",""," """&amp;$D97&amp;""""),
  ""
)</f>
        <v/>
      </c>
      <c r="AC97" s="9" t="str">
        <f>IF(
  AND($A97&lt;&gt;"",$M97="○"),
  shortcut設定!$F$6&amp;"\"&amp;A97&amp;"（"&amp;B97&amp;"）.lnk",
  ""
)</f>
        <v/>
      </c>
      <c r="AD97" s="13" t="str">
        <f>IF(
  AND($A97&lt;&gt;"",$N97&lt;&gt;"-",$N97&lt;&gt;""),
  """"&amp;shortcut設定!$F$7&amp;""" """&amp;$N97&amp;".lnk"" """&amp;$C97&amp;""""&amp;IF($D97="-",""," """&amp;$D97&amp;""""),
  ""
)</f>
        <v/>
      </c>
      <c r="AE97" s="97" t="s">
        <v>193</v>
      </c>
    </row>
    <row r="98" spans="1:31">
      <c r="A98" s="9" t="s">
        <v>688</v>
      </c>
      <c r="B98" s="9" t="s">
        <v>796</v>
      </c>
      <c r="C98" s="9" t="s">
        <v>308</v>
      </c>
      <c r="D98" s="15" t="s">
        <v>43</v>
      </c>
      <c r="E98" s="15" t="s">
        <v>165</v>
      </c>
      <c r="F98" s="15" t="s">
        <v>165</v>
      </c>
      <c r="G98" s="9" t="s">
        <v>82</v>
      </c>
      <c r="H98" s="15" t="s">
        <v>895</v>
      </c>
      <c r="I98" s="15" t="s">
        <v>69</v>
      </c>
      <c r="J98" s="15" t="s">
        <v>69</v>
      </c>
      <c r="K98" s="99" t="s">
        <v>69</v>
      </c>
      <c r="L98" s="100" t="s">
        <v>596</v>
      </c>
      <c r="M98" s="15" t="s">
        <v>69</v>
      </c>
      <c r="N98" s="26" t="s">
        <v>1000</v>
      </c>
      <c r="O98" s="9" t="str">
        <f t="shared" si="6"/>
        <v/>
      </c>
      <c r="P98" s="9" t="str">
        <f t="shared" ref="P98:P130" si="8">IF(
  OR(
    $G98="-",
    COUNTIF(カテゴリ,$G98)&gt;0
  ),
  "",
  "★NG★"
)</f>
        <v/>
      </c>
      <c r="Q98" s="13" t="str">
        <f ca="1">IF(
  AND($A98&lt;&gt;"",$H98="○"),
  "mkdir """&amp;S98&amp;""" &amp; """&amp;shortcut設定!$F$7&amp;""" """&amp;S98&amp;"\"&amp;A98&amp;"（"&amp;B98&amp;"）.lnk"" """&amp;C98&amp;""""&amp;IF($D98="-",""," """&amp;$D98&amp;""""),
  ""
)</f>
        <v>mkdir "%USERPROFILE%\AppData\Roaming\Microsoft\Windows\Start Menu\Programs\123_Doc_Edit" &amp; "C:\codes\vbs\command\CreateShortcutFile.vbs" "%USERPROFILE%\AppData\Roaming\Microsoft\Windows\Start Menu\Programs\123_Doc_Edit\VSCode（テキストエディタ）.lnk" "C:\prg_exe\VSCode\Code.exe"</v>
      </c>
      <c r="R98" s="9" t="str">
        <f ca="1">IFERROR(
  VLOOKUP(
    $G98,
    shortcut設定!$F:$J,
    MATCH(
      "ProgramsIndex",
      shortcut設定!$F$12:$J$12,
      0
    ),
    FALSE
  ),
  ""
)</f>
        <v>123</v>
      </c>
      <c r="S98" s="13" t="str">
        <f ca="1">IF(
  AND($A98&lt;&gt;"",$H98="○"),
  shortcut設定!$F$4&amp;"\"&amp;R98&amp;"_"&amp;G98,
  ""
)</f>
        <v>%USERPROFILE%\AppData\Roaming\Microsoft\Windows\Start Menu\Programs\123_Doc_Edit</v>
      </c>
      <c r="T98" s="13" t="str">
        <f>IF(
  AND($A98&lt;&gt;"",$I98&lt;&gt;"-",$I98&lt;&gt;""),
  "mkdir """&amp;shortcut設定!$F$4&amp;"\"&amp;shortcut設定!$F$8&amp;""" &amp; """&amp;shortcut設定!$F$7&amp;""" """&amp;$U98&amp;""" """&amp;$C98&amp;""""&amp;IF($D98="-",""," """&amp;$D98&amp;""""),
  ""
)</f>
        <v/>
      </c>
      <c r="U98" s="14" t="str">
        <f>IF(
  AND($A98&lt;&gt;"",$I98&lt;&gt;"-",$I98&lt;&gt;""),
  shortcut設定!$F$4&amp;"\"&amp;shortcut設定!$F$8&amp;"\"&amp;$I98&amp;"（"&amp;$B98&amp;"）.lnk",
  ""
)</f>
        <v/>
      </c>
      <c r="V98" s="13" t="str">
        <f>IF(
  AND($A98&lt;&gt;"",$J98&lt;&gt;"-",$J98&lt;&gt;""),
  "mkdir """&amp;shortcut設定!$F$4&amp;"\"&amp;shortcut設定!$F$9&amp;""" &amp; """&amp;shortcut設定!$F$7&amp;""" """&amp;$W98&amp;""" """&amp;$C98&amp;""""&amp;IF($D98="-",""," """&amp;$D98&amp;"""")&amp;IF($J98="-",""," """" """&amp;$J98&amp;""""),
  ""
)</f>
        <v/>
      </c>
      <c r="W98" s="14" t="str">
        <f>IF(
  AND($A98&lt;&gt;"",$J98&lt;&gt;"-",$J98&lt;&gt;""),
  shortcut設定!$F$4&amp;"\"&amp;shortcut設定!$F$9&amp;"\"&amp;$A98&amp;"（"&amp;$B98&amp;"）.lnk",
  ""
)</f>
        <v/>
      </c>
      <c r="X98" s="13" t="str">
        <f>IF(
  AND($A98&lt;&gt;"",$K98&lt;&gt;"-",$K98&lt;&gt;""),
  """"&amp;shortcut設定!$F$7&amp;""" """&amp;$AA98&amp;""" """&amp;$C98&amp;""""&amp;IF($D98="-",""," """&amp;$D98&amp;""""),
  ""
)</f>
        <v/>
      </c>
      <c r="Y98" s="9" t="str">
        <f ca="1">IFERROR(
  VLOOKUP(
    $G98,
    shortcut設定!$F:$J,
    MATCH(
      "ProgramsIndex",
      shortcut設定!$F$12:$J$12,
      0
    ),
    FALSE
  ),
  ""
)</f>
        <v>123</v>
      </c>
      <c r="Z98" s="20" t="str">
        <f t="shared" si="7"/>
        <v/>
      </c>
      <c r="AA98" s="13" t="str">
        <f>IF(
  AND($A98&lt;&gt;"",$K98="○"),
  shortcut設定!$F$5&amp;"\"&amp;Y98&amp;"_"&amp;A98&amp;"（"&amp;B98&amp;"）"&amp;Z98&amp;".lnk",
  ""
)</f>
        <v/>
      </c>
      <c r="AB98" s="13" t="str">
        <f>IF(
  AND($A98&lt;&gt;"",$M98="○"),
  """"&amp;shortcut設定!$F$7&amp;""" """&amp;$AC98&amp;""" """&amp;$C98&amp;""""&amp;IF($D98="-",""," """&amp;$D98&amp;""""),
  ""
)</f>
        <v/>
      </c>
      <c r="AC98" s="9" t="str">
        <f>IF(
  AND($A98&lt;&gt;"",$M98="○"),
  shortcut設定!$F$6&amp;"\"&amp;A98&amp;"（"&amp;B98&amp;"）.lnk",
  ""
)</f>
        <v/>
      </c>
      <c r="AD98" s="13" t="str">
        <f>IF(
  AND($A98&lt;&gt;"",$N98&lt;&gt;"-",$N98&lt;&gt;""),
  """"&amp;shortcut設定!$F$7&amp;""" """&amp;$N98&amp;".lnk"" """&amp;$C98&amp;""""&amp;IF($D98="-",""," """&amp;$D98&amp;""""),
  ""
)</f>
        <v/>
      </c>
      <c r="AE98" s="97" t="s">
        <v>193</v>
      </c>
    </row>
    <row r="99" spans="1:31">
      <c r="A99" s="9" t="s">
        <v>689</v>
      </c>
      <c r="B99" s="9" t="s">
        <v>773</v>
      </c>
      <c r="C99" s="9" t="s">
        <v>309</v>
      </c>
      <c r="D99" s="15" t="s">
        <v>43</v>
      </c>
      <c r="E99" s="15" t="s">
        <v>185</v>
      </c>
      <c r="F99" s="15" t="s">
        <v>165</v>
      </c>
      <c r="G99" s="9" t="s">
        <v>68</v>
      </c>
      <c r="H99" s="15" t="s">
        <v>895</v>
      </c>
      <c r="I99" s="15" t="s">
        <v>69</v>
      </c>
      <c r="J99" s="15" t="s">
        <v>69</v>
      </c>
      <c r="K99" s="99" t="s">
        <v>69</v>
      </c>
      <c r="L99" s="100" t="s">
        <v>596</v>
      </c>
      <c r="M99" s="15" t="s">
        <v>69</v>
      </c>
      <c r="N99" s="26" t="s">
        <v>1000</v>
      </c>
      <c r="O99" s="9" t="str">
        <f t="shared" si="6"/>
        <v/>
      </c>
      <c r="P99" s="9" t="str">
        <f t="shared" si="8"/>
        <v/>
      </c>
      <c r="Q99" s="13" t="str">
        <f ca="1">IF(
  AND($A99&lt;&gt;"",$H99="○"),
  "mkdir """&amp;S99&amp;""" &amp; """&amp;shortcut設定!$F$7&amp;""" """&amp;S99&amp;"\"&amp;A99&amp;"（"&amp;B99&amp;"）.lnk"" """&amp;C99&amp;""""&amp;IF($D99="-",""," """&amp;$D99&amp;""""),
  ""
)</f>
        <v>mkdir "%USERPROFILE%\AppData\Roaming\Microsoft\Windows\Start Menu\Programs\113_Common_Edit" &amp; "C:\codes\vbs\command\CreateShortcutFile.vbs" "%USERPROFILE%\AppData\Roaming\Microsoft\Windows\Start Menu\Programs\113_Common_Edit\Win32DiskImager（イメージ書込み）.lnk" "C:\prg_exe\Win32DiskImager\Win32DiskImager.exe"</v>
      </c>
      <c r="R99" s="9" t="str">
        <f ca="1">IFERROR(
  VLOOKUP(
    $G99,
    shortcut設定!$F:$J,
    MATCH(
      "ProgramsIndex",
      shortcut設定!$F$12:$J$12,
      0
    ),
    FALSE
  ),
  ""
)</f>
        <v>113</v>
      </c>
      <c r="S99" s="13" t="str">
        <f ca="1">IF(
  AND($A99&lt;&gt;"",$H99="○"),
  shortcut設定!$F$4&amp;"\"&amp;R99&amp;"_"&amp;G99,
  ""
)</f>
        <v>%USERPROFILE%\AppData\Roaming\Microsoft\Windows\Start Menu\Programs\113_Common_Edit</v>
      </c>
      <c r="T99" s="13" t="str">
        <f>IF(
  AND($A99&lt;&gt;"",$I99&lt;&gt;"-",$I99&lt;&gt;""),
  "mkdir """&amp;shortcut設定!$F$4&amp;"\"&amp;shortcut設定!$F$8&amp;""" &amp; """&amp;shortcut設定!$F$7&amp;""" """&amp;$U99&amp;""" """&amp;$C99&amp;""""&amp;IF($D99="-",""," """&amp;$D99&amp;""""),
  ""
)</f>
        <v/>
      </c>
      <c r="U99" s="14" t="str">
        <f>IF(
  AND($A99&lt;&gt;"",$I99&lt;&gt;"-",$I99&lt;&gt;""),
  shortcut設定!$F$4&amp;"\"&amp;shortcut設定!$F$8&amp;"\"&amp;$I99&amp;"（"&amp;$B99&amp;"）.lnk",
  ""
)</f>
        <v/>
      </c>
      <c r="V99" s="13" t="str">
        <f>IF(
  AND($A99&lt;&gt;"",$J99&lt;&gt;"-",$J99&lt;&gt;""),
  "mkdir """&amp;shortcut設定!$F$4&amp;"\"&amp;shortcut設定!$F$9&amp;""" &amp; """&amp;shortcut設定!$F$7&amp;""" """&amp;$W99&amp;""" """&amp;$C99&amp;""""&amp;IF($D99="-",""," """&amp;$D99&amp;"""")&amp;IF($J99="-",""," """" """&amp;$J99&amp;""""),
  ""
)</f>
        <v/>
      </c>
      <c r="W99" s="14" t="str">
        <f>IF(
  AND($A99&lt;&gt;"",$J99&lt;&gt;"-",$J99&lt;&gt;""),
  shortcut設定!$F$4&amp;"\"&amp;shortcut設定!$F$9&amp;"\"&amp;$A99&amp;"（"&amp;$B99&amp;"）.lnk",
  ""
)</f>
        <v/>
      </c>
      <c r="X99" s="13" t="str">
        <f>IF(
  AND($A99&lt;&gt;"",$K99&lt;&gt;"-",$K99&lt;&gt;""),
  """"&amp;shortcut設定!$F$7&amp;""" """&amp;$AA99&amp;""" """&amp;$C99&amp;""""&amp;IF($D99="-",""," """&amp;$D99&amp;""""),
  ""
)</f>
        <v/>
      </c>
      <c r="Y99" s="9" t="str">
        <f ca="1">IFERROR(
  VLOOKUP(
    $G99,
    shortcut設定!$F:$J,
    MATCH(
      "ProgramsIndex",
      shortcut設定!$F$12:$J$12,
      0
    ),
    FALSE
  ),
  ""
)</f>
        <v>113</v>
      </c>
      <c r="Z99" s="20" t="str">
        <f t="shared" si="7"/>
        <v/>
      </c>
      <c r="AA99" s="13" t="str">
        <f>IF(
  AND($A99&lt;&gt;"",$K99="○"),
  shortcut設定!$F$5&amp;"\"&amp;Y99&amp;"_"&amp;A99&amp;"（"&amp;B99&amp;"）"&amp;Z99&amp;".lnk",
  ""
)</f>
        <v/>
      </c>
      <c r="AB99" s="13" t="str">
        <f>IF(
  AND($A99&lt;&gt;"",$M99="○"),
  """"&amp;shortcut設定!$F$7&amp;""" """&amp;$AC99&amp;""" """&amp;$C99&amp;""""&amp;IF($D99="-",""," """&amp;$D99&amp;""""),
  ""
)</f>
        <v/>
      </c>
      <c r="AC99" s="9" t="str">
        <f>IF(
  AND($A99&lt;&gt;"",$M99="○"),
  shortcut設定!$F$6&amp;"\"&amp;A99&amp;"（"&amp;B99&amp;"）.lnk",
  ""
)</f>
        <v/>
      </c>
      <c r="AD99" s="13" t="str">
        <f>IF(
  AND($A99&lt;&gt;"",$N99&lt;&gt;"-",$N99&lt;&gt;""),
  """"&amp;shortcut設定!$F$7&amp;""" """&amp;$N99&amp;".lnk"" """&amp;$C99&amp;""""&amp;IF($D99="-",""," """&amp;$D99&amp;""""),
  ""
)</f>
        <v/>
      </c>
      <c r="AE99" s="97" t="s">
        <v>193</v>
      </c>
    </row>
    <row r="100" spans="1:31">
      <c r="A100" s="9" t="s">
        <v>690</v>
      </c>
      <c r="B100" s="9" t="s">
        <v>831</v>
      </c>
      <c r="C100" s="9" t="s">
        <v>310</v>
      </c>
      <c r="D100" s="15" t="s">
        <v>43</v>
      </c>
      <c r="E100" s="15" t="s">
        <v>185</v>
      </c>
      <c r="F100" s="15" t="s">
        <v>165</v>
      </c>
      <c r="G100" s="9" t="s">
        <v>77</v>
      </c>
      <c r="H100" s="15" t="s">
        <v>895</v>
      </c>
      <c r="I100" s="15" t="s">
        <v>69</v>
      </c>
      <c r="J100" s="15" t="s">
        <v>69</v>
      </c>
      <c r="K100" s="99" t="s">
        <v>69</v>
      </c>
      <c r="L100" s="100" t="s">
        <v>596</v>
      </c>
      <c r="M100" s="15" t="s">
        <v>69</v>
      </c>
      <c r="N100" s="26" t="s">
        <v>1000</v>
      </c>
      <c r="O100" s="9" t="str">
        <f t="shared" ref="O100:O131" si="9">IF(
  AND(
    $A100&lt;&gt;"",
    COUNTIF(C:C,$A100)&gt;1
  ),
  "★NG★",
  ""
)</f>
        <v/>
      </c>
      <c r="P100" s="9" t="str">
        <f t="shared" si="8"/>
        <v/>
      </c>
      <c r="Q100" s="13" t="str">
        <f ca="1">IF(
  AND($A100&lt;&gt;"",$H100="○"),
  "mkdir """&amp;S100&amp;""" &amp; """&amp;shortcut設定!$F$7&amp;""" """&amp;S100&amp;"\"&amp;A100&amp;"（"&amp;B100&amp;"）.lnk"" """&amp;C100&amp;""""&amp;IF($D100="-",""," """&amp;$D100&amp;""""),
  ""
)</f>
        <v>mkdir "%USERPROFILE%\AppData\Roaming\Microsoft\Windows\Start Menu\Programs\171_Utility_System" &amp; "C:\codes\vbs\command\CreateShortcutFile.vbs" "%USERPROFILE%\AppData\Roaming\Microsoft\Windows\Start Menu\Programs\171_Utility_System\WinaeroTweaker（Windows設定カスタマイズ）.lnk" "C:\prg_exe\WinaeroTweaker\WinaeroTweaker.exe"</v>
      </c>
      <c r="R100" s="9" t="str">
        <f ca="1">IFERROR(
  VLOOKUP(
    $G100,
    shortcut設定!$F:$J,
    MATCH(
      "ProgramsIndex",
      shortcut設定!$F$12:$J$12,
      0
    ),
    FALSE
  ),
  ""
)</f>
        <v>171</v>
      </c>
      <c r="S100" s="13" t="str">
        <f ca="1">IF(
  AND($A100&lt;&gt;"",$H100="○"),
  shortcut設定!$F$4&amp;"\"&amp;R100&amp;"_"&amp;G100,
  ""
)</f>
        <v>%USERPROFILE%\AppData\Roaming\Microsoft\Windows\Start Menu\Programs\171_Utility_System</v>
      </c>
      <c r="T100" s="13" t="str">
        <f>IF(
  AND($A100&lt;&gt;"",$I100&lt;&gt;"-",$I100&lt;&gt;""),
  "mkdir """&amp;shortcut設定!$F$4&amp;"\"&amp;shortcut設定!$F$8&amp;""" &amp; """&amp;shortcut設定!$F$7&amp;""" """&amp;$U100&amp;""" """&amp;$C100&amp;""""&amp;IF($D100="-",""," """&amp;$D100&amp;""""),
  ""
)</f>
        <v/>
      </c>
      <c r="U100" s="14" t="str">
        <f>IF(
  AND($A100&lt;&gt;"",$I100&lt;&gt;"-",$I100&lt;&gt;""),
  shortcut設定!$F$4&amp;"\"&amp;shortcut設定!$F$8&amp;"\"&amp;$I100&amp;"（"&amp;$B100&amp;"）.lnk",
  ""
)</f>
        <v/>
      </c>
      <c r="V100" s="13" t="str">
        <f>IF(
  AND($A100&lt;&gt;"",$J100&lt;&gt;"-",$J100&lt;&gt;""),
  "mkdir """&amp;shortcut設定!$F$4&amp;"\"&amp;shortcut設定!$F$9&amp;""" &amp; """&amp;shortcut設定!$F$7&amp;""" """&amp;$W100&amp;""" """&amp;$C100&amp;""""&amp;IF($D100="-",""," """&amp;$D100&amp;"""")&amp;IF($J100="-",""," """" """&amp;$J100&amp;""""),
  ""
)</f>
        <v/>
      </c>
      <c r="W100" s="14" t="str">
        <f>IF(
  AND($A100&lt;&gt;"",$J100&lt;&gt;"-",$J100&lt;&gt;""),
  shortcut設定!$F$4&amp;"\"&amp;shortcut設定!$F$9&amp;"\"&amp;$A100&amp;"（"&amp;$B100&amp;"）.lnk",
  ""
)</f>
        <v/>
      </c>
      <c r="X100" s="13" t="str">
        <f>IF(
  AND($A100&lt;&gt;"",$K100&lt;&gt;"-",$K100&lt;&gt;""),
  """"&amp;shortcut設定!$F$7&amp;""" """&amp;$AA100&amp;""" """&amp;$C100&amp;""""&amp;IF($D100="-",""," """&amp;$D100&amp;""""),
  ""
)</f>
        <v/>
      </c>
      <c r="Y100" s="9" t="str">
        <f ca="1">IFERROR(
  VLOOKUP(
    $G100,
    shortcut設定!$F:$J,
    MATCH(
      "ProgramsIndex",
      shortcut設定!$F$12:$J$12,
      0
    ),
    FALSE
  ),
  ""
)</f>
        <v>171</v>
      </c>
      <c r="Z100" s="20" t="str">
        <f t="shared" si="7"/>
        <v/>
      </c>
      <c r="AA100" s="13" t="str">
        <f>IF(
  AND($A100&lt;&gt;"",$K100="○"),
  shortcut設定!$F$5&amp;"\"&amp;Y100&amp;"_"&amp;A100&amp;"（"&amp;B100&amp;"）"&amp;Z100&amp;".lnk",
  ""
)</f>
        <v/>
      </c>
      <c r="AB100" s="13" t="str">
        <f>IF(
  AND($A100&lt;&gt;"",$M100="○"),
  """"&amp;shortcut設定!$F$7&amp;""" """&amp;$AC100&amp;""" """&amp;$C100&amp;""""&amp;IF($D100="-",""," """&amp;$D100&amp;""""),
  ""
)</f>
        <v/>
      </c>
      <c r="AC100" s="9" t="str">
        <f>IF(
  AND($A100&lt;&gt;"",$M100="○"),
  shortcut設定!$F$6&amp;"\"&amp;A100&amp;"（"&amp;B100&amp;"）.lnk",
  ""
)</f>
        <v/>
      </c>
      <c r="AD100" s="13" t="str">
        <f>IF(
  AND($A100&lt;&gt;"",$N100&lt;&gt;"-",$N100&lt;&gt;""),
  """"&amp;shortcut設定!$F$7&amp;""" """&amp;$N100&amp;".lnk"" """&amp;$C100&amp;""""&amp;IF($D100="-",""," """&amp;$D100&amp;""""),
  ""
)</f>
        <v/>
      </c>
      <c r="AE100" s="97" t="s">
        <v>193</v>
      </c>
    </row>
    <row r="101" spans="1:31">
      <c r="A101" s="9" t="s">
        <v>691</v>
      </c>
      <c r="B101" s="9" t="s">
        <v>832</v>
      </c>
      <c r="C101" s="9" t="s">
        <v>311</v>
      </c>
      <c r="D101" s="15" t="s">
        <v>43</v>
      </c>
      <c r="E101" s="15" t="s">
        <v>165</v>
      </c>
      <c r="F101" s="15" t="s">
        <v>165</v>
      </c>
      <c r="G101" s="9" t="s">
        <v>82</v>
      </c>
      <c r="H101" s="15" t="s">
        <v>895</v>
      </c>
      <c r="I101" s="15" t="s">
        <v>69</v>
      </c>
      <c r="J101" s="15" t="s">
        <v>69</v>
      </c>
      <c r="K101" s="99" t="s">
        <v>69</v>
      </c>
      <c r="L101" s="100" t="s">
        <v>596</v>
      </c>
      <c r="M101" s="15" t="s">
        <v>69</v>
      </c>
      <c r="N101" s="26" t="s">
        <v>1000</v>
      </c>
      <c r="O101" s="9" t="str">
        <f t="shared" si="9"/>
        <v/>
      </c>
      <c r="P101" s="9" t="str">
        <f t="shared" si="8"/>
        <v/>
      </c>
      <c r="Q101" s="13" t="str">
        <f ca="1">IF(
  AND($A101&lt;&gt;"",$H101="○"),
  "mkdir """&amp;S101&amp;""" &amp; """&amp;shortcut設定!$F$7&amp;""" """&amp;S101&amp;"\"&amp;A101&amp;"（"&amp;B101&amp;"）.lnk"" """&amp;C101&amp;""""&amp;IF($D101="-",""," """&amp;$D101&amp;""""),
  ""
)</f>
        <v>mkdir "%USERPROFILE%\AppData\Roaming\Microsoft\Windows\Start Menu\Programs\123_Doc_Edit" &amp; "C:\codes\vbs\command\CreateShortcutFile.vbs" "%USERPROFILE%\AppData\Roaming\Microsoft\Windows\Start Menu\Programs\123_Doc_Edit\WinMerge（テキスト比較）.lnk" "C:\prg_exe\WinMerge\WinMergeU.exe"</v>
      </c>
      <c r="R101" s="9" t="str">
        <f ca="1">IFERROR(
  VLOOKUP(
    $G101,
    shortcut設定!$F:$J,
    MATCH(
      "ProgramsIndex",
      shortcut設定!$F$12:$J$12,
      0
    ),
    FALSE
  ),
  ""
)</f>
        <v>123</v>
      </c>
      <c r="S101" s="13" t="str">
        <f ca="1">IF(
  AND($A101&lt;&gt;"",$H101="○"),
  shortcut設定!$F$4&amp;"\"&amp;R101&amp;"_"&amp;G101,
  ""
)</f>
        <v>%USERPROFILE%\AppData\Roaming\Microsoft\Windows\Start Menu\Programs\123_Doc_Edit</v>
      </c>
      <c r="T101" s="13" t="str">
        <f>IF(
  AND($A101&lt;&gt;"",$I101&lt;&gt;"-",$I101&lt;&gt;""),
  "mkdir """&amp;shortcut設定!$F$4&amp;"\"&amp;shortcut設定!$F$8&amp;""" &amp; """&amp;shortcut設定!$F$7&amp;""" """&amp;$U101&amp;""" """&amp;$C101&amp;""""&amp;IF($D101="-",""," """&amp;$D101&amp;""""),
  ""
)</f>
        <v/>
      </c>
      <c r="U101" s="14" t="str">
        <f>IF(
  AND($A101&lt;&gt;"",$I101&lt;&gt;"-",$I101&lt;&gt;""),
  shortcut設定!$F$4&amp;"\"&amp;shortcut設定!$F$8&amp;"\"&amp;$I101&amp;"（"&amp;$B101&amp;"）.lnk",
  ""
)</f>
        <v/>
      </c>
      <c r="V101" s="13" t="str">
        <f>IF(
  AND($A101&lt;&gt;"",$J101&lt;&gt;"-",$J101&lt;&gt;""),
  "mkdir """&amp;shortcut設定!$F$4&amp;"\"&amp;shortcut設定!$F$9&amp;""" &amp; """&amp;shortcut設定!$F$7&amp;""" """&amp;$W101&amp;""" """&amp;$C101&amp;""""&amp;IF($D101="-",""," """&amp;$D101&amp;"""")&amp;IF($J101="-",""," """" """&amp;$J101&amp;""""),
  ""
)</f>
        <v/>
      </c>
      <c r="W101" s="14" t="str">
        <f>IF(
  AND($A101&lt;&gt;"",$J101&lt;&gt;"-",$J101&lt;&gt;""),
  shortcut設定!$F$4&amp;"\"&amp;shortcut設定!$F$9&amp;"\"&amp;$A101&amp;"（"&amp;$B101&amp;"）.lnk",
  ""
)</f>
        <v/>
      </c>
      <c r="X101" s="13" t="str">
        <f>IF(
  AND($A101&lt;&gt;"",$K101&lt;&gt;"-",$K101&lt;&gt;""),
  """"&amp;shortcut設定!$F$7&amp;""" """&amp;$AA101&amp;""" """&amp;$C101&amp;""""&amp;IF($D101="-",""," """&amp;$D101&amp;""""),
  ""
)</f>
        <v/>
      </c>
      <c r="Y101" s="9" t="str">
        <f ca="1">IFERROR(
  VLOOKUP(
    $G101,
    shortcut設定!$F:$J,
    MATCH(
      "ProgramsIndex",
      shortcut設定!$F$12:$J$12,
      0
    ),
    FALSE
  ),
  ""
)</f>
        <v>123</v>
      </c>
      <c r="Z101" s="20" t="str">
        <f t="shared" si="7"/>
        <v/>
      </c>
      <c r="AA101" s="13" t="str">
        <f>IF(
  AND($A101&lt;&gt;"",$K101="○"),
  shortcut設定!$F$5&amp;"\"&amp;Y101&amp;"_"&amp;A101&amp;"（"&amp;B101&amp;"）"&amp;Z101&amp;".lnk",
  ""
)</f>
        <v/>
      </c>
      <c r="AB101" s="13" t="str">
        <f>IF(
  AND($A101&lt;&gt;"",$M101="○"),
  """"&amp;shortcut設定!$F$7&amp;""" """&amp;$AC101&amp;""" """&amp;$C101&amp;""""&amp;IF($D101="-",""," """&amp;$D101&amp;""""),
  ""
)</f>
        <v/>
      </c>
      <c r="AC101" s="9" t="str">
        <f>IF(
  AND($A101&lt;&gt;"",$M101="○"),
  shortcut設定!$F$6&amp;"\"&amp;A101&amp;"（"&amp;B101&amp;"）.lnk",
  ""
)</f>
        <v/>
      </c>
      <c r="AD101" s="13" t="str">
        <f>IF(
  AND($A101&lt;&gt;"",$N101&lt;&gt;"-",$N101&lt;&gt;""),
  """"&amp;shortcut設定!$F$7&amp;""" """&amp;$N101&amp;".lnk"" """&amp;$C101&amp;""""&amp;IF($D101="-",""," """&amp;$D101&amp;""""),
  ""
)</f>
        <v/>
      </c>
      <c r="AE101" s="97" t="s">
        <v>193</v>
      </c>
    </row>
    <row r="102" spans="1:31">
      <c r="A102" s="9" t="s">
        <v>692</v>
      </c>
      <c r="B102" s="9" t="s">
        <v>833</v>
      </c>
      <c r="C102" s="9" t="s">
        <v>312</v>
      </c>
      <c r="D102" s="15" t="s">
        <v>43</v>
      </c>
      <c r="E102" s="15" t="s">
        <v>165</v>
      </c>
      <c r="F102" s="15" t="s">
        <v>165</v>
      </c>
      <c r="G102" s="9" t="s">
        <v>70</v>
      </c>
      <c r="H102" s="15" t="s">
        <v>895</v>
      </c>
      <c r="I102" s="15" t="s">
        <v>69</v>
      </c>
      <c r="J102" s="15" t="s">
        <v>69</v>
      </c>
      <c r="K102" s="99" t="s">
        <v>69</v>
      </c>
      <c r="L102" s="100" t="s">
        <v>596</v>
      </c>
      <c r="M102" s="15" t="s">
        <v>69</v>
      </c>
      <c r="N102" s="26" t="s">
        <v>1000</v>
      </c>
      <c r="O102" s="9" t="str">
        <f t="shared" si="9"/>
        <v/>
      </c>
      <c r="P102" s="9" t="str">
        <f t="shared" si="8"/>
        <v/>
      </c>
      <c r="Q102" s="13" t="str">
        <f ca="1">IF(
  AND($A102&lt;&gt;"",$H102="○"),
  "mkdir """&amp;S102&amp;""" &amp; """&amp;shortcut設定!$F$7&amp;""" """&amp;S102&amp;"\"&amp;A102&amp;"（"&amp;B102&amp;"）.lnk"" """&amp;C102&amp;""""&amp;IF($D102="-",""," """&amp;$D102&amp;""""),
  ""
)</f>
        <v>mkdir "%USERPROFILE%\AppData\Roaming\Microsoft\Windows\Start Menu\Programs\122_Doc_View" &amp; "C:\codes\vbs\command\CreateShortcutFile.vbs" "%USERPROFILE%\AppData\Roaming\Microsoft\Windows\Start Menu\Programs\122_Doc_View\WinSCP（SFTP接続）.lnk" "C:\prg_exe\WinSCP\WinSCP.exe"</v>
      </c>
      <c r="R102" s="9" t="str">
        <f ca="1">IFERROR(
  VLOOKUP(
    $G102,
    shortcut設定!$F:$J,
    MATCH(
      "ProgramsIndex",
      shortcut設定!$F$12:$J$12,
      0
    ),
    FALSE
  ),
  ""
)</f>
        <v>122</v>
      </c>
      <c r="S102" s="13" t="str">
        <f ca="1">IF(
  AND($A102&lt;&gt;"",$H102="○"),
  shortcut設定!$F$4&amp;"\"&amp;R102&amp;"_"&amp;G102,
  ""
)</f>
        <v>%USERPROFILE%\AppData\Roaming\Microsoft\Windows\Start Menu\Programs\122_Doc_View</v>
      </c>
      <c r="T102" s="13" t="str">
        <f>IF(
  AND($A102&lt;&gt;"",$I102&lt;&gt;"-",$I102&lt;&gt;""),
  "mkdir """&amp;shortcut設定!$F$4&amp;"\"&amp;shortcut設定!$F$8&amp;""" &amp; """&amp;shortcut設定!$F$7&amp;""" """&amp;$U102&amp;""" """&amp;$C102&amp;""""&amp;IF($D102="-",""," """&amp;$D102&amp;""""),
  ""
)</f>
        <v/>
      </c>
      <c r="U102" s="14" t="str">
        <f>IF(
  AND($A102&lt;&gt;"",$I102&lt;&gt;"-",$I102&lt;&gt;""),
  shortcut設定!$F$4&amp;"\"&amp;shortcut設定!$F$8&amp;"\"&amp;$I102&amp;"（"&amp;$B102&amp;"）.lnk",
  ""
)</f>
        <v/>
      </c>
      <c r="V102" s="13" t="str">
        <f>IF(
  AND($A102&lt;&gt;"",$J102&lt;&gt;"-",$J102&lt;&gt;""),
  "mkdir """&amp;shortcut設定!$F$4&amp;"\"&amp;shortcut設定!$F$9&amp;""" &amp; """&amp;shortcut設定!$F$7&amp;""" """&amp;$W102&amp;""" """&amp;$C102&amp;""""&amp;IF($D102="-",""," """&amp;$D102&amp;"""")&amp;IF($J102="-",""," """" """&amp;$J102&amp;""""),
  ""
)</f>
        <v/>
      </c>
      <c r="W102" s="14" t="str">
        <f>IF(
  AND($A102&lt;&gt;"",$J102&lt;&gt;"-",$J102&lt;&gt;""),
  shortcut設定!$F$4&amp;"\"&amp;shortcut設定!$F$9&amp;"\"&amp;$A102&amp;"（"&amp;$B102&amp;"）.lnk",
  ""
)</f>
        <v/>
      </c>
      <c r="X102" s="13" t="str">
        <f>IF(
  AND($A102&lt;&gt;"",$K102&lt;&gt;"-",$K102&lt;&gt;""),
  """"&amp;shortcut設定!$F$7&amp;""" """&amp;$AA102&amp;""" """&amp;$C102&amp;""""&amp;IF($D102="-",""," """&amp;$D102&amp;""""),
  ""
)</f>
        <v/>
      </c>
      <c r="Y102" s="9" t="str">
        <f ca="1">IFERROR(
  VLOOKUP(
    $G102,
    shortcut設定!$F:$J,
    MATCH(
      "ProgramsIndex",
      shortcut設定!$F$12:$J$12,
      0
    ),
    FALSE
  ),
  ""
)</f>
        <v>122</v>
      </c>
      <c r="Z102" s="20" t="str">
        <f t="shared" si="7"/>
        <v/>
      </c>
      <c r="AA102" s="13" t="str">
        <f>IF(
  AND($A102&lt;&gt;"",$K102="○"),
  shortcut設定!$F$5&amp;"\"&amp;Y102&amp;"_"&amp;A102&amp;"（"&amp;B102&amp;"）"&amp;Z102&amp;".lnk",
  ""
)</f>
        <v/>
      </c>
      <c r="AB102" s="13" t="str">
        <f>IF(
  AND($A102&lt;&gt;"",$M102="○"),
  """"&amp;shortcut設定!$F$7&amp;""" """&amp;$AC102&amp;""" """&amp;$C102&amp;""""&amp;IF($D102="-",""," """&amp;$D102&amp;""""),
  ""
)</f>
        <v/>
      </c>
      <c r="AC102" s="9" t="str">
        <f>IF(
  AND($A102&lt;&gt;"",$M102="○"),
  shortcut設定!$F$6&amp;"\"&amp;A102&amp;"（"&amp;B102&amp;"）.lnk",
  ""
)</f>
        <v/>
      </c>
      <c r="AD102" s="13" t="str">
        <f>IF(
  AND($A102&lt;&gt;"",$N102&lt;&gt;"-",$N102&lt;&gt;""),
  """"&amp;shortcut設定!$F$7&amp;""" """&amp;$N102&amp;".lnk"" """&amp;$C102&amp;""""&amp;IF($D102="-",""," """&amp;$D102&amp;""""),
  ""
)</f>
        <v/>
      </c>
      <c r="AE102" s="97" t="s">
        <v>193</v>
      </c>
    </row>
    <row r="103" spans="1:31">
      <c r="A103" s="9" t="s">
        <v>693</v>
      </c>
      <c r="B103" s="9" t="s">
        <v>783</v>
      </c>
      <c r="C103" s="9" t="s">
        <v>313</v>
      </c>
      <c r="D103" s="15" t="s">
        <v>43</v>
      </c>
      <c r="E103" s="15" t="s">
        <v>165</v>
      </c>
      <c r="F103" s="15" t="s">
        <v>165</v>
      </c>
      <c r="G103" s="9" t="s">
        <v>73</v>
      </c>
      <c r="H103" s="15" t="s">
        <v>895</v>
      </c>
      <c r="I103" s="15" t="s">
        <v>69</v>
      </c>
      <c r="J103" s="15" t="s">
        <v>69</v>
      </c>
      <c r="K103" s="99" t="s">
        <v>69</v>
      </c>
      <c r="L103" s="100" t="s">
        <v>596</v>
      </c>
      <c r="M103" s="15" t="s">
        <v>69</v>
      </c>
      <c r="N103" s="26" t="s">
        <v>1000</v>
      </c>
      <c r="O103" s="9" t="str">
        <f t="shared" si="9"/>
        <v/>
      </c>
      <c r="P103" s="9" t="str">
        <f t="shared" si="8"/>
        <v/>
      </c>
      <c r="Q103" s="13" t="str">
        <f ca="1">IF(
  AND($A103&lt;&gt;"",$H103="○"),
  "mkdir """&amp;S103&amp;""" &amp; """&amp;shortcut設定!$F$7&amp;""" """&amp;S103&amp;"\"&amp;A103&amp;"（"&amp;B103&amp;"）.lnk"" """&amp;C103&amp;""""&amp;IF($D103="-",""," """&amp;$D103&amp;""""),
  ""
)</f>
        <v>mkdir "%USERPROFILE%\AppData\Roaming\Microsoft\Windows\Start Menu\Programs\172_Utility_Other" &amp; "C:\codes\vbs\command\CreateShortcutFile.vbs" "%USERPROFILE%\AppData\Roaming\Microsoft\Windows\Start Menu\Programs\172_Utility_Other\WinShot（スクリーンショット）.lnk" "C:\prg_exe\WinShot\WinShot.exe"</v>
      </c>
      <c r="R103" s="9" t="str">
        <f ca="1">IFERROR(
  VLOOKUP(
    $G103,
    shortcut設定!$F:$J,
    MATCH(
      "ProgramsIndex",
      shortcut設定!$F$12:$J$12,
      0
    ),
    FALSE
  ),
  ""
)</f>
        <v>172</v>
      </c>
      <c r="S103" s="13" t="str">
        <f ca="1">IF(
  AND($A103&lt;&gt;"",$H103="○"),
  shortcut設定!$F$4&amp;"\"&amp;R103&amp;"_"&amp;G103,
  ""
)</f>
        <v>%USERPROFILE%\AppData\Roaming\Microsoft\Windows\Start Menu\Programs\172_Utility_Other</v>
      </c>
      <c r="T103" s="13" t="str">
        <f>IF(
  AND($A103&lt;&gt;"",$I103&lt;&gt;"-",$I103&lt;&gt;""),
  "mkdir """&amp;shortcut設定!$F$4&amp;"\"&amp;shortcut設定!$F$8&amp;""" &amp; """&amp;shortcut設定!$F$7&amp;""" """&amp;$U103&amp;""" """&amp;$C103&amp;""""&amp;IF($D103="-",""," """&amp;$D103&amp;""""),
  ""
)</f>
        <v/>
      </c>
      <c r="U103" s="14" t="str">
        <f>IF(
  AND($A103&lt;&gt;"",$I103&lt;&gt;"-",$I103&lt;&gt;""),
  shortcut設定!$F$4&amp;"\"&amp;shortcut設定!$F$8&amp;"\"&amp;$I103&amp;"（"&amp;$B103&amp;"）.lnk",
  ""
)</f>
        <v/>
      </c>
      <c r="V103" s="13" t="str">
        <f>IF(
  AND($A103&lt;&gt;"",$J103&lt;&gt;"-",$J103&lt;&gt;""),
  "mkdir """&amp;shortcut設定!$F$4&amp;"\"&amp;shortcut設定!$F$9&amp;""" &amp; """&amp;shortcut設定!$F$7&amp;""" """&amp;$W103&amp;""" """&amp;$C103&amp;""""&amp;IF($D103="-",""," """&amp;$D103&amp;"""")&amp;IF($J103="-",""," """" """&amp;$J103&amp;""""),
  ""
)</f>
        <v/>
      </c>
      <c r="W103" s="14" t="str">
        <f>IF(
  AND($A103&lt;&gt;"",$J103&lt;&gt;"-",$J103&lt;&gt;""),
  shortcut設定!$F$4&amp;"\"&amp;shortcut設定!$F$9&amp;"\"&amp;$A103&amp;"（"&amp;$B103&amp;"）.lnk",
  ""
)</f>
        <v/>
      </c>
      <c r="X103" s="13" t="str">
        <f>IF(
  AND($A103&lt;&gt;"",$K103&lt;&gt;"-",$K103&lt;&gt;""),
  """"&amp;shortcut設定!$F$7&amp;""" """&amp;$AA103&amp;""" """&amp;$C103&amp;""""&amp;IF($D103="-",""," """&amp;$D103&amp;""""),
  ""
)</f>
        <v/>
      </c>
      <c r="Y103" s="9" t="str">
        <f ca="1">IFERROR(
  VLOOKUP(
    $G103,
    shortcut設定!$F:$J,
    MATCH(
      "ProgramsIndex",
      shortcut設定!$F$12:$J$12,
      0
    ),
    FALSE
  ),
  ""
)</f>
        <v>172</v>
      </c>
      <c r="Z103" s="20" t="str">
        <f t="shared" si="7"/>
        <v/>
      </c>
      <c r="AA103" s="13" t="str">
        <f>IF(
  AND($A103&lt;&gt;"",$K103="○"),
  shortcut設定!$F$5&amp;"\"&amp;Y103&amp;"_"&amp;A103&amp;"（"&amp;B103&amp;"）"&amp;Z103&amp;".lnk",
  ""
)</f>
        <v/>
      </c>
      <c r="AB103" s="13" t="str">
        <f>IF(
  AND($A103&lt;&gt;"",$M103="○"),
  """"&amp;shortcut設定!$F$7&amp;""" """&amp;$AC103&amp;""" """&amp;$C103&amp;""""&amp;IF($D103="-",""," """&amp;$D103&amp;""""),
  ""
)</f>
        <v/>
      </c>
      <c r="AC103" s="9" t="str">
        <f>IF(
  AND($A103&lt;&gt;"",$M103="○"),
  shortcut設定!$F$6&amp;"\"&amp;A103&amp;"（"&amp;B103&amp;"）.lnk",
  ""
)</f>
        <v/>
      </c>
      <c r="AD103" s="13" t="str">
        <f>IF(
  AND($A103&lt;&gt;"",$N103&lt;&gt;"-",$N103&lt;&gt;""),
  """"&amp;shortcut設定!$F$7&amp;""" """&amp;$N103&amp;".lnk"" """&amp;$C103&amp;""""&amp;IF($D103="-",""," """&amp;$D103&amp;""""),
  ""
)</f>
        <v/>
      </c>
      <c r="AE103" s="97" t="s">
        <v>193</v>
      </c>
    </row>
    <row r="104" spans="1:31">
      <c r="A104" s="9" t="s">
        <v>694</v>
      </c>
      <c r="B104" s="9" t="s">
        <v>834</v>
      </c>
      <c r="C104" s="9" t="s">
        <v>314</v>
      </c>
      <c r="D104" s="15" t="s">
        <v>43</v>
      </c>
      <c r="E104" s="15" t="s">
        <v>185</v>
      </c>
      <c r="F104" s="15" t="s">
        <v>165</v>
      </c>
      <c r="G104" s="9" t="s">
        <v>73</v>
      </c>
      <c r="H104" s="15" t="s">
        <v>895</v>
      </c>
      <c r="I104" s="15" t="s">
        <v>69</v>
      </c>
      <c r="J104" s="15" t="s">
        <v>69</v>
      </c>
      <c r="K104" s="99" t="s">
        <v>69</v>
      </c>
      <c r="L104" s="100" t="s">
        <v>596</v>
      </c>
      <c r="M104" s="15" t="s">
        <v>69</v>
      </c>
      <c r="N104" s="26" t="s">
        <v>1000</v>
      </c>
      <c r="O104" s="9" t="str">
        <f t="shared" si="9"/>
        <v/>
      </c>
      <c r="P104" s="9" t="str">
        <f t="shared" si="8"/>
        <v/>
      </c>
      <c r="Q104" s="13" t="str">
        <f ca="1">IF(
  AND($A104&lt;&gt;"",$H104="○"),
  "mkdir """&amp;S104&amp;""" &amp; """&amp;shortcut設定!$F$7&amp;""" """&amp;S104&amp;"\"&amp;A104&amp;"（"&amp;B104&amp;"）.lnk"" """&amp;C104&amp;""""&amp;IF($D104="-",""," """&amp;$D104&amp;""""),
  ""
)</f>
        <v>mkdir "%USERPROFILE%\AppData\Roaming\Microsoft\Windows\Start Menu\Programs\172_Utility_Other" &amp; "C:\codes\vbs\command\CreateShortcutFile.vbs" "%USERPROFILE%\AppData\Roaming\Microsoft\Windows\Start Menu\Programs\172_Utility_Other\WinSplitRevolution（ウィンドウ配置）.lnk" "C:\prg_exe\WinSplitRevolution\WinSplit.exe"</v>
      </c>
      <c r="R104" s="9" t="str">
        <f ca="1">IFERROR(
  VLOOKUP(
    $G104,
    shortcut設定!$F:$J,
    MATCH(
      "ProgramsIndex",
      shortcut設定!$F$12:$J$12,
      0
    ),
    FALSE
  ),
  ""
)</f>
        <v>172</v>
      </c>
      <c r="S104" s="13" t="str">
        <f ca="1">IF(
  AND($A104&lt;&gt;"",$H104="○"),
  shortcut設定!$F$4&amp;"\"&amp;R104&amp;"_"&amp;G104,
  ""
)</f>
        <v>%USERPROFILE%\AppData\Roaming\Microsoft\Windows\Start Menu\Programs\172_Utility_Other</v>
      </c>
      <c r="T104" s="13" t="str">
        <f>IF(
  AND($A104&lt;&gt;"",$I104&lt;&gt;"-",$I104&lt;&gt;""),
  "mkdir """&amp;shortcut設定!$F$4&amp;"\"&amp;shortcut設定!$F$8&amp;""" &amp; """&amp;shortcut設定!$F$7&amp;""" """&amp;$U104&amp;""" """&amp;$C104&amp;""""&amp;IF($D104="-",""," """&amp;$D104&amp;""""),
  ""
)</f>
        <v/>
      </c>
      <c r="U104" s="14" t="str">
        <f>IF(
  AND($A104&lt;&gt;"",$I104&lt;&gt;"-",$I104&lt;&gt;""),
  shortcut設定!$F$4&amp;"\"&amp;shortcut設定!$F$8&amp;"\"&amp;$I104&amp;"（"&amp;$B104&amp;"）.lnk",
  ""
)</f>
        <v/>
      </c>
      <c r="V104" s="13" t="str">
        <f>IF(
  AND($A104&lt;&gt;"",$J104&lt;&gt;"-",$J104&lt;&gt;""),
  "mkdir """&amp;shortcut設定!$F$4&amp;"\"&amp;shortcut設定!$F$9&amp;""" &amp; """&amp;shortcut設定!$F$7&amp;""" """&amp;$W104&amp;""" """&amp;$C104&amp;""""&amp;IF($D104="-",""," """&amp;$D104&amp;"""")&amp;IF($J104="-",""," """" """&amp;$J104&amp;""""),
  ""
)</f>
        <v/>
      </c>
      <c r="W104" s="14" t="str">
        <f>IF(
  AND($A104&lt;&gt;"",$J104&lt;&gt;"-",$J104&lt;&gt;""),
  shortcut設定!$F$4&amp;"\"&amp;shortcut設定!$F$9&amp;"\"&amp;$A104&amp;"（"&amp;$B104&amp;"）.lnk",
  ""
)</f>
        <v/>
      </c>
      <c r="X104" s="13" t="str">
        <f>IF(
  AND($A104&lt;&gt;"",$K104&lt;&gt;"-",$K104&lt;&gt;""),
  """"&amp;shortcut設定!$F$7&amp;""" """&amp;$AA104&amp;""" """&amp;$C104&amp;""""&amp;IF($D104="-",""," """&amp;$D104&amp;""""),
  ""
)</f>
        <v/>
      </c>
      <c r="Y104" s="9" t="str">
        <f ca="1">IFERROR(
  VLOOKUP(
    $G104,
    shortcut設定!$F:$J,
    MATCH(
      "ProgramsIndex",
      shortcut設定!$F$12:$J$12,
      0
    ),
    FALSE
  ),
  ""
)</f>
        <v>172</v>
      </c>
      <c r="Z104" s="20" t="str">
        <f t="shared" si="7"/>
        <v/>
      </c>
      <c r="AA104" s="13" t="str">
        <f>IF(
  AND($A104&lt;&gt;"",$K104="○"),
  shortcut設定!$F$5&amp;"\"&amp;Y104&amp;"_"&amp;A104&amp;"（"&amp;B104&amp;"）"&amp;Z104&amp;".lnk",
  ""
)</f>
        <v/>
      </c>
      <c r="AB104" s="13" t="str">
        <f>IF(
  AND($A104&lt;&gt;"",$M104="○"),
  """"&amp;shortcut設定!$F$7&amp;""" """&amp;$AC104&amp;""" """&amp;$C104&amp;""""&amp;IF($D104="-",""," """&amp;$D104&amp;""""),
  ""
)</f>
        <v/>
      </c>
      <c r="AC104" s="9" t="str">
        <f>IF(
  AND($A104&lt;&gt;"",$M104="○"),
  shortcut設定!$F$6&amp;"\"&amp;A104&amp;"（"&amp;B104&amp;"）.lnk",
  ""
)</f>
        <v/>
      </c>
      <c r="AD104" s="13" t="str">
        <f>IF(
  AND($A104&lt;&gt;"",$N104&lt;&gt;"-",$N104&lt;&gt;""),
  """"&amp;shortcut設定!$F$7&amp;""" """&amp;$N104&amp;".lnk"" """&amp;$C104&amp;""""&amp;IF($D104="-",""," """&amp;$D104&amp;""""),
  ""
)</f>
        <v/>
      </c>
      <c r="AE104" s="97" t="s">
        <v>193</v>
      </c>
    </row>
    <row r="105" spans="1:31">
      <c r="A105" s="9" t="s">
        <v>695</v>
      </c>
      <c r="B105" s="9" t="s">
        <v>762</v>
      </c>
      <c r="C105" s="9" t="s">
        <v>315</v>
      </c>
      <c r="D105" s="15" t="s">
        <v>43</v>
      </c>
      <c r="E105" s="15" t="s">
        <v>165</v>
      </c>
      <c r="F105" s="15" t="s">
        <v>165</v>
      </c>
      <c r="G105" s="9" t="s">
        <v>70</v>
      </c>
      <c r="H105" s="15" t="s">
        <v>895</v>
      </c>
      <c r="I105" s="15" t="s">
        <v>69</v>
      </c>
      <c r="J105" s="15" t="s">
        <v>69</v>
      </c>
      <c r="K105" s="99" t="s">
        <v>69</v>
      </c>
      <c r="L105" s="100" t="s">
        <v>596</v>
      </c>
      <c r="M105" s="15" t="s">
        <v>69</v>
      </c>
      <c r="N105" s="26" t="s">
        <v>1000</v>
      </c>
      <c r="O105" s="9" t="str">
        <f t="shared" si="9"/>
        <v/>
      </c>
      <c r="P105" s="9" t="str">
        <f t="shared" si="8"/>
        <v/>
      </c>
      <c r="Q105" s="13" t="str">
        <f ca="1">IF(
  AND($A105&lt;&gt;"",$H105="○"),
  "mkdir """&amp;S105&amp;""" &amp; """&amp;shortcut設定!$F$7&amp;""" """&amp;S105&amp;"\"&amp;A105&amp;"（"&amp;B105&amp;"）.lnk"" """&amp;C105&amp;""""&amp;IF($D105="-",""," """&amp;$D105&amp;""""),
  ""
)</f>
        <v>mkdir "%USERPROFILE%\AppData\Roaming\Microsoft\Windows\Start Menu\Programs\122_Doc_View" &amp; "C:\codes\vbs\command\CreateShortcutFile.vbs" "%USERPROFILE%\AppData\Roaming\Microsoft\Windows\Start Menu\Programs\122_Doc_View\X-Finder（ファイラー）.lnk" "C:\prg_exe\X-Finder\XF.exe"</v>
      </c>
      <c r="R105" s="9" t="str">
        <f ca="1">IFERROR(
  VLOOKUP(
    $G105,
    shortcut設定!$F:$J,
    MATCH(
      "ProgramsIndex",
      shortcut設定!$F$12:$J$12,
      0
    ),
    FALSE
  ),
  ""
)</f>
        <v>122</v>
      </c>
      <c r="S105" s="13" t="str">
        <f ca="1">IF(
  AND($A105&lt;&gt;"",$H105="○"),
  shortcut設定!$F$4&amp;"\"&amp;R105&amp;"_"&amp;G105,
  ""
)</f>
        <v>%USERPROFILE%\AppData\Roaming\Microsoft\Windows\Start Menu\Programs\122_Doc_View</v>
      </c>
      <c r="T105" s="13" t="str">
        <f>IF(
  AND($A105&lt;&gt;"",$I105&lt;&gt;"-",$I105&lt;&gt;""),
  "mkdir """&amp;shortcut設定!$F$4&amp;"\"&amp;shortcut設定!$F$8&amp;""" &amp; """&amp;shortcut設定!$F$7&amp;""" """&amp;$U105&amp;""" """&amp;$C105&amp;""""&amp;IF($D105="-",""," """&amp;$D105&amp;""""),
  ""
)</f>
        <v/>
      </c>
      <c r="U105" s="14" t="str">
        <f>IF(
  AND($A105&lt;&gt;"",$I105&lt;&gt;"-",$I105&lt;&gt;""),
  shortcut設定!$F$4&amp;"\"&amp;shortcut設定!$F$8&amp;"\"&amp;$I105&amp;"（"&amp;$B105&amp;"）.lnk",
  ""
)</f>
        <v/>
      </c>
      <c r="V105" s="13" t="str">
        <f>IF(
  AND($A105&lt;&gt;"",$J105&lt;&gt;"-",$J105&lt;&gt;""),
  "mkdir """&amp;shortcut設定!$F$4&amp;"\"&amp;shortcut設定!$F$9&amp;""" &amp; """&amp;shortcut設定!$F$7&amp;""" """&amp;$W105&amp;""" """&amp;$C105&amp;""""&amp;IF($D105="-",""," """&amp;$D105&amp;"""")&amp;IF($J105="-",""," """" """&amp;$J105&amp;""""),
  ""
)</f>
        <v/>
      </c>
      <c r="W105" s="14" t="str">
        <f>IF(
  AND($A105&lt;&gt;"",$J105&lt;&gt;"-",$J105&lt;&gt;""),
  shortcut設定!$F$4&amp;"\"&amp;shortcut設定!$F$9&amp;"\"&amp;$A105&amp;"（"&amp;$B105&amp;"）.lnk",
  ""
)</f>
        <v/>
      </c>
      <c r="X105" s="13" t="str">
        <f>IF(
  AND($A105&lt;&gt;"",$K105&lt;&gt;"-",$K105&lt;&gt;""),
  """"&amp;shortcut設定!$F$7&amp;""" """&amp;$AA105&amp;""" """&amp;$C105&amp;""""&amp;IF($D105="-",""," """&amp;$D105&amp;""""),
  ""
)</f>
        <v/>
      </c>
      <c r="Y105" s="9" t="str">
        <f ca="1">IFERROR(
  VLOOKUP(
    $G105,
    shortcut設定!$F:$J,
    MATCH(
      "ProgramsIndex",
      shortcut設定!$F$12:$J$12,
      0
    ),
    FALSE
  ),
  ""
)</f>
        <v>122</v>
      </c>
      <c r="Z105" s="20" t="str">
        <f t="shared" si="7"/>
        <v/>
      </c>
      <c r="AA105" s="13" t="str">
        <f>IF(
  AND($A105&lt;&gt;"",$K105="○"),
  shortcut設定!$F$5&amp;"\"&amp;Y105&amp;"_"&amp;A105&amp;"（"&amp;B105&amp;"）"&amp;Z105&amp;".lnk",
  ""
)</f>
        <v/>
      </c>
      <c r="AB105" s="13" t="str">
        <f>IF(
  AND($A105&lt;&gt;"",$M105="○"),
  """"&amp;shortcut設定!$F$7&amp;""" """&amp;$AC105&amp;""" """&amp;$C105&amp;""""&amp;IF($D105="-",""," """&amp;$D105&amp;""""),
  ""
)</f>
        <v/>
      </c>
      <c r="AC105" s="9" t="str">
        <f>IF(
  AND($A105&lt;&gt;"",$M105="○"),
  shortcut設定!$F$6&amp;"\"&amp;A105&amp;"（"&amp;B105&amp;"）.lnk",
  ""
)</f>
        <v/>
      </c>
      <c r="AD105" s="13" t="str">
        <f>IF(
  AND($A105&lt;&gt;"",$N105&lt;&gt;"-",$N105&lt;&gt;""),
  """"&amp;shortcut設定!$F$7&amp;""" """&amp;$N105&amp;".lnk"" """&amp;$C105&amp;""""&amp;IF($D105="-",""," """&amp;$D105&amp;""""),
  ""
)</f>
        <v/>
      </c>
      <c r="AE105" s="97" t="s">
        <v>193</v>
      </c>
    </row>
    <row r="106" spans="1:31">
      <c r="A106" s="9" t="s">
        <v>696</v>
      </c>
      <c r="B106" s="9" t="s">
        <v>835</v>
      </c>
      <c r="C106" s="9" t="s">
        <v>316</v>
      </c>
      <c r="D106" s="15" t="s">
        <v>43</v>
      </c>
      <c r="E106" s="15" t="s">
        <v>185</v>
      </c>
      <c r="F106" s="15" t="s">
        <v>165</v>
      </c>
      <c r="G106" s="9" t="s">
        <v>90</v>
      </c>
      <c r="H106" s="15" t="s">
        <v>895</v>
      </c>
      <c r="I106" s="15" t="s">
        <v>69</v>
      </c>
      <c r="J106" s="15" t="s">
        <v>69</v>
      </c>
      <c r="K106" s="99" t="s">
        <v>69</v>
      </c>
      <c r="L106" s="100" t="s">
        <v>596</v>
      </c>
      <c r="M106" s="15" t="s">
        <v>69</v>
      </c>
      <c r="N106" s="26" t="s">
        <v>1000</v>
      </c>
      <c r="O106" s="9" t="str">
        <f t="shared" si="9"/>
        <v/>
      </c>
      <c r="P106" s="9" t="str">
        <f t="shared" si="8"/>
        <v/>
      </c>
      <c r="Q106" s="13" t="str">
        <f ca="1">IF(
  AND($A106&lt;&gt;"",$H106="○"),
  "mkdir """&amp;S106&amp;""" &amp; """&amp;shortcut設定!$F$7&amp;""" """&amp;S106&amp;"\"&amp;A106&amp;"（"&amp;B106&amp;"）.lnk"" """&amp;C106&amp;""""&amp;IF($D106="-",""," """&amp;$D106&amp;""""),
  ""
)</f>
        <v>mkdir "%USERPROFILE%\AppData\Roaming\Microsoft\Windows\Start Menu\Programs\162_Network_Local" &amp; "C:\codes\vbs\command\CreateShortcutFile.vbs" "%USERPROFILE%\AppData\Roaming\Microsoft\Windows\Start Menu\Programs\162_Network_Local\RealVNC-Viewer（RDP-Mac）.lnk" "C:\prg_exe\RealVNC-Viewer\RealVNC-Viewer.exe"</v>
      </c>
      <c r="R106" s="9" t="str">
        <f ca="1">IFERROR(
  VLOOKUP(
    $G106,
    shortcut設定!$F:$J,
    MATCH(
      "ProgramsIndex",
      shortcut設定!$F$12:$J$12,
      0
    ),
    FALSE
  ),
  ""
)</f>
        <v>162</v>
      </c>
      <c r="S106" s="13" t="str">
        <f ca="1">IF(
  AND($A106&lt;&gt;"",$H106="○"),
  shortcut設定!$F$4&amp;"\"&amp;R106&amp;"_"&amp;G106,
  ""
)</f>
        <v>%USERPROFILE%\AppData\Roaming\Microsoft\Windows\Start Menu\Programs\162_Network_Local</v>
      </c>
      <c r="T106" s="13" t="str">
        <f>IF(
  AND($A106&lt;&gt;"",$I106&lt;&gt;"-",$I106&lt;&gt;""),
  "mkdir """&amp;shortcut設定!$F$4&amp;"\"&amp;shortcut設定!$F$8&amp;""" &amp; """&amp;shortcut設定!$F$7&amp;""" """&amp;$U106&amp;""" """&amp;$C106&amp;""""&amp;IF($D106="-",""," """&amp;$D106&amp;""""),
  ""
)</f>
        <v/>
      </c>
      <c r="U106" s="14" t="str">
        <f>IF(
  AND($A106&lt;&gt;"",$I106&lt;&gt;"-",$I106&lt;&gt;""),
  shortcut設定!$F$4&amp;"\"&amp;shortcut設定!$F$8&amp;"\"&amp;$I106&amp;"（"&amp;$B106&amp;"）.lnk",
  ""
)</f>
        <v/>
      </c>
      <c r="V106" s="13" t="str">
        <f>IF(
  AND($A106&lt;&gt;"",$J106&lt;&gt;"-",$J106&lt;&gt;""),
  "mkdir """&amp;shortcut設定!$F$4&amp;"\"&amp;shortcut設定!$F$9&amp;""" &amp; """&amp;shortcut設定!$F$7&amp;""" """&amp;$W106&amp;""" """&amp;$C106&amp;""""&amp;IF($D106="-",""," """&amp;$D106&amp;"""")&amp;IF($J106="-",""," """" """&amp;$J106&amp;""""),
  ""
)</f>
        <v/>
      </c>
      <c r="W106" s="14" t="str">
        <f>IF(
  AND($A106&lt;&gt;"",$J106&lt;&gt;"-",$J106&lt;&gt;""),
  shortcut設定!$F$4&amp;"\"&amp;shortcut設定!$F$9&amp;"\"&amp;$A106&amp;"（"&amp;$B106&amp;"）.lnk",
  ""
)</f>
        <v/>
      </c>
      <c r="X106" s="13" t="str">
        <f>IF(
  AND($A106&lt;&gt;"",$K106&lt;&gt;"-",$K106&lt;&gt;""),
  """"&amp;shortcut設定!$F$7&amp;""" """&amp;$AA106&amp;""" """&amp;$C106&amp;""""&amp;IF($D106="-",""," """&amp;$D106&amp;""""),
  ""
)</f>
        <v/>
      </c>
      <c r="Y106" s="9" t="str">
        <f ca="1">IFERROR(
  VLOOKUP(
    $G106,
    shortcut設定!$F:$J,
    MATCH(
      "ProgramsIndex",
      shortcut設定!$F$12:$J$12,
      0
    ),
    FALSE
  ),
  ""
)</f>
        <v>162</v>
      </c>
      <c r="Z106" s="20" t="str">
        <f t="shared" si="7"/>
        <v/>
      </c>
      <c r="AA106" s="13" t="str">
        <f>IF(
  AND($A106&lt;&gt;"",$K106="○"),
  shortcut設定!$F$5&amp;"\"&amp;Y106&amp;"_"&amp;A106&amp;"（"&amp;B106&amp;"）"&amp;Z106&amp;".lnk",
  ""
)</f>
        <v/>
      </c>
      <c r="AB106" s="13" t="str">
        <f>IF(
  AND($A106&lt;&gt;"",$M106="○"),
  """"&amp;shortcut設定!$F$7&amp;""" """&amp;$AC106&amp;""" """&amp;$C106&amp;""""&amp;IF($D106="-",""," """&amp;$D106&amp;""""),
  ""
)</f>
        <v/>
      </c>
      <c r="AC106" s="9" t="str">
        <f>IF(
  AND($A106&lt;&gt;"",$M106="○"),
  shortcut設定!$F$6&amp;"\"&amp;A106&amp;"（"&amp;B106&amp;"）.lnk",
  ""
)</f>
        <v/>
      </c>
      <c r="AD106" s="13" t="str">
        <f>IF(
  AND($A106&lt;&gt;"",$N106&lt;&gt;"-",$N106&lt;&gt;""),
  """"&amp;shortcut設定!$F$7&amp;""" """&amp;$N106&amp;".lnk"" """&amp;$C106&amp;""""&amp;IF($D106="-",""," """&amp;$D106&amp;""""),
  ""
)</f>
        <v/>
      </c>
      <c r="AE106" s="97" t="s">
        <v>193</v>
      </c>
    </row>
    <row r="107" spans="1:31">
      <c r="A107" s="9" t="s">
        <v>697</v>
      </c>
      <c r="B107" s="9" t="s">
        <v>836</v>
      </c>
      <c r="C107" s="9" t="s">
        <v>317</v>
      </c>
      <c r="D107" s="15" t="s">
        <v>43</v>
      </c>
      <c r="E107" s="15" t="s">
        <v>185</v>
      </c>
      <c r="F107" s="15" t="s">
        <v>165</v>
      </c>
      <c r="G107" s="9" t="s">
        <v>73</v>
      </c>
      <c r="H107" s="15" t="s">
        <v>895</v>
      </c>
      <c r="I107" s="15" t="s">
        <v>69</v>
      </c>
      <c r="J107" s="15" t="s">
        <v>69</v>
      </c>
      <c r="K107" s="99" t="s">
        <v>69</v>
      </c>
      <c r="L107" s="100" t="s">
        <v>596</v>
      </c>
      <c r="M107" s="15" t="s">
        <v>69</v>
      </c>
      <c r="N107" s="26" t="s">
        <v>1000</v>
      </c>
      <c r="O107" s="9" t="str">
        <f t="shared" si="9"/>
        <v/>
      </c>
      <c r="P107" s="9" t="str">
        <f t="shared" si="8"/>
        <v/>
      </c>
      <c r="Q107" s="13" t="str">
        <f ca="1">IF(
  AND($A107&lt;&gt;"",$H107="○"),
  "mkdir """&amp;S107&amp;""" &amp; """&amp;shortcut設定!$F$7&amp;""" """&amp;S107&amp;"\"&amp;A107&amp;"（"&amp;B107&amp;"）.lnk"" """&amp;C107&amp;""""&amp;IF($D107="-",""," """&amp;$D107&amp;""""),
  ""
)</f>
        <v>mkdir "%USERPROFILE%\AppData\Roaming\Microsoft\Windows\Start Menu\Programs\172_Utility_Other" &amp; "C:\codes\vbs\command\CreateShortcutFile.vbs" "%USERPROFILE%\AppData\Roaming\Microsoft\Windows\Start Menu\Programs\172_Utility_Other\ClickStamper（電子印作成）.lnk" "C:\prg_exe\ClickStamper\ClickStamper.exe"</v>
      </c>
      <c r="R107" s="9" t="str">
        <f ca="1">IFERROR(
  VLOOKUP(
    $G107,
    shortcut設定!$F:$J,
    MATCH(
      "ProgramsIndex",
      shortcut設定!$F$12:$J$12,
      0
    ),
    FALSE
  ),
  ""
)</f>
        <v>172</v>
      </c>
      <c r="S107" s="13" t="str">
        <f ca="1">IF(
  AND($A107&lt;&gt;"",$H107="○"),
  shortcut設定!$F$4&amp;"\"&amp;R107&amp;"_"&amp;G107,
  ""
)</f>
        <v>%USERPROFILE%\AppData\Roaming\Microsoft\Windows\Start Menu\Programs\172_Utility_Other</v>
      </c>
      <c r="T107" s="13" t="str">
        <f>IF(
  AND($A107&lt;&gt;"",$I107&lt;&gt;"-",$I107&lt;&gt;""),
  "mkdir """&amp;shortcut設定!$F$4&amp;"\"&amp;shortcut設定!$F$8&amp;""" &amp; """&amp;shortcut設定!$F$7&amp;""" """&amp;$U107&amp;""" """&amp;$C107&amp;""""&amp;IF($D107="-",""," """&amp;$D107&amp;""""),
  ""
)</f>
        <v/>
      </c>
      <c r="U107" s="14" t="str">
        <f>IF(
  AND($A107&lt;&gt;"",$I107&lt;&gt;"-",$I107&lt;&gt;""),
  shortcut設定!$F$4&amp;"\"&amp;shortcut設定!$F$8&amp;"\"&amp;$I107&amp;"（"&amp;$B107&amp;"）.lnk",
  ""
)</f>
        <v/>
      </c>
      <c r="V107" s="13" t="str">
        <f>IF(
  AND($A107&lt;&gt;"",$J107&lt;&gt;"-",$J107&lt;&gt;""),
  "mkdir """&amp;shortcut設定!$F$4&amp;"\"&amp;shortcut設定!$F$9&amp;""" &amp; """&amp;shortcut設定!$F$7&amp;""" """&amp;$W107&amp;""" """&amp;$C107&amp;""""&amp;IF($D107="-",""," """&amp;$D107&amp;"""")&amp;IF($J107="-",""," """" """&amp;$J107&amp;""""),
  ""
)</f>
        <v/>
      </c>
      <c r="W107" s="14" t="str">
        <f>IF(
  AND($A107&lt;&gt;"",$J107&lt;&gt;"-",$J107&lt;&gt;""),
  shortcut設定!$F$4&amp;"\"&amp;shortcut設定!$F$9&amp;"\"&amp;$A107&amp;"（"&amp;$B107&amp;"）.lnk",
  ""
)</f>
        <v/>
      </c>
      <c r="X107" s="13" t="str">
        <f>IF(
  AND($A107&lt;&gt;"",$K107&lt;&gt;"-",$K107&lt;&gt;""),
  """"&amp;shortcut設定!$F$7&amp;""" """&amp;$AA107&amp;""" """&amp;$C107&amp;""""&amp;IF($D107="-",""," """&amp;$D107&amp;""""),
  ""
)</f>
        <v/>
      </c>
      <c r="Y107" s="9" t="str">
        <f ca="1">IFERROR(
  VLOOKUP(
    $G107,
    shortcut設定!$F:$J,
    MATCH(
      "ProgramsIndex",
      shortcut設定!$F$12:$J$12,
      0
    ),
    FALSE
  ),
  ""
)</f>
        <v>172</v>
      </c>
      <c r="Z107" s="20" t="str">
        <f t="shared" si="7"/>
        <v/>
      </c>
      <c r="AA107" s="13" t="str">
        <f>IF(
  AND($A107&lt;&gt;"",$K107="○"),
  shortcut設定!$F$5&amp;"\"&amp;Y107&amp;"_"&amp;A107&amp;"（"&amp;B107&amp;"）"&amp;Z107&amp;".lnk",
  ""
)</f>
        <v/>
      </c>
      <c r="AB107" s="13" t="str">
        <f>IF(
  AND($A107&lt;&gt;"",$M107="○"),
  """"&amp;shortcut設定!$F$7&amp;""" """&amp;$AC107&amp;""" """&amp;$C107&amp;""""&amp;IF($D107="-",""," """&amp;$D107&amp;""""),
  ""
)</f>
        <v/>
      </c>
      <c r="AC107" s="9" t="str">
        <f>IF(
  AND($A107&lt;&gt;"",$M107="○"),
  shortcut設定!$F$6&amp;"\"&amp;A107&amp;"（"&amp;B107&amp;"）.lnk",
  ""
)</f>
        <v/>
      </c>
      <c r="AD107" s="13" t="str">
        <f>IF(
  AND($A107&lt;&gt;"",$N107&lt;&gt;"-",$N107&lt;&gt;""),
  """"&amp;shortcut設定!$F$7&amp;""" """&amp;$N107&amp;".lnk"" """&amp;$C107&amp;""""&amp;IF($D107="-",""," """&amp;$D107&amp;""""),
  ""
)</f>
        <v/>
      </c>
      <c r="AE107" s="97" t="s">
        <v>193</v>
      </c>
    </row>
    <row r="108" spans="1:31">
      <c r="A108" s="9" t="s">
        <v>59</v>
      </c>
      <c r="B108" s="9" t="s">
        <v>837</v>
      </c>
      <c r="C108" s="9" t="s">
        <v>98</v>
      </c>
      <c r="D108" s="15" t="s">
        <v>43</v>
      </c>
      <c r="E108" s="15" t="s">
        <v>185</v>
      </c>
      <c r="F108" s="15" t="s">
        <v>165</v>
      </c>
      <c r="G108" s="9" t="s">
        <v>87</v>
      </c>
      <c r="H108" s="15" t="s">
        <v>895</v>
      </c>
      <c r="I108" s="15" t="s">
        <v>69</v>
      </c>
      <c r="J108" s="15" t="s">
        <v>69</v>
      </c>
      <c r="K108" s="99" t="s">
        <v>69</v>
      </c>
      <c r="L108" s="100" t="s">
        <v>596</v>
      </c>
      <c r="M108" s="15" t="s">
        <v>69</v>
      </c>
      <c r="N108" s="26" t="s">
        <v>1000</v>
      </c>
      <c r="O108" s="9" t="str">
        <f t="shared" si="9"/>
        <v/>
      </c>
      <c r="P108" s="9" t="str">
        <f t="shared" si="8"/>
        <v/>
      </c>
      <c r="Q108" s="13" t="str">
        <f ca="1">IF(
  AND($A108&lt;&gt;"",$H108="○"),
  "mkdir """&amp;S108&amp;""" &amp; """&amp;shortcut設定!$F$7&amp;""" """&amp;S108&amp;"\"&amp;A108&amp;"（"&amp;B108&amp;"）.lnk"" """&amp;C108&amp;""""&amp;IF($D108="-",""," """&amp;$D108&amp;""""),
  ""
)</f>
        <v>mkdir "%USERPROFILE%\AppData\Roaming\Microsoft\Windows\Start Menu\Programs\143_Movie_Edit" &amp; "C:\codes\vbs\command\CreateShortcutFile.vbs" "%USERPROFILE%\AppData\Roaming\Microsoft\Windows\Start Menu\Programs\143_Movie_Edit\DVD Shrink（DVDリッピング）.lnk" "C:\prg\DVD Shrink\DVD Shrink 3.2.exe"</v>
      </c>
      <c r="R108" s="9" t="str">
        <f ca="1">IFERROR(
  VLOOKUP(
    $G108,
    shortcut設定!$F:$J,
    MATCH(
      "ProgramsIndex",
      shortcut設定!$F$12:$J$12,
      0
    ),
    FALSE
  ),
  ""
)</f>
        <v>143</v>
      </c>
      <c r="S108" s="13" t="str">
        <f ca="1">IF(
  AND($A108&lt;&gt;"",$H108="○"),
  shortcut設定!$F$4&amp;"\"&amp;R108&amp;"_"&amp;G108,
  ""
)</f>
        <v>%USERPROFILE%\AppData\Roaming\Microsoft\Windows\Start Menu\Programs\143_Movie_Edit</v>
      </c>
      <c r="T108" s="13" t="str">
        <f>IF(
  AND($A108&lt;&gt;"",$I108&lt;&gt;"-",$I108&lt;&gt;""),
  "mkdir """&amp;shortcut設定!$F$4&amp;"\"&amp;shortcut設定!$F$8&amp;""" &amp; """&amp;shortcut設定!$F$7&amp;""" """&amp;$U108&amp;""" """&amp;$C108&amp;""""&amp;IF($D108="-",""," """&amp;$D108&amp;""""),
  ""
)</f>
        <v/>
      </c>
      <c r="U108" s="14" t="str">
        <f>IF(
  AND($A108&lt;&gt;"",$I108&lt;&gt;"-",$I108&lt;&gt;""),
  shortcut設定!$F$4&amp;"\"&amp;shortcut設定!$F$8&amp;"\"&amp;$I108&amp;"（"&amp;$B108&amp;"）.lnk",
  ""
)</f>
        <v/>
      </c>
      <c r="V108" s="13" t="str">
        <f>IF(
  AND($A108&lt;&gt;"",$J108&lt;&gt;"-",$J108&lt;&gt;""),
  "mkdir """&amp;shortcut設定!$F$4&amp;"\"&amp;shortcut設定!$F$9&amp;""" &amp; """&amp;shortcut設定!$F$7&amp;""" """&amp;$W108&amp;""" """&amp;$C108&amp;""""&amp;IF($D108="-",""," """&amp;$D108&amp;"""")&amp;IF($J108="-",""," """" """&amp;$J108&amp;""""),
  ""
)</f>
        <v/>
      </c>
      <c r="W108" s="14" t="str">
        <f>IF(
  AND($A108&lt;&gt;"",$J108&lt;&gt;"-",$J108&lt;&gt;""),
  shortcut設定!$F$4&amp;"\"&amp;shortcut設定!$F$9&amp;"\"&amp;$A108&amp;"（"&amp;$B108&amp;"）.lnk",
  ""
)</f>
        <v/>
      </c>
      <c r="X108" s="13" t="str">
        <f>IF(
  AND($A108&lt;&gt;"",$K108&lt;&gt;"-",$K108&lt;&gt;""),
  """"&amp;shortcut設定!$F$7&amp;""" """&amp;$AA108&amp;""" """&amp;$C108&amp;""""&amp;IF($D108="-",""," """&amp;$D108&amp;""""),
  ""
)</f>
        <v/>
      </c>
      <c r="Y108" s="9" t="str">
        <f ca="1">IFERROR(
  VLOOKUP(
    $G108,
    shortcut設定!$F:$J,
    MATCH(
      "ProgramsIndex",
      shortcut設定!$F$12:$J$12,
      0
    ),
    FALSE
  ),
  ""
)</f>
        <v>143</v>
      </c>
      <c r="Z108" s="20" t="str">
        <f t="shared" si="7"/>
        <v/>
      </c>
      <c r="AA108" s="13" t="str">
        <f>IF(
  AND($A108&lt;&gt;"",$K108="○"),
  shortcut設定!$F$5&amp;"\"&amp;Y108&amp;"_"&amp;A108&amp;"（"&amp;B108&amp;"）"&amp;Z108&amp;".lnk",
  ""
)</f>
        <v/>
      </c>
      <c r="AB108" s="13" t="str">
        <f>IF(
  AND($A108&lt;&gt;"",$M108="○"),
  """"&amp;shortcut設定!$F$7&amp;""" """&amp;$AC108&amp;""" """&amp;$C108&amp;""""&amp;IF($D108="-",""," """&amp;$D108&amp;""""),
  ""
)</f>
        <v/>
      </c>
      <c r="AC108" s="9" t="str">
        <f>IF(
  AND($A108&lt;&gt;"",$M108="○"),
  shortcut設定!$F$6&amp;"\"&amp;A108&amp;"（"&amp;B108&amp;"）.lnk",
  ""
)</f>
        <v/>
      </c>
      <c r="AD108" s="13" t="str">
        <f>IF(
  AND($A108&lt;&gt;"",$N108&lt;&gt;"-",$N108&lt;&gt;""),
  """"&amp;shortcut設定!$F$7&amp;""" """&amp;$N108&amp;".lnk"" """&amp;$C108&amp;""""&amp;IF($D108="-",""," """&amp;$D108&amp;""""),
  ""
)</f>
        <v/>
      </c>
      <c r="AE108" s="97" t="s">
        <v>193</v>
      </c>
    </row>
    <row r="109" spans="1:31">
      <c r="A109" s="9" t="s">
        <v>698</v>
      </c>
      <c r="B109" s="9" t="s">
        <v>835</v>
      </c>
      <c r="C109" s="9" t="s">
        <v>172</v>
      </c>
      <c r="D109" s="15" t="s">
        <v>43</v>
      </c>
      <c r="E109" s="15" t="s">
        <v>185</v>
      </c>
      <c r="F109" s="15" t="s">
        <v>165</v>
      </c>
      <c r="G109" s="9" t="s">
        <v>90</v>
      </c>
      <c r="H109" s="15" t="s">
        <v>895</v>
      </c>
      <c r="I109" s="15" t="s">
        <v>69</v>
      </c>
      <c r="J109" s="15" t="s">
        <v>69</v>
      </c>
      <c r="K109" s="99" t="s">
        <v>69</v>
      </c>
      <c r="L109" s="100" t="s">
        <v>596</v>
      </c>
      <c r="M109" s="15" t="s">
        <v>69</v>
      </c>
      <c r="N109" s="26" t="s">
        <v>1000</v>
      </c>
      <c r="O109" s="9" t="str">
        <f t="shared" si="9"/>
        <v/>
      </c>
      <c r="P109" s="9" t="str">
        <f t="shared" si="8"/>
        <v/>
      </c>
      <c r="Q109" s="13" t="str">
        <f ca="1">IF(
  AND($A109&lt;&gt;"",$H109="○"),
  "mkdir """&amp;S109&amp;""" &amp; """&amp;shortcut設定!$F$7&amp;""" """&amp;S109&amp;"\"&amp;A109&amp;"（"&amp;B109&amp;"）.lnk"" """&amp;C109&amp;""""&amp;IF($D109="-",""," """&amp;$D109&amp;""""),
  ""
)</f>
        <v>mkdir "%USERPROFILE%\AppData\Roaming\Microsoft\Windows\Start Menu\Programs\162_Network_Local" &amp; "C:\codes\vbs\command\CreateShortcutFile.vbs" "%USERPROFILE%\AppData\Roaming\Microsoft\Windows\Start Menu\Programs\162_Network_Local\UltraVNC Viewer（RDP-Mac）.lnk" "C:\prg\uvnc bvba\UltraVNC\vncviewer.exe"</v>
      </c>
      <c r="R109" s="9" t="str">
        <f ca="1">IFERROR(
  VLOOKUP(
    $G109,
    shortcut設定!$F:$J,
    MATCH(
      "ProgramsIndex",
      shortcut設定!$F$12:$J$12,
      0
    ),
    FALSE
  ),
  ""
)</f>
        <v>162</v>
      </c>
      <c r="S109" s="13" t="str">
        <f ca="1">IF(
  AND($A109&lt;&gt;"",$H109="○"),
  shortcut設定!$F$4&amp;"\"&amp;R109&amp;"_"&amp;G109,
  ""
)</f>
        <v>%USERPROFILE%\AppData\Roaming\Microsoft\Windows\Start Menu\Programs\162_Network_Local</v>
      </c>
      <c r="T109" s="13" t="str">
        <f>IF(
  AND($A109&lt;&gt;"",$I109&lt;&gt;"-",$I109&lt;&gt;""),
  "mkdir """&amp;shortcut設定!$F$4&amp;"\"&amp;shortcut設定!$F$8&amp;""" &amp; """&amp;shortcut設定!$F$7&amp;""" """&amp;$U109&amp;""" """&amp;$C109&amp;""""&amp;IF($D109="-",""," """&amp;$D109&amp;""""),
  ""
)</f>
        <v/>
      </c>
      <c r="U109" s="14" t="str">
        <f>IF(
  AND($A109&lt;&gt;"",$I109&lt;&gt;"-",$I109&lt;&gt;""),
  shortcut設定!$F$4&amp;"\"&amp;shortcut設定!$F$8&amp;"\"&amp;$I109&amp;"（"&amp;$B109&amp;"）.lnk",
  ""
)</f>
        <v/>
      </c>
      <c r="V109" s="13" t="str">
        <f>IF(
  AND($A109&lt;&gt;"",$J109&lt;&gt;"-",$J109&lt;&gt;""),
  "mkdir """&amp;shortcut設定!$F$4&amp;"\"&amp;shortcut設定!$F$9&amp;""" &amp; """&amp;shortcut設定!$F$7&amp;""" """&amp;$W109&amp;""" """&amp;$C109&amp;""""&amp;IF($D109="-",""," """&amp;$D109&amp;"""")&amp;IF($J109="-",""," """" """&amp;$J109&amp;""""),
  ""
)</f>
        <v/>
      </c>
      <c r="W109" s="14" t="str">
        <f>IF(
  AND($A109&lt;&gt;"",$J109&lt;&gt;"-",$J109&lt;&gt;""),
  shortcut設定!$F$4&amp;"\"&amp;shortcut設定!$F$9&amp;"\"&amp;$A109&amp;"（"&amp;$B109&amp;"）.lnk",
  ""
)</f>
        <v/>
      </c>
      <c r="X109" s="13" t="str">
        <f>IF(
  AND($A109&lt;&gt;"",$K109&lt;&gt;"-",$K109&lt;&gt;""),
  """"&amp;shortcut設定!$F$7&amp;""" """&amp;$AA109&amp;""" """&amp;$C109&amp;""""&amp;IF($D109="-",""," """&amp;$D109&amp;""""),
  ""
)</f>
        <v/>
      </c>
      <c r="Y109" s="9" t="str">
        <f ca="1">IFERROR(
  VLOOKUP(
    $G109,
    shortcut設定!$F:$J,
    MATCH(
      "ProgramsIndex",
      shortcut設定!$F$12:$J$12,
      0
    ),
    FALSE
  ),
  ""
)</f>
        <v>162</v>
      </c>
      <c r="Z109" s="20" t="str">
        <f t="shared" si="7"/>
        <v/>
      </c>
      <c r="AA109" s="13" t="str">
        <f>IF(
  AND($A109&lt;&gt;"",$K109="○"),
  shortcut設定!$F$5&amp;"\"&amp;Y109&amp;"_"&amp;A109&amp;"（"&amp;B109&amp;"）"&amp;Z109&amp;".lnk",
  ""
)</f>
        <v/>
      </c>
      <c r="AB109" s="13" t="str">
        <f>IF(
  AND($A109&lt;&gt;"",$M109="○"),
  """"&amp;shortcut設定!$F$7&amp;""" """&amp;$AC109&amp;""" """&amp;$C109&amp;""""&amp;IF($D109="-",""," """&amp;$D109&amp;""""),
  ""
)</f>
        <v/>
      </c>
      <c r="AC109" s="9" t="str">
        <f>IF(
  AND($A109&lt;&gt;"",$M109="○"),
  shortcut設定!$F$6&amp;"\"&amp;A109&amp;"（"&amp;B109&amp;"）.lnk",
  ""
)</f>
        <v/>
      </c>
      <c r="AD109" s="13" t="str">
        <f>IF(
  AND($A109&lt;&gt;"",$N109&lt;&gt;"-",$N109&lt;&gt;""),
  """"&amp;shortcut設定!$F$7&amp;""" """&amp;$N109&amp;".lnk"" """&amp;$C109&amp;""""&amp;IF($D109="-",""," """&amp;$D109&amp;""""),
  ""
)</f>
        <v/>
      </c>
      <c r="AE109" s="97" t="s">
        <v>193</v>
      </c>
    </row>
    <row r="110" spans="1:31">
      <c r="A110" s="9" t="s">
        <v>699</v>
      </c>
      <c r="B110" s="9" t="s">
        <v>838</v>
      </c>
      <c r="C110" s="9" t="s">
        <v>176</v>
      </c>
      <c r="D110" s="15" t="s">
        <v>43</v>
      </c>
      <c r="E110" s="15" t="s">
        <v>185</v>
      </c>
      <c r="F110" s="15" t="s">
        <v>165</v>
      </c>
      <c r="G110" s="9" t="s">
        <v>82</v>
      </c>
      <c r="H110" s="15" t="s">
        <v>895</v>
      </c>
      <c r="I110" s="15" t="s">
        <v>69</v>
      </c>
      <c r="J110" s="15" t="s">
        <v>69</v>
      </c>
      <c r="K110" s="99" t="s">
        <v>69</v>
      </c>
      <c r="L110" s="100" t="s">
        <v>596</v>
      </c>
      <c r="M110" s="15" t="s">
        <v>69</v>
      </c>
      <c r="N110" s="26" t="s">
        <v>1000</v>
      </c>
      <c r="O110" s="9" t="str">
        <f t="shared" si="9"/>
        <v/>
      </c>
      <c r="P110" s="9" t="str">
        <f t="shared" si="8"/>
        <v/>
      </c>
      <c r="Q110" s="13" t="str">
        <f ca="1">IF(
  AND($A110&lt;&gt;"",$H110="○"),
  "mkdir """&amp;S110&amp;""" &amp; """&amp;shortcut設定!$F$7&amp;""" """&amp;S110&amp;"\"&amp;A110&amp;"（"&amp;B110&amp;"）.lnk"" """&amp;C110&amp;""""&amp;IF($D110="-",""," """&amp;$D110&amp;""""),
  ""
)</f>
        <v>mkdir "%USERPROFILE%\AppData\Roaming\Microsoft\Windows\Start Menu\Programs\123_Doc_Edit" &amp; "C:\codes\vbs\command\CreateShortcutFile.vbs" "%USERPROFILE%\AppData\Roaming\Microsoft\Windows\Start Menu\Programs\123_Doc_Edit\LibreOffice（Office互換）.lnk" "C:\prg\LibreOffice\program\soffice.exe"</v>
      </c>
      <c r="R110" s="9" t="str">
        <f ca="1">IFERROR(
  VLOOKUP(
    $G110,
    shortcut設定!$F:$J,
    MATCH(
      "ProgramsIndex",
      shortcut設定!$F$12:$J$12,
      0
    ),
    FALSE
  ),
  ""
)</f>
        <v>123</v>
      </c>
      <c r="S110" s="13" t="str">
        <f ca="1">IF(
  AND($A110&lt;&gt;"",$H110="○"),
  shortcut設定!$F$4&amp;"\"&amp;R110&amp;"_"&amp;G110,
  ""
)</f>
        <v>%USERPROFILE%\AppData\Roaming\Microsoft\Windows\Start Menu\Programs\123_Doc_Edit</v>
      </c>
      <c r="T110" s="13" t="str">
        <f>IF(
  AND($A110&lt;&gt;"",$I110&lt;&gt;"-",$I110&lt;&gt;""),
  "mkdir """&amp;shortcut設定!$F$4&amp;"\"&amp;shortcut設定!$F$8&amp;""" &amp; """&amp;shortcut設定!$F$7&amp;""" """&amp;$U110&amp;""" """&amp;$C110&amp;""""&amp;IF($D110="-",""," """&amp;$D110&amp;""""),
  ""
)</f>
        <v/>
      </c>
      <c r="U110" s="14" t="str">
        <f>IF(
  AND($A110&lt;&gt;"",$I110&lt;&gt;"-",$I110&lt;&gt;""),
  shortcut設定!$F$4&amp;"\"&amp;shortcut設定!$F$8&amp;"\"&amp;$I110&amp;"（"&amp;$B110&amp;"）.lnk",
  ""
)</f>
        <v/>
      </c>
      <c r="V110" s="13" t="str">
        <f>IF(
  AND($A110&lt;&gt;"",$J110&lt;&gt;"-",$J110&lt;&gt;""),
  "mkdir """&amp;shortcut設定!$F$4&amp;"\"&amp;shortcut設定!$F$9&amp;""" &amp; """&amp;shortcut設定!$F$7&amp;""" """&amp;$W110&amp;""" """&amp;$C110&amp;""""&amp;IF($D110="-",""," """&amp;$D110&amp;"""")&amp;IF($J110="-",""," """" """&amp;$J110&amp;""""),
  ""
)</f>
        <v/>
      </c>
      <c r="W110" s="14" t="str">
        <f>IF(
  AND($A110&lt;&gt;"",$J110&lt;&gt;"-",$J110&lt;&gt;""),
  shortcut設定!$F$4&amp;"\"&amp;shortcut設定!$F$9&amp;"\"&amp;$A110&amp;"（"&amp;$B110&amp;"）.lnk",
  ""
)</f>
        <v/>
      </c>
      <c r="X110" s="13" t="str">
        <f>IF(
  AND($A110&lt;&gt;"",$K110&lt;&gt;"-",$K110&lt;&gt;""),
  """"&amp;shortcut設定!$F$7&amp;""" """&amp;$AA110&amp;""" """&amp;$C110&amp;""""&amp;IF($D110="-",""," """&amp;$D110&amp;""""),
  ""
)</f>
        <v/>
      </c>
      <c r="Y110" s="9" t="str">
        <f ca="1">IFERROR(
  VLOOKUP(
    $G110,
    shortcut設定!$F:$J,
    MATCH(
      "ProgramsIndex",
      shortcut設定!$F$12:$J$12,
      0
    ),
    FALSE
  ),
  ""
)</f>
        <v>123</v>
      </c>
      <c r="Z110" s="20" t="str">
        <f t="shared" si="7"/>
        <v/>
      </c>
      <c r="AA110" s="13" t="str">
        <f>IF(
  AND($A110&lt;&gt;"",$K110="○"),
  shortcut設定!$F$5&amp;"\"&amp;Y110&amp;"_"&amp;A110&amp;"（"&amp;B110&amp;"）"&amp;Z110&amp;".lnk",
  ""
)</f>
        <v/>
      </c>
      <c r="AB110" s="13" t="str">
        <f>IF(
  AND($A110&lt;&gt;"",$M110="○"),
  """"&amp;shortcut設定!$F$7&amp;""" """&amp;$AC110&amp;""" """&amp;$C110&amp;""""&amp;IF($D110="-",""," """&amp;$D110&amp;""""),
  ""
)</f>
        <v/>
      </c>
      <c r="AC110" s="9" t="str">
        <f>IF(
  AND($A110&lt;&gt;"",$M110="○"),
  shortcut設定!$F$6&amp;"\"&amp;A110&amp;"（"&amp;B110&amp;"）.lnk",
  ""
)</f>
        <v/>
      </c>
      <c r="AD110" s="13" t="str">
        <f>IF(
  AND($A110&lt;&gt;"",$N110&lt;&gt;"-",$N110&lt;&gt;""),
  """"&amp;shortcut設定!$F$7&amp;""" """&amp;$N110&amp;".lnk"" """&amp;$C110&amp;""""&amp;IF($D110="-",""," """&amp;$D110&amp;""""),
  ""
)</f>
        <v/>
      </c>
      <c r="AE110" s="97" t="s">
        <v>193</v>
      </c>
    </row>
    <row r="111" spans="1:31">
      <c r="A111" s="9" t="s">
        <v>503</v>
      </c>
      <c r="B111" s="9" t="s">
        <v>793</v>
      </c>
      <c r="C111" s="9" t="s">
        <v>177</v>
      </c>
      <c r="D111" s="15" t="s">
        <v>43</v>
      </c>
      <c r="E111" s="15" t="s">
        <v>185</v>
      </c>
      <c r="F111" s="15" t="s">
        <v>165</v>
      </c>
      <c r="G111" s="9" t="s">
        <v>83</v>
      </c>
      <c r="H111" s="15" t="s">
        <v>895</v>
      </c>
      <c r="I111" s="15" t="s">
        <v>69</v>
      </c>
      <c r="J111" s="15" t="s">
        <v>69</v>
      </c>
      <c r="K111" s="99" t="s">
        <v>69</v>
      </c>
      <c r="L111" s="100" t="s">
        <v>596</v>
      </c>
      <c r="M111" s="15" t="s">
        <v>69</v>
      </c>
      <c r="N111" s="26" t="s">
        <v>1000</v>
      </c>
      <c r="O111" s="9" t="str">
        <f t="shared" si="9"/>
        <v/>
      </c>
      <c r="P111" s="9" t="str">
        <f t="shared" si="8"/>
        <v/>
      </c>
      <c r="Q111" s="13" t="str">
        <f ca="1">IF(
  AND($A111&lt;&gt;"",$H111="○"),
  "mkdir """&amp;S111&amp;""" &amp; """&amp;shortcut設定!$F$7&amp;""" """&amp;S111&amp;"\"&amp;A111&amp;"（"&amp;B111&amp;"）.lnk"" """&amp;C111&amp;""""&amp;IF($D111="-",""," """&amp;$D111&amp;""""),
  ""
)</f>
        <v>mkdir "%USERPROFILE%\AppData\Roaming\Microsoft\Windows\Start Menu\Programs\133_Music_Listen" &amp; "C:\codes\vbs\command\CreateShortcutFile.vbs" "%USERPROFILE%\AppData\Roaming\Microsoft\Windows\Start Menu\Programs\133_Music_Listen\iTunes（音楽再生）.lnk" "C:\prg\iTunes\iTunes.exe"</v>
      </c>
      <c r="R111" s="9" t="str">
        <f ca="1">IFERROR(
  VLOOKUP(
    $G111,
    shortcut設定!$F:$J,
    MATCH(
      "ProgramsIndex",
      shortcut設定!$F$12:$J$12,
      0
    ),
    FALSE
  ),
  ""
)</f>
        <v>133</v>
      </c>
      <c r="S111" s="13" t="str">
        <f ca="1">IF(
  AND($A111&lt;&gt;"",$H111="○"),
  shortcut設定!$F$4&amp;"\"&amp;R111&amp;"_"&amp;G111,
  ""
)</f>
        <v>%USERPROFILE%\AppData\Roaming\Microsoft\Windows\Start Menu\Programs\133_Music_Listen</v>
      </c>
      <c r="T111" s="13" t="str">
        <f>IF(
  AND($A111&lt;&gt;"",$I111&lt;&gt;"-",$I111&lt;&gt;""),
  "mkdir """&amp;shortcut設定!$F$4&amp;"\"&amp;shortcut設定!$F$8&amp;""" &amp; """&amp;shortcut設定!$F$7&amp;""" """&amp;$U111&amp;""" """&amp;$C111&amp;""""&amp;IF($D111="-",""," """&amp;$D111&amp;""""),
  ""
)</f>
        <v/>
      </c>
      <c r="U111" s="14" t="str">
        <f>IF(
  AND($A111&lt;&gt;"",$I111&lt;&gt;"-",$I111&lt;&gt;""),
  shortcut設定!$F$4&amp;"\"&amp;shortcut設定!$F$8&amp;"\"&amp;$I111&amp;"（"&amp;$B111&amp;"）.lnk",
  ""
)</f>
        <v/>
      </c>
      <c r="V111" s="13" t="str">
        <f>IF(
  AND($A111&lt;&gt;"",$J111&lt;&gt;"-",$J111&lt;&gt;""),
  "mkdir """&amp;shortcut設定!$F$4&amp;"\"&amp;shortcut設定!$F$9&amp;""" &amp; """&amp;shortcut設定!$F$7&amp;""" """&amp;$W111&amp;""" """&amp;$C111&amp;""""&amp;IF($D111="-",""," """&amp;$D111&amp;"""")&amp;IF($J111="-",""," """" """&amp;$J111&amp;""""),
  ""
)</f>
        <v/>
      </c>
      <c r="W111" s="14" t="str">
        <f>IF(
  AND($A111&lt;&gt;"",$J111&lt;&gt;"-",$J111&lt;&gt;""),
  shortcut設定!$F$4&amp;"\"&amp;shortcut設定!$F$9&amp;"\"&amp;$A111&amp;"（"&amp;$B111&amp;"）.lnk",
  ""
)</f>
        <v/>
      </c>
      <c r="X111" s="13" t="str">
        <f>IF(
  AND($A111&lt;&gt;"",$K111&lt;&gt;"-",$K111&lt;&gt;""),
  """"&amp;shortcut設定!$F$7&amp;""" """&amp;$AA111&amp;""" """&amp;$C111&amp;""""&amp;IF($D111="-",""," """&amp;$D111&amp;""""),
  ""
)</f>
        <v/>
      </c>
      <c r="Y111" s="9" t="str">
        <f ca="1">IFERROR(
  VLOOKUP(
    $G111,
    shortcut設定!$F:$J,
    MATCH(
      "ProgramsIndex",
      shortcut設定!$F$12:$J$12,
      0
    ),
    FALSE
  ),
  ""
)</f>
        <v>133</v>
      </c>
      <c r="Z111" s="20" t="str">
        <f t="shared" si="7"/>
        <v/>
      </c>
      <c r="AA111" s="13" t="str">
        <f>IF(
  AND($A111&lt;&gt;"",$K111="○"),
  shortcut設定!$F$5&amp;"\"&amp;Y111&amp;"_"&amp;A111&amp;"（"&amp;B111&amp;"）"&amp;Z111&amp;".lnk",
  ""
)</f>
        <v/>
      </c>
      <c r="AB111" s="13" t="str">
        <f>IF(
  AND($A111&lt;&gt;"",$M111="○"),
  """"&amp;shortcut設定!$F$7&amp;""" """&amp;$AC111&amp;""" """&amp;$C111&amp;""""&amp;IF($D111="-",""," """&amp;$D111&amp;""""),
  ""
)</f>
        <v/>
      </c>
      <c r="AC111" s="9" t="str">
        <f>IF(
  AND($A111&lt;&gt;"",$M111="○"),
  shortcut設定!$F$6&amp;"\"&amp;A111&amp;"（"&amp;B111&amp;"）.lnk",
  ""
)</f>
        <v/>
      </c>
      <c r="AD111" s="13" t="str">
        <f>IF(
  AND($A111&lt;&gt;"",$N111&lt;&gt;"-",$N111&lt;&gt;""),
  """"&amp;shortcut設定!$F$7&amp;""" """&amp;$N111&amp;".lnk"" """&amp;$C111&amp;""""&amp;IF($D111="-",""," """&amp;$D111&amp;""""),
  ""
)</f>
        <v/>
      </c>
      <c r="AE111" s="97" t="s">
        <v>193</v>
      </c>
    </row>
    <row r="112" spans="1:31">
      <c r="A112" s="9" t="s">
        <v>700</v>
      </c>
      <c r="B112" s="9" t="s">
        <v>839</v>
      </c>
      <c r="C112" s="9" t="s">
        <v>178</v>
      </c>
      <c r="D112" s="15" t="s">
        <v>43</v>
      </c>
      <c r="E112" s="15" t="s">
        <v>185</v>
      </c>
      <c r="F112" s="15" t="s">
        <v>165</v>
      </c>
      <c r="G112" s="9" t="s">
        <v>84</v>
      </c>
      <c r="H112" s="15" t="s">
        <v>895</v>
      </c>
      <c r="I112" s="15" t="s">
        <v>69</v>
      </c>
      <c r="J112" s="15" t="s">
        <v>69</v>
      </c>
      <c r="K112" s="99" t="s">
        <v>69</v>
      </c>
      <c r="L112" s="100" t="s">
        <v>596</v>
      </c>
      <c r="M112" s="15" t="s">
        <v>69</v>
      </c>
      <c r="N112" s="26" t="s">
        <v>1000</v>
      </c>
      <c r="O112" s="9" t="str">
        <f t="shared" si="9"/>
        <v/>
      </c>
      <c r="P112" s="9" t="str">
        <f t="shared" si="8"/>
        <v/>
      </c>
      <c r="Q112" s="13" t="str">
        <f ca="1">IF(
  AND($A112&lt;&gt;"",$H112="○"),
  "mkdir """&amp;S112&amp;""" &amp; """&amp;shortcut設定!$F$7&amp;""" """&amp;S112&amp;"\"&amp;A112&amp;"（"&amp;B112&amp;"）.lnk"" """&amp;C112&amp;""""&amp;IF($D112="-",""," """&amp;$D112&amp;""""),
  ""
)</f>
        <v>mkdir "%USERPROFILE%\AppData\Roaming\Microsoft\Windows\Start Menu\Programs\153_Picture_Edit" &amp; "C:\codes\vbs\command\CreateShortcutFile.vbs" "%USERPROFILE%\AppData\Roaming\Microsoft\Windows\Start Menu\Programs\153_Picture_Edit\iMazingConverter（HEIC→JPG変換）.lnk" "C:\prg\DigiDNA\iMazing Converter\iMazing Converter.exe"</v>
      </c>
      <c r="R112" s="9" t="str">
        <f ca="1">IFERROR(
  VLOOKUP(
    $G112,
    shortcut設定!$F:$J,
    MATCH(
      "ProgramsIndex",
      shortcut設定!$F$12:$J$12,
      0
    ),
    FALSE
  ),
  ""
)</f>
        <v>153</v>
      </c>
      <c r="S112" s="13" t="str">
        <f ca="1">IF(
  AND($A112&lt;&gt;"",$H112="○"),
  shortcut設定!$F$4&amp;"\"&amp;R112&amp;"_"&amp;G112,
  ""
)</f>
        <v>%USERPROFILE%\AppData\Roaming\Microsoft\Windows\Start Menu\Programs\153_Picture_Edit</v>
      </c>
      <c r="T112" s="13" t="str">
        <f>IF(
  AND($A112&lt;&gt;"",$I112&lt;&gt;"-",$I112&lt;&gt;""),
  "mkdir """&amp;shortcut設定!$F$4&amp;"\"&amp;shortcut設定!$F$8&amp;""" &amp; """&amp;shortcut設定!$F$7&amp;""" """&amp;$U112&amp;""" """&amp;$C112&amp;""""&amp;IF($D112="-",""," """&amp;$D112&amp;""""),
  ""
)</f>
        <v/>
      </c>
      <c r="U112" s="14" t="str">
        <f>IF(
  AND($A112&lt;&gt;"",$I112&lt;&gt;"-",$I112&lt;&gt;""),
  shortcut設定!$F$4&amp;"\"&amp;shortcut設定!$F$8&amp;"\"&amp;$I112&amp;"（"&amp;$B112&amp;"）.lnk",
  ""
)</f>
        <v/>
      </c>
      <c r="V112" s="13" t="str">
        <f>IF(
  AND($A112&lt;&gt;"",$J112&lt;&gt;"-",$J112&lt;&gt;""),
  "mkdir """&amp;shortcut設定!$F$4&amp;"\"&amp;shortcut設定!$F$9&amp;""" &amp; """&amp;shortcut設定!$F$7&amp;""" """&amp;$W112&amp;""" """&amp;$C112&amp;""""&amp;IF($D112="-",""," """&amp;$D112&amp;"""")&amp;IF($J112="-",""," """" """&amp;$J112&amp;""""),
  ""
)</f>
        <v/>
      </c>
      <c r="W112" s="14" t="str">
        <f>IF(
  AND($A112&lt;&gt;"",$J112&lt;&gt;"-",$J112&lt;&gt;""),
  shortcut設定!$F$4&amp;"\"&amp;shortcut設定!$F$9&amp;"\"&amp;$A112&amp;"（"&amp;$B112&amp;"）.lnk",
  ""
)</f>
        <v/>
      </c>
      <c r="X112" s="13" t="str">
        <f>IF(
  AND($A112&lt;&gt;"",$K112&lt;&gt;"-",$K112&lt;&gt;""),
  """"&amp;shortcut設定!$F$7&amp;""" """&amp;$AA112&amp;""" """&amp;$C112&amp;""""&amp;IF($D112="-",""," """&amp;$D112&amp;""""),
  ""
)</f>
        <v/>
      </c>
      <c r="Y112" s="9" t="str">
        <f ca="1">IFERROR(
  VLOOKUP(
    $G112,
    shortcut設定!$F:$J,
    MATCH(
      "ProgramsIndex",
      shortcut設定!$F$12:$J$12,
      0
    ),
    FALSE
  ),
  ""
)</f>
        <v>153</v>
      </c>
      <c r="Z112" s="20" t="str">
        <f t="shared" si="7"/>
        <v/>
      </c>
      <c r="AA112" s="13" t="str">
        <f>IF(
  AND($A112&lt;&gt;"",$K112="○"),
  shortcut設定!$F$5&amp;"\"&amp;Y112&amp;"_"&amp;A112&amp;"（"&amp;B112&amp;"）"&amp;Z112&amp;".lnk",
  ""
)</f>
        <v/>
      </c>
      <c r="AB112" s="13" t="str">
        <f>IF(
  AND($A112&lt;&gt;"",$M112="○"),
  """"&amp;shortcut設定!$F$7&amp;""" """&amp;$AC112&amp;""" """&amp;$C112&amp;""""&amp;IF($D112="-",""," """&amp;$D112&amp;""""),
  ""
)</f>
        <v/>
      </c>
      <c r="AC112" s="9" t="str">
        <f>IF(
  AND($A112&lt;&gt;"",$M112="○"),
  shortcut設定!$F$6&amp;"\"&amp;A112&amp;"（"&amp;B112&amp;"）.lnk",
  ""
)</f>
        <v/>
      </c>
      <c r="AD112" s="13" t="str">
        <f>IF(
  AND($A112&lt;&gt;"",$N112&lt;&gt;"-",$N112&lt;&gt;""),
  """"&amp;shortcut設定!$F$7&amp;""" """&amp;$N112&amp;".lnk"" """&amp;$C112&amp;""""&amp;IF($D112="-",""," """&amp;$D112&amp;""""),
  ""
)</f>
        <v/>
      </c>
      <c r="AE112" s="97" t="s">
        <v>193</v>
      </c>
    </row>
    <row r="113" spans="1:31">
      <c r="A113" s="9" t="s">
        <v>701</v>
      </c>
      <c r="B113" s="9" t="s">
        <v>840</v>
      </c>
      <c r="C113" s="9" t="s">
        <v>179</v>
      </c>
      <c r="D113" s="15" t="s">
        <v>43</v>
      </c>
      <c r="E113" s="15" t="s">
        <v>165</v>
      </c>
      <c r="F113" s="15" t="s">
        <v>185</v>
      </c>
      <c r="G113" s="9" t="s">
        <v>74</v>
      </c>
      <c r="H113" s="15" t="s">
        <v>895</v>
      </c>
      <c r="I113" s="15" t="s">
        <v>69</v>
      </c>
      <c r="J113" s="15" t="s">
        <v>69</v>
      </c>
      <c r="K113" s="99" t="s">
        <v>69</v>
      </c>
      <c r="L113" s="100" t="s">
        <v>596</v>
      </c>
      <c r="M113" s="15" t="s">
        <v>69</v>
      </c>
      <c r="N113" s="26" t="s">
        <v>1000</v>
      </c>
      <c r="O113" s="9" t="str">
        <f t="shared" si="9"/>
        <v/>
      </c>
      <c r="P113" s="9" t="str">
        <f t="shared" si="8"/>
        <v/>
      </c>
      <c r="Q113" s="13" t="str">
        <f ca="1">IF(
  AND($A113&lt;&gt;"",$H113="○"),
  "mkdir """&amp;S113&amp;""" &amp; """&amp;shortcut設定!$F$7&amp;""" """&amp;S113&amp;"\"&amp;A113&amp;"（"&amp;B113&amp;"）.lnk"" """&amp;C113&amp;""""&amp;IF($D113="-",""," """&amp;$D113&amp;""""),
  ""
)</f>
        <v>mkdir "%USERPROFILE%\AppData\Roaming\Microsoft\Windows\Start Menu\Programs\161_Network_Global" &amp; "C:\codes\vbs\command\CreateShortcutFile.vbs" "%USERPROFILE%\AppData\Roaming\Microsoft\Windows\Start Menu\Programs\161_Network_Global\VcXsrv（X11サーバー）.lnk" "C:\prg\VcXsrv\xlaunch.exe"</v>
      </c>
      <c r="R113" s="9" t="str">
        <f ca="1">IFERROR(
  VLOOKUP(
    $G113,
    shortcut設定!$F:$J,
    MATCH(
      "ProgramsIndex",
      shortcut設定!$F$12:$J$12,
      0
    ),
    FALSE
  ),
  ""
)</f>
        <v>161</v>
      </c>
      <c r="S113" s="13" t="str">
        <f ca="1">IF(
  AND($A113&lt;&gt;"",$H113="○"),
  shortcut設定!$F$4&amp;"\"&amp;R113&amp;"_"&amp;G113,
  ""
)</f>
        <v>%USERPROFILE%\AppData\Roaming\Microsoft\Windows\Start Menu\Programs\161_Network_Global</v>
      </c>
      <c r="T113" s="13" t="str">
        <f>IF(
  AND($A113&lt;&gt;"",$I113&lt;&gt;"-",$I113&lt;&gt;""),
  "mkdir """&amp;shortcut設定!$F$4&amp;"\"&amp;shortcut設定!$F$8&amp;""" &amp; """&amp;shortcut設定!$F$7&amp;""" """&amp;$U113&amp;""" """&amp;$C113&amp;""""&amp;IF($D113="-",""," """&amp;$D113&amp;""""),
  ""
)</f>
        <v/>
      </c>
      <c r="U113" s="14" t="str">
        <f>IF(
  AND($A113&lt;&gt;"",$I113&lt;&gt;"-",$I113&lt;&gt;""),
  shortcut設定!$F$4&amp;"\"&amp;shortcut設定!$F$8&amp;"\"&amp;$I113&amp;"（"&amp;$B113&amp;"）.lnk",
  ""
)</f>
        <v/>
      </c>
      <c r="V113" s="13" t="str">
        <f>IF(
  AND($A113&lt;&gt;"",$J113&lt;&gt;"-",$J113&lt;&gt;""),
  "mkdir """&amp;shortcut設定!$F$4&amp;"\"&amp;shortcut設定!$F$9&amp;""" &amp; """&amp;shortcut設定!$F$7&amp;""" """&amp;$W113&amp;""" """&amp;$C113&amp;""""&amp;IF($D113="-",""," """&amp;$D113&amp;"""")&amp;IF($J113="-",""," """" """&amp;$J113&amp;""""),
  ""
)</f>
        <v/>
      </c>
      <c r="W113" s="14" t="str">
        <f>IF(
  AND($A113&lt;&gt;"",$J113&lt;&gt;"-",$J113&lt;&gt;""),
  shortcut設定!$F$4&amp;"\"&amp;shortcut設定!$F$9&amp;"\"&amp;$A113&amp;"（"&amp;$B113&amp;"）.lnk",
  ""
)</f>
        <v/>
      </c>
      <c r="X113" s="13" t="str">
        <f>IF(
  AND($A113&lt;&gt;"",$K113&lt;&gt;"-",$K113&lt;&gt;""),
  """"&amp;shortcut設定!$F$7&amp;""" """&amp;$AA113&amp;""" """&amp;$C113&amp;""""&amp;IF($D113="-",""," """&amp;$D113&amp;""""),
  ""
)</f>
        <v/>
      </c>
      <c r="Y113" s="9" t="str">
        <f ca="1">IFERROR(
  VLOOKUP(
    $G113,
    shortcut設定!$F:$J,
    MATCH(
      "ProgramsIndex",
      shortcut設定!$F$12:$J$12,
      0
    ),
    FALSE
  ),
  ""
)</f>
        <v>161</v>
      </c>
      <c r="Z113" s="20" t="str">
        <f t="shared" si="7"/>
        <v/>
      </c>
      <c r="AA113" s="13" t="str">
        <f>IF(
  AND($A113&lt;&gt;"",$K113="○"),
  shortcut設定!$F$5&amp;"\"&amp;Y113&amp;"_"&amp;A113&amp;"（"&amp;B113&amp;"）"&amp;Z113&amp;".lnk",
  ""
)</f>
        <v/>
      </c>
      <c r="AB113" s="13" t="str">
        <f>IF(
  AND($A113&lt;&gt;"",$M113="○"),
  """"&amp;shortcut設定!$F$7&amp;""" """&amp;$AC113&amp;""" """&amp;$C113&amp;""""&amp;IF($D113="-",""," """&amp;$D113&amp;""""),
  ""
)</f>
        <v/>
      </c>
      <c r="AC113" s="9" t="str">
        <f>IF(
  AND($A113&lt;&gt;"",$M113="○"),
  shortcut設定!$F$6&amp;"\"&amp;A113&amp;"（"&amp;B113&amp;"）.lnk",
  ""
)</f>
        <v/>
      </c>
      <c r="AD113" s="13" t="str">
        <f>IF(
  AND($A113&lt;&gt;"",$N113&lt;&gt;"-",$N113&lt;&gt;""),
  """"&amp;shortcut設定!$F$7&amp;""" """&amp;$N113&amp;".lnk"" """&amp;$C113&amp;""""&amp;IF($D113="-",""," """&amp;$D113&amp;""""),
  ""
)</f>
        <v/>
      </c>
      <c r="AE113" s="97" t="s">
        <v>193</v>
      </c>
    </row>
    <row r="114" spans="1:31">
      <c r="A114" s="9" t="s">
        <v>57</v>
      </c>
      <c r="B114" s="9" t="s">
        <v>841</v>
      </c>
      <c r="C114" s="9" t="s">
        <v>93</v>
      </c>
      <c r="D114" s="15" t="s">
        <v>43</v>
      </c>
      <c r="E114" s="15" t="s">
        <v>185</v>
      </c>
      <c r="F114" s="15" t="s">
        <v>165</v>
      </c>
      <c r="G114" s="9" t="s">
        <v>73</v>
      </c>
      <c r="H114" s="15" t="s">
        <v>895</v>
      </c>
      <c r="I114" s="15" t="s">
        <v>69</v>
      </c>
      <c r="J114" s="15" t="s">
        <v>69</v>
      </c>
      <c r="K114" s="99" t="s">
        <v>69</v>
      </c>
      <c r="L114" s="100" t="s">
        <v>596</v>
      </c>
      <c r="M114" s="15" t="s">
        <v>69</v>
      </c>
      <c r="N114" s="26" t="s">
        <v>1000</v>
      </c>
      <c r="O114" s="9" t="str">
        <f t="shared" si="9"/>
        <v/>
      </c>
      <c r="P114" s="9" t="str">
        <f t="shared" si="8"/>
        <v/>
      </c>
      <c r="Q114" s="13" t="str">
        <f ca="1">IF(
  AND($A114&lt;&gt;"",$H114="○"),
  "mkdir """&amp;S114&amp;""" &amp; """&amp;shortcut設定!$F$7&amp;""" """&amp;S114&amp;"\"&amp;A114&amp;"（"&amp;B114&amp;"）.lnk"" """&amp;C114&amp;""""&amp;IF($D114="-",""," """&amp;$D114&amp;""""),
  ""
)</f>
        <v>mkdir "%USERPROFILE%\AppData\Roaming\Microsoft\Windows\Start Menu\Programs\172_Utility_Other" &amp; "C:\codes\vbs\command\CreateShortcutFile.vbs" "%USERPROFILE%\AppData\Roaming\Microsoft\Windows\Start Menu\Programs\172_Utility_Other\Anki（暗記補助）.lnk" "C:\prg\Anki\anki.exe"</v>
      </c>
      <c r="R114" s="9" t="str">
        <f ca="1">IFERROR(
  VLOOKUP(
    $G114,
    shortcut設定!$F:$J,
    MATCH(
      "ProgramsIndex",
      shortcut設定!$F$12:$J$12,
      0
    ),
    FALSE
  ),
  ""
)</f>
        <v>172</v>
      </c>
      <c r="S114" s="13" t="str">
        <f ca="1">IF(
  AND($A114&lt;&gt;"",$H114="○"),
  shortcut設定!$F$4&amp;"\"&amp;R114&amp;"_"&amp;G114,
  ""
)</f>
        <v>%USERPROFILE%\AppData\Roaming\Microsoft\Windows\Start Menu\Programs\172_Utility_Other</v>
      </c>
      <c r="T114" s="13" t="str">
        <f>IF(
  AND($A114&lt;&gt;"",$I114&lt;&gt;"-",$I114&lt;&gt;""),
  "mkdir """&amp;shortcut設定!$F$4&amp;"\"&amp;shortcut設定!$F$8&amp;""" &amp; """&amp;shortcut設定!$F$7&amp;""" """&amp;$U114&amp;""" """&amp;$C114&amp;""""&amp;IF($D114="-",""," """&amp;$D114&amp;""""),
  ""
)</f>
        <v/>
      </c>
      <c r="U114" s="14" t="str">
        <f>IF(
  AND($A114&lt;&gt;"",$I114&lt;&gt;"-",$I114&lt;&gt;""),
  shortcut設定!$F$4&amp;"\"&amp;shortcut設定!$F$8&amp;"\"&amp;$I114&amp;"（"&amp;$B114&amp;"）.lnk",
  ""
)</f>
        <v/>
      </c>
      <c r="V114" s="13" t="str">
        <f>IF(
  AND($A114&lt;&gt;"",$J114&lt;&gt;"-",$J114&lt;&gt;""),
  "mkdir """&amp;shortcut設定!$F$4&amp;"\"&amp;shortcut設定!$F$9&amp;""" &amp; """&amp;shortcut設定!$F$7&amp;""" """&amp;$W114&amp;""" """&amp;$C114&amp;""""&amp;IF($D114="-",""," """&amp;$D114&amp;"""")&amp;IF($J114="-",""," """" """&amp;$J114&amp;""""),
  ""
)</f>
        <v/>
      </c>
      <c r="W114" s="14" t="str">
        <f>IF(
  AND($A114&lt;&gt;"",$J114&lt;&gt;"-",$J114&lt;&gt;""),
  shortcut設定!$F$4&amp;"\"&amp;shortcut設定!$F$9&amp;"\"&amp;$A114&amp;"（"&amp;$B114&amp;"）.lnk",
  ""
)</f>
        <v/>
      </c>
      <c r="X114" s="13" t="str">
        <f>IF(
  AND($A114&lt;&gt;"",$K114&lt;&gt;"-",$K114&lt;&gt;""),
  """"&amp;shortcut設定!$F$7&amp;""" """&amp;$AA114&amp;""" """&amp;$C114&amp;""""&amp;IF($D114="-",""," """&amp;$D114&amp;""""),
  ""
)</f>
        <v/>
      </c>
      <c r="Y114" s="9" t="str">
        <f ca="1">IFERROR(
  VLOOKUP(
    $G114,
    shortcut設定!$F:$J,
    MATCH(
      "ProgramsIndex",
      shortcut設定!$F$12:$J$12,
      0
    ),
    FALSE
  ),
  ""
)</f>
        <v>172</v>
      </c>
      <c r="Z114" s="20" t="str">
        <f t="shared" si="7"/>
        <v/>
      </c>
      <c r="AA114" s="13" t="str">
        <f>IF(
  AND($A114&lt;&gt;"",$K114="○"),
  shortcut設定!$F$5&amp;"\"&amp;Y114&amp;"_"&amp;A114&amp;"（"&amp;B114&amp;"）"&amp;Z114&amp;".lnk",
  ""
)</f>
        <v/>
      </c>
      <c r="AB114" s="13" t="str">
        <f>IF(
  AND($A114&lt;&gt;"",$M114="○"),
  """"&amp;shortcut設定!$F$7&amp;""" """&amp;$AC114&amp;""" """&amp;$C114&amp;""""&amp;IF($D114="-",""," """&amp;$D114&amp;""""),
  ""
)</f>
        <v/>
      </c>
      <c r="AC114" s="9" t="str">
        <f>IF(
  AND($A114&lt;&gt;"",$M114="○"),
  shortcut設定!$F$6&amp;"\"&amp;A114&amp;"（"&amp;B114&amp;"）.lnk",
  ""
)</f>
        <v/>
      </c>
      <c r="AD114" s="13" t="str">
        <f>IF(
  AND($A114&lt;&gt;"",$N114&lt;&gt;"-",$N114&lt;&gt;""),
  """"&amp;shortcut設定!$F$7&amp;""" """&amp;$N114&amp;".lnk"" """&amp;$C114&amp;""""&amp;IF($D114="-",""," """&amp;$D114&amp;""""),
  ""
)</f>
        <v/>
      </c>
      <c r="AE114" s="97" t="s">
        <v>193</v>
      </c>
    </row>
    <row r="115" spans="1:31">
      <c r="A115" s="9" t="s">
        <v>702</v>
      </c>
      <c r="B115" s="9" t="s">
        <v>842</v>
      </c>
      <c r="C115" s="9" t="s">
        <v>324</v>
      </c>
      <c r="D115" s="15" t="s">
        <v>43</v>
      </c>
      <c r="E115" s="15" t="s">
        <v>185</v>
      </c>
      <c r="F115" s="15" t="s">
        <v>165</v>
      </c>
      <c r="G115" s="9" t="s">
        <v>82</v>
      </c>
      <c r="H115" s="15" t="s">
        <v>895</v>
      </c>
      <c r="I115" s="15" t="s">
        <v>69</v>
      </c>
      <c r="J115" s="15" t="s">
        <v>69</v>
      </c>
      <c r="K115" s="99" t="s">
        <v>69</v>
      </c>
      <c r="L115" s="100" t="s">
        <v>596</v>
      </c>
      <c r="M115" s="15" t="s">
        <v>69</v>
      </c>
      <c r="N115" s="26" t="s">
        <v>1000</v>
      </c>
      <c r="O115" s="9" t="str">
        <f t="shared" si="9"/>
        <v/>
      </c>
      <c r="P115" s="9" t="str">
        <f t="shared" si="8"/>
        <v/>
      </c>
      <c r="Q115" s="13" t="str">
        <f ca="1">IF(
  AND($A115&lt;&gt;"",$H115="○"),
  "mkdir """&amp;S115&amp;""" &amp; """&amp;shortcut設定!$F$7&amp;""" """&amp;S115&amp;"\"&amp;A115&amp;"（"&amp;B115&amp;"）.lnk"" """&amp;C115&amp;""""&amp;IF($D115="-",""," """&amp;$D115&amp;""""),
  ""
)</f>
        <v>mkdir "%USERPROFILE%\AppData\Roaming\Microsoft\Windows\Start Menu\Programs\123_Doc_Edit" &amp; "C:\codes\vbs\command\CreateShortcutFile.vbs" "%USERPROFILE%\AppData\Roaming\Microsoft\Windows\Start Menu\Programs\123_Doc_Edit\はがき作家 あてな 17（はがき宛名編集）.lnk" "C:\prg\HagakiWriter17\AddressWriter17.exe"</v>
      </c>
      <c r="R115" s="9" t="str">
        <f ca="1">IFERROR(
  VLOOKUP(
    $G115,
    shortcut設定!$F:$J,
    MATCH(
      "ProgramsIndex",
      shortcut設定!$F$12:$J$12,
      0
    ),
    FALSE
  ),
  ""
)</f>
        <v>123</v>
      </c>
      <c r="S115" s="13" t="str">
        <f ca="1">IF(
  AND($A115&lt;&gt;"",$H115="○"),
  shortcut設定!$F$4&amp;"\"&amp;R115&amp;"_"&amp;G115,
  ""
)</f>
        <v>%USERPROFILE%\AppData\Roaming\Microsoft\Windows\Start Menu\Programs\123_Doc_Edit</v>
      </c>
      <c r="T115" s="13" t="str">
        <f>IF(
  AND($A115&lt;&gt;"",$I115&lt;&gt;"-",$I115&lt;&gt;""),
  "mkdir """&amp;shortcut設定!$F$4&amp;"\"&amp;shortcut設定!$F$8&amp;""" &amp; """&amp;shortcut設定!$F$7&amp;""" """&amp;$U115&amp;""" """&amp;$C115&amp;""""&amp;IF($D115="-",""," """&amp;$D115&amp;""""),
  ""
)</f>
        <v/>
      </c>
      <c r="U115" s="14" t="str">
        <f>IF(
  AND($A115&lt;&gt;"",$I115&lt;&gt;"-",$I115&lt;&gt;""),
  shortcut設定!$F$4&amp;"\"&amp;shortcut設定!$F$8&amp;"\"&amp;$I115&amp;"（"&amp;$B115&amp;"）.lnk",
  ""
)</f>
        <v/>
      </c>
      <c r="V115" s="13" t="str">
        <f>IF(
  AND($A115&lt;&gt;"",$J115&lt;&gt;"-",$J115&lt;&gt;""),
  "mkdir """&amp;shortcut設定!$F$4&amp;"\"&amp;shortcut設定!$F$9&amp;""" &amp; """&amp;shortcut設定!$F$7&amp;""" """&amp;$W115&amp;""" """&amp;$C115&amp;""""&amp;IF($D115="-",""," """&amp;$D115&amp;"""")&amp;IF($J115="-",""," """" """&amp;$J115&amp;""""),
  ""
)</f>
        <v/>
      </c>
      <c r="W115" s="14" t="str">
        <f>IF(
  AND($A115&lt;&gt;"",$J115&lt;&gt;"-",$J115&lt;&gt;""),
  shortcut設定!$F$4&amp;"\"&amp;shortcut設定!$F$9&amp;"\"&amp;$A115&amp;"（"&amp;$B115&amp;"）.lnk",
  ""
)</f>
        <v/>
      </c>
      <c r="X115" s="13" t="str">
        <f>IF(
  AND($A115&lt;&gt;"",$K115&lt;&gt;"-",$K115&lt;&gt;""),
  """"&amp;shortcut設定!$F$7&amp;""" """&amp;$AA115&amp;""" """&amp;$C115&amp;""""&amp;IF($D115="-",""," """&amp;$D115&amp;""""),
  ""
)</f>
        <v/>
      </c>
      <c r="Y115" s="9" t="str">
        <f ca="1">IFERROR(
  VLOOKUP(
    $G115,
    shortcut設定!$F:$J,
    MATCH(
      "ProgramsIndex",
      shortcut設定!$F$12:$J$12,
      0
    ),
    FALSE
  ),
  ""
)</f>
        <v>123</v>
      </c>
      <c r="Z115" s="20" t="str">
        <f t="shared" si="7"/>
        <v/>
      </c>
      <c r="AA115" s="13" t="str">
        <f>IF(
  AND($A115&lt;&gt;"",$K115="○"),
  shortcut設定!$F$5&amp;"\"&amp;Y115&amp;"_"&amp;A115&amp;"（"&amp;B115&amp;"）"&amp;Z115&amp;".lnk",
  ""
)</f>
        <v/>
      </c>
      <c r="AB115" s="13" t="str">
        <f>IF(
  AND($A115&lt;&gt;"",$M115="○"),
  """"&amp;shortcut設定!$F$7&amp;""" """&amp;$AC115&amp;""" """&amp;$C115&amp;""""&amp;IF($D115="-",""," """&amp;$D115&amp;""""),
  ""
)</f>
        <v/>
      </c>
      <c r="AC115" s="9" t="str">
        <f>IF(
  AND($A115&lt;&gt;"",$M115="○"),
  shortcut設定!$F$6&amp;"\"&amp;A115&amp;"（"&amp;B115&amp;"）.lnk",
  ""
)</f>
        <v/>
      </c>
      <c r="AD115" s="13" t="str">
        <f>IF(
  AND($A115&lt;&gt;"",$N115&lt;&gt;"-",$N115&lt;&gt;""),
  """"&amp;shortcut設定!$F$7&amp;""" """&amp;$N115&amp;".lnk"" """&amp;$C115&amp;""""&amp;IF($D115="-",""," """&amp;$D115&amp;""""),
  ""
)</f>
        <v/>
      </c>
      <c r="AE115" s="97" t="s">
        <v>193</v>
      </c>
    </row>
    <row r="116" spans="1:31">
      <c r="A116" s="9" t="s">
        <v>703</v>
      </c>
      <c r="B116" s="9" t="s">
        <v>843</v>
      </c>
      <c r="C116" s="9" t="s">
        <v>325</v>
      </c>
      <c r="D116" s="15" t="s">
        <v>43</v>
      </c>
      <c r="E116" s="15" t="s">
        <v>185</v>
      </c>
      <c r="F116" s="15" t="s">
        <v>165</v>
      </c>
      <c r="G116" s="9" t="s">
        <v>82</v>
      </c>
      <c r="H116" s="15" t="s">
        <v>895</v>
      </c>
      <c r="I116" s="15" t="s">
        <v>69</v>
      </c>
      <c r="J116" s="15" t="s">
        <v>69</v>
      </c>
      <c r="K116" s="99" t="s">
        <v>69</v>
      </c>
      <c r="L116" s="100" t="s">
        <v>596</v>
      </c>
      <c r="M116" s="15" t="s">
        <v>69</v>
      </c>
      <c r="N116" s="26" t="s">
        <v>1000</v>
      </c>
      <c r="O116" s="9" t="str">
        <f t="shared" si="9"/>
        <v/>
      </c>
      <c r="P116" s="9" t="str">
        <f t="shared" si="8"/>
        <v/>
      </c>
      <c r="Q116" s="13" t="str">
        <f ca="1">IF(
  AND($A116&lt;&gt;"",$H116="○"),
  "mkdir """&amp;S116&amp;""" &amp; """&amp;shortcut設定!$F$7&amp;""" """&amp;S116&amp;"\"&amp;A116&amp;"（"&amp;B116&amp;"）.lnk"" """&amp;C116&amp;""""&amp;IF($D116="-",""," """&amp;$D116&amp;""""),
  ""
)</f>
        <v>mkdir "%USERPROFILE%\AppData\Roaming\Microsoft\Windows\Start Menu\Programs\123_Doc_Edit" &amp; "C:\codes\vbs\command\CreateShortcutFile.vbs" "%USERPROFILE%\AppData\Roaming\Microsoft\Windows\Start Menu\Programs\123_Doc_Edit\はがき作家 うら 17（はがき表書き編集）.lnk" "C:\prg\HagakiWriter17\CardWriter17.exe"</v>
      </c>
      <c r="R116" s="9" t="str">
        <f ca="1">IFERROR(
  VLOOKUP(
    $G116,
    shortcut設定!$F:$J,
    MATCH(
      "ProgramsIndex",
      shortcut設定!$F$12:$J$12,
      0
    ),
    FALSE
  ),
  ""
)</f>
        <v>123</v>
      </c>
      <c r="S116" s="13" t="str">
        <f ca="1">IF(
  AND($A116&lt;&gt;"",$H116="○"),
  shortcut設定!$F$4&amp;"\"&amp;R116&amp;"_"&amp;G116,
  ""
)</f>
        <v>%USERPROFILE%\AppData\Roaming\Microsoft\Windows\Start Menu\Programs\123_Doc_Edit</v>
      </c>
      <c r="T116" s="13" t="str">
        <f>IF(
  AND($A116&lt;&gt;"",$I116&lt;&gt;"-",$I116&lt;&gt;""),
  "mkdir """&amp;shortcut設定!$F$4&amp;"\"&amp;shortcut設定!$F$8&amp;""" &amp; """&amp;shortcut設定!$F$7&amp;""" """&amp;$U116&amp;""" """&amp;$C116&amp;""""&amp;IF($D116="-",""," """&amp;$D116&amp;""""),
  ""
)</f>
        <v/>
      </c>
      <c r="U116" s="14" t="str">
        <f>IF(
  AND($A116&lt;&gt;"",$I116&lt;&gt;"-",$I116&lt;&gt;""),
  shortcut設定!$F$4&amp;"\"&amp;shortcut設定!$F$8&amp;"\"&amp;$I116&amp;"（"&amp;$B116&amp;"）.lnk",
  ""
)</f>
        <v/>
      </c>
      <c r="V116" s="13" t="str">
        <f>IF(
  AND($A116&lt;&gt;"",$J116&lt;&gt;"-",$J116&lt;&gt;""),
  "mkdir """&amp;shortcut設定!$F$4&amp;"\"&amp;shortcut設定!$F$9&amp;""" &amp; """&amp;shortcut設定!$F$7&amp;""" """&amp;$W116&amp;""" """&amp;$C116&amp;""""&amp;IF($D116="-",""," """&amp;$D116&amp;"""")&amp;IF($J116="-",""," """" """&amp;$J116&amp;""""),
  ""
)</f>
        <v/>
      </c>
      <c r="W116" s="14" t="str">
        <f>IF(
  AND($A116&lt;&gt;"",$J116&lt;&gt;"-",$J116&lt;&gt;""),
  shortcut設定!$F$4&amp;"\"&amp;shortcut設定!$F$9&amp;"\"&amp;$A116&amp;"（"&amp;$B116&amp;"）.lnk",
  ""
)</f>
        <v/>
      </c>
      <c r="X116" s="13" t="str">
        <f>IF(
  AND($A116&lt;&gt;"",$K116&lt;&gt;"-",$K116&lt;&gt;""),
  """"&amp;shortcut設定!$F$7&amp;""" """&amp;$AA116&amp;""" """&amp;$C116&amp;""""&amp;IF($D116="-",""," """&amp;$D116&amp;""""),
  ""
)</f>
        <v/>
      </c>
      <c r="Y116" s="9" t="str">
        <f ca="1">IFERROR(
  VLOOKUP(
    $G116,
    shortcut設定!$F:$J,
    MATCH(
      "ProgramsIndex",
      shortcut設定!$F$12:$J$12,
      0
    ),
    FALSE
  ),
  ""
)</f>
        <v>123</v>
      </c>
      <c r="Z116" s="20" t="str">
        <f t="shared" si="7"/>
        <v/>
      </c>
      <c r="AA116" s="13" t="str">
        <f>IF(
  AND($A116&lt;&gt;"",$K116="○"),
  shortcut設定!$F$5&amp;"\"&amp;Y116&amp;"_"&amp;A116&amp;"（"&amp;B116&amp;"）"&amp;Z116&amp;".lnk",
  ""
)</f>
        <v/>
      </c>
      <c r="AB116" s="13" t="str">
        <f>IF(
  AND($A116&lt;&gt;"",$M116="○"),
  """"&amp;shortcut設定!$F$7&amp;""" """&amp;$AC116&amp;""" """&amp;$C116&amp;""""&amp;IF($D116="-",""," """&amp;$D116&amp;""""),
  ""
)</f>
        <v/>
      </c>
      <c r="AC116" s="9" t="str">
        <f>IF(
  AND($A116&lt;&gt;"",$M116="○"),
  shortcut設定!$F$6&amp;"\"&amp;A116&amp;"（"&amp;B116&amp;"）.lnk",
  ""
)</f>
        <v/>
      </c>
      <c r="AD116" s="13" t="str">
        <f>IF(
  AND($A116&lt;&gt;"",$N116&lt;&gt;"-",$N116&lt;&gt;""),
  """"&amp;shortcut設定!$F$7&amp;""" """&amp;$N116&amp;".lnk"" """&amp;$C116&amp;""""&amp;IF($D116="-",""," """&amp;$D116&amp;""""),
  ""
)</f>
        <v/>
      </c>
      <c r="AE116" s="97" t="s">
        <v>193</v>
      </c>
    </row>
    <row r="117" spans="1:31">
      <c r="A117" s="9" t="s">
        <v>704</v>
      </c>
      <c r="B117" s="9" t="s">
        <v>768</v>
      </c>
      <c r="C117" s="9" t="s">
        <v>92</v>
      </c>
      <c r="D117" s="15" t="s">
        <v>43</v>
      </c>
      <c r="E117" s="15" t="s">
        <v>165</v>
      </c>
      <c r="F117" s="15" t="s">
        <v>165</v>
      </c>
      <c r="G117" s="9" t="s">
        <v>74</v>
      </c>
      <c r="H117" s="15" t="s">
        <v>895</v>
      </c>
      <c r="I117" s="15" t="s">
        <v>69</v>
      </c>
      <c r="J117" s="15" t="s">
        <v>69</v>
      </c>
      <c r="K117" s="99" t="s">
        <v>69</v>
      </c>
      <c r="L117" s="100" t="s">
        <v>596</v>
      </c>
      <c r="M117" s="15" t="s">
        <v>895</v>
      </c>
      <c r="N117" s="26" t="s">
        <v>1000</v>
      </c>
      <c r="O117" s="9" t="str">
        <f t="shared" si="9"/>
        <v/>
      </c>
      <c r="P117" s="9" t="str">
        <f t="shared" si="8"/>
        <v/>
      </c>
      <c r="Q117" s="13" t="str">
        <f ca="1">IF(
  AND($A117&lt;&gt;"",$H117="○"),
  "mkdir """&amp;S117&amp;""" &amp; """&amp;shortcut設定!$F$7&amp;""" """&amp;S117&amp;"\"&amp;A117&amp;"（"&amp;B117&amp;"）.lnk"" """&amp;C117&amp;""""&amp;IF($D117="-",""," """&amp;$D117&amp;""""),
  ""
)</f>
        <v>mkdir "%USERPROFILE%\AppData\Roaming\Microsoft\Windows\Start Menu\Programs\161_Network_Global" &amp; "C:\codes\vbs\command\CreateShortcutFile.vbs" "%USERPROFILE%\AppData\Roaming\Microsoft\Windows\Start Menu\Programs\161_Network_Global\MicrosoftEdge（ブラウザ）.lnk" "C:\Program Files (x86)\Microsoft\Edge\Application\msedge.exe"</v>
      </c>
      <c r="R117" s="9" t="str">
        <f ca="1">IFERROR(
  VLOOKUP(
    $G117,
    shortcut設定!$F:$J,
    MATCH(
      "ProgramsIndex",
      shortcut設定!$F$12:$J$12,
      0
    ),
    FALSE
  ),
  ""
)</f>
        <v>161</v>
      </c>
      <c r="S117" s="13" t="str">
        <f ca="1">IF(
  AND($A117&lt;&gt;"",$H117="○"),
  shortcut設定!$F$4&amp;"\"&amp;R117&amp;"_"&amp;G117,
  ""
)</f>
        <v>%USERPROFILE%\AppData\Roaming\Microsoft\Windows\Start Menu\Programs\161_Network_Global</v>
      </c>
      <c r="T117" s="13" t="str">
        <f>IF(
  AND($A117&lt;&gt;"",$I117&lt;&gt;"-",$I117&lt;&gt;""),
  "mkdir """&amp;shortcut設定!$F$4&amp;"\"&amp;shortcut設定!$F$8&amp;""" &amp; """&amp;shortcut設定!$F$7&amp;""" """&amp;$U117&amp;""" """&amp;$C117&amp;""""&amp;IF($D117="-",""," """&amp;$D117&amp;""""),
  ""
)</f>
        <v/>
      </c>
      <c r="U117" s="14" t="str">
        <f>IF(
  AND($A117&lt;&gt;"",$I117&lt;&gt;"-",$I117&lt;&gt;""),
  shortcut設定!$F$4&amp;"\"&amp;shortcut設定!$F$8&amp;"\"&amp;$I117&amp;"（"&amp;$B117&amp;"）.lnk",
  ""
)</f>
        <v/>
      </c>
      <c r="V117" s="13" t="str">
        <f>IF(
  AND($A117&lt;&gt;"",$J117&lt;&gt;"-",$J117&lt;&gt;""),
  "mkdir """&amp;shortcut設定!$F$4&amp;"\"&amp;shortcut設定!$F$9&amp;""" &amp; """&amp;shortcut設定!$F$7&amp;""" """&amp;$W117&amp;""" """&amp;$C117&amp;""""&amp;IF($D117="-",""," """&amp;$D117&amp;"""")&amp;IF($J117="-",""," """" """&amp;$J117&amp;""""),
  ""
)</f>
        <v/>
      </c>
      <c r="W117" s="14" t="str">
        <f>IF(
  AND($A117&lt;&gt;"",$J117&lt;&gt;"-",$J117&lt;&gt;""),
  shortcut設定!$F$4&amp;"\"&amp;shortcut設定!$F$9&amp;"\"&amp;$A117&amp;"（"&amp;$B117&amp;"）.lnk",
  ""
)</f>
        <v/>
      </c>
      <c r="X117" s="13" t="str">
        <f>IF(
  AND($A117&lt;&gt;"",$K117&lt;&gt;"-",$K117&lt;&gt;""),
  """"&amp;shortcut設定!$F$7&amp;""" """&amp;$AA117&amp;""" """&amp;$C117&amp;""""&amp;IF($D117="-",""," """&amp;$D117&amp;""""),
  ""
)</f>
        <v/>
      </c>
      <c r="Y117" s="9" t="str">
        <f ca="1">IFERROR(
  VLOOKUP(
    $G117,
    shortcut設定!$F:$J,
    MATCH(
      "ProgramsIndex",
      shortcut設定!$F$12:$J$12,
      0
    ),
    FALSE
  ),
  ""
)</f>
        <v>161</v>
      </c>
      <c r="Z117" s="20" t="str">
        <f t="shared" si="7"/>
        <v/>
      </c>
      <c r="AA117" s="13" t="str">
        <f>IF(
  AND($A117&lt;&gt;"",$K117="○"),
  shortcut設定!$F$5&amp;"\"&amp;Y117&amp;"_"&amp;A117&amp;"（"&amp;B117&amp;"）"&amp;Z117&amp;".lnk",
  ""
)</f>
        <v/>
      </c>
      <c r="AB117" s="13" t="str">
        <f>IF(
  AND($A117&lt;&gt;"",$M117="○"),
  """"&amp;shortcut設定!$F$7&amp;""" """&amp;$AC117&amp;""" """&amp;$C117&amp;""""&amp;IF($D117="-",""," """&amp;$D117&amp;""""),
  ""
)</f>
        <v>"C:\codes\vbs\command\CreateShortcutFile.vbs" "%USERPROFILE%\AppData\Roaming\Microsoft\Windows\Start Menu\Programs\Startup\MicrosoftEdge（ブラウザ）.lnk" "C:\Program Files (x86)\Microsoft\Edge\Application\msedge.exe"</v>
      </c>
      <c r="AC117" s="9" t="str">
        <f>IF(
  AND($A117&lt;&gt;"",$M117="○"),
  shortcut設定!$F$6&amp;"\"&amp;A117&amp;"（"&amp;B117&amp;"）.lnk",
  ""
)</f>
        <v>%USERPROFILE%\AppData\Roaming\Microsoft\Windows\Start Menu\Programs\Startup\MicrosoftEdge（ブラウザ）.lnk</v>
      </c>
      <c r="AD117" s="13" t="str">
        <f>IF(
  AND($A117&lt;&gt;"",$N117&lt;&gt;"-",$N117&lt;&gt;""),
  """"&amp;shortcut設定!$F$7&amp;""" """&amp;$N117&amp;".lnk"" """&amp;$C117&amp;""""&amp;IF($D117="-",""," """&amp;$D117&amp;""""),
  ""
)</f>
        <v/>
      </c>
      <c r="AE117" s="97" t="s">
        <v>193</v>
      </c>
    </row>
    <row r="118" spans="1:31">
      <c r="A118" s="9" t="s">
        <v>705</v>
      </c>
      <c r="B118" s="9" t="s">
        <v>844</v>
      </c>
      <c r="C118" s="83" t="s">
        <v>94</v>
      </c>
      <c r="D118" s="15" t="s">
        <v>917</v>
      </c>
      <c r="E118" s="15" t="s">
        <v>165</v>
      </c>
      <c r="F118" s="15" t="s">
        <v>165</v>
      </c>
      <c r="G118" s="9" t="s">
        <v>82</v>
      </c>
      <c r="H118" s="15" t="s">
        <v>895</v>
      </c>
      <c r="I118" s="15" t="s">
        <v>69</v>
      </c>
      <c r="J118" s="15" t="s">
        <v>69</v>
      </c>
      <c r="K118" s="99" t="s">
        <v>69</v>
      </c>
      <c r="L118" s="100" t="s">
        <v>596</v>
      </c>
      <c r="M118" s="15" t="s">
        <v>69</v>
      </c>
      <c r="N118" s="26" t="s">
        <v>1000</v>
      </c>
      <c r="O118" s="9" t="str">
        <f t="shared" si="9"/>
        <v/>
      </c>
      <c r="P118" s="9" t="str">
        <f t="shared" si="8"/>
        <v/>
      </c>
      <c r="Q118" s="13" t="str">
        <f ca="1">IF(
  AND($A118&lt;&gt;"",$H118="○"),
  "mkdir """&amp;S118&amp;""" &amp; """&amp;shortcut設定!$F$7&amp;""" """&amp;S118&amp;"\"&amp;A118&amp;"（"&amp;B118&amp;"）.lnk"" """&amp;C118&amp;""""&amp;IF($D118="-",""," """&amp;$D118&amp;""""),
  ""
)</f>
        <v>mkdir "%USERPROFILE%\AppData\Roaming\Microsoft\Windows\Start Menu\Programs\123_Doc_Edit" &amp; "C:\codes\vbs\command\CreateShortcutFile.vbs" "%USERPROFILE%\AppData\Roaming\Microsoft\Windows\Start Menu\Programs\123_Doc_Edit\MicrosoftExcel（ドキュメント編集）.lnk" "C:\Program Files (x86)\Microsoft Office\root\Office16\EXCEL.EXE" "/x"</v>
      </c>
      <c r="R118" s="9" t="str">
        <f ca="1">IFERROR(
  VLOOKUP(
    $G118,
    shortcut設定!$F:$J,
    MATCH(
      "ProgramsIndex",
      shortcut設定!$F$12:$J$12,
      0
    ),
    FALSE
  ),
  ""
)</f>
        <v>123</v>
      </c>
      <c r="S118" s="13" t="str">
        <f ca="1">IF(
  AND($A118&lt;&gt;"",$H118="○"),
  shortcut設定!$F$4&amp;"\"&amp;R118&amp;"_"&amp;G118,
  ""
)</f>
        <v>%USERPROFILE%\AppData\Roaming\Microsoft\Windows\Start Menu\Programs\123_Doc_Edit</v>
      </c>
      <c r="T118" s="13" t="str">
        <f>IF(
  AND($A118&lt;&gt;"",$I118&lt;&gt;"-",$I118&lt;&gt;""),
  "mkdir """&amp;shortcut設定!$F$4&amp;"\"&amp;shortcut設定!$F$8&amp;""" &amp; """&amp;shortcut設定!$F$7&amp;""" """&amp;$U118&amp;""" """&amp;$C118&amp;""""&amp;IF($D118="-",""," """&amp;$D118&amp;""""),
  ""
)</f>
        <v/>
      </c>
      <c r="U118" s="14" t="str">
        <f>IF(
  AND($A118&lt;&gt;"",$I118&lt;&gt;"-",$I118&lt;&gt;""),
  shortcut設定!$F$4&amp;"\"&amp;shortcut設定!$F$8&amp;"\"&amp;$I118&amp;"（"&amp;$B118&amp;"）.lnk",
  ""
)</f>
        <v/>
      </c>
      <c r="V118" s="13" t="str">
        <f>IF(
  AND($A118&lt;&gt;"",$J118&lt;&gt;"-",$J118&lt;&gt;""),
  "mkdir """&amp;shortcut設定!$F$4&amp;"\"&amp;shortcut設定!$F$9&amp;""" &amp; """&amp;shortcut設定!$F$7&amp;""" """&amp;$W118&amp;""" """&amp;$C118&amp;""""&amp;IF($D118="-",""," """&amp;$D118&amp;"""")&amp;IF($J118="-",""," """" """&amp;$J118&amp;""""),
  ""
)</f>
        <v/>
      </c>
      <c r="W118" s="14" t="str">
        <f>IF(
  AND($A118&lt;&gt;"",$J118&lt;&gt;"-",$J118&lt;&gt;""),
  shortcut設定!$F$4&amp;"\"&amp;shortcut設定!$F$9&amp;"\"&amp;$A118&amp;"（"&amp;$B118&amp;"）.lnk",
  ""
)</f>
        <v/>
      </c>
      <c r="X118" s="13" t="str">
        <f>IF(
  AND($A118&lt;&gt;"",$K118&lt;&gt;"-",$K118&lt;&gt;""),
  """"&amp;shortcut設定!$F$7&amp;""" """&amp;$AA118&amp;""" """&amp;$C118&amp;""""&amp;IF($D118="-",""," """&amp;$D118&amp;""""),
  ""
)</f>
        <v/>
      </c>
      <c r="Y118" s="9" t="str">
        <f ca="1">IFERROR(
  VLOOKUP(
    $G118,
    shortcut設定!$F:$J,
    MATCH(
      "ProgramsIndex",
      shortcut設定!$F$12:$J$12,
      0
    ),
    FALSE
  ),
  ""
)</f>
        <v>123</v>
      </c>
      <c r="Z118" s="20" t="str">
        <f t="shared" si="7"/>
        <v/>
      </c>
      <c r="AA118" s="13" t="str">
        <f>IF(
  AND($A118&lt;&gt;"",$K118="○"),
  shortcut設定!$F$5&amp;"\"&amp;Y118&amp;"_"&amp;A118&amp;"（"&amp;B118&amp;"）"&amp;Z118&amp;".lnk",
  ""
)</f>
        <v/>
      </c>
      <c r="AB118" s="13" t="str">
        <f>IF(
  AND($A118&lt;&gt;"",$M118="○"),
  """"&amp;shortcut設定!$F$7&amp;""" """&amp;$AC118&amp;""" """&amp;$C118&amp;""""&amp;IF($D118="-",""," """&amp;$D118&amp;""""),
  ""
)</f>
        <v/>
      </c>
      <c r="AC118" s="9" t="str">
        <f>IF(
  AND($A118&lt;&gt;"",$M118="○"),
  shortcut設定!$F$6&amp;"\"&amp;A118&amp;"（"&amp;B118&amp;"）.lnk",
  ""
)</f>
        <v/>
      </c>
      <c r="AD118" s="13" t="str">
        <f>IF(
  AND($A118&lt;&gt;"",$N118&lt;&gt;"-",$N118&lt;&gt;""),
  """"&amp;shortcut設定!$F$7&amp;""" """&amp;$N118&amp;".lnk"" """&amp;$C118&amp;""""&amp;IF($D118="-",""," """&amp;$D118&amp;""""),
  ""
)</f>
        <v/>
      </c>
      <c r="AE118" s="97" t="s">
        <v>193</v>
      </c>
    </row>
    <row r="119" spans="1:31">
      <c r="A119" s="9" t="s">
        <v>706</v>
      </c>
      <c r="B119" s="9" t="s">
        <v>844</v>
      </c>
      <c r="C119" s="9" t="s">
        <v>95</v>
      </c>
      <c r="D119" s="15" t="s">
        <v>43</v>
      </c>
      <c r="E119" s="15" t="s">
        <v>165</v>
      </c>
      <c r="F119" s="15" t="s">
        <v>165</v>
      </c>
      <c r="G119" s="9" t="s">
        <v>82</v>
      </c>
      <c r="H119" s="15" t="s">
        <v>895</v>
      </c>
      <c r="I119" s="15" t="s">
        <v>69</v>
      </c>
      <c r="J119" s="15" t="s">
        <v>69</v>
      </c>
      <c r="K119" s="99" t="s">
        <v>69</v>
      </c>
      <c r="L119" s="100" t="s">
        <v>596</v>
      </c>
      <c r="M119" s="15" t="s">
        <v>69</v>
      </c>
      <c r="N119" s="26" t="s">
        <v>1000</v>
      </c>
      <c r="O119" s="9" t="str">
        <f t="shared" si="9"/>
        <v/>
      </c>
      <c r="P119" s="9" t="str">
        <f t="shared" si="8"/>
        <v/>
      </c>
      <c r="Q119" s="13" t="str">
        <f ca="1">IF(
  AND($A119&lt;&gt;"",$H119="○"),
  "mkdir """&amp;S119&amp;""" &amp; """&amp;shortcut設定!$F$7&amp;""" """&amp;S119&amp;"\"&amp;A119&amp;"（"&amp;B119&amp;"）.lnk"" """&amp;C119&amp;""""&amp;IF($D119="-",""," """&amp;$D119&amp;""""),
  ""
)</f>
        <v>mkdir "%USERPROFILE%\AppData\Roaming\Microsoft\Windows\Start Menu\Programs\123_Doc_Edit" &amp; "C:\codes\vbs\command\CreateShortcutFile.vbs" "%USERPROFILE%\AppData\Roaming\Microsoft\Windows\Start Menu\Programs\123_Doc_Edit\MicrosoftVisio（ドキュメント編集）.lnk" "C:\Program Files (x86)\Microsoft Office\root\Office16\VISIO.EXE"</v>
      </c>
      <c r="R119" s="9" t="str">
        <f ca="1">IFERROR(
  VLOOKUP(
    $G119,
    shortcut設定!$F:$J,
    MATCH(
      "ProgramsIndex",
      shortcut設定!$F$12:$J$12,
      0
    ),
    FALSE
  ),
  ""
)</f>
        <v>123</v>
      </c>
      <c r="S119" s="13" t="str">
        <f ca="1">IF(
  AND($A119&lt;&gt;"",$H119="○"),
  shortcut設定!$F$4&amp;"\"&amp;R119&amp;"_"&amp;G119,
  ""
)</f>
        <v>%USERPROFILE%\AppData\Roaming\Microsoft\Windows\Start Menu\Programs\123_Doc_Edit</v>
      </c>
      <c r="T119" s="13" t="str">
        <f>IF(
  AND($A119&lt;&gt;"",$I119&lt;&gt;"-",$I119&lt;&gt;""),
  "mkdir """&amp;shortcut設定!$F$4&amp;"\"&amp;shortcut設定!$F$8&amp;""" &amp; """&amp;shortcut設定!$F$7&amp;""" """&amp;$U119&amp;""" """&amp;$C119&amp;""""&amp;IF($D119="-",""," """&amp;$D119&amp;""""),
  ""
)</f>
        <v/>
      </c>
      <c r="U119" s="14" t="str">
        <f>IF(
  AND($A119&lt;&gt;"",$I119&lt;&gt;"-",$I119&lt;&gt;""),
  shortcut設定!$F$4&amp;"\"&amp;shortcut設定!$F$8&amp;"\"&amp;$I119&amp;"（"&amp;$B119&amp;"）.lnk",
  ""
)</f>
        <v/>
      </c>
      <c r="V119" s="13" t="str">
        <f>IF(
  AND($A119&lt;&gt;"",$J119&lt;&gt;"-",$J119&lt;&gt;""),
  "mkdir """&amp;shortcut設定!$F$4&amp;"\"&amp;shortcut設定!$F$9&amp;""" &amp; """&amp;shortcut設定!$F$7&amp;""" """&amp;$W119&amp;""" """&amp;$C119&amp;""""&amp;IF($D119="-",""," """&amp;$D119&amp;"""")&amp;IF($J119="-",""," """" """&amp;$J119&amp;""""),
  ""
)</f>
        <v/>
      </c>
      <c r="W119" s="14" t="str">
        <f>IF(
  AND($A119&lt;&gt;"",$J119&lt;&gt;"-",$J119&lt;&gt;""),
  shortcut設定!$F$4&amp;"\"&amp;shortcut設定!$F$9&amp;"\"&amp;$A119&amp;"（"&amp;$B119&amp;"）.lnk",
  ""
)</f>
        <v/>
      </c>
      <c r="X119" s="13" t="str">
        <f>IF(
  AND($A119&lt;&gt;"",$K119&lt;&gt;"-",$K119&lt;&gt;""),
  """"&amp;shortcut設定!$F$7&amp;""" """&amp;$AA119&amp;""" """&amp;$C119&amp;""""&amp;IF($D119="-",""," """&amp;$D119&amp;""""),
  ""
)</f>
        <v/>
      </c>
      <c r="Y119" s="9" t="str">
        <f ca="1">IFERROR(
  VLOOKUP(
    $G119,
    shortcut設定!$F:$J,
    MATCH(
      "ProgramsIndex",
      shortcut設定!$F$12:$J$12,
      0
    ),
    FALSE
  ),
  ""
)</f>
        <v>123</v>
      </c>
      <c r="Z119" s="20" t="str">
        <f t="shared" si="7"/>
        <v/>
      </c>
      <c r="AA119" s="13" t="str">
        <f>IF(
  AND($A119&lt;&gt;"",$K119="○"),
  shortcut設定!$F$5&amp;"\"&amp;Y119&amp;"_"&amp;A119&amp;"（"&amp;B119&amp;"）"&amp;Z119&amp;".lnk",
  ""
)</f>
        <v/>
      </c>
      <c r="AB119" s="13" t="str">
        <f>IF(
  AND($A119&lt;&gt;"",$M119="○"),
  """"&amp;shortcut設定!$F$7&amp;""" """&amp;$AC119&amp;""" """&amp;$C119&amp;""""&amp;IF($D119="-",""," """&amp;$D119&amp;""""),
  ""
)</f>
        <v/>
      </c>
      <c r="AC119" s="9" t="str">
        <f>IF(
  AND($A119&lt;&gt;"",$M119="○"),
  shortcut設定!$F$6&amp;"\"&amp;A119&amp;"（"&amp;B119&amp;"）.lnk",
  ""
)</f>
        <v/>
      </c>
      <c r="AD119" s="13" t="str">
        <f>IF(
  AND($A119&lt;&gt;"",$N119&lt;&gt;"-",$N119&lt;&gt;""),
  """"&amp;shortcut設定!$F$7&amp;""" """&amp;$N119&amp;".lnk"" """&amp;$C119&amp;""""&amp;IF($D119="-",""," """&amp;$D119&amp;""""),
  ""
)</f>
        <v/>
      </c>
      <c r="AE119" s="97" t="s">
        <v>193</v>
      </c>
    </row>
    <row r="120" spans="1:31">
      <c r="A120" s="9" t="s">
        <v>707</v>
      </c>
      <c r="B120" s="9" t="s">
        <v>844</v>
      </c>
      <c r="C120" s="9" t="s">
        <v>96</v>
      </c>
      <c r="D120" s="15" t="s">
        <v>43</v>
      </c>
      <c r="E120" s="15" t="s">
        <v>165</v>
      </c>
      <c r="F120" s="15" t="s">
        <v>165</v>
      </c>
      <c r="G120" s="9" t="s">
        <v>82</v>
      </c>
      <c r="H120" s="15" t="s">
        <v>895</v>
      </c>
      <c r="I120" s="15" t="s">
        <v>69</v>
      </c>
      <c r="J120" s="15" t="s">
        <v>69</v>
      </c>
      <c r="K120" s="99" t="s">
        <v>69</v>
      </c>
      <c r="L120" s="100" t="s">
        <v>596</v>
      </c>
      <c r="M120" s="15" t="s">
        <v>69</v>
      </c>
      <c r="N120" s="26" t="s">
        <v>1000</v>
      </c>
      <c r="O120" s="9" t="str">
        <f t="shared" si="9"/>
        <v/>
      </c>
      <c r="P120" s="9" t="str">
        <f t="shared" si="8"/>
        <v/>
      </c>
      <c r="Q120" s="13" t="str">
        <f ca="1">IF(
  AND($A120&lt;&gt;"",$H120="○"),
  "mkdir """&amp;S120&amp;""" &amp; """&amp;shortcut設定!$F$7&amp;""" """&amp;S120&amp;"\"&amp;A120&amp;"（"&amp;B120&amp;"）.lnk"" """&amp;C120&amp;""""&amp;IF($D120="-",""," """&amp;$D120&amp;""""),
  ""
)</f>
        <v>mkdir "%USERPROFILE%\AppData\Roaming\Microsoft\Windows\Start Menu\Programs\123_Doc_Edit" &amp; "C:\codes\vbs\command\CreateShortcutFile.vbs" "%USERPROFILE%\AppData\Roaming\Microsoft\Windows\Start Menu\Programs\123_Doc_Edit\MicrosoftWord（ドキュメント編集）.lnk" "C:\Program Files (x86)\Microsoft Office\root\Office16\WINWORD.EXE"</v>
      </c>
      <c r="R120" s="9" t="str">
        <f ca="1">IFERROR(
  VLOOKUP(
    $G120,
    shortcut設定!$F:$J,
    MATCH(
      "ProgramsIndex",
      shortcut設定!$F$12:$J$12,
      0
    ),
    FALSE
  ),
  ""
)</f>
        <v>123</v>
      </c>
      <c r="S120" s="13" t="str">
        <f ca="1">IF(
  AND($A120&lt;&gt;"",$H120="○"),
  shortcut設定!$F$4&amp;"\"&amp;R120&amp;"_"&amp;G120,
  ""
)</f>
        <v>%USERPROFILE%\AppData\Roaming\Microsoft\Windows\Start Menu\Programs\123_Doc_Edit</v>
      </c>
      <c r="T120" s="13" t="str">
        <f>IF(
  AND($A120&lt;&gt;"",$I120&lt;&gt;"-",$I120&lt;&gt;""),
  "mkdir """&amp;shortcut設定!$F$4&amp;"\"&amp;shortcut設定!$F$8&amp;""" &amp; """&amp;shortcut設定!$F$7&amp;""" """&amp;$U120&amp;""" """&amp;$C120&amp;""""&amp;IF($D120="-",""," """&amp;$D120&amp;""""),
  ""
)</f>
        <v/>
      </c>
      <c r="U120" s="14" t="str">
        <f>IF(
  AND($A120&lt;&gt;"",$I120&lt;&gt;"-",$I120&lt;&gt;""),
  shortcut設定!$F$4&amp;"\"&amp;shortcut設定!$F$8&amp;"\"&amp;$I120&amp;"（"&amp;$B120&amp;"）.lnk",
  ""
)</f>
        <v/>
      </c>
      <c r="V120" s="13" t="str">
        <f>IF(
  AND($A120&lt;&gt;"",$J120&lt;&gt;"-",$J120&lt;&gt;""),
  "mkdir """&amp;shortcut設定!$F$4&amp;"\"&amp;shortcut設定!$F$9&amp;""" &amp; """&amp;shortcut設定!$F$7&amp;""" """&amp;$W120&amp;""" """&amp;$C120&amp;""""&amp;IF($D120="-",""," """&amp;$D120&amp;"""")&amp;IF($J120="-",""," """" """&amp;$J120&amp;""""),
  ""
)</f>
        <v/>
      </c>
      <c r="W120" s="14" t="str">
        <f>IF(
  AND($A120&lt;&gt;"",$J120&lt;&gt;"-",$J120&lt;&gt;""),
  shortcut設定!$F$4&amp;"\"&amp;shortcut設定!$F$9&amp;"\"&amp;$A120&amp;"（"&amp;$B120&amp;"）.lnk",
  ""
)</f>
        <v/>
      </c>
      <c r="X120" s="13" t="str">
        <f>IF(
  AND($A120&lt;&gt;"",$K120&lt;&gt;"-",$K120&lt;&gt;""),
  """"&amp;shortcut設定!$F$7&amp;""" """&amp;$AA120&amp;""" """&amp;$C120&amp;""""&amp;IF($D120="-",""," """&amp;$D120&amp;""""),
  ""
)</f>
        <v/>
      </c>
      <c r="Y120" s="9" t="str">
        <f ca="1">IFERROR(
  VLOOKUP(
    $G120,
    shortcut設定!$F:$J,
    MATCH(
      "ProgramsIndex",
      shortcut設定!$F$12:$J$12,
      0
    ),
    FALSE
  ),
  ""
)</f>
        <v>123</v>
      </c>
      <c r="Z120" s="20" t="str">
        <f t="shared" si="7"/>
        <v/>
      </c>
      <c r="AA120" s="13" t="str">
        <f>IF(
  AND($A120&lt;&gt;"",$K120="○"),
  shortcut設定!$F$5&amp;"\"&amp;Y120&amp;"_"&amp;A120&amp;"（"&amp;B120&amp;"）"&amp;Z120&amp;".lnk",
  ""
)</f>
        <v/>
      </c>
      <c r="AB120" s="13" t="str">
        <f>IF(
  AND($A120&lt;&gt;"",$M120="○"),
  """"&amp;shortcut設定!$F$7&amp;""" """&amp;$AC120&amp;""" """&amp;$C120&amp;""""&amp;IF($D120="-",""," """&amp;$D120&amp;""""),
  ""
)</f>
        <v/>
      </c>
      <c r="AC120" s="9" t="str">
        <f>IF(
  AND($A120&lt;&gt;"",$M120="○"),
  shortcut設定!$F$6&amp;"\"&amp;A120&amp;"（"&amp;B120&amp;"）.lnk",
  ""
)</f>
        <v/>
      </c>
      <c r="AD120" s="13" t="str">
        <f>IF(
  AND($A120&lt;&gt;"",$N120&lt;&gt;"-",$N120&lt;&gt;""),
  """"&amp;shortcut設定!$F$7&amp;""" """&amp;$N120&amp;".lnk"" """&amp;$C120&amp;""""&amp;IF($D120="-",""," """&amp;$D120&amp;""""),
  ""
)</f>
        <v/>
      </c>
      <c r="AE120" s="97" t="s">
        <v>193</v>
      </c>
    </row>
    <row r="121" spans="1:31">
      <c r="A121" s="9" t="s">
        <v>708</v>
      </c>
      <c r="B121" s="9" t="s">
        <v>845</v>
      </c>
      <c r="C121" s="9" t="s">
        <v>97</v>
      </c>
      <c r="D121" s="15" t="s">
        <v>43</v>
      </c>
      <c r="E121" s="15" t="s">
        <v>165</v>
      </c>
      <c r="F121" s="15" t="s">
        <v>165</v>
      </c>
      <c r="G121" s="9" t="s">
        <v>74</v>
      </c>
      <c r="H121" s="15" t="s">
        <v>895</v>
      </c>
      <c r="I121" s="15" t="s">
        <v>69</v>
      </c>
      <c r="J121" s="15" t="s">
        <v>69</v>
      </c>
      <c r="K121" s="99" t="s">
        <v>69</v>
      </c>
      <c r="L121" s="100" t="s">
        <v>596</v>
      </c>
      <c r="M121" s="15" t="s">
        <v>69</v>
      </c>
      <c r="N121" s="26" t="s">
        <v>1000</v>
      </c>
      <c r="O121" s="9" t="str">
        <f t="shared" si="9"/>
        <v/>
      </c>
      <c r="P121" s="9" t="str">
        <f t="shared" si="8"/>
        <v/>
      </c>
      <c r="Q121" s="13" t="str">
        <f ca="1">IF(
  AND($A121&lt;&gt;"",$H121="○"),
  "mkdir """&amp;S121&amp;""" &amp; """&amp;shortcut設定!$F$7&amp;""" """&amp;S121&amp;"\"&amp;A121&amp;"（"&amp;B121&amp;"）.lnk"" """&amp;C121&amp;""""&amp;IF($D121="-",""," """&amp;$D121&amp;""""),
  ""
)</f>
        <v>mkdir "%USERPROFILE%\AppData\Roaming\Microsoft\Windows\Start Menu\Programs\161_Network_Global" &amp; "C:\codes\vbs\command\CreateShortcutFile.vbs" "%USERPROFILE%\AppData\Roaming\Microsoft\Windows\Start Menu\Programs\161_Network_Global\MicrosoftOutlook（メーラー）.lnk" "C:\Program Files (x86)\Microsoft Office\root\Office16\OUTLOOK.EXE"</v>
      </c>
      <c r="R121" s="9" t="str">
        <f ca="1">IFERROR(
  VLOOKUP(
    $G121,
    shortcut設定!$F:$J,
    MATCH(
      "ProgramsIndex",
      shortcut設定!$F$12:$J$12,
      0
    ),
    FALSE
  ),
  ""
)</f>
        <v>161</v>
      </c>
      <c r="S121" s="13" t="str">
        <f ca="1">IF(
  AND($A121&lt;&gt;"",$H121="○"),
  shortcut設定!$F$4&amp;"\"&amp;R121&amp;"_"&amp;G121,
  ""
)</f>
        <v>%USERPROFILE%\AppData\Roaming\Microsoft\Windows\Start Menu\Programs\161_Network_Global</v>
      </c>
      <c r="T121" s="13" t="str">
        <f>IF(
  AND($A121&lt;&gt;"",$I121&lt;&gt;"-",$I121&lt;&gt;""),
  "mkdir """&amp;shortcut設定!$F$4&amp;"\"&amp;shortcut設定!$F$8&amp;""" &amp; """&amp;shortcut設定!$F$7&amp;""" """&amp;$U121&amp;""" """&amp;$C121&amp;""""&amp;IF($D121="-",""," """&amp;$D121&amp;""""),
  ""
)</f>
        <v/>
      </c>
      <c r="U121" s="14" t="str">
        <f>IF(
  AND($A121&lt;&gt;"",$I121&lt;&gt;"-",$I121&lt;&gt;""),
  shortcut設定!$F$4&amp;"\"&amp;shortcut設定!$F$8&amp;"\"&amp;$I121&amp;"（"&amp;$B121&amp;"）.lnk",
  ""
)</f>
        <v/>
      </c>
      <c r="V121" s="13" t="str">
        <f>IF(
  AND($A121&lt;&gt;"",$J121&lt;&gt;"-",$J121&lt;&gt;""),
  "mkdir """&amp;shortcut設定!$F$4&amp;"\"&amp;shortcut設定!$F$9&amp;""" &amp; """&amp;shortcut設定!$F$7&amp;""" """&amp;$W121&amp;""" """&amp;$C121&amp;""""&amp;IF($D121="-",""," """&amp;$D121&amp;"""")&amp;IF($J121="-",""," """" """&amp;$J121&amp;""""),
  ""
)</f>
        <v/>
      </c>
      <c r="W121" s="14" t="str">
        <f>IF(
  AND($A121&lt;&gt;"",$J121&lt;&gt;"-",$J121&lt;&gt;""),
  shortcut設定!$F$4&amp;"\"&amp;shortcut設定!$F$9&amp;"\"&amp;$A121&amp;"（"&amp;$B121&amp;"）.lnk",
  ""
)</f>
        <v/>
      </c>
      <c r="X121" s="13" t="str">
        <f>IF(
  AND($A121&lt;&gt;"",$K121&lt;&gt;"-",$K121&lt;&gt;""),
  """"&amp;shortcut設定!$F$7&amp;""" """&amp;$AA121&amp;""" """&amp;$C121&amp;""""&amp;IF($D121="-",""," """&amp;$D121&amp;""""),
  ""
)</f>
        <v/>
      </c>
      <c r="Y121" s="9" t="str">
        <f ca="1">IFERROR(
  VLOOKUP(
    $G121,
    shortcut設定!$F:$J,
    MATCH(
      "ProgramsIndex",
      shortcut設定!$F$12:$J$12,
      0
    ),
    FALSE
  ),
  ""
)</f>
        <v>161</v>
      </c>
      <c r="Z121" s="20" t="str">
        <f t="shared" si="7"/>
        <v/>
      </c>
      <c r="AA121" s="13" t="str">
        <f>IF(
  AND($A121&lt;&gt;"",$K121="○"),
  shortcut設定!$F$5&amp;"\"&amp;Y121&amp;"_"&amp;A121&amp;"（"&amp;B121&amp;"）"&amp;Z121&amp;".lnk",
  ""
)</f>
        <v/>
      </c>
      <c r="AB121" s="13" t="str">
        <f>IF(
  AND($A121&lt;&gt;"",$M121="○"),
  """"&amp;shortcut設定!$F$7&amp;""" """&amp;$AC121&amp;""" """&amp;$C121&amp;""""&amp;IF($D121="-",""," """&amp;$D121&amp;""""),
  ""
)</f>
        <v/>
      </c>
      <c r="AC121" s="9" t="str">
        <f>IF(
  AND($A121&lt;&gt;"",$M121="○"),
  shortcut設定!$F$6&amp;"\"&amp;A121&amp;"（"&amp;B121&amp;"）.lnk",
  ""
)</f>
        <v/>
      </c>
      <c r="AD121" s="13" t="str">
        <f>IF(
  AND($A121&lt;&gt;"",$N121&lt;&gt;"-",$N121&lt;&gt;""),
  """"&amp;shortcut設定!$F$7&amp;""" """&amp;$N121&amp;".lnk"" """&amp;$C121&amp;""""&amp;IF($D121="-",""," """&amp;$D121&amp;""""),
  ""
)</f>
        <v/>
      </c>
      <c r="AE121" s="97" t="s">
        <v>193</v>
      </c>
    </row>
    <row r="122" spans="1:31">
      <c r="A122" s="9" t="s">
        <v>709</v>
      </c>
      <c r="B122" s="9" t="s">
        <v>846</v>
      </c>
      <c r="C122" s="9" t="s">
        <v>906</v>
      </c>
      <c r="D122" s="15" t="s">
        <v>43</v>
      </c>
      <c r="E122" s="15" t="s">
        <v>185</v>
      </c>
      <c r="F122" s="15" t="s">
        <v>165</v>
      </c>
      <c r="G122" s="9" t="s">
        <v>84</v>
      </c>
      <c r="H122" s="15" t="s">
        <v>895</v>
      </c>
      <c r="I122" s="15" t="s">
        <v>69</v>
      </c>
      <c r="J122" s="15" t="s">
        <v>69</v>
      </c>
      <c r="K122" s="99" t="s">
        <v>69</v>
      </c>
      <c r="L122" s="100" t="s">
        <v>596</v>
      </c>
      <c r="M122" s="15" t="s">
        <v>69</v>
      </c>
      <c r="N122" s="26" t="s">
        <v>1000</v>
      </c>
      <c r="O122" s="9" t="str">
        <f t="shared" si="9"/>
        <v/>
      </c>
      <c r="P122" s="9" t="str">
        <f t="shared" si="8"/>
        <v/>
      </c>
      <c r="Q122" s="13" t="str">
        <f ca="1">IF(
  AND($A122&lt;&gt;"",$H122="○"),
  "mkdir """&amp;S122&amp;""" &amp; """&amp;shortcut設定!$F$7&amp;""" """&amp;S122&amp;"\"&amp;A122&amp;"（"&amp;B122&amp;"）.lnk"" """&amp;C122&amp;""""&amp;IF($D122="-",""," """&amp;$D122&amp;""""),
  ""
)</f>
        <v>mkdir "%USERPROFILE%\AppData\Roaming\Microsoft\Windows\Start Menu\Programs\153_Picture_Edit" &amp; "C:\codes\vbs\command\CreateShortcutFile.vbs" "%USERPROFILE%\AppData\Roaming\Microsoft\Windows\Start Menu\Programs\153_Picture_Edit\CopyTransPhoto（iPhone写真移動）.lnk" "%USERPROFILE%\AppData\Roaming\WindSolutions\CopyTransControlCenter\Applications\CopyTransControlCenter.exe"</v>
      </c>
      <c r="R122" s="9" t="str">
        <f ca="1">IFERROR(
  VLOOKUP(
    $G122,
    shortcut設定!$F:$J,
    MATCH(
      "ProgramsIndex",
      shortcut設定!$F$12:$J$12,
      0
    ),
    FALSE
  ),
  ""
)</f>
        <v>153</v>
      </c>
      <c r="S122" s="13" t="str">
        <f ca="1">IF(
  AND($A122&lt;&gt;"",$H122="○"),
  shortcut設定!$F$4&amp;"\"&amp;R122&amp;"_"&amp;G122,
  ""
)</f>
        <v>%USERPROFILE%\AppData\Roaming\Microsoft\Windows\Start Menu\Programs\153_Picture_Edit</v>
      </c>
      <c r="T122" s="13" t="str">
        <f>IF(
  AND($A122&lt;&gt;"",$I122&lt;&gt;"-",$I122&lt;&gt;""),
  "mkdir """&amp;shortcut設定!$F$4&amp;"\"&amp;shortcut設定!$F$8&amp;""" &amp; """&amp;shortcut設定!$F$7&amp;""" """&amp;$U122&amp;""" """&amp;$C122&amp;""""&amp;IF($D122="-",""," """&amp;$D122&amp;""""),
  ""
)</f>
        <v/>
      </c>
      <c r="U122" s="14" t="str">
        <f>IF(
  AND($A122&lt;&gt;"",$I122&lt;&gt;"-",$I122&lt;&gt;""),
  shortcut設定!$F$4&amp;"\"&amp;shortcut設定!$F$8&amp;"\"&amp;$I122&amp;"（"&amp;$B122&amp;"）.lnk",
  ""
)</f>
        <v/>
      </c>
      <c r="V122" s="13" t="str">
        <f>IF(
  AND($A122&lt;&gt;"",$J122&lt;&gt;"-",$J122&lt;&gt;""),
  "mkdir """&amp;shortcut設定!$F$4&amp;"\"&amp;shortcut設定!$F$9&amp;""" &amp; """&amp;shortcut設定!$F$7&amp;""" """&amp;$W122&amp;""" """&amp;$C122&amp;""""&amp;IF($D122="-",""," """&amp;$D122&amp;"""")&amp;IF($J122="-",""," """" """&amp;$J122&amp;""""),
  ""
)</f>
        <v/>
      </c>
      <c r="W122" s="14" t="str">
        <f>IF(
  AND($A122&lt;&gt;"",$J122&lt;&gt;"-",$J122&lt;&gt;""),
  shortcut設定!$F$4&amp;"\"&amp;shortcut設定!$F$9&amp;"\"&amp;$A122&amp;"（"&amp;$B122&amp;"）.lnk",
  ""
)</f>
        <v/>
      </c>
      <c r="X122" s="13" t="str">
        <f>IF(
  AND($A122&lt;&gt;"",$K122&lt;&gt;"-",$K122&lt;&gt;""),
  """"&amp;shortcut設定!$F$7&amp;""" """&amp;$AA122&amp;""" """&amp;$C122&amp;""""&amp;IF($D122="-",""," """&amp;$D122&amp;""""),
  ""
)</f>
        <v/>
      </c>
      <c r="Y122" s="9" t="str">
        <f ca="1">IFERROR(
  VLOOKUP(
    $G122,
    shortcut設定!$F:$J,
    MATCH(
      "ProgramsIndex",
      shortcut設定!$F$12:$J$12,
      0
    ),
    FALSE
  ),
  ""
)</f>
        <v>153</v>
      </c>
      <c r="Z122" s="20" t="str">
        <f t="shared" si="7"/>
        <v/>
      </c>
      <c r="AA122" s="13" t="str">
        <f>IF(
  AND($A122&lt;&gt;"",$K122="○"),
  shortcut設定!$F$5&amp;"\"&amp;Y122&amp;"_"&amp;A122&amp;"（"&amp;B122&amp;"）"&amp;Z122&amp;".lnk",
  ""
)</f>
        <v/>
      </c>
      <c r="AB122" s="13" t="str">
        <f>IF(
  AND($A122&lt;&gt;"",$M122="○"),
  """"&amp;shortcut設定!$F$7&amp;""" """&amp;$AC122&amp;""" """&amp;$C122&amp;""""&amp;IF($D122="-",""," """&amp;$D122&amp;""""),
  ""
)</f>
        <v/>
      </c>
      <c r="AC122" s="9" t="str">
        <f>IF(
  AND($A122&lt;&gt;"",$M122="○"),
  shortcut設定!$F$6&amp;"\"&amp;A122&amp;"（"&amp;B122&amp;"）.lnk",
  ""
)</f>
        <v/>
      </c>
      <c r="AD122" s="13" t="str">
        <f>IF(
  AND($A122&lt;&gt;"",$N122&lt;&gt;"-",$N122&lt;&gt;""),
  """"&amp;shortcut設定!$F$7&amp;""" """&amp;$N122&amp;".lnk"" """&amp;$C122&amp;""""&amp;IF($D122="-",""," """&amp;$D122&amp;""""),
  ""
)</f>
        <v/>
      </c>
      <c r="AE122" s="97" t="s">
        <v>193</v>
      </c>
    </row>
    <row r="123" spans="1:31">
      <c r="A123" s="9" t="s">
        <v>904</v>
      </c>
      <c r="B123" s="9" t="s">
        <v>905</v>
      </c>
      <c r="C123" s="9" t="s">
        <v>907</v>
      </c>
      <c r="D123" s="15" t="s">
        <v>43</v>
      </c>
      <c r="E123" s="15" t="s">
        <v>29</v>
      </c>
      <c r="F123" s="15" t="s">
        <v>0</v>
      </c>
      <c r="G123" s="9" t="s">
        <v>70</v>
      </c>
      <c r="H123" s="15" t="s">
        <v>0</v>
      </c>
      <c r="I123" s="15" t="s">
        <v>600</v>
      </c>
      <c r="J123" s="15" t="s">
        <v>43</v>
      </c>
      <c r="K123" s="99" t="s">
        <v>600</v>
      </c>
      <c r="L123" s="100" t="s">
        <v>600</v>
      </c>
      <c r="M123" s="15" t="s">
        <v>600</v>
      </c>
      <c r="N123" s="26" t="s">
        <v>1000</v>
      </c>
      <c r="O123" s="9" t="str">
        <f t="shared" si="9"/>
        <v/>
      </c>
      <c r="P123" s="9" t="str">
        <f>IF(
  OR(
    $G123="-",
    COUNTIF(カテゴリ,$G123)&gt;0
  ),
  "",
  "★NG★"
)</f>
        <v/>
      </c>
      <c r="Q123" s="13" t="str">
        <f ca="1">IF(
  AND($A123&lt;&gt;"",$H123="○"),
  "mkdir """&amp;S123&amp;""" &amp; """&amp;shortcut設定!$F$7&amp;""" """&amp;S123&amp;"\"&amp;A123&amp;"（"&amp;B123&amp;"）.lnk"" """&amp;C123&amp;""""&amp;IF($D123="-",""," """&amp;$D123&amp;""""),
  ""
)</f>
        <v>mkdir "%USERPROFILE%\AppData\Roaming\Microsoft\Windows\Start Menu\Programs\122_Doc_View" &amp; "C:\codes\vbs\command\CreateShortcutFile.vbs" "%USERPROFILE%\AppData\Roaming\Microsoft\Windows\Start Menu\Programs\122_Doc_View\Kindle（電子書籍）.lnk" "%USERPROFILE%\AppData\Local\Amazon\Kindle\application\Kindle.exe"</v>
      </c>
      <c r="R123" s="9" t="str">
        <f ca="1">IFERROR(
  VLOOKUP(
    $G123,
    shortcut設定!$F:$J,
    MATCH(
      "ProgramsIndex",
      shortcut設定!$F$12:$J$12,
      0
    ),
    FALSE
  ),
  ""
)</f>
        <v>122</v>
      </c>
      <c r="S123" s="13" t="str">
        <f ca="1">IF(
  AND($A123&lt;&gt;"",$H123="○"),
  shortcut設定!$F$4&amp;"\"&amp;R123&amp;"_"&amp;G123,
  ""
)</f>
        <v>%USERPROFILE%\AppData\Roaming\Microsoft\Windows\Start Menu\Programs\122_Doc_View</v>
      </c>
      <c r="T123" s="13" t="str">
        <f>IF(
  AND($A123&lt;&gt;"",$I123&lt;&gt;"-",$I123&lt;&gt;""),
  "mkdir """&amp;shortcut設定!$F$4&amp;"\"&amp;shortcut設定!$F$8&amp;""" &amp; """&amp;shortcut設定!$F$7&amp;""" """&amp;$U123&amp;""" """&amp;$C123&amp;""""&amp;IF($D123="-",""," """&amp;$D123&amp;""""),
  ""
)</f>
        <v/>
      </c>
      <c r="U123" s="14" t="str">
        <f>IF(
  AND($A123&lt;&gt;"",$I123&lt;&gt;"-",$I123&lt;&gt;""),
  shortcut設定!$F$4&amp;"\"&amp;shortcut設定!$F$8&amp;"\"&amp;$I123&amp;"（"&amp;$B123&amp;"）.lnk",
  ""
)</f>
        <v/>
      </c>
      <c r="V123" s="13" t="str">
        <f>IF(
  AND($A123&lt;&gt;"",$J123&lt;&gt;"-",$J123&lt;&gt;""),
  "mkdir """&amp;shortcut設定!$F$4&amp;"\"&amp;shortcut設定!$F$9&amp;""" &amp; """&amp;shortcut設定!$F$7&amp;""" """&amp;$W123&amp;""" """&amp;$C123&amp;""""&amp;IF($D123="-",""," """&amp;$D123&amp;"""")&amp;IF($J123="-",""," """" """&amp;$J123&amp;""""),
  ""
)</f>
        <v/>
      </c>
      <c r="W123" s="14" t="str">
        <f>IF(
  AND($A123&lt;&gt;"",$J123&lt;&gt;"-",$J123&lt;&gt;""),
  shortcut設定!$F$4&amp;"\"&amp;shortcut設定!$F$9&amp;"\"&amp;$A123&amp;"（"&amp;$B123&amp;"）.lnk",
  ""
)</f>
        <v/>
      </c>
      <c r="X123" s="13" t="str">
        <f>IF(
  AND($A123&lt;&gt;"",$K123&lt;&gt;"-",$K123&lt;&gt;""),
  """"&amp;shortcut設定!$F$7&amp;""" """&amp;$AA123&amp;""" """&amp;$C123&amp;""""&amp;IF($D123="-",""," """&amp;$D123&amp;""""),
  ""
)</f>
        <v/>
      </c>
      <c r="Y123" s="9" t="str">
        <f ca="1">IFERROR(
  VLOOKUP(
    $G123,
    shortcut設定!$F:$J,
    MATCH(
      "ProgramsIndex",
      shortcut設定!$F$12:$J$12,
      0
    ),
    FALSE
  ),
  ""
)</f>
        <v>122</v>
      </c>
      <c r="Z123" s="20" t="str">
        <f>IF(AND($L123&lt;&gt;"",$L123&lt;&gt;"-")," (&amp;"&amp;$L123&amp;")","")</f>
        <v/>
      </c>
      <c r="AA123" s="13" t="str">
        <f>IF(
  AND($A123&lt;&gt;"",$K123="○"),
  shortcut設定!$F$5&amp;"\"&amp;Y123&amp;"_"&amp;A123&amp;"（"&amp;B123&amp;"）"&amp;Z123&amp;".lnk",
  ""
)</f>
        <v/>
      </c>
      <c r="AB123" s="13" t="str">
        <f>IF(
  AND($A123&lt;&gt;"",$M123="○"),
  """"&amp;shortcut設定!$F$7&amp;""" """&amp;$AC123&amp;""" """&amp;$C123&amp;""""&amp;IF($D123="-",""," """&amp;$D123&amp;""""),
  ""
)</f>
        <v/>
      </c>
      <c r="AC123" s="9" t="str">
        <f>IF(
  AND($A123&lt;&gt;"",$M123="○"),
  shortcut設定!$F$6&amp;"\"&amp;A123&amp;"（"&amp;B123&amp;"）.lnk",
  ""
)</f>
        <v/>
      </c>
      <c r="AD123" s="13" t="str">
        <f>IF(
  AND($A123&lt;&gt;"",$N123&lt;&gt;"-",$N123&lt;&gt;""),
  """"&amp;shortcut設定!$F$7&amp;""" """&amp;$N123&amp;".lnk"" """&amp;$C123&amp;""""&amp;IF($D123="-",""," """&amp;$D123&amp;""""),
  ""
)</f>
        <v/>
      </c>
      <c r="AE123" s="97" t="s">
        <v>193</v>
      </c>
    </row>
    <row r="124" spans="1:31">
      <c r="A124" s="9" t="s">
        <v>909</v>
      </c>
      <c r="B124" s="9" t="s">
        <v>912</v>
      </c>
      <c r="C124" s="9" t="s">
        <v>908</v>
      </c>
      <c r="D124" s="15" t="s">
        <v>43</v>
      </c>
      <c r="E124" s="15" t="s">
        <v>29</v>
      </c>
      <c r="F124" s="15" t="s">
        <v>0</v>
      </c>
      <c r="G124" s="9" t="s">
        <v>74</v>
      </c>
      <c r="H124" s="15" t="s">
        <v>0</v>
      </c>
      <c r="I124" s="15" t="s">
        <v>600</v>
      </c>
      <c r="J124" s="15" t="s">
        <v>43</v>
      </c>
      <c r="K124" s="99" t="s">
        <v>600</v>
      </c>
      <c r="L124" s="100" t="s">
        <v>600</v>
      </c>
      <c r="M124" s="15" t="s">
        <v>600</v>
      </c>
      <c r="N124" s="26" t="s">
        <v>1000</v>
      </c>
      <c r="O124" s="9" t="str">
        <f t="shared" si="9"/>
        <v/>
      </c>
      <c r="P124" s="9" t="str">
        <f>IF(
  OR(
    $G124="-",
    COUNTIF(カテゴリ,$G124)&gt;0
  ),
  "",
  "★NG★"
)</f>
        <v/>
      </c>
      <c r="Q124" s="13" t="str">
        <f ca="1">IF(
  AND($A124&lt;&gt;"",$H124="○"),
  "mkdir """&amp;S124&amp;""" &amp; """&amp;shortcut設定!$F$7&amp;""" """&amp;S124&amp;"\"&amp;A124&amp;"（"&amp;B124&amp;"）.lnk"" """&amp;C124&amp;""""&amp;IF($D124="-",""," """&amp;$D124&amp;""""),
  ""
)</f>
        <v>mkdir "%USERPROFILE%\AppData\Roaming\Microsoft\Windows\Start Menu\Programs\161_Network_Global" &amp; "C:\codes\vbs\command\CreateShortcutFile.vbs" "%USERPROFILE%\AppData\Roaming\Microsoft\Windows\Start Menu\Programs\161_Network_Global\LINE（コミュニケーション）.lnk" "%USERPROFILE%\AppData\Local\LINE\bin\LineLauncher.exe"</v>
      </c>
      <c r="R124" s="9" t="str">
        <f ca="1">IFERROR(
  VLOOKUP(
    $G124,
    shortcut設定!$F:$J,
    MATCH(
      "ProgramsIndex",
      shortcut設定!$F$12:$J$12,
      0
    ),
    FALSE
  ),
  ""
)</f>
        <v>161</v>
      </c>
      <c r="S124" s="13" t="str">
        <f ca="1">IF(
  AND($A124&lt;&gt;"",$H124="○"),
  shortcut設定!$F$4&amp;"\"&amp;R124&amp;"_"&amp;G124,
  ""
)</f>
        <v>%USERPROFILE%\AppData\Roaming\Microsoft\Windows\Start Menu\Programs\161_Network_Global</v>
      </c>
      <c r="T124" s="13" t="str">
        <f>IF(
  AND($A124&lt;&gt;"",$I124&lt;&gt;"-",$I124&lt;&gt;""),
  "mkdir """&amp;shortcut設定!$F$4&amp;"\"&amp;shortcut設定!$F$8&amp;""" &amp; """&amp;shortcut設定!$F$7&amp;""" """&amp;$U124&amp;""" """&amp;$C124&amp;""""&amp;IF($D124="-",""," """&amp;$D124&amp;""""),
  ""
)</f>
        <v/>
      </c>
      <c r="U124" s="14" t="str">
        <f>IF(
  AND($A124&lt;&gt;"",$I124&lt;&gt;"-",$I124&lt;&gt;""),
  shortcut設定!$F$4&amp;"\"&amp;shortcut設定!$F$8&amp;"\"&amp;$I124&amp;"（"&amp;$B124&amp;"）.lnk",
  ""
)</f>
        <v/>
      </c>
      <c r="V124" s="13" t="str">
        <f>IF(
  AND($A124&lt;&gt;"",$J124&lt;&gt;"-",$J124&lt;&gt;""),
  "mkdir """&amp;shortcut設定!$F$4&amp;"\"&amp;shortcut設定!$F$9&amp;""" &amp; """&amp;shortcut設定!$F$7&amp;""" """&amp;$W124&amp;""" """&amp;$C124&amp;""""&amp;IF($D124="-",""," """&amp;$D124&amp;"""")&amp;IF($J124="-",""," """" """&amp;$J124&amp;""""),
  ""
)</f>
        <v/>
      </c>
      <c r="W124" s="14" t="str">
        <f>IF(
  AND($A124&lt;&gt;"",$J124&lt;&gt;"-",$J124&lt;&gt;""),
  shortcut設定!$F$4&amp;"\"&amp;shortcut設定!$F$9&amp;"\"&amp;$A124&amp;"（"&amp;$B124&amp;"）.lnk",
  ""
)</f>
        <v/>
      </c>
      <c r="X124" s="13" t="str">
        <f>IF(
  AND($A124&lt;&gt;"",$K124&lt;&gt;"-",$K124&lt;&gt;""),
  """"&amp;shortcut設定!$F$7&amp;""" """&amp;$AA124&amp;""" """&amp;$C124&amp;""""&amp;IF($D124="-",""," """&amp;$D124&amp;""""),
  ""
)</f>
        <v/>
      </c>
      <c r="Y124" s="9" t="str">
        <f ca="1">IFERROR(
  VLOOKUP(
    $G124,
    shortcut設定!$F:$J,
    MATCH(
      "ProgramsIndex",
      shortcut設定!$F$12:$J$12,
      0
    ),
    FALSE
  ),
  ""
)</f>
        <v>161</v>
      </c>
      <c r="Z124" s="20" t="str">
        <f>IF(AND($L124&lt;&gt;"",$L124&lt;&gt;"-")," (&amp;"&amp;$L124&amp;")","")</f>
        <v/>
      </c>
      <c r="AA124" s="13" t="str">
        <f>IF(
  AND($A124&lt;&gt;"",$K124="○"),
  shortcut設定!$F$5&amp;"\"&amp;Y124&amp;"_"&amp;A124&amp;"（"&amp;B124&amp;"）"&amp;Z124&amp;".lnk",
  ""
)</f>
        <v/>
      </c>
      <c r="AB124" s="13" t="str">
        <f>IF(
  AND($A124&lt;&gt;"",$M124="○"),
  """"&amp;shortcut設定!$F$7&amp;""" """&amp;$AC124&amp;""" """&amp;$C124&amp;""""&amp;IF($D124="-",""," """&amp;$D124&amp;""""),
  ""
)</f>
        <v/>
      </c>
      <c r="AC124" s="9" t="str">
        <f>IF(
  AND($A124&lt;&gt;"",$M124="○"),
  shortcut設定!$F$6&amp;"\"&amp;A124&amp;"（"&amp;B124&amp;"）.lnk",
  ""
)</f>
        <v/>
      </c>
      <c r="AD124" s="13" t="str">
        <f>IF(
  AND($A124&lt;&gt;"",$N124&lt;&gt;"-",$N124&lt;&gt;""),
  """"&amp;shortcut設定!$F$7&amp;""" """&amp;$N124&amp;".lnk"" """&amp;$C124&amp;""""&amp;IF($D124="-",""," """&amp;$D124&amp;""""),
  ""
)</f>
        <v/>
      </c>
      <c r="AE124" s="97" t="s">
        <v>193</v>
      </c>
    </row>
    <row r="125" spans="1:31">
      <c r="A125" s="9" t="s">
        <v>911</v>
      </c>
      <c r="B125" s="9" t="s">
        <v>912</v>
      </c>
      <c r="C125" s="9" t="s">
        <v>910</v>
      </c>
      <c r="D125" s="15" t="s">
        <v>43</v>
      </c>
      <c r="E125" s="15" t="s">
        <v>0</v>
      </c>
      <c r="F125" s="15" t="s">
        <v>29</v>
      </c>
      <c r="G125" s="9" t="s">
        <v>74</v>
      </c>
      <c r="H125" s="15" t="s">
        <v>0</v>
      </c>
      <c r="I125" s="15" t="s">
        <v>600</v>
      </c>
      <c r="J125" s="15" t="s">
        <v>43</v>
      </c>
      <c r="K125" s="99" t="s">
        <v>600</v>
      </c>
      <c r="L125" s="100" t="s">
        <v>600</v>
      </c>
      <c r="M125" s="15" t="s">
        <v>600</v>
      </c>
      <c r="N125" s="26" t="s">
        <v>1000</v>
      </c>
      <c r="O125" s="9" t="str">
        <f t="shared" si="9"/>
        <v/>
      </c>
      <c r="P125" s="9" t="str">
        <f>IF(
  OR(
    $G125="-",
    COUNTIF(カテゴリ,$G125)&gt;0
  ),
  "",
  "★NG★"
)</f>
        <v/>
      </c>
      <c r="Q125" s="13" t="str">
        <f ca="1">IF(
  AND($A125&lt;&gt;"",$H125="○"),
  "mkdir """&amp;S125&amp;""" &amp; """&amp;shortcut設定!$F$7&amp;""" """&amp;S125&amp;"\"&amp;A125&amp;"（"&amp;B125&amp;"）.lnk"" """&amp;C125&amp;""""&amp;IF($D125="-",""," """&amp;$D125&amp;""""),
  ""
)</f>
        <v>mkdir "%USERPROFILE%\AppData\Roaming\Microsoft\Windows\Start Menu\Programs\161_Network_Global" &amp; "C:\codes\vbs\command\CreateShortcutFile.vbs" "%USERPROFILE%\AppData\Roaming\Microsoft\Windows\Start Menu\Programs\161_Network_Global\MicrosoftTeams（コミュニケーション）.lnk" "C:\Users\draem\AppData\Local\Microsoft\Teams\Update.exe --processStart "Teams.exe""</v>
      </c>
      <c r="R125" s="9" t="str">
        <f ca="1">IFERROR(
  VLOOKUP(
    $G125,
    shortcut設定!$F:$J,
    MATCH(
      "ProgramsIndex",
      shortcut設定!$F$12:$J$12,
      0
    ),
    FALSE
  ),
  ""
)</f>
        <v>161</v>
      </c>
      <c r="S125" s="13" t="str">
        <f ca="1">IF(
  AND($A125&lt;&gt;"",$H125="○"),
  shortcut設定!$F$4&amp;"\"&amp;R125&amp;"_"&amp;G125,
  ""
)</f>
        <v>%USERPROFILE%\AppData\Roaming\Microsoft\Windows\Start Menu\Programs\161_Network_Global</v>
      </c>
      <c r="T125" s="13" t="str">
        <f>IF(
  AND($A125&lt;&gt;"",$I125&lt;&gt;"-",$I125&lt;&gt;""),
  "mkdir """&amp;shortcut設定!$F$4&amp;"\"&amp;shortcut設定!$F$8&amp;""" &amp; """&amp;shortcut設定!$F$7&amp;""" """&amp;$U125&amp;""" """&amp;$C125&amp;""""&amp;IF($D125="-",""," """&amp;$D125&amp;""""),
  ""
)</f>
        <v/>
      </c>
      <c r="U125" s="14" t="str">
        <f>IF(
  AND($A125&lt;&gt;"",$I125&lt;&gt;"-",$I125&lt;&gt;""),
  shortcut設定!$F$4&amp;"\"&amp;shortcut設定!$F$8&amp;"\"&amp;$I125&amp;"（"&amp;$B125&amp;"）.lnk",
  ""
)</f>
        <v/>
      </c>
      <c r="V125" s="13" t="str">
        <f>IF(
  AND($A125&lt;&gt;"",$J125&lt;&gt;"-",$J125&lt;&gt;""),
  "mkdir """&amp;shortcut設定!$F$4&amp;"\"&amp;shortcut設定!$F$9&amp;""" &amp; """&amp;shortcut設定!$F$7&amp;""" """&amp;$W125&amp;""" """&amp;$C125&amp;""""&amp;IF($D125="-",""," """&amp;$D125&amp;"""")&amp;IF($J125="-",""," """" """&amp;$J125&amp;""""),
  ""
)</f>
        <v/>
      </c>
      <c r="W125" s="14" t="str">
        <f>IF(
  AND($A125&lt;&gt;"",$J125&lt;&gt;"-",$J125&lt;&gt;""),
  shortcut設定!$F$4&amp;"\"&amp;shortcut設定!$F$9&amp;"\"&amp;$A125&amp;"（"&amp;$B125&amp;"）.lnk",
  ""
)</f>
        <v/>
      </c>
      <c r="X125" s="13" t="str">
        <f>IF(
  AND($A125&lt;&gt;"",$K125&lt;&gt;"-",$K125&lt;&gt;""),
  """"&amp;shortcut設定!$F$7&amp;""" """&amp;$AA125&amp;""" """&amp;$C125&amp;""""&amp;IF($D125="-",""," """&amp;$D125&amp;""""),
  ""
)</f>
        <v/>
      </c>
      <c r="Y125" s="9" t="str">
        <f ca="1">IFERROR(
  VLOOKUP(
    $G125,
    shortcut設定!$F:$J,
    MATCH(
      "ProgramsIndex",
      shortcut設定!$F$12:$J$12,
      0
    ),
    FALSE
  ),
  ""
)</f>
        <v>161</v>
      </c>
      <c r="Z125" s="20" t="str">
        <f>IF(AND($L125&lt;&gt;"",$L125&lt;&gt;"-")," (&amp;"&amp;$L125&amp;")","")</f>
        <v/>
      </c>
      <c r="AA125" s="13" t="str">
        <f>IF(
  AND($A125&lt;&gt;"",$K125="○"),
  shortcut設定!$F$5&amp;"\"&amp;Y125&amp;"_"&amp;A125&amp;"（"&amp;B125&amp;"）"&amp;Z125&amp;".lnk",
  ""
)</f>
        <v/>
      </c>
      <c r="AB125" s="13" t="str">
        <f>IF(
  AND($A125&lt;&gt;"",$M125="○"),
  """"&amp;shortcut設定!$F$7&amp;""" """&amp;$AC125&amp;""" """&amp;$C125&amp;""""&amp;IF($D125="-",""," """&amp;$D125&amp;""""),
  ""
)</f>
        <v/>
      </c>
      <c r="AC125" s="9" t="str">
        <f>IF(
  AND($A125&lt;&gt;"",$M125="○"),
  shortcut設定!$F$6&amp;"\"&amp;A125&amp;"（"&amp;B125&amp;"）.lnk",
  ""
)</f>
        <v/>
      </c>
      <c r="AD125" s="13" t="str">
        <f>IF(
  AND($A125&lt;&gt;"",$N125&lt;&gt;"-",$N125&lt;&gt;""),
  """"&amp;shortcut設定!$F$7&amp;""" """&amp;$N125&amp;".lnk"" """&amp;$C125&amp;""""&amp;IF($D125="-",""," """&amp;$D125&amp;""""),
  ""
)</f>
        <v/>
      </c>
      <c r="AE125" s="97" t="s">
        <v>193</v>
      </c>
    </row>
    <row r="126" spans="1:31">
      <c r="A126" s="9" t="s">
        <v>710</v>
      </c>
      <c r="B126" s="9" t="s">
        <v>847</v>
      </c>
      <c r="C126" s="9" t="s">
        <v>99</v>
      </c>
      <c r="D126" s="15" t="s">
        <v>43</v>
      </c>
      <c r="E126" s="15" t="s">
        <v>0</v>
      </c>
      <c r="F126" s="15" t="s">
        <v>0</v>
      </c>
      <c r="G126" s="9" t="s">
        <v>567</v>
      </c>
      <c r="H126" s="15" t="s">
        <v>69</v>
      </c>
      <c r="I126" s="15" t="s">
        <v>69</v>
      </c>
      <c r="J126" s="15" t="s">
        <v>69</v>
      </c>
      <c r="K126" s="99" t="s">
        <v>69</v>
      </c>
      <c r="L126" s="100" t="s">
        <v>596</v>
      </c>
      <c r="M126" s="15" t="s">
        <v>895</v>
      </c>
      <c r="N126" s="26" t="s">
        <v>1000</v>
      </c>
      <c r="O126" s="9" t="str">
        <f t="shared" si="9"/>
        <v/>
      </c>
      <c r="P126" s="9" t="str">
        <f t="shared" si="8"/>
        <v/>
      </c>
      <c r="Q126" s="13" t="str">
        <f>IF(
  AND($A126&lt;&gt;"",$H126="○"),
  "mkdir """&amp;S126&amp;""" &amp; """&amp;shortcut設定!$F$7&amp;""" """&amp;S126&amp;"\"&amp;A126&amp;"（"&amp;B126&amp;"）.lnk"" """&amp;C126&amp;""""&amp;IF($D126="-",""," """&amp;$D126&amp;""""),
  ""
)</f>
        <v/>
      </c>
      <c r="R126" s="9" t="str">
        <f ca="1">IFERROR(
  VLOOKUP(
    $G126,
    shortcut設定!$F:$J,
    MATCH(
      "ProgramsIndex",
      shortcut設定!$F$12:$J$12,
      0
    ),
    FALSE
  ),
  ""
)</f>
        <v>200</v>
      </c>
      <c r="S126" s="13" t="str">
        <f>IF(
  AND($A126&lt;&gt;"",$H126="○"),
  shortcut設定!$F$4&amp;"\"&amp;R126&amp;"_"&amp;G126,
  ""
)</f>
        <v/>
      </c>
      <c r="T126" s="13" t="str">
        <f>IF(
  AND($A126&lt;&gt;"",$I126&lt;&gt;"-",$I126&lt;&gt;""),
  "mkdir """&amp;shortcut設定!$F$4&amp;"\"&amp;shortcut設定!$F$8&amp;""" &amp; """&amp;shortcut設定!$F$7&amp;""" """&amp;$U126&amp;""" """&amp;$C126&amp;""""&amp;IF($D126="-",""," """&amp;$D126&amp;""""),
  ""
)</f>
        <v/>
      </c>
      <c r="U126" s="14" t="str">
        <f>IF(
  AND($A126&lt;&gt;"",$I126&lt;&gt;"-",$I126&lt;&gt;""),
  shortcut設定!$F$4&amp;"\"&amp;shortcut設定!$F$8&amp;"\"&amp;$I126&amp;"（"&amp;$B126&amp;"）.lnk",
  ""
)</f>
        <v/>
      </c>
      <c r="V126" s="13" t="str">
        <f>IF(
  AND($A126&lt;&gt;"",$J126&lt;&gt;"-",$J126&lt;&gt;""),
  "mkdir """&amp;shortcut設定!$F$4&amp;"\"&amp;shortcut設定!$F$9&amp;""" &amp; """&amp;shortcut設定!$F$7&amp;""" """&amp;$W126&amp;""" """&amp;$C126&amp;""""&amp;IF($D126="-",""," """&amp;$D126&amp;"""")&amp;IF($J126="-",""," """" """&amp;$J126&amp;""""),
  ""
)</f>
        <v/>
      </c>
      <c r="W126" s="14" t="str">
        <f>IF(
  AND($A126&lt;&gt;"",$J126&lt;&gt;"-",$J126&lt;&gt;""),
  shortcut設定!$F$4&amp;"\"&amp;shortcut設定!$F$9&amp;"\"&amp;$A126&amp;"（"&amp;$B126&amp;"）.lnk",
  ""
)</f>
        <v/>
      </c>
      <c r="X126" s="13" t="str">
        <f>IF(
  AND($A126&lt;&gt;"",$K126&lt;&gt;"-",$K126&lt;&gt;""),
  """"&amp;shortcut設定!$F$7&amp;""" """&amp;$AA126&amp;""" """&amp;$C126&amp;""""&amp;IF($D126="-",""," """&amp;$D126&amp;""""),
  ""
)</f>
        <v/>
      </c>
      <c r="Y126" s="9" t="str">
        <f ca="1">IFERROR(
  VLOOKUP(
    $G126,
    shortcut設定!$F:$J,
    MATCH(
      "ProgramsIndex",
      shortcut設定!$F$12:$J$12,
      0
    ),
    FALSE
  ),
  ""
)</f>
        <v>200</v>
      </c>
      <c r="Z126" s="20" t="str">
        <f t="shared" si="7"/>
        <v/>
      </c>
      <c r="AA126" s="13" t="str">
        <f>IF(
  AND($A126&lt;&gt;"",$K126="○"),
  shortcut設定!$F$5&amp;"\"&amp;Y126&amp;"_"&amp;A126&amp;"（"&amp;B126&amp;"）"&amp;Z126&amp;".lnk",
  ""
)</f>
        <v/>
      </c>
      <c r="AB126" s="13" t="str">
        <f>IF(
  AND($A126&lt;&gt;"",$M126="○"),
  """"&amp;shortcut設定!$F$7&amp;""" """&amp;$AC126&amp;""" """&amp;$C126&amp;""""&amp;IF($D126="-",""," """&amp;$D126&amp;""""),
  ""
)</f>
        <v>"C:\codes\vbs\command\CreateShortcutFile.vbs" "%USERPROFILE%\AppData\Roaming\Microsoft\Windows\Start Menu\Programs\Startup\UserDefHotKey2.ahk（ホットキー）.lnk" "C:\codes\ahk\UserDefHotKey2.ahk"</v>
      </c>
      <c r="AC126" s="9" t="str">
        <f>IF(
  AND($A126&lt;&gt;"",$M126="○"),
  shortcut設定!$F$6&amp;"\"&amp;A126&amp;"（"&amp;B126&amp;"）.lnk",
  ""
)</f>
        <v>%USERPROFILE%\AppData\Roaming\Microsoft\Windows\Start Menu\Programs\Startup\UserDefHotKey2.ahk（ホットキー）.lnk</v>
      </c>
      <c r="AD126" s="13" t="str">
        <f>IF(
  AND($A126&lt;&gt;"",$N126&lt;&gt;"-",$N126&lt;&gt;""),
  """"&amp;shortcut設定!$F$7&amp;""" """&amp;$N126&amp;".lnk"" """&amp;$C126&amp;""""&amp;IF($D126="-",""," """&amp;$D126&amp;""""),
  ""
)</f>
        <v/>
      </c>
      <c r="AE126" s="97" t="s">
        <v>193</v>
      </c>
    </row>
    <row r="127" spans="1:31">
      <c r="A127" s="9" t="s">
        <v>711</v>
      </c>
      <c r="B127" s="9" t="s">
        <v>848</v>
      </c>
      <c r="C127" s="9" t="s">
        <v>592</v>
      </c>
      <c r="D127" s="15" t="s">
        <v>43</v>
      </c>
      <c r="E127" s="15" t="s">
        <v>0</v>
      </c>
      <c r="F127" s="15" t="s">
        <v>0</v>
      </c>
      <c r="G127" s="9" t="s">
        <v>567</v>
      </c>
      <c r="H127" s="15" t="s">
        <v>69</v>
      </c>
      <c r="I127" s="15" t="s">
        <v>69</v>
      </c>
      <c r="J127" s="15" t="s">
        <v>69</v>
      </c>
      <c r="K127" s="99" t="s">
        <v>895</v>
      </c>
      <c r="L127" s="100" t="s">
        <v>596</v>
      </c>
      <c r="M127" s="15" t="s">
        <v>69</v>
      </c>
      <c r="N127" s="26" t="s">
        <v>1000</v>
      </c>
      <c r="O127" s="9" t="str">
        <f t="shared" si="9"/>
        <v/>
      </c>
      <c r="P127" s="9" t="str">
        <f t="shared" si="8"/>
        <v/>
      </c>
      <c r="Q127" s="13" t="str">
        <f>IF(
  AND($A127&lt;&gt;"",$H127="○"),
  "mkdir """&amp;S127&amp;""" &amp; """&amp;shortcut設定!$F$7&amp;""" """&amp;S127&amp;"\"&amp;A127&amp;"（"&amp;B127&amp;"）.lnk"" """&amp;C127&amp;""""&amp;IF($D127="-",""," """&amp;$D127&amp;""""),
  ""
)</f>
        <v/>
      </c>
      <c r="R127" s="9" t="str">
        <f ca="1">IFERROR(
  VLOOKUP(
    $G127,
    shortcut設定!$F:$J,
    MATCH(
      "ProgramsIndex",
      shortcut設定!$F$12:$J$12,
      0
    ),
    FALSE
  ),
  ""
)</f>
        <v>200</v>
      </c>
      <c r="S127" s="13" t="str">
        <f>IF(
  AND($A127&lt;&gt;"",$H127="○"),
  shortcut設定!$F$4&amp;"\"&amp;R127&amp;"_"&amp;G127,
  ""
)</f>
        <v/>
      </c>
      <c r="T127" s="13" t="str">
        <f>IF(
  AND($A127&lt;&gt;"",$I127&lt;&gt;"-",$I127&lt;&gt;""),
  "mkdir """&amp;shortcut設定!$F$4&amp;"\"&amp;shortcut設定!$F$8&amp;""" &amp; """&amp;shortcut設定!$F$7&amp;""" """&amp;$U127&amp;""" """&amp;$C127&amp;""""&amp;IF($D127="-",""," """&amp;$D127&amp;""""),
  ""
)</f>
        <v/>
      </c>
      <c r="U127" s="14" t="str">
        <f>IF(
  AND($A127&lt;&gt;"",$I127&lt;&gt;"-",$I127&lt;&gt;""),
  shortcut設定!$F$4&amp;"\"&amp;shortcut設定!$F$8&amp;"\"&amp;$I127&amp;"（"&amp;$B127&amp;"）.lnk",
  ""
)</f>
        <v/>
      </c>
      <c r="V127" s="13" t="str">
        <f>IF(
  AND($A127&lt;&gt;"",$J127&lt;&gt;"-",$J127&lt;&gt;""),
  "mkdir """&amp;shortcut設定!$F$4&amp;"\"&amp;shortcut設定!$F$9&amp;""" &amp; """&amp;shortcut設定!$F$7&amp;""" """&amp;$W127&amp;""" """&amp;$C127&amp;""""&amp;IF($D127="-",""," """&amp;$D127&amp;"""")&amp;IF($J127="-",""," """" """&amp;$J127&amp;""""),
  ""
)</f>
        <v/>
      </c>
      <c r="W127" s="14" t="str">
        <f>IF(
  AND($A127&lt;&gt;"",$J127&lt;&gt;"-",$J127&lt;&gt;""),
  shortcut設定!$F$4&amp;"\"&amp;shortcut設定!$F$9&amp;"\"&amp;$A127&amp;"（"&amp;$B127&amp;"）.lnk",
  ""
)</f>
        <v/>
      </c>
      <c r="X127" s="13" t="str">
        <f ca="1">IF(
  AND($A127&lt;&gt;"",$K127&lt;&gt;"-",$K127&lt;&gt;""),
  """"&amp;shortcut設定!$F$7&amp;""" """&amp;$AA127&amp;""" """&amp;$C127&amp;""""&amp;IF($D127="-",""," """&amp;$D127&amp;""""),
  ""
)</f>
        <v>"C:\codes\vbs\command\CreateShortcutFile.vbs" "%USERPROFILE%\AppData\Roaming\Microsoft\Windows\SendTo\200_AddString2FileFolder.vbs（ファイルフォルダ接尾辞付与）.lnk" "C:\codes\vbs\tools\win\file_ope\AddString2FileFolder.vbs"</v>
      </c>
      <c r="Y127" s="9" t="str">
        <f ca="1">IFERROR(
  VLOOKUP(
    $G127,
    shortcut設定!$F:$J,
    MATCH(
      "ProgramsIndex",
      shortcut設定!$F$12:$J$12,
      0
    ),
    FALSE
  ),
  ""
)</f>
        <v>200</v>
      </c>
      <c r="Z127" s="20" t="str">
        <f t="shared" si="7"/>
        <v/>
      </c>
      <c r="AA127" s="13" t="str">
        <f ca="1">IF(
  AND($A127&lt;&gt;"",$K127="○"),
  shortcut設定!$F$5&amp;"\"&amp;Y127&amp;"_"&amp;A127&amp;"（"&amp;B127&amp;"）"&amp;Z127&amp;".lnk",
  ""
)</f>
        <v>%USERPROFILE%\AppData\Roaming\Microsoft\Windows\SendTo\200_AddString2FileFolder.vbs（ファイルフォルダ接尾辞付与）.lnk</v>
      </c>
      <c r="AB127" s="13" t="str">
        <f>IF(
  AND($A127&lt;&gt;"",$M127="○"),
  """"&amp;shortcut設定!$F$7&amp;""" """&amp;$AC127&amp;""" """&amp;$C127&amp;""""&amp;IF($D127="-",""," """&amp;$D127&amp;""""),
  ""
)</f>
        <v/>
      </c>
      <c r="AC127" s="9" t="str">
        <f>IF(
  AND($A127&lt;&gt;"",$M127="○"),
  shortcut設定!$F$6&amp;"\"&amp;A127&amp;"（"&amp;B127&amp;"）.lnk",
  ""
)</f>
        <v/>
      </c>
      <c r="AD127" s="13" t="str">
        <f>IF(
  AND($A127&lt;&gt;"",$N127&lt;&gt;"-",$N127&lt;&gt;""),
  """"&amp;shortcut設定!$F$7&amp;""" """&amp;$N127&amp;".lnk"" """&amp;$C127&amp;""""&amp;IF($D127="-",""," """&amp;$D127&amp;""""),
  ""
)</f>
        <v/>
      </c>
      <c r="AE127" s="97" t="s">
        <v>193</v>
      </c>
    </row>
    <row r="128" spans="1:31">
      <c r="A128" s="9" t="s">
        <v>712</v>
      </c>
      <c r="B128" s="9" t="s">
        <v>849</v>
      </c>
      <c r="C128" s="9" t="s">
        <v>100</v>
      </c>
      <c r="D128" s="15" t="s">
        <v>43</v>
      </c>
      <c r="E128" s="15" t="s">
        <v>0</v>
      </c>
      <c r="F128" s="15" t="s">
        <v>0</v>
      </c>
      <c r="G128" s="9" t="s">
        <v>567</v>
      </c>
      <c r="H128" s="15" t="s">
        <v>69</v>
      </c>
      <c r="I128" s="15" t="s">
        <v>69</v>
      </c>
      <c r="J128" s="15" t="s">
        <v>69</v>
      </c>
      <c r="K128" s="99" t="s">
        <v>895</v>
      </c>
      <c r="L128" s="100" t="s">
        <v>596</v>
      </c>
      <c r="M128" s="15" t="s">
        <v>69</v>
      </c>
      <c r="N128" s="26" t="s">
        <v>1000</v>
      </c>
      <c r="O128" s="9" t="str">
        <f t="shared" si="9"/>
        <v/>
      </c>
      <c r="P128" s="9" t="str">
        <f t="shared" si="8"/>
        <v/>
      </c>
      <c r="Q128" s="13" t="str">
        <f>IF(
  AND($A128&lt;&gt;"",$H128="○"),
  "mkdir """&amp;S128&amp;""" &amp; """&amp;shortcut設定!$F$7&amp;""" """&amp;S128&amp;"\"&amp;A128&amp;"（"&amp;B128&amp;"）.lnk"" """&amp;C128&amp;""""&amp;IF($D128="-",""," """&amp;$D128&amp;""""),
  ""
)</f>
        <v/>
      </c>
      <c r="R128" s="9" t="str">
        <f ca="1">IFERROR(
  VLOOKUP(
    $G128,
    shortcut設定!$F:$J,
    MATCH(
      "ProgramsIndex",
      shortcut設定!$F$12:$J$12,
      0
    ),
    FALSE
  ),
  ""
)</f>
        <v>200</v>
      </c>
      <c r="S128" s="13" t="str">
        <f>IF(
  AND($A128&lt;&gt;"",$H128="○"),
  shortcut設定!$F$4&amp;"\"&amp;R128&amp;"_"&amp;G128,
  ""
)</f>
        <v/>
      </c>
      <c r="T128" s="13" t="str">
        <f>IF(
  AND($A128&lt;&gt;"",$I128&lt;&gt;"-",$I128&lt;&gt;""),
  "mkdir """&amp;shortcut設定!$F$4&amp;"\"&amp;shortcut設定!$F$8&amp;""" &amp; """&amp;shortcut設定!$F$7&amp;""" """&amp;$U128&amp;""" """&amp;$C128&amp;""""&amp;IF($D128="-",""," """&amp;$D128&amp;""""),
  ""
)</f>
        <v/>
      </c>
      <c r="U128" s="14" t="str">
        <f>IF(
  AND($A128&lt;&gt;"",$I128&lt;&gt;"-",$I128&lt;&gt;""),
  shortcut設定!$F$4&amp;"\"&amp;shortcut設定!$F$8&amp;"\"&amp;$I128&amp;"（"&amp;$B128&amp;"）.lnk",
  ""
)</f>
        <v/>
      </c>
      <c r="V128" s="13" t="str">
        <f>IF(
  AND($A128&lt;&gt;"",$J128&lt;&gt;"-",$J128&lt;&gt;""),
  "mkdir """&amp;shortcut設定!$F$4&amp;"\"&amp;shortcut設定!$F$9&amp;""" &amp; """&amp;shortcut設定!$F$7&amp;""" """&amp;$W128&amp;""" """&amp;$C128&amp;""""&amp;IF($D128="-",""," """&amp;$D128&amp;"""")&amp;IF($J128="-",""," """" """&amp;$J128&amp;""""),
  ""
)</f>
        <v/>
      </c>
      <c r="W128" s="14" t="str">
        <f>IF(
  AND($A128&lt;&gt;"",$J128&lt;&gt;"-",$J128&lt;&gt;""),
  shortcut設定!$F$4&amp;"\"&amp;shortcut設定!$F$9&amp;"\"&amp;$A128&amp;"（"&amp;$B128&amp;"）.lnk",
  ""
)</f>
        <v/>
      </c>
      <c r="X128" s="13" t="str">
        <f ca="1">IF(
  AND($A128&lt;&gt;"",$K128&lt;&gt;"-",$K128&lt;&gt;""),
  """"&amp;shortcut設定!$F$7&amp;""" """&amp;$AA128&amp;""" """&amp;$C128&amp;""""&amp;IF($D128="-",""," """&amp;$D128&amp;""""),
  ""
)</f>
        <v>"C:\codes\vbs\command\CreateShortcutFile.vbs" "%USERPROFILE%\AppData\Roaming\Microsoft\Windows\SendTo\200_BackUpFile.vbs（ファイルバックアップ）.lnk" "C:\codes\vbs\tools\win\file_ope\BackUpFile.vbs"</v>
      </c>
      <c r="Y128" s="9" t="str">
        <f ca="1">IFERROR(
  VLOOKUP(
    $G128,
    shortcut設定!$F:$J,
    MATCH(
      "ProgramsIndex",
      shortcut設定!$F$12:$J$12,
      0
    ),
    FALSE
  ),
  ""
)</f>
        <v>200</v>
      </c>
      <c r="Z128" s="20" t="str">
        <f t="shared" si="7"/>
        <v/>
      </c>
      <c r="AA128" s="13" t="str">
        <f ca="1">IF(
  AND($A128&lt;&gt;"",$K128="○"),
  shortcut設定!$F$5&amp;"\"&amp;Y128&amp;"_"&amp;A128&amp;"（"&amp;B128&amp;"）"&amp;Z128&amp;".lnk",
  ""
)</f>
        <v>%USERPROFILE%\AppData\Roaming\Microsoft\Windows\SendTo\200_BackUpFile.vbs（ファイルバックアップ）.lnk</v>
      </c>
      <c r="AB128" s="13" t="str">
        <f>IF(
  AND($A128&lt;&gt;"",$M128="○"),
  """"&amp;shortcut設定!$F$7&amp;""" """&amp;$AC128&amp;""" """&amp;$C128&amp;""""&amp;IF($D128="-",""," """&amp;$D128&amp;""""),
  ""
)</f>
        <v/>
      </c>
      <c r="AC128" s="9" t="str">
        <f>IF(
  AND($A128&lt;&gt;"",$M128="○"),
  shortcut設定!$F$6&amp;"\"&amp;A128&amp;"（"&amp;B128&amp;"）.lnk",
  ""
)</f>
        <v/>
      </c>
      <c r="AD128" s="13" t="str">
        <f>IF(
  AND($A128&lt;&gt;"",$N128&lt;&gt;"-",$N128&lt;&gt;""),
  """"&amp;shortcut設定!$F$7&amp;""" """&amp;$N128&amp;".lnk"" """&amp;$C128&amp;""""&amp;IF($D128="-",""," """&amp;$D128&amp;""""),
  ""
)</f>
        <v/>
      </c>
      <c r="AE128" s="97" t="s">
        <v>193</v>
      </c>
    </row>
    <row r="129" spans="1:31">
      <c r="A129" s="9" t="s">
        <v>713</v>
      </c>
      <c r="B129" s="9" t="s">
        <v>850</v>
      </c>
      <c r="C129" s="9" t="s">
        <v>101</v>
      </c>
      <c r="D129" s="15" t="s">
        <v>43</v>
      </c>
      <c r="E129" s="15" t="s">
        <v>0</v>
      </c>
      <c r="F129" s="15" t="s">
        <v>0</v>
      </c>
      <c r="G129" s="9" t="s">
        <v>567</v>
      </c>
      <c r="H129" s="15" t="s">
        <v>69</v>
      </c>
      <c r="I129" s="15" t="s">
        <v>69</v>
      </c>
      <c r="J129" s="15" t="s">
        <v>69</v>
      </c>
      <c r="K129" s="99" t="s">
        <v>895</v>
      </c>
      <c r="L129" s="100" t="s">
        <v>596</v>
      </c>
      <c r="M129" s="15" t="s">
        <v>69</v>
      </c>
      <c r="N129" s="26" t="s">
        <v>1000</v>
      </c>
      <c r="O129" s="9" t="str">
        <f t="shared" si="9"/>
        <v/>
      </c>
      <c r="P129" s="9" t="str">
        <f t="shared" si="8"/>
        <v/>
      </c>
      <c r="Q129" s="13" t="str">
        <f>IF(
  AND($A129&lt;&gt;"",$H129="○"),
  "mkdir """&amp;S129&amp;""" &amp; """&amp;shortcut設定!$F$7&amp;""" """&amp;S129&amp;"\"&amp;A129&amp;"（"&amp;B129&amp;"）.lnk"" """&amp;C129&amp;""""&amp;IF($D129="-",""," """&amp;$D129&amp;""""),
  ""
)</f>
        <v/>
      </c>
      <c r="R129" s="9" t="str">
        <f ca="1">IFERROR(
  VLOOKUP(
    $G129,
    shortcut設定!$F:$J,
    MATCH(
      "ProgramsIndex",
      shortcut設定!$F$12:$J$12,
      0
    ),
    FALSE
  ),
  ""
)</f>
        <v>200</v>
      </c>
      <c r="S129" s="13" t="str">
        <f>IF(
  AND($A129&lt;&gt;"",$H129="○"),
  shortcut設定!$F$4&amp;"\"&amp;R129&amp;"_"&amp;G129,
  ""
)</f>
        <v/>
      </c>
      <c r="T129" s="13" t="str">
        <f>IF(
  AND($A129&lt;&gt;"",$I129&lt;&gt;"-",$I129&lt;&gt;""),
  "mkdir """&amp;shortcut設定!$F$4&amp;"\"&amp;shortcut設定!$F$8&amp;""" &amp; """&amp;shortcut設定!$F$7&amp;""" """&amp;$U129&amp;""" """&amp;$C129&amp;""""&amp;IF($D129="-",""," """&amp;$D129&amp;""""),
  ""
)</f>
        <v/>
      </c>
      <c r="U129" s="14" t="str">
        <f>IF(
  AND($A129&lt;&gt;"",$I129&lt;&gt;"-",$I129&lt;&gt;""),
  shortcut設定!$F$4&amp;"\"&amp;shortcut設定!$F$8&amp;"\"&amp;$I129&amp;"（"&amp;$B129&amp;"）.lnk",
  ""
)</f>
        <v/>
      </c>
      <c r="V129" s="13" t="str">
        <f>IF(
  AND($A129&lt;&gt;"",$J129&lt;&gt;"-",$J129&lt;&gt;""),
  "mkdir """&amp;shortcut設定!$F$4&amp;"\"&amp;shortcut設定!$F$9&amp;""" &amp; """&amp;shortcut設定!$F$7&amp;""" """&amp;$W129&amp;""" """&amp;$C129&amp;""""&amp;IF($D129="-",""," """&amp;$D129&amp;"""")&amp;IF($J129="-",""," """" """&amp;$J129&amp;""""),
  ""
)</f>
        <v/>
      </c>
      <c r="W129" s="14" t="str">
        <f>IF(
  AND($A129&lt;&gt;"",$J129&lt;&gt;"-",$J129&lt;&gt;""),
  shortcut設定!$F$4&amp;"\"&amp;shortcut設定!$F$9&amp;"\"&amp;$A129&amp;"（"&amp;$B129&amp;"）.lnk",
  ""
)</f>
        <v/>
      </c>
      <c r="X129" s="13" t="str">
        <f ca="1">IF(
  AND($A129&lt;&gt;"",$K129&lt;&gt;"-",$K129&lt;&gt;""),
  """"&amp;shortcut設定!$F$7&amp;""" """&amp;$AA129&amp;""" """&amp;$C129&amp;""""&amp;IF($D129="-",""," """&amp;$D129&amp;""""),
  ""
)</f>
        <v>"C:\codes\vbs\command\CreateShortcutFile.vbs" "%USERPROFILE%\AppData\Roaming\Microsoft\Windows\SendTo\200_BackUpMemoFiles.vbs（ファイル一括バックアップ）.lnk" "C:\codes\vbs\tools\win\file_ope\BackUpMemoFiles.vbs"</v>
      </c>
      <c r="Y129" s="9" t="str">
        <f ca="1">IFERROR(
  VLOOKUP(
    $G129,
    shortcut設定!$F:$J,
    MATCH(
      "ProgramsIndex",
      shortcut設定!$F$12:$J$12,
      0
    ),
    FALSE
  ),
  ""
)</f>
        <v>200</v>
      </c>
      <c r="Z129" s="20" t="str">
        <f t="shared" si="7"/>
        <v/>
      </c>
      <c r="AA129" s="13" t="str">
        <f ca="1">IF(
  AND($A129&lt;&gt;"",$K129="○"),
  shortcut設定!$F$5&amp;"\"&amp;Y129&amp;"_"&amp;A129&amp;"（"&amp;B129&amp;"）"&amp;Z129&amp;".lnk",
  ""
)</f>
        <v>%USERPROFILE%\AppData\Roaming\Microsoft\Windows\SendTo\200_BackUpMemoFiles.vbs（ファイル一括バックアップ）.lnk</v>
      </c>
      <c r="AB129" s="13" t="str">
        <f>IF(
  AND($A129&lt;&gt;"",$M129="○"),
  """"&amp;shortcut設定!$F$7&amp;""" """&amp;$AC129&amp;""" """&amp;$C129&amp;""""&amp;IF($D129="-",""," """&amp;$D129&amp;""""),
  ""
)</f>
        <v/>
      </c>
      <c r="AC129" s="9" t="str">
        <f>IF(
  AND($A129&lt;&gt;"",$M129="○"),
  shortcut設定!$F$6&amp;"\"&amp;A129&amp;"（"&amp;B129&amp;"）.lnk",
  ""
)</f>
        <v/>
      </c>
      <c r="AD129" s="13" t="str">
        <f>IF(
  AND($A129&lt;&gt;"",$N129&lt;&gt;"-",$N129&lt;&gt;""),
  """"&amp;shortcut設定!$F$7&amp;""" """&amp;$N129&amp;".lnk"" """&amp;$C129&amp;""""&amp;IF($D129="-",""," """&amp;$D129&amp;""""),
  ""
)</f>
        <v/>
      </c>
      <c r="AE129" s="97" t="s">
        <v>193</v>
      </c>
    </row>
    <row r="130" spans="1:31">
      <c r="A130" s="9" t="s">
        <v>714</v>
      </c>
      <c r="B130" s="9" t="s">
        <v>851</v>
      </c>
      <c r="C130" s="9" t="s">
        <v>102</v>
      </c>
      <c r="D130" s="15" t="s">
        <v>43</v>
      </c>
      <c r="E130" s="15" t="s">
        <v>0</v>
      </c>
      <c r="F130" s="15" t="s">
        <v>0</v>
      </c>
      <c r="G130" s="9" t="s">
        <v>567</v>
      </c>
      <c r="H130" s="15" t="s">
        <v>69</v>
      </c>
      <c r="I130" s="15" t="s">
        <v>69</v>
      </c>
      <c r="J130" s="15" t="s">
        <v>69</v>
      </c>
      <c r="K130" s="99" t="s">
        <v>895</v>
      </c>
      <c r="L130" s="100" t="s">
        <v>596</v>
      </c>
      <c r="M130" s="15" t="s">
        <v>69</v>
      </c>
      <c r="N130" s="26" t="s">
        <v>1000</v>
      </c>
      <c r="O130" s="9" t="str">
        <f t="shared" si="9"/>
        <v/>
      </c>
      <c r="P130" s="9" t="str">
        <f t="shared" si="8"/>
        <v/>
      </c>
      <c r="Q130" s="13" t="str">
        <f>IF(
  AND($A130&lt;&gt;"",$H130="○"),
  "mkdir """&amp;S130&amp;""" &amp; """&amp;shortcut設定!$F$7&amp;""" """&amp;S130&amp;"\"&amp;A130&amp;"（"&amp;B130&amp;"）.lnk"" """&amp;C130&amp;""""&amp;IF($D130="-",""," """&amp;$D130&amp;""""),
  ""
)</f>
        <v/>
      </c>
      <c r="R130" s="9" t="str">
        <f ca="1">IFERROR(
  VLOOKUP(
    $G130,
    shortcut設定!$F:$J,
    MATCH(
      "ProgramsIndex",
      shortcut設定!$F$12:$J$12,
      0
    ),
    FALSE
  ),
  ""
)</f>
        <v>200</v>
      </c>
      <c r="S130" s="13" t="str">
        <f>IF(
  AND($A130&lt;&gt;"",$H130="○"),
  shortcut設定!$F$4&amp;"\"&amp;R130&amp;"_"&amp;G130,
  ""
)</f>
        <v/>
      </c>
      <c r="T130" s="13" t="str">
        <f>IF(
  AND($A130&lt;&gt;"",$I130&lt;&gt;"-",$I130&lt;&gt;""),
  "mkdir """&amp;shortcut設定!$F$4&amp;"\"&amp;shortcut設定!$F$8&amp;""" &amp; """&amp;shortcut設定!$F$7&amp;""" """&amp;$U130&amp;""" """&amp;$C130&amp;""""&amp;IF($D130="-",""," """&amp;$D130&amp;""""),
  ""
)</f>
        <v/>
      </c>
      <c r="U130" s="14" t="str">
        <f>IF(
  AND($A130&lt;&gt;"",$I130&lt;&gt;"-",$I130&lt;&gt;""),
  shortcut設定!$F$4&amp;"\"&amp;shortcut設定!$F$8&amp;"\"&amp;$I130&amp;"（"&amp;$B130&amp;"）.lnk",
  ""
)</f>
        <v/>
      </c>
      <c r="V130" s="13" t="str">
        <f>IF(
  AND($A130&lt;&gt;"",$J130&lt;&gt;"-",$J130&lt;&gt;""),
  "mkdir """&amp;shortcut設定!$F$4&amp;"\"&amp;shortcut設定!$F$9&amp;""" &amp; """&amp;shortcut設定!$F$7&amp;""" """&amp;$W130&amp;""" """&amp;$C130&amp;""""&amp;IF($D130="-",""," """&amp;$D130&amp;"""")&amp;IF($J130="-",""," """" """&amp;$J130&amp;""""),
  ""
)</f>
        <v/>
      </c>
      <c r="W130" s="14" t="str">
        <f>IF(
  AND($A130&lt;&gt;"",$J130&lt;&gt;"-",$J130&lt;&gt;""),
  shortcut設定!$F$4&amp;"\"&amp;shortcut設定!$F$9&amp;"\"&amp;$A130&amp;"（"&amp;$B130&amp;"）.lnk",
  ""
)</f>
        <v/>
      </c>
      <c r="X130" s="13" t="str">
        <f ca="1">IF(
  AND($A130&lt;&gt;"",$K130&lt;&gt;"-",$K130&lt;&gt;""),
  """"&amp;shortcut設定!$F$7&amp;""" """&amp;$AA130&amp;""" """&amp;$C130&amp;""""&amp;IF($D130="-",""," """&amp;$D130&amp;""""),
  ""
)</f>
        <v>"C:\codes\vbs\command\CreateShortcutFile.vbs" "%USERPROFILE%\AppData\Roaming\Microsoft\Windows\SendTo\200_CopyRefFile.vbs（参照ファイル複製）.lnk" "C:\codes\vbs\tools\win\file_ope\CopyRefFile.vbs"</v>
      </c>
      <c r="Y130" s="9" t="str">
        <f ca="1">IFERROR(
  VLOOKUP(
    $G130,
    shortcut設定!$F:$J,
    MATCH(
      "ProgramsIndex",
      shortcut設定!$F$12:$J$12,
      0
    ),
    FALSE
  ),
  ""
)</f>
        <v>200</v>
      </c>
      <c r="Z130" s="20" t="str">
        <f t="shared" si="7"/>
        <v/>
      </c>
      <c r="AA130" s="13" t="str">
        <f ca="1">IF(
  AND($A130&lt;&gt;"",$K130="○"),
  shortcut設定!$F$5&amp;"\"&amp;Y130&amp;"_"&amp;A130&amp;"（"&amp;B130&amp;"）"&amp;Z130&amp;".lnk",
  ""
)</f>
        <v>%USERPROFILE%\AppData\Roaming\Microsoft\Windows\SendTo\200_CopyRefFile.vbs（参照ファイル複製）.lnk</v>
      </c>
      <c r="AB130" s="13" t="str">
        <f>IF(
  AND($A130&lt;&gt;"",$M130="○"),
  """"&amp;shortcut設定!$F$7&amp;""" """&amp;$AC130&amp;""" """&amp;$C130&amp;""""&amp;IF($D130="-",""," """&amp;$D130&amp;""""),
  ""
)</f>
        <v/>
      </c>
      <c r="AC130" s="9" t="str">
        <f>IF(
  AND($A130&lt;&gt;"",$M130="○"),
  shortcut設定!$F$6&amp;"\"&amp;A130&amp;"（"&amp;B130&amp;"）.lnk",
  ""
)</f>
        <v/>
      </c>
      <c r="AD130" s="13" t="str">
        <f>IF(
  AND($A130&lt;&gt;"",$N130&lt;&gt;"-",$N130&lt;&gt;""),
  """"&amp;shortcut設定!$F$7&amp;""" """&amp;$N130&amp;".lnk"" """&amp;$C130&amp;""""&amp;IF($D130="-",""," """&amp;$D130&amp;""""),
  ""
)</f>
        <v/>
      </c>
      <c r="AE130" s="97" t="s">
        <v>193</v>
      </c>
    </row>
    <row r="131" spans="1:31">
      <c r="A131" s="9" t="s">
        <v>715</v>
      </c>
      <c r="B131" s="9" t="s">
        <v>852</v>
      </c>
      <c r="C131" s="9" t="s">
        <v>103</v>
      </c>
      <c r="D131" s="15" t="s">
        <v>43</v>
      </c>
      <c r="E131" s="15" t="s">
        <v>0</v>
      </c>
      <c r="F131" s="15" t="s">
        <v>0</v>
      </c>
      <c r="G131" s="9" t="s">
        <v>567</v>
      </c>
      <c r="H131" s="15" t="s">
        <v>69</v>
      </c>
      <c r="I131" s="15" t="s">
        <v>69</v>
      </c>
      <c r="J131" s="15" t="s">
        <v>69</v>
      </c>
      <c r="K131" s="99" t="s">
        <v>895</v>
      </c>
      <c r="L131" s="100" t="s">
        <v>596</v>
      </c>
      <c r="M131" s="15" t="s">
        <v>69</v>
      </c>
      <c r="N131" s="26" t="s">
        <v>1000</v>
      </c>
      <c r="O131" s="9" t="str">
        <f t="shared" si="9"/>
        <v/>
      </c>
      <c r="P131" s="9" t="str">
        <f t="shared" ref="P131:P161" si="10">IF(
  OR(
    $G131="-",
    COUNTIF(カテゴリ,$G131)&gt;0
  ),
  "",
  "★NG★"
)</f>
        <v/>
      </c>
      <c r="Q131" s="13" t="str">
        <f>IF(
  AND($A131&lt;&gt;"",$H131="○"),
  "mkdir """&amp;S131&amp;""" &amp; """&amp;shortcut設定!$F$7&amp;""" """&amp;S131&amp;"\"&amp;A131&amp;"（"&amp;B131&amp;"）.lnk"" """&amp;C131&amp;""""&amp;IF($D131="-",""," """&amp;$D131&amp;""""),
  ""
)</f>
        <v/>
      </c>
      <c r="R131" s="9" t="str">
        <f ca="1">IFERROR(
  VLOOKUP(
    $G131,
    shortcut設定!$F:$J,
    MATCH(
      "ProgramsIndex",
      shortcut設定!$F$12:$J$12,
      0
    ),
    FALSE
  ),
  ""
)</f>
        <v>200</v>
      </c>
      <c r="S131" s="13" t="str">
        <f>IF(
  AND($A131&lt;&gt;"",$H131="○"),
  shortcut設定!$F$4&amp;"\"&amp;R131&amp;"_"&amp;G131,
  ""
)</f>
        <v/>
      </c>
      <c r="T131" s="13" t="str">
        <f>IF(
  AND($A131&lt;&gt;"",$I131&lt;&gt;"-",$I131&lt;&gt;""),
  "mkdir """&amp;shortcut設定!$F$4&amp;"\"&amp;shortcut設定!$F$8&amp;""" &amp; """&amp;shortcut設定!$F$7&amp;""" """&amp;$U131&amp;""" """&amp;$C131&amp;""""&amp;IF($D131="-",""," """&amp;$D131&amp;""""),
  ""
)</f>
        <v/>
      </c>
      <c r="U131" s="14" t="str">
        <f>IF(
  AND($A131&lt;&gt;"",$I131&lt;&gt;"-",$I131&lt;&gt;""),
  shortcut設定!$F$4&amp;"\"&amp;shortcut設定!$F$8&amp;"\"&amp;$I131&amp;"（"&amp;$B131&amp;"）.lnk",
  ""
)</f>
        <v/>
      </c>
      <c r="V131" s="13" t="str">
        <f>IF(
  AND($A131&lt;&gt;"",$J131&lt;&gt;"-",$J131&lt;&gt;""),
  "mkdir """&amp;shortcut設定!$F$4&amp;"\"&amp;shortcut設定!$F$9&amp;""" &amp; """&amp;shortcut設定!$F$7&amp;""" """&amp;$W131&amp;""" """&amp;$C131&amp;""""&amp;IF($D131="-",""," """&amp;$D131&amp;"""")&amp;IF($J131="-",""," """" """&amp;$J131&amp;""""),
  ""
)</f>
        <v/>
      </c>
      <c r="W131" s="14" t="str">
        <f>IF(
  AND($A131&lt;&gt;"",$J131&lt;&gt;"-",$J131&lt;&gt;""),
  shortcut設定!$F$4&amp;"\"&amp;shortcut設定!$F$9&amp;"\"&amp;$A131&amp;"（"&amp;$B131&amp;"）.lnk",
  ""
)</f>
        <v/>
      </c>
      <c r="X131" s="13" t="str">
        <f ca="1">IF(
  AND($A131&lt;&gt;"",$K131&lt;&gt;"-",$K131&lt;&gt;""),
  """"&amp;shortcut設定!$F$7&amp;""" """&amp;$AA131&amp;""" """&amp;$C131&amp;""""&amp;IF($D131="-",""," """&amp;$D131&amp;""""),
  ""
)</f>
        <v>"C:\codes\vbs\command\CreateShortcutFile.vbs" "%USERPROFILE%\AppData\Roaming\Microsoft\Windows\SendTo\200_CopyRefFileFromWeb.vbs（参照ファイル複製fromWeb）.lnk" "C:\codes\vbs\tools\win\file_ope\CopyRefFileFromWeb.vbs"</v>
      </c>
      <c r="Y131" s="9" t="str">
        <f ca="1">IFERROR(
  VLOOKUP(
    $G131,
    shortcut設定!$F:$J,
    MATCH(
      "ProgramsIndex",
      shortcut設定!$F$12:$J$12,
      0
    ),
    FALSE
  ),
  ""
)</f>
        <v>200</v>
      </c>
      <c r="Z131" s="20" t="str">
        <f t="shared" si="7"/>
        <v/>
      </c>
      <c r="AA131" s="13" t="str">
        <f ca="1">IF(
  AND($A131&lt;&gt;"",$K131="○"),
  shortcut設定!$F$5&amp;"\"&amp;Y131&amp;"_"&amp;A131&amp;"（"&amp;B131&amp;"）"&amp;Z131&amp;".lnk",
  ""
)</f>
        <v>%USERPROFILE%\AppData\Roaming\Microsoft\Windows\SendTo\200_CopyRefFileFromWeb.vbs（参照ファイル複製fromWeb）.lnk</v>
      </c>
      <c r="AB131" s="13" t="str">
        <f>IF(
  AND($A131&lt;&gt;"",$M131="○"),
  """"&amp;shortcut設定!$F$7&amp;""" """&amp;$AC131&amp;""" """&amp;$C131&amp;""""&amp;IF($D131="-",""," """&amp;$D131&amp;""""),
  ""
)</f>
        <v/>
      </c>
      <c r="AC131" s="9" t="str">
        <f>IF(
  AND($A131&lt;&gt;"",$M131="○"),
  shortcut設定!$F$6&amp;"\"&amp;A131&amp;"（"&amp;B131&amp;"）.lnk",
  ""
)</f>
        <v/>
      </c>
      <c r="AD131" s="13" t="str">
        <f>IF(
  AND($A131&lt;&gt;"",$N131&lt;&gt;"-",$N131&lt;&gt;""),
  """"&amp;shortcut設定!$F$7&amp;""" """&amp;$N131&amp;".lnk"" """&amp;$C131&amp;""""&amp;IF($D131="-",""," """&amp;$D131&amp;""""),
  ""
)</f>
        <v/>
      </c>
      <c r="AE131" s="97" t="s">
        <v>193</v>
      </c>
    </row>
    <row r="132" spans="1:31">
      <c r="A132" s="9" t="s">
        <v>716</v>
      </c>
      <c r="B132" s="9" t="s">
        <v>853</v>
      </c>
      <c r="C132" s="9" t="s">
        <v>105</v>
      </c>
      <c r="D132" s="15" t="s">
        <v>43</v>
      </c>
      <c r="E132" s="15" t="s">
        <v>0</v>
      </c>
      <c r="F132" s="15" t="s">
        <v>0</v>
      </c>
      <c r="G132" s="9" t="s">
        <v>567</v>
      </c>
      <c r="H132" s="15" t="s">
        <v>69</v>
      </c>
      <c r="I132" s="15" t="s">
        <v>69</v>
      </c>
      <c r="J132" s="15" t="s">
        <v>69</v>
      </c>
      <c r="K132" s="99" t="s">
        <v>69</v>
      </c>
      <c r="L132" s="100" t="s">
        <v>596</v>
      </c>
      <c r="M132" s="15" t="s">
        <v>69</v>
      </c>
      <c r="N132" s="26" t="s">
        <v>1000</v>
      </c>
      <c r="O132" s="9" t="str">
        <f t="shared" ref="O132:O163" si="11">IF(
  AND(
    $A132&lt;&gt;"",
    COUNTIF(C:C,$A132)&gt;1
  ),
  "★NG★",
  ""
)</f>
        <v/>
      </c>
      <c r="P132" s="9" t="str">
        <f t="shared" si="10"/>
        <v/>
      </c>
      <c r="Q132" s="13" t="str">
        <f>IF(
  AND($A132&lt;&gt;"",$H132="○"),
  "mkdir """&amp;S132&amp;""" &amp; """&amp;shortcut設定!$F$7&amp;""" """&amp;S132&amp;"\"&amp;A132&amp;"（"&amp;B132&amp;"）.lnk"" """&amp;C132&amp;""""&amp;IF($D132="-",""," """&amp;$D132&amp;""""),
  ""
)</f>
        <v/>
      </c>
      <c r="R132" s="9" t="str">
        <f ca="1">IFERROR(
  VLOOKUP(
    $G132,
    shortcut設定!$F:$J,
    MATCH(
      "ProgramsIndex",
      shortcut設定!$F$12:$J$12,
      0
    ),
    FALSE
  ),
  ""
)</f>
        <v>200</v>
      </c>
      <c r="S132" s="13" t="str">
        <f>IF(
  AND($A132&lt;&gt;"",$H132="○"),
  shortcut設定!$F$4&amp;"\"&amp;R132&amp;"_"&amp;G132,
  ""
)</f>
        <v/>
      </c>
      <c r="T132" s="13" t="str">
        <f>IF(
  AND($A132&lt;&gt;"",$I132&lt;&gt;"-",$I132&lt;&gt;""),
  "mkdir """&amp;shortcut設定!$F$4&amp;"\"&amp;shortcut設定!$F$8&amp;""" &amp; """&amp;shortcut設定!$F$7&amp;""" """&amp;$U132&amp;""" """&amp;$C132&amp;""""&amp;IF($D132="-",""," """&amp;$D132&amp;""""),
  ""
)</f>
        <v/>
      </c>
      <c r="U132" s="14" t="str">
        <f>IF(
  AND($A132&lt;&gt;"",$I132&lt;&gt;"-",$I132&lt;&gt;""),
  shortcut設定!$F$4&amp;"\"&amp;shortcut設定!$F$8&amp;"\"&amp;$I132&amp;"（"&amp;$B132&amp;"）.lnk",
  ""
)</f>
        <v/>
      </c>
      <c r="V132" s="13" t="str">
        <f>IF(
  AND($A132&lt;&gt;"",$J132&lt;&gt;"-",$J132&lt;&gt;""),
  "mkdir """&amp;shortcut設定!$F$4&amp;"\"&amp;shortcut設定!$F$9&amp;""" &amp; """&amp;shortcut設定!$F$7&amp;""" """&amp;$W132&amp;""" """&amp;$C132&amp;""""&amp;IF($D132="-",""," """&amp;$D132&amp;"""")&amp;IF($J132="-",""," """" """&amp;$J132&amp;""""),
  ""
)</f>
        <v/>
      </c>
      <c r="W132" s="14" t="str">
        <f>IF(
  AND($A132&lt;&gt;"",$J132&lt;&gt;"-",$J132&lt;&gt;""),
  shortcut設定!$F$4&amp;"\"&amp;shortcut設定!$F$9&amp;"\"&amp;$A132&amp;"（"&amp;$B132&amp;"）.lnk",
  ""
)</f>
        <v/>
      </c>
      <c r="X132" s="13" t="str">
        <f>IF(
  AND($A132&lt;&gt;"",$K132&lt;&gt;"-",$K132&lt;&gt;""),
  """"&amp;shortcut設定!$F$7&amp;""" """&amp;$AA132&amp;""" """&amp;$C132&amp;""""&amp;IF($D132="-",""," """&amp;$D132&amp;""""),
  ""
)</f>
        <v/>
      </c>
      <c r="Y132" s="9" t="str">
        <f ca="1">IFERROR(
  VLOOKUP(
    $G132,
    shortcut設定!$F:$J,
    MATCH(
      "ProgramsIndex",
      shortcut設定!$F$12:$J$12,
      0
    ),
    FALSE
  ),
  ""
)</f>
        <v>200</v>
      </c>
      <c r="Z132" s="20" t="str">
        <f t="shared" si="7"/>
        <v/>
      </c>
      <c r="AA132" s="13" t="str">
        <f>IF(
  AND($A132&lt;&gt;"",$K132="○"),
  shortcut設定!$F$5&amp;"\"&amp;Y132&amp;"_"&amp;A132&amp;"（"&amp;B132&amp;"）"&amp;Z132&amp;".lnk",
  ""
)</f>
        <v/>
      </c>
      <c r="AB132" s="13" t="str">
        <f>IF(
  AND($A132&lt;&gt;"",$M132="○"),
  """"&amp;shortcut設定!$F$7&amp;""" """&amp;$AC132&amp;""" """&amp;$C132&amp;""""&amp;IF($D132="-",""," """&amp;$D132&amp;""""),
  ""
)</f>
        <v/>
      </c>
      <c r="AC132" s="9" t="str">
        <f>IF(
  AND($A132&lt;&gt;"",$M132="○"),
  shortcut設定!$F$6&amp;"\"&amp;A132&amp;"（"&amp;B132&amp;"）.lnk",
  ""
)</f>
        <v/>
      </c>
      <c r="AD132" s="13" t="str">
        <f>IF(
  AND($A132&lt;&gt;"",$N132&lt;&gt;"-",$N132&lt;&gt;""),
  """"&amp;shortcut設定!$F$7&amp;""" """&amp;$N132&amp;".lnk"" """&amp;$C132&amp;""""&amp;IF($D132="-",""," """&amp;$D132&amp;""""),
  ""
)</f>
        <v/>
      </c>
      <c r="AE132" s="97" t="s">
        <v>193</v>
      </c>
    </row>
    <row r="133" spans="1:31">
      <c r="A133" s="9" t="s">
        <v>717</v>
      </c>
      <c r="B133" s="9" t="s">
        <v>854</v>
      </c>
      <c r="C133" s="9" t="s">
        <v>106</v>
      </c>
      <c r="D133" s="15" t="s">
        <v>43</v>
      </c>
      <c r="E133" s="15" t="s">
        <v>0</v>
      </c>
      <c r="F133" s="15" t="s">
        <v>0</v>
      </c>
      <c r="G133" s="9" t="s">
        <v>567</v>
      </c>
      <c r="H133" s="15" t="s">
        <v>69</v>
      </c>
      <c r="I133" s="15" t="s">
        <v>69</v>
      </c>
      <c r="J133" s="15" t="s">
        <v>69</v>
      </c>
      <c r="K133" s="99" t="s">
        <v>69</v>
      </c>
      <c r="L133" s="100" t="s">
        <v>596</v>
      </c>
      <c r="M133" s="15" t="s">
        <v>69</v>
      </c>
      <c r="N133" s="26" t="s">
        <v>1000</v>
      </c>
      <c r="O133" s="9" t="str">
        <f t="shared" si="11"/>
        <v/>
      </c>
      <c r="P133" s="9" t="str">
        <f t="shared" si="10"/>
        <v/>
      </c>
      <c r="Q133" s="13" t="str">
        <f>IF(
  AND($A133&lt;&gt;"",$H133="○"),
  "mkdir """&amp;S133&amp;""" &amp; """&amp;shortcut設定!$F$7&amp;""" """&amp;S133&amp;"\"&amp;A133&amp;"（"&amp;B133&amp;"）.lnk"" """&amp;C133&amp;""""&amp;IF($D133="-",""," """&amp;$D133&amp;""""),
  ""
)</f>
        <v/>
      </c>
      <c r="R133" s="9" t="str">
        <f ca="1">IFERROR(
  VLOOKUP(
    $G133,
    shortcut設定!$F:$J,
    MATCH(
      "ProgramsIndex",
      shortcut設定!$F$12:$J$12,
      0
    ),
    FALSE
  ),
  ""
)</f>
        <v>200</v>
      </c>
      <c r="S133" s="13" t="str">
        <f>IF(
  AND($A133&lt;&gt;"",$H133="○"),
  shortcut設定!$F$4&amp;"\"&amp;R133&amp;"_"&amp;G133,
  ""
)</f>
        <v/>
      </c>
      <c r="T133" s="13" t="str">
        <f>IF(
  AND($A133&lt;&gt;"",$I133&lt;&gt;"-",$I133&lt;&gt;""),
  "mkdir """&amp;shortcut設定!$F$4&amp;"\"&amp;shortcut設定!$F$8&amp;""" &amp; """&amp;shortcut設定!$F$7&amp;""" """&amp;$U133&amp;""" """&amp;$C133&amp;""""&amp;IF($D133="-",""," """&amp;$D133&amp;""""),
  ""
)</f>
        <v/>
      </c>
      <c r="U133" s="14" t="str">
        <f>IF(
  AND($A133&lt;&gt;"",$I133&lt;&gt;"-",$I133&lt;&gt;""),
  shortcut設定!$F$4&amp;"\"&amp;shortcut設定!$F$8&amp;"\"&amp;$I133&amp;"（"&amp;$B133&amp;"）.lnk",
  ""
)</f>
        <v/>
      </c>
      <c r="V133" s="13" t="str">
        <f>IF(
  AND($A133&lt;&gt;"",$J133&lt;&gt;"-",$J133&lt;&gt;""),
  "mkdir """&amp;shortcut設定!$F$4&amp;"\"&amp;shortcut設定!$F$9&amp;""" &amp; """&amp;shortcut設定!$F$7&amp;""" """&amp;$W133&amp;""" """&amp;$C133&amp;""""&amp;IF($D133="-",""," """&amp;$D133&amp;"""")&amp;IF($J133="-",""," """" """&amp;$J133&amp;""""),
  ""
)</f>
        <v/>
      </c>
      <c r="W133" s="14" t="str">
        <f>IF(
  AND($A133&lt;&gt;"",$J133&lt;&gt;"-",$J133&lt;&gt;""),
  shortcut設定!$F$4&amp;"\"&amp;shortcut設定!$F$9&amp;"\"&amp;$A133&amp;"（"&amp;$B133&amp;"）.lnk",
  ""
)</f>
        <v/>
      </c>
      <c r="X133" s="13" t="str">
        <f>IF(
  AND($A133&lt;&gt;"",$K133&lt;&gt;"-",$K133&lt;&gt;""),
  """"&amp;shortcut設定!$F$7&amp;""" """&amp;$AA133&amp;""" """&amp;$C133&amp;""""&amp;IF($D133="-",""," """&amp;$D133&amp;""""),
  ""
)</f>
        <v/>
      </c>
      <c r="Y133" s="9" t="str">
        <f ca="1">IFERROR(
  VLOOKUP(
    $G133,
    shortcut設定!$F:$J,
    MATCH(
      "ProgramsIndex",
      shortcut設定!$F$12:$J$12,
      0
    ),
    FALSE
  ),
  ""
)</f>
        <v>200</v>
      </c>
      <c r="Z133" s="20" t="str">
        <f t="shared" si="7"/>
        <v/>
      </c>
      <c r="AA133" s="13" t="str">
        <f>IF(
  AND($A133&lt;&gt;"",$K133="○"),
  shortcut設定!$F$5&amp;"\"&amp;Y133&amp;"_"&amp;A133&amp;"（"&amp;B133&amp;"）"&amp;Z133&amp;".lnk",
  ""
)</f>
        <v/>
      </c>
      <c r="AB133" s="13" t="str">
        <f>IF(
  AND($A133&lt;&gt;"",$M133="○"),
  """"&amp;shortcut設定!$F$7&amp;""" """&amp;$AC133&amp;""" """&amp;$C133&amp;""""&amp;IF($D133="-",""," """&amp;$D133&amp;""""),
  ""
)</f>
        <v/>
      </c>
      <c r="AC133" s="9" t="str">
        <f>IF(
  AND($A133&lt;&gt;"",$M133="○"),
  shortcut設定!$F$6&amp;"\"&amp;A133&amp;"（"&amp;B133&amp;"）.lnk",
  ""
)</f>
        <v/>
      </c>
      <c r="AD133" s="13" t="str">
        <f>IF(
  AND($A133&lt;&gt;"",$N133&lt;&gt;"-",$N133&lt;&gt;""),
  """"&amp;shortcut設定!$F$7&amp;""" """&amp;$N133&amp;".lnk"" """&amp;$C133&amp;""""&amp;IF($D133="-",""," """&amp;$D133&amp;""""),
  ""
)</f>
        <v/>
      </c>
      <c r="AE133" s="97" t="s">
        <v>193</v>
      </c>
    </row>
    <row r="134" spans="1:31">
      <c r="A134" s="9" t="s">
        <v>718</v>
      </c>
      <c r="B134" s="9" t="s">
        <v>855</v>
      </c>
      <c r="C134" s="9" t="s">
        <v>107</v>
      </c>
      <c r="D134" s="15" t="s">
        <v>43</v>
      </c>
      <c r="E134" s="15" t="s">
        <v>0</v>
      </c>
      <c r="F134" s="15" t="s">
        <v>0</v>
      </c>
      <c r="G134" s="9" t="s">
        <v>567</v>
      </c>
      <c r="H134" s="15" t="s">
        <v>69</v>
      </c>
      <c r="I134" s="15" t="s">
        <v>69</v>
      </c>
      <c r="J134" s="15" t="s">
        <v>69</v>
      </c>
      <c r="K134" s="99" t="s">
        <v>69</v>
      </c>
      <c r="L134" s="100" t="s">
        <v>596</v>
      </c>
      <c r="M134" s="15" t="s">
        <v>69</v>
      </c>
      <c r="N134" s="26" t="s">
        <v>1000</v>
      </c>
      <c r="O134" s="9" t="str">
        <f t="shared" si="11"/>
        <v/>
      </c>
      <c r="P134" s="9" t="str">
        <f t="shared" si="10"/>
        <v/>
      </c>
      <c r="Q134" s="13" t="str">
        <f>IF(
  AND($A134&lt;&gt;"",$H134="○"),
  "mkdir """&amp;S134&amp;""" &amp; """&amp;shortcut設定!$F$7&amp;""" """&amp;S134&amp;"\"&amp;A134&amp;"（"&amp;B134&amp;"）.lnk"" """&amp;C134&amp;""""&amp;IF($D134="-",""," """&amp;$D134&amp;""""),
  ""
)</f>
        <v/>
      </c>
      <c r="R134" s="9" t="str">
        <f ca="1">IFERROR(
  VLOOKUP(
    $G134,
    shortcut設定!$F:$J,
    MATCH(
      "ProgramsIndex",
      shortcut設定!$F$12:$J$12,
      0
    ),
    FALSE
  ),
  ""
)</f>
        <v>200</v>
      </c>
      <c r="S134" s="13" t="str">
        <f>IF(
  AND($A134&lt;&gt;"",$H134="○"),
  shortcut設定!$F$4&amp;"\"&amp;R134&amp;"_"&amp;G134,
  ""
)</f>
        <v/>
      </c>
      <c r="T134" s="13" t="str">
        <f>IF(
  AND($A134&lt;&gt;"",$I134&lt;&gt;"-",$I134&lt;&gt;""),
  "mkdir """&amp;shortcut設定!$F$4&amp;"\"&amp;shortcut設定!$F$8&amp;""" &amp; """&amp;shortcut設定!$F$7&amp;""" """&amp;$U134&amp;""" """&amp;$C134&amp;""""&amp;IF($D134="-",""," """&amp;$D134&amp;""""),
  ""
)</f>
        <v/>
      </c>
      <c r="U134" s="14" t="str">
        <f>IF(
  AND($A134&lt;&gt;"",$I134&lt;&gt;"-",$I134&lt;&gt;""),
  shortcut設定!$F$4&amp;"\"&amp;shortcut設定!$F$8&amp;"\"&amp;$I134&amp;"（"&amp;$B134&amp;"）.lnk",
  ""
)</f>
        <v/>
      </c>
      <c r="V134" s="13" t="str">
        <f>IF(
  AND($A134&lt;&gt;"",$J134&lt;&gt;"-",$J134&lt;&gt;""),
  "mkdir """&amp;shortcut設定!$F$4&amp;"\"&amp;shortcut設定!$F$9&amp;""" &amp; """&amp;shortcut設定!$F$7&amp;""" """&amp;$W134&amp;""" """&amp;$C134&amp;""""&amp;IF($D134="-",""," """&amp;$D134&amp;"""")&amp;IF($J134="-",""," """" """&amp;$J134&amp;""""),
  ""
)</f>
        <v/>
      </c>
      <c r="W134" s="14" t="str">
        <f>IF(
  AND($A134&lt;&gt;"",$J134&lt;&gt;"-",$J134&lt;&gt;""),
  shortcut設定!$F$4&amp;"\"&amp;shortcut設定!$F$9&amp;"\"&amp;$A134&amp;"（"&amp;$B134&amp;"）.lnk",
  ""
)</f>
        <v/>
      </c>
      <c r="X134" s="13" t="str">
        <f>IF(
  AND($A134&lt;&gt;"",$K134&lt;&gt;"-",$K134&lt;&gt;""),
  """"&amp;shortcut設定!$F$7&amp;""" """&amp;$AA134&amp;""" """&amp;$C134&amp;""""&amp;IF($D134="-",""," """&amp;$D134&amp;""""),
  ""
)</f>
        <v/>
      </c>
      <c r="Y134" s="9" t="str">
        <f ca="1">IFERROR(
  VLOOKUP(
    $G134,
    shortcut設定!$F:$J,
    MATCH(
      "ProgramsIndex",
      shortcut設定!$F$12:$J$12,
      0
    ),
    FALSE
  ),
  ""
)</f>
        <v>200</v>
      </c>
      <c r="Z134" s="20" t="str">
        <f t="shared" si="7"/>
        <v/>
      </c>
      <c r="AA134" s="13" t="str">
        <f>IF(
  AND($A134&lt;&gt;"",$K134="○"),
  shortcut設定!$F$5&amp;"\"&amp;Y134&amp;"_"&amp;A134&amp;"（"&amp;B134&amp;"）"&amp;Z134&amp;".lnk",
  ""
)</f>
        <v/>
      </c>
      <c r="AB134" s="13" t="str">
        <f>IF(
  AND($A134&lt;&gt;"",$M134="○"),
  """"&amp;shortcut設定!$F$7&amp;""" """&amp;$AC134&amp;""" """&amp;$C134&amp;""""&amp;IF($D134="-",""," """&amp;$D134&amp;""""),
  ""
)</f>
        <v/>
      </c>
      <c r="AC134" s="9" t="str">
        <f>IF(
  AND($A134&lt;&gt;"",$M134="○"),
  shortcut設定!$F$6&amp;"\"&amp;A134&amp;"（"&amp;B134&amp;"）.lnk",
  ""
)</f>
        <v/>
      </c>
      <c r="AD134" s="13" t="str">
        <f>IF(
  AND($A134&lt;&gt;"",$N134&lt;&gt;"-",$N134&lt;&gt;""),
  """"&amp;shortcut設定!$F$7&amp;""" """&amp;$N134&amp;".lnk"" """&amp;$C134&amp;""""&amp;IF($D134="-",""," """&amp;$D134&amp;""""),
  ""
)</f>
        <v/>
      </c>
      <c r="AE134" s="97" t="s">
        <v>193</v>
      </c>
    </row>
    <row r="135" spans="1:31">
      <c r="A135" s="9" t="s">
        <v>719</v>
      </c>
      <c r="B135" s="9" t="s">
        <v>856</v>
      </c>
      <c r="C135" s="9" t="s">
        <v>113</v>
      </c>
      <c r="D135" s="15" t="s">
        <v>43</v>
      </c>
      <c r="E135" s="15" t="s">
        <v>0</v>
      </c>
      <c r="F135" s="15" t="s">
        <v>0</v>
      </c>
      <c r="G135" s="9" t="s">
        <v>567</v>
      </c>
      <c r="H135" s="15" t="s">
        <v>69</v>
      </c>
      <c r="I135" s="15" t="s">
        <v>69</v>
      </c>
      <c r="J135" s="15" t="s">
        <v>69</v>
      </c>
      <c r="K135" s="99" t="s">
        <v>69</v>
      </c>
      <c r="L135" s="100" t="s">
        <v>596</v>
      </c>
      <c r="M135" s="15" t="s">
        <v>69</v>
      </c>
      <c r="N135" s="26" t="s">
        <v>1000</v>
      </c>
      <c r="O135" s="9" t="str">
        <f t="shared" si="11"/>
        <v/>
      </c>
      <c r="P135" s="9" t="str">
        <f>IF(
  OR(
    $G135="-",
    COUNTIF(カテゴリ,$G135)&gt;0
  ),
  "",
  "★NG★"
)</f>
        <v/>
      </c>
      <c r="Q135" s="13" t="str">
        <f>IF(
  AND($A135&lt;&gt;"",$H135="○"),
  "mkdir """&amp;S135&amp;""" &amp; """&amp;shortcut設定!$F$7&amp;""" """&amp;S135&amp;"\"&amp;A135&amp;"（"&amp;B135&amp;"）.lnk"" """&amp;C135&amp;""""&amp;IF($D135="-",""," """&amp;$D135&amp;""""),
  ""
)</f>
        <v/>
      </c>
      <c r="R135" s="9" t="str">
        <f ca="1">IFERROR(
  VLOOKUP(
    $G135,
    shortcut設定!$F:$J,
    MATCH(
      "ProgramsIndex",
      shortcut設定!$F$12:$J$12,
      0
    ),
    FALSE
  ),
  ""
)</f>
        <v>200</v>
      </c>
      <c r="S135" s="13" t="str">
        <f>IF(
  AND($A135&lt;&gt;"",$H135="○"),
  shortcut設定!$F$4&amp;"\"&amp;R135&amp;"_"&amp;G135,
  ""
)</f>
        <v/>
      </c>
      <c r="T135" s="13" t="str">
        <f>IF(
  AND($A135&lt;&gt;"",$I135&lt;&gt;"-",$I135&lt;&gt;""),
  "mkdir """&amp;shortcut設定!$F$4&amp;"\"&amp;shortcut設定!$F$8&amp;""" &amp; """&amp;shortcut設定!$F$7&amp;""" """&amp;$U135&amp;""" """&amp;$C135&amp;""""&amp;IF($D135="-",""," """&amp;$D135&amp;""""),
  ""
)</f>
        <v/>
      </c>
      <c r="U135" s="14" t="str">
        <f>IF(
  AND($A135&lt;&gt;"",$I135&lt;&gt;"-",$I135&lt;&gt;""),
  shortcut設定!$F$4&amp;"\"&amp;shortcut設定!$F$8&amp;"\"&amp;$I135&amp;"（"&amp;$B135&amp;"）.lnk",
  ""
)</f>
        <v/>
      </c>
      <c r="V135" s="13" t="str">
        <f>IF(
  AND($A135&lt;&gt;"",$J135&lt;&gt;"-",$J135&lt;&gt;""),
  "mkdir """&amp;shortcut設定!$F$4&amp;"\"&amp;shortcut設定!$F$9&amp;""" &amp; """&amp;shortcut設定!$F$7&amp;""" """&amp;$W135&amp;""" """&amp;$C135&amp;""""&amp;IF($D135="-",""," """&amp;$D135&amp;"""")&amp;IF($J135="-",""," """" """&amp;$J135&amp;""""),
  ""
)</f>
        <v/>
      </c>
      <c r="W135" s="14" t="str">
        <f>IF(
  AND($A135&lt;&gt;"",$J135&lt;&gt;"-",$J135&lt;&gt;""),
  shortcut設定!$F$4&amp;"\"&amp;shortcut設定!$F$9&amp;"\"&amp;$A135&amp;"（"&amp;$B135&amp;"）.lnk",
  ""
)</f>
        <v/>
      </c>
      <c r="X135" s="13" t="str">
        <f>IF(
  AND($A135&lt;&gt;"",$K135&lt;&gt;"-",$K135&lt;&gt;""),
  """"&amp;shortcut設定!$F$7&amp;""" """&amp;$AA135&amp;""" """&amp;$C135&amp;""""&amp;IF($D135="-",""," """&amp;$D135&amp;""""),
  ""
)</f>
        <v/>
      </c>
      <c r="Y135" s="9" t="str">
        <f ca="1">IFERROR(
  VLOOKUP(
    $G135,
    shortcut設定!$F:$J,
    MATCH(
      "ProgramsIndex",
      shortcut設定!$F$12:$J$12,
      0
    ),
    FALSE
  ),
  ""
)</f>
        <v>200</v>
      </c>
      <c r="Z135" s="20" t="str">
        <f t="shared" ref="Z135:Z155" si="12">IF(AND($L135&lt;&gt;"",$L135&lt;&gt;"-")," (&amp;"&amp;$L135&amp;")","")</f>
        <v/>
      </c>
      <c r="AA135" s="13" t="str">
        <f>IF(
  AND($A135&lt;&gt;"",$K135="○"),
  shortcut設定!$F$5&amp;"\"&amp;Y135&amp;"_"&amp;A135&amp;"（"&amp;B135&amp;"）"&amp;Z135&amp;".lnk",
  ""
)</f>
        <v/>
      </c>
      <c r="AB135" s="13" t="str">
        <f>IF(
  AND($A135&lt;&gt;"",$M135="○"),
  """"&amp;shortcut設定!$F$7&amp;""" """&amp;$AC135&amp;""" """&amp;$C135&amp;""""&amp;IF($D135="-",""," """&amp;$D135&amp;""""),
  ""
)</f>
        <v/>
      </c>
      <c r="AC135" s="9" t="str">
        <f>IF(
  AND($A135&lt;&gt;"",$M135="○"),
  shortcut設定!$F$6&amp;"\"&amp;A135&amp;"（"&amp;B135&amp;"）.lnk",
  ""
)</f>
        <v/>
      </c>
      <c r="AD135" s="13" t="str">
        <f>IF(
  AND($A135&lt;&gt;"",$N135&lt;&gt;"-",$N135&lt;&gt;""),
  """"&amp;shortcut設定!$F$7&amp;""" """&amp;$N135&amp;".lnk"" """&amp;$C135&amp;""""&amp;IF($D135="-",""," """&amp;$D135&amp;""""),
  ""
)</f>
        <v/>
      </c>
      <c r="AE135" s="97" t="s">
        <v>193</v>
      </c>
    </row>
    <row r="136" spans="1:31">
      <c r="A136" s="9" t="s">
        <v>720</v>
      </c>
      <c r="B136" s="9" t="s">
        <v>857</v>
      </c>
      <c r="C136" s="9" t="s">
        <v>114</v>
      </c>
      <c r="D136" s="15" t="s">
        <v>43</v>
      </c>
      <c r="E136" s="15" t="s">
        <v>0</v>
      </c>
      <c r="F136" s="15" t="s">
        <v>0</v>
      </c>
      <c r="G136" s="9" t="s">
        <v>567</v>
      </c>
      <c r="H136" s="15" t="s">
        <v>69</v>
      </c>
      <c r="I136" s="15" t="s">
        <v>69</v>
      </c>
      <c r="J136" s="15" t="s">
        <v>69</v>
      </c>
      <c r="K136" s="99" t="s">
        <v>69</v>
      </c>
      <c r="L136" s="100" t="s">
        <v>596</v>
      </c>
      <c r="M136" s="15" t="s">
        <v>69</v>
      </c>
      <c r="N136" s="26" t="s">
        <v>1000</v>
      </c>
      <c r="O136" s="9" t="str">
        <f t="shared" si="11"/>
        <v/>
      </c>
      <c r="P136" s="9" t="str">
        <f>IF(
  OR(
    $G136="-",
    COUNTIF(カテゴリ,$G136)&gt;0
  ),
  "",
  "★NG★"
)</f>
        <v/>
      </c>
      <c r="Q136" s="13" t="str">
        <f>IF(
  AND($A136&lt;&gt;"",$H136="○"),
  "mkdir """&amp;S136&amp;""" &amp; """&amp;shortcut設定!$F$7&amp;""" """&amp;S136&amp;"\"&amp;A136&amp;"（"&amp;B136&amp;"）.lnk"" """&amp;C136&amp;""""&amp;IF($D136="-",""," """&amp;$D136&amp;""""),
  ""
)</f>
        <v/>
      </c>
      <c r="R136" s="9" t="str">
        <f ca="1">IFERROR(
  VLOOKUP(
    $G136,
    shortcut設定!$F:$J,
    MATCH(
      "ProgramsIndex",
      shortcut設定!$F$12:$J$12,
      0
    ),
    FALSE
  ),
  ""
)</f>
        <v>200</v>
      </c>
      <c r="S136" s="13" t="str">
        <f>IF(
  AND($A136&lt;&gt;"",$H136="○"),
  shortcut設定!$F$4&amp;"\"&amp;R136&amp;"_"&amp;G136,
  ""
)</f>
        <v/>
      </c>
      <c r="T136" s="13" t="str">
        <f>IF(
  AND($A136&lt;&gt;"",$I136&lt;&gt;"-",$I136&lt;&gt;""),
  "mkdir """&amp;shortcut設定!$F$4&amp;"\"&amp;shortcut設定!$F$8&amp;""" &amp; """&amp;shortcut設定!$F$7&amp;""" """&amp;$U136&amp;""" """&amp;$C136&amp;""""&amp;IF($D136="-",""," """&amp;$D136&amp;""""),
  ""
)</f>
        <v/>
      </c>
      <c r="U136" s="14" t="str">
        <f>IF(
  AND($A136&lt;&gt;"",$I136&lt;&gt;"-",$I136&lt;&gt;""),
  shortcut設定!$F$4&amp;"\"&amp;shortcut設定!$F$8&amp;"\"&amp;$I136&amp;"（"&amp;$B136&amp;"）.lnk",
  ""
)</f>
        <v/>
      </c>
      <c r="V136" s="13" t="str">
        <f>IF(
  AND($A136&lt;&gt;"",$J136&lt;&gt;"-",$J136&lt;&gt;""),
  "mkdir """&amp;shortcut設定!$F$4&amp;"\"&amp;shortcut設定!$F$9&amp;""" &amp; """&amp;shortcut設定!$F$7&amp;""" """&amp;$W136&amp;""" """&amp;$C136&amp;""""&amp;IF($D136="-",""," """&amp;$D136&amp;"""")&amp;IF($J136="-",""," """" """&amp;$J136&amp;""""),
  ""
)</f>
        <v/>
      </c>
      <c r="W136" s="14" t="str">
        <f>IF(
  AND($A136&lt;&gt;"",$J136&lt;&gt;"-",$J136&lt;&gt;""),
  shortcut設定!$F$4&amp;"\"&amp;shortcut設定!$F$9&amp;"\"&amp;$A136&amp;"（"&amp;$B136&amp;"）.lnk",
  ""
)</f>
        <v/>
      </c>
      <c r="X136" s="13" t="str">
        <f>IF(
  AND($A136&lt;&gt;"",$K136&lt;&gt;"-",$K136&lt;&gt;""),
  """"&amp;shortcut設定!$F$7&amp;""" """&amp;$AA136&amp;""" """&amp;$C136&amp;""""&amp;IF($D136="-",""," """&amp;$D136&amp;""""),
  ""
)</f>
        <v/>
      </c>
      <c r="Y136" s="9" t="str">
        <f ca="1">IFERROR(
  VLOOKUP(
    $G136,
    shortcut設定!$F:$J,
    MATCH(
      "ProgramsIndex",
      shortcut設定!$F$12:$J$12,
      0
    ),
    FALSE
  ),
  ""
)</f>
        <v>200</v>
      </c>
      <c r="Z136" s="20" t="str">
        <f t="shared" si="12"/>
        <v/>
      </c>
      <c r="AA136" s="13" t="str">
        <f>IF(
  AND($A136&lt;&gt;"",$K136="○"),
  shortcut設定!$F$5&amp;"\"&amp;Y136&amp;"_"&amp;A136&amp;"（"&amp;B136&amp;"）"&amp;Z136&amp;".lnk",
  ""
)</f>
        <v/>
      </c>
      <c r="AB136" s="13" t="str">
        <f>IF(
  AND($A136&lt;&gt;"",$M136="○"),
  """"&amp;shortcut設定!$F$7&amp;""" """&amp;$AC136&amp;""" """&amp;$C136&amp;""""&amp;IF($D136="-",""," """&amp;$D136&amp;""""),
  ""
)</f>
        <v/>
      </c>
      <c r="AC136" s="9" t="str">
        <f>IF(
  AND($A136&lt;&gt;"",$M136="○"),
  shortcut設定!$F$6&amp;"\"&amp;A136&amp;"（"&amp;B136&amp;"）.lnk",
  ""
)</f>
        <v/>
      </c>
      <c r="AD136" s="13" t="str">
        <f>IF(
  AND($A136&lt;&gt;"",$N136&lt;&gt;"-",$N136&lt;&gt;""),
  """"&amp;shortcut設定!$F$7&amp;""" """&amp;$N136&amp;".lnk"" """&amp;$C136&amp;""""&amp;IF($D136="-",""," """&amp;$D136&amp;""""),
  ""
)</f>
        <v/>
      </c>
      <c r="AE136" s="97" t="s">
        <v>193</v>
      </c>
    </row>
    <row r="137" spans="1:31">
      <c r="A137" s="9" t="s">
        <v>721</v>
      </c>
      <c r="B137" s="9" t="s">
        <v>858</v>
      </c>
      <c r="C137" s="9" t="s">
        <v>115</v>
      </c>
      <c r="D137" s="15" t="s">
        <v>43</v>
      </c>
      <c r="E137" s="15" t="s">
        <v>0</v>
      </c>
      <c r="F137" s="15" t="s">
        <v>0</v>
      </c>
      <c r="G137" s="9" t="s">
        <v>567</v>
      </c>
      <c r="H137" s="15" t="s">
        <v>69</v>
      </c>
      <c r="I137" s="15" t="s">
        <v>69</v>
      </c>
      <c r="J137" s="15" t="s">
        <v>69</v>
      </c>
      <c r="K137" s="99" t="s">
        <v>69</v>
      </c>
      <c r="L137" s="100" t="s">
        <v>596</v>
      </c>
      <c r="M137" s="15" t="s">
        <v>69</v>
      </c>
      <c r="N137" s="26" t="s">
        <v>1000</v>
      </c>
      <c r="O137" s="9" t="str">
        <f t="shared" si="11"/>
        <v/>
      </c>
      <c r="P137" s="9" t="str">
        <f>IF(
  OR(
    $G137="-",
    COUNTIF(カテゴリ,$G137)&gt;0
  ),
  "",
  "★NG★"
)</f>
        <v/>
      </c>
      <c r="Q137" s="13" t="str">
        <f>IF(
  AND($A137&lt;&gt;"",$H137="○"),
  "mkdir """&amp;S137&amp;""" &amp; """&amp;shortcut設定!$F$7&amp;""" """&amp;S137&amp;"\"&amp;A137&amp;"（"&amp;B137&amp;"）.lnk"" """&amp;C137&amp;""""&amp;IF($D137="-",""," """&amp;$D137&amp;""""),
  ""
)</f>
        <v/>
      </c>
      <c r="R137" s="9" t="str">
        <f ca="1">IFERROR(
  VLOOKUP(
    $G137,
    shortcut設定!$F:$J,
    MATCH(
      "ProgramsIndex",
      shortcut設定!$F$12:$J$12,
      0
    ),
    FALSE
  ),
  ""
)</f>
        <v>200</v>
      </c>
      <c r="S137" s="13" t="str">
        <f>IF(
  AND($A137&lt;&gt;"",$H137="○"),
  shortcut設定!$F$4&amp;"\"&amp;R137&amp;"_"&amp;G137,
  ""
)</f>
        <v/>
      </c>
      <c r="T137" s="13" t="str">
        <f>IF(
  AND($A137&lt;&gt;"",$I137&lt;&gt;"-",$I137&lt;&gt;""),
  "mkdir """&amp;shortcut設定!$F$4&amp;"\"&amp;shortcut設定!$F$8&amp;""" &amp; """&amp;shortcut設定!$F$7&amp;""" """&amp;$U137&amp;""" """&amp;$C137&amp;""""&amp;IF($D137="-",""," """&amp;$D137&amp;""""),
  ""
)</f>
        <v/>
      </c>
      <c r="U137" s="14" t="str">
        <f>IF(
  AND($A137&lt;&gt;"",$I137&lt;&gt;"-",$I137&lt;&gt;""),
  shortcut設定!$F$4&amp;"\"&amp;shortcut設定!$F$8&amp;"\"&amp;$I137&amp;"（"&amp;$B137&amp;"）.lnk",
  ""
)</f>
        <v/>
      </c>
      <c r="V137" s="13" t="str">
        <f>IF(
  AND($A137&lt;&gt;"",$J137&lt;&gt;"-",$J137&lt;&gt;""),
  "mkdir """&amp;shortcut設定!$F$4&amp;"\"&amp;shortcut設定!$F$9&amp;""" &amp; """&amp;shortcut設定!$F$7&amp;""" """&amp;$W137&amp;""" """&amp;$C137&amp;""""&amp;IF($D137="-",""," """&amp;$D137&amp;"""")&amp;IF($J137="-",""," """" """&amp;$J137&amp;""""),
  ""
)</f>
        <v/>
      </c>
      <c r="W137" s="14" t="str">
        <f>IF(
  AND($A137&lt;&gt;"",$J137&lt;&gt;"-",$J137&lt;&gt;""),
  shortcut設定!$F$4&amp;"\"&amp;shortcut設定!$F$9&amp;"\"&amp;$A137&amp;"（"&amp;$B137&amp;"）.lnk",
  ""
)</f>
        <v/>
      </c>
      <c r="X137" s="13" t="str">
        <f>IF(
  AND($A137&lt;&gt;"",$K137&lt;&gt;"-",$K137&lt;&gt;""),
  """"&amp;shortcut設定!$F$7&amp;""" """&amp;$AA137&amp;""" """&amp;$C137&amp;""""&amp;IF($D137="-",""," """&amp;$D137&amp;""""),
  ""
)</f>
        <v/>
      </c>
      <c r="Y137" s="9" t="str">
        <f ca="1">IFERROR(
  VLOOKUP(
    $G137,
    shortcut設定!$F:$J,
    MATCH(
      "ProgramsIndex",
      shortcut設定!$F$12:$J$12,
      0
    ),
    FALSE
  ),
  ""
)</f>
        <v>200</v>
      </c>
      <c r="Z137" s="20" t="str">
        <f t="shared" si="12"/>
        <v/>
      </c>
      <c r="AA137" s="13" t="str">
        <f>IF(
  AND($A137&lt;&gt;"",$K137="○"),
  shortcut設定!$F$5&amp;"\"&amp;Y137&amp;"_"&amp;A137&amp;"（"&amp;B137&amp;"）"&amp;Z137&amp;".lnk",
  ""
)</f>
        <v/>
      </c>
      <c r="AB137" s="13" t="str">
        <f>IF(
  AND($A137&lt;&gt;"",$M137="○"),
  """"&amp;shortcut設定!$F$7&amp;""" """&amp;$AC137&amp;""" """&amp;$C137&amp;""""&amp;IF($D137="-",""," """&amp;$D137&amp;""""),
  ""
)</f>
        <v/>
      </c>
      <c r="AC137" s="9" t="str">
        <f>IF(
  AND($A137&lt;&gt;"",$M137="○"),
  shortcut設定!$F$6&amp;"\"&amp;A137&amp;"（"&amp;B137&amp;"）.lnk",
  ""
)</f>
        <v/>
      </c>
      <c r="AD137" s="13" t="str">
        <f>IF(
  AND($A137&lt;&gt;"",$N137&lt;&gt;"-",$N137&lt;&gt;""),
  """"&amp;shortcut設定!$F$7&amp;""" """&amp;$N137&amp;".lnk"" """&amp;$C137&amp;""""&amp;IF($D137="-",""," """&amp;$D137&amp;""""),
  ""
)</f>
        <v/>
      </c>
      <c r="AE137" s="97" t="s">
        <v>193</v>
      </c>
    </row>
    <row r="138" spans="1:31">
      <c r="A138" s="9" t="s">
        <v>722</v>
      </c>
      <c r="B138" s="9" t="s">
        <v>859</v>
      </c>
      <c r="C138" s="9" t="s">
        <v>31</v>
      </c>
      <c r="D138" s="15" t="s">
        <v>43</v>
      </c>
      <c r="E138" s="15" t="s">
        <v>0</v>
      </c>
      <c r="F138" s="15" t="s">
        <v>0</v>
      </c>
      <c r="G138" s="9" t="s">
        <v>567</v>
      </c>
      <c r="H138" s="15" t="s">
        <v>69</v>
      </c>
      <c r="I138" s="15" t="s">
        <v>69</v>
      </c>
      <c r="J138" s="15" t="s">
        <v>69</v>
      </c>
      <c r="K138" s="99" t="s">
        <v>895</v>
      </c>
      <c r="L138" s="100" t="s">
        <v>596</v>
      </c>
      <c r="M138" s="15" t="s">
        <v>69</v>
      </c>
      <c r="N138" s="26" t="s">
        <v>1000</v>
      </c>
      <c r="O138" s="9" t="str">
        <f t="shared" si="11"/>
        <v/>
      </c>
      <c r="P138" s="9" t="str">
        <f t="shared" si="10"/>
        <v/>
      </c>
      <c r="Q138" s="13" t="str">
        <f>IF(
  AND($A138&lt;&gt;"",$H138="○"),
  "mkdir """&amp;S138&amp;""" &amp; """&amp;shortcut設定!$F$7&amp;""" """&amp;S138&amp;"\"&amp;A138&amp;"（"&amp;B138&amp;"）.lnk"" """&amp;C138&amp;""""&amp;IF($D138="-",""," """&amp;$D138&amp;""""),
  ""
)</f>
        <v/>
      </c>
      <c r="R138" s="9" t="str">
        <f ca="1">IFERROR(
  VLOOKUP(
    $G138,
    shortcut設定!$F:$J,
    MATCH(
      "ProgramsIndex",
      shortcut設定!$F$12:$J$12,
      0
    ),
    FALSE
  ),
  ""
)</f>
        <v>200</v>
      </c>
      <c r="S138" s="13" t="str">
        <f>IF(
  AND($A138&lt;&gt;"",$H138="○"),
  shortcut設定!$F$4&amp;"\"&amp;R138&amp;"_"&amp;G138,
  ""
)</f>
        <v/>
      </c>
      <c r="T138" s="13" t="str">
        <f>IF(
  AND($A138&lt;&gt;"",$I138&lt;&gt;"-",$I138&lt;&gt;""),
  "mkdir """&amp;shortcut設定!$F$4&amp;"\"&amp;shortcut設定!$F$8&amp;""" &amp; """&amp;shortcut設定!$F$7&amp;""" """&amp;$U138&amp;""" """&amp;$C138&amp;""""&amp;IF($D138="-",""," """&amp;$D138&amp;""""),
  ""
)</f>
        <v/>
      </c>
      <c r="U138" s="14" t="str">
        <f>IF(
  AND($A138&lt;&gt;"",$I138&lt;&gt;"-",$I138&lt;&gt;""),
  shortcut設定!$F$4&amp;"\"&amp;shortcut設定!$F$8&amp;"\"&amp;$I138&amp;"（"&amp;$B138&amp;"）.lnk",
  ""
)</f>
        <v/>
      </c>
      <c r="V138" s="13" t="str">
        <f>IF(
  AND($A138&lt;&gt;"",$J138&lt;&gt;"-",$J138&lt;&gt;""),
  "mkdir """&amp;shortcut設定!$F$4&amp;"\"&amp;shortcut設定!$F$9&amp;""" &amp; """&amp;shortcut設定!$F$7&amp;""" """&amp;$W138&amp;""" """&amp;$C138&amp;""""&amp;IF($D138="-",""," """&amp;$D138&amp;"""")&amp;IF($J138="-",""," """" """&amp;$J138&amp;""""),
  ""
)</f>
        <v/>
      </c>
      <c r="W138" s="14" t="str">
        <f>IF(
  AND($A138&lt;&gt;"",$J138&lt;&gt;"-",$J138&lt;&gt;""),
  shortcut設定!$F$4&amp;"\"&amp;shortcut設定!$F$9&amp;"\"&amp;$A138&amp;"（"&amp;$B138&amp;"）.lnk",
  ""
)</f>
        <v/>
      </c>
      <c r="X138" s="13" t="str">
        <f ca="1">IF(
  AND($A138&lt;&gt;"",$K138&lt;&gt;"-",$K138&lt;&gt;""),
  """"&amp;shortcut設定!$F$7&amp;""" """&amp;$AA138&amp;""" """&amp;$C138&amp;""""&amp;IF($D138="-",""," """&amp;$D138&amp;""""),
  ""
)</f>
        <v>"C:\codes\vbs\command\CreateShortcutFile.vbs" "%USERPROFILE%\AppData\Roaming\Microsoft\Windows\SendTo\200_CreateRenameBat.vbs（リネーム用バッチ作成）.lnk" "C:\codes\vbs\tools\win\file_ope\CreateRenameBat.vbs"</v>
      </c>
      <c r="Y138" s="9" t="str">
        <f ca="1">IFERROR(
  VLOOKUP(
    $G138,
    shortcut設定!$F:$J,
    MATCH(
      "ProgramsIndex",
      shortcut設定!$F$12:$J$12,
      0
    ),
    FALSE
  ),
  ""
)</f>
        <v>200</v>
      </c>
      <c r="Z138" s="20" t="str">
        <f t="shared" si="12"/>
        <v/>
      </c>
      <c r="AA138" s="13" t="str">
        <f ca="1">IF(
  AND($A138&lt;&gt;"",$K138="○"),
  shortcut設定!$F$5&amp;"\"&amp;Y138&amp;"_"&amp;A138&amp;"（"&amp;B138&amp;"）"&amp;Z138&amp;".lnk",
  ""
)</f>
        <v>%USERPROFILE%\AppData\Roaming\Microsoft\Windows\SendTo\200_CreateRenameBat.vbs（リネーム用バッチ作成）.lnk</v>
      </c>
      <c r="AB138" s="13" t="str">
        <f>IF(
  AND($A138&lt;&gt;"",$M138="○"),
  """"&amp;shortcut設定!$F$7&amp;""" """&amp;$AC138&amp;""" """&amp;$C138&amp;""""&amp;IF($D138="-",""," """&amp;$D138&amp;""""),
  ""
)</f>
        <v/>
      </c>
      <c r="AC138" s="9" t="str">
        <f>IF(
  AND($A138&lt;&gt;"",$M138="○"),
  shortcut設定!$F$6&amp;"\"&amp;A138&amp;"（"&amp;B138&amp;"）.lnk",
  ""
)</f>
        <v/>
      </c>
      <c r="AD138" s="13" t="str">
        <f>IF(
  AND($A138&lt;&gt;"",$N138&lt;&gt;"-",$N138&lt;&gt;""),
  """"&amp;shortcut設定!$F$7&amp;""" """&amp;$N138&amp;".lnk"" """&amp;$C138&amp;""""&amp;IF($D138="-",""," """&amp;$D138&amp;""""),
  ""
)</f>
        <v/>
      </c>
      <c r="AE138" s="97" t="s">
        <v>193</v>
      </c>
    </row>
    <row r="139" spans="1:31">
      <c r="A139" s="9" t="s">
        <v>723</v>
      </c>
      <c r="B139" s="9" t="s">
        <v>860</v>
      </c>
      <c r="C139" s="9" t="s">
        <v>32</v>
      </c>
      <c r="D139" s="15" t="s">
        <v>43</v>
      </c>
      <c r="E139" s="15" t="s">
        <v>0</v>
      </c>
      <c r="F139" s="15" t="s">
        <v>0</v>
      </c>
      <c r="G139" s="9" t="s">
        <v>567</v>
      </c>
      <c r="H139" s="15" t="s">
        <v>69</v>
      </c>
      <c r="I139" s="15" t="s">
        <v>69</v>
      </c>
      <c r="J139" s="15" t="s">
        <v>69</v>
      </c>
      <c r="K139" s="99" t="s">
        <v>895</v>
      </c>
      <c r="L139" s="100" t="s">
        <v>596</v>
      </c>
      <c r="M139" s="15" t="s">
        <v>69</v>
      </c>
      <c r="N139" s="26" t="s">
        <v>1000</v>
      </c>
      <c r="O139" s="9" t="str">
        <f t="shared" si="11"/>
        <v/>
      </c>
      <c r="P139" s="9" t="str">
        <f t="shared" si="10"/>
        <v/>
      </c>
      <c r="Q139" s="13" t="str">
        <f>IF(
  AND($A139&lt;&gt;"",$H139="○"),
  "mkdir """&amp;S139&amp;""" &amp; """&amp;shortcut設定!$F$7&amp;""" """&amp;S139&amp;"\"&amp;A139&amp;"（"&amp;B139&amp;"）.lnk"" """&amp;C139&amp;""""&amp;IF($D139="-",""," """&amp;$D139&amp;""""),
  ""
)</f>
        <v/>
      </c>
      <c r="R139" s="9" t="str">
        <f ca="1">IFERROR(
  VLOOKUP(
    $G139,
    shortcut設定!$F:$J,
    MATCH(
      "ProgramsIndex",
      shortcut設定!$F$12:$J$12,
      0
    ),
    FALSE
  ),
  ""
)</f>
        <v>200</v>
      </c>
      <c r="S139" s="13" t="str">
        <f>IF(
  AND($A139&lt;&gt;"",$H139="○"),
  shortcut設定!$F$4&amp;"\"&amp;R139&amp;"_"&amp;G139,
  ""
)</f>
        <v/>
      </c>
      <c r="T139" s="13" t="str">
        <f>IF(
  AND($A139&lt;&gt;"",$I139&lt;&gt;"-",$I139&lt;&gt;""),
  "mkdir """&amp;shortcut設定!$F$4&amp;"\"&amp;shortcut設定!$F$8&amp;""" &amp; """&amp;shortcut設定!$F$7&amp;""" """&amp;$U139&amp;""" """&amp;$C139&amp;""""&amp;IF($D139="-",""," """&amp;$D139&amp;""""),
  ""
)</f>
        <v/>
      </c>
      <c r="U139" s="14" t="str">
        <f>IF(
  AND($A139&lt;&gt;"",$I139&lt;&gt;"-",$I139&lt;&gt;""),
  shortcut設定!$F$4&amp;"\"&amp;shortcut設定!$F$8&amp;"\"&amp;$I139&amp;"（"&amp;$B139&amp;"）.lnk",
  ""
)</f>
        <v/>
      </c>
      <c r="V139" s="13" t="str">
        <f>IF(
  AND($A139&lt;&gt;"",$J139&lt;&gt;"-",$J139&lt;&gt;""),
  "mkdir """&amp;shortcut設定!$F$4&amp;"\"&amp;shortcut設定!$F$9&amp;""" &amp; """&amp;shortcut設定!$F$7&amp;""" """&amp;$W139&amp;""" """&amp;$C139&amp;""""&amp;IF($D139="-",""," """&amp;$D139&amp;"""")&amp;IF($J139="-",""," """" """&amp;$J139&amp;""""),
  ""
)</f>
        <v/>
      </c>
      <c r="W139" s="14" t="str">
        <f>IF(
  AND($A139&lt;&gt;"",$J139&lt;&gt;"-",$J139&lt;&gt;""),
  shortcut設定!$F$4&amp;"\"&amp;shortcut設定!$F$9&amp;"\"&amp;$A139&amp;"（"&amp;$B139&amp;"）.lnk",
  ""
)</f>
        <v/>
      </c>
      <c r="X139" s="13" t="str">
        <f ca="1">IF(
  AND($A139&lt;&gt;"",$K139&lt;&gt;"-",$K139&lt;&gt;""),
  """"&amp;shortcut設定!$F$7&amp;""" """&amp;$AA139&amp;""" """&amp;$C139&amp;""""&amp;IF($D139="-",""," """&amp;$D139&amp;""""),
  ""
)</f>
        <v>"C:\codes\vbs\command\CreateShortcutFile.vbs" "%USERPROFILE%\AppData\Roaming\Microsoft\Windows\SendTo\200_CreateSymbolicLink.vbs（シンボリックリンク作成）.lnk" "C:\codes\vbs\tools\win\file_ope\CreateSymbolicLink.vbs"</v>
      </c>
      <c r="Y139" s="9" t="str">
        <f ca="1">IFERROR(
  VLOOKUP(
    $G139,
    shortcut設定!$F:$J,
    MATCH(
      "ProgramsIndex",
      shortcut設定!$F$12:$J$12,
      0
    ),
    FALSE
  ),
  ""
)</f>
        <v>200</v>
      </c>
      <c r="Z139" s="20" t="str">
        <f t="shared" si="12"/>
        <v/>
      </c>
      <c r="AA139" s="13" t="str">
        <f ca="1">IF(
  AND($A139&lt;&gt;"",$K139="○"),
  shortcut設定!$F$5&amp;"\"&amp;Y139&amp;"_"&amp;A139&amp;"（"&amp;B139&amp;"）"&amp;Z139&amp;".lnk",
  ""
)</f>
        <v>%USERPROFILE%\AppData\Roaming\Microsoft\Windows\SendTo\200_CreateSymbolicLink.vbs（シンボリックリンク作成）.lnk</v>
      </c>
      <c r="AB139" s="13" t="str">
        <f>IF(
  AND($A139&lt;&gt;"",$M139="○"),
  """"&amp;shortcut設定!$F$7&amp;""" """&amp;$AC139&amp;""" """&amp;$C139&amp;""""&amp;IF($D139="-",""," """&amp;$D139&amp;""""),
  ""
)</f>
        <v/>
      </c>
      <c r="AC139" s="9" t="str">
        <f>IF(
  AND($A139&lt;&gt;"",$M139="○"),
  shortcut設定!$F$6&amp;"\"&amp;A139&amp;"（"&amp;B139&amp;"）.lnk",
  ""
)</f>
        <v/>
      </c>
      <c r="AD139" s="13" t="str">
        <f>IF(
  AND($A139&lt;&gt;"",$N139&lt;&gt;"-",$N139&lt;&gt;""),
  """"&amp;shortcut設定!$F$7&amp;""" """&amp;$N139&amp;".lnk"" """&amp;$C139&amp;""""&amp;IF($D139="-",""," """&amp;$D139&amp;""""),
  ""
)</f>
        <v/>
      </c>
      <c r="AE139" s="97" t="s">
        <v>193</v>
      </c>
    </row>
    <row r="140" spans="1:31">
      <c r="A140" s="9" t="s">
        <v>724</v>
      </c>
      <c r="B140" s="9" t="s">
        <v>861</v>
      </c>
      <c r="C140" s="9" t="s">
        <v>108</v>
      </c>
      <c r="D140" s="15" t="s">
        <v>43</v>
      </c>
      <c r="E140" s="15" t="s">
        <v>0</v>
      </c>
      <c r="F140" s="15" t="s">
        <v>0</v>
      </c>
      <c r="G140" s="9" t="s">
        <v>567</v>
      </c>
      <c r="H140" s="15" t="s">
        <v>69</v>
      </c>
      <c r="I140" s="15" t="s">
        <v>69</v>
      </c>
      <c r="J140" s="15" t="s">
        <v>69</v>
      </c>
      <c r="K140" s="99" t="s">
        <v>895</v>
      </c>
      <c r="L140" s="100" t="s">
        <v>596</v>
      </c>
      <c r="M140" s="15" t="s">
        <v>69</v>
      </c>
      <c r="N140" s="26" t="s">
        <v>1000</v>
      </c>
      <c r="O140" s="9" t="str">
        <f t="shared" si="11"/>
        <v/>
      </c>
      <c r="P140" s="9" t="str">
        <f t="shared" si="10"/>
        <v/>
      </c>
      <c r="Q140" s="13" t="str">
        <f>IF(
  AND($A140&lt;&gt;"",$H140="○"),
  "mkdir """&amp;S140&amp;""" &amp; """&amp;shortcut設定!$F$7&amp;""" """&amp;S140&amp;"\"&amp;A140&amp;"（"&amp;B140&amp;"）.lnk"" """&amp;C140&amp;""""&amp;IF($D140="-",""," """&amp;$D140&amp;""""),
  ""
)</f>
        <v/>
      </c>
      <c r="R140" s="9" t="str">
        <f ca="1">IFERROR(
  VLOOKUP(
    $G140,
    shortcut設定!$F:$J,
    MATCH(
      "ProgramsIndex",
      shortcut設定!$F$12:$J$12,
      0
    ),
    FALSE
  ),
  ""
)</f>
        <v>200</v>
      </c>
      <c r="S140" s="13" t="str">
        <f>IF(
  AND($A140&lt;&gt;"",$H140="○"),
  shortcut設定!$F$4&amp;"\"&amp;R140&amp;"_"&amp;G140,
  ""
)</f>
        <v/>
      </c>
      <c r="T140" s="13" t="str">
        <f>IF(
  AND($A140&lt;&gt;"",$I140&lt;&gt;"-",$I140&lt;&gt;""),
  "mkdir """&amp;shortcut設定!$F$4&amp;"\"&amp;shortcut設定!$F$8&amp;""" &amp; """&amp;shortcut設定!$F$7&amp;""" """&amp;$U140&amp;""" """&amp;$C140&amp;""""&amp;IF($D140="-",""," """&amp;$D140&amp;""""),
  ""
)</f>
        <v/>
      </c>
      <c r="U140" s="14" t="str">
        <f>IF(
  AND($A140&lt;&gt;"",$I140&lt;&gt;"-",$I140&lt;&gt;""),
  shortcut設定!$F$4&amp;"\"&amp;shortcut設定!$F$8&amp;"\"&amp;$I140&amp;"（"&amp;$B140&amp;"）.lnk",
  ""
)</f>
        <v/>
      </c>
      <c r="V140" s="13" t="str">
        <f>IF(
  AND($A140&lt;&gt;"",$J140&lt;&gt;"-",$J140&lt;&gt;""),
  "mkdir """&amp;shortcut設定!$F$4&amp;"\"&amp;shortcut設定!$F$9&amp;""" &amp; """&amp;shortcut設定!$F$7&amp;""" """&amp;$W140&amp;""" """&amp;$C140&amp;""""&amp;IF($D140="-",""," """&amp;$D140&amp;"""")&amp;IF($J140="-",""," """" """&amp;$J140&amp;""""),
  ""
)</f>
        <v/>
      </c>
      <c r="W140" s="14" t="str">
        <f>IF(
  AND($A140&lt;&gt;"",$J140&lt;&gt;"-",$J140&lt;&gt;""),
  shortcut設定!$F$4&amp;"\"&amp;shortcut設定!$F$9&amp;"\"&amp;$A140&amp;"（"&amp;$B140&amp;"）.lnk",
  ""
)</f>
        <v/>
      </c>
      <c r="X140" s="13" t="str">
        <f ca="1">IF(
  AND($A140&lt;&gt;"",$K140&lt;&gt;"-",$K140&lt;&gt;""),
  """"&amp;shortcut設定!$F$7&amp;""" """&amp;$AA140&amp;""" """&amp;$C140&amp;""""&amp;IF($D140="-",""," """&amp;$D140&amp;""""),
  ""
)</f>
        <v>"C:\codes\vbs\command\CreateShortcutFile.vbs" "%USERPROFILE%\AppData\Roaming\Microsoft\Windows\SendTo\200_ExtractIfdef.vbs（C言語ifdef削除）.lnk" "C:\codes\vbs\tools\win\file_ope\ExtractIfdef.vbs"</v>
      </c>
      <c r="Y140" s="9" t="str">
        <f ca="1">IFERROR(
  VLOOKUP(
    $G140,
    shortcut設定!$F:$J,
    MATCH(
      "ProgramsIndex",
      shortcut設定!$F$12:$J$12,
      0
    ),
    FALSE
  ),
  ""
)</f>
        <v>200</v>
      </c>
      <c r="Z140" s="20" t="str">
        <f t="shared" si="12"/>
        <v/>
      </c>
      <c r="AA140" s="13" t="str">
        <f ca="1">IF(
  AND($A140&lt;&gt;"",$K140="○"),
  shortcut設定!$F$5&amp;"\"&amp;Y140&amp;"_"&amp;A140&amp;"（"&amp;B140&amp;"）"&amp;Z140&amp;".lnk",
  ""
)</f>
        <v>%USERPROFILE%\AppData\Roaming\Microsoft\Windows\SendTo\200_ExtractIfdef.vbs（C言語ifdef削除）.lnk</v>
      </c>
      <c r="AB140" s="13" t="str">
        <f>IF(
  AND($A140&lt;&gt;"",$M140="○"),
  """"&amp;shortcut設定!$F$7&amp;""" """&amp;$AC140&amp;""" """&amp;$C140&amp;""""&amp;IF($D140="-",""," """&amp;$D140&amp;""""),
  ""
)</f>
        <v/>
      </c>
      <c r="AC140" s="9" t="str">
        <f>IF(
  AND($A140&lt;&gt;"",$M140="○"),
  shortcut設定!$F$6&amp;"\"&amp;A140&amp;"（"&amp;B140&amp;"）.lnk",
  ""
)</f>
        <v/>
      </c>
      <c r="AD140" s="13" t="str">
        <f>IF(
  AND($A140&lt;&gt;"",$N140&lt;&gt;"-",$N140&lt;&gt;""),
  """"&amp;shortcut設定!$F$7&amp;""" """&amp;$N140&amp;".lnk"" """&amp;$C140&amp;""""&amp;IF($D140="-",""," """&amp;$D140&amp;""""),
  ""
)</f>
        <v/>
      </c>
      <c r="AE140" s="97" t="s">
        <v>193</v>
      </c>
    </row>
    <row r="141" spans="1:31">
      <c r="A141" s="83" t="s">
        <v>725</v>
      </c>
      <c r="B141" s="83" t="s">
        <v>862</v>
      </c>
      <c r="C141" s="9" t="s">
        <v>109</v>
      </c>
      <c r="D141" s="15" t="s">
        <v>43</v>
      </c>
      <c r="E141" s="15" t="s">
        <v>0</v>
      </c>
      <c r="F141" s="15" t="s">
        <v>0</v>
      </c>
      <c r="G141" s="9" t="s">
        <v>567</v>
      </c>
      <c r="H141" s="15" t="s">
        <v>69</v>
      </c>
      <c r="I141" s="15" t="s">
        <v>69</v>
      </c>
      <c r="J141" s="15" t="s">
        <v>69</v>
      </c>
      <c r="K141" s="99" t="s">
        <v>69</v>
      </c>
      <c r="L141" s="100" t="s">
        <v>596</v>
      </c>
      <c r="M141" s="15" t="s">
        <v>69</v>
      </c>
      <c r="N141" s="26" t="s">
        <v>1000</v>
      </c>
      <c r="O141" s="9" t="str">
        <f t="shared" si="11"/>
        <v/>
      </c>
      <c r="P141" s="9" t="str">
        <f t="shared" si="10"/>
        <v/>
      </c>
      <c r="Q141" s="13" t="str">
        <f>IF(
  AND($A141&lt;&gt;"",$H141="○"),
  "mkdir """&amp;S141&amp;""" &amp; """&amp;shortcut設定!$F$7&amp;""" """&amp;S141&amp;"\"&amp;A141&amp;"（"&amp;B141&amp;"）.lnk"" """&amp;C141&amp;""""&amp;IF($D141="-",""," """&amp;$D141&amp;""""),
  ""
)</f>
        <v/>
      </c>
      <c r="R141" s="9" t="str">
        <f ca="1">IFERROR(
  VLOOKUP(
    $G141,
    shortcut設定!$F:$J,
    MATCH(
      "ProgramsIndex",
      shortcut設定!$F$12:$J$12,
      0
    ),
    FALSE
  ),
  ""
)</f>
        <v>200</v>
      </c>
      <c r="S141" s="13" t="str">
        <f>IF(
  AND($A141&lt;&gt;"",$H141="○"),
  shortcut設定!$F$4&amp;"\"&amp;R141&amp;"_"&amp;G141,
  ""
)</f>
        <v/>
      </c>
      <c r="T141" s="13" t="str">
        <f>IF(
  AND($A141&lt;&gt;"",$I141&lt;&gt;"-",$I141&lt;&gt;""),
  "mkdir """&amp;shortcut設定!$F$4&amp;"\"&amp;shortcut設定!$F$8&amp;""" &amp; """&amp;shortcut設定!$F$7&amp;""" """&amp;$U141&amp;""" """&amp;$C141&amp;""""&amp;IF($D141="-",""," """&amp;$D141&amp;""""),
  ""
)</f>
        <v/>
      </c>
      <c r="U141" s="14" t="str">
        <f>IF(
  AND($A141&lt;&gt;"",$I141&lt;&gt;"-",$I141&lt;&gt;""),
  shortcut設定!$F$4&amp;"\"&amp;shortcut設定!$F$8&amp;"\"&amp;$I141&amp;"（"&amp;$B141&amp;"）.lnk",
  ""
)</f>
        <v/>
      </c>
      <c r="V141" s="13" t="str">
        <f>IF(
  AND($A141&lt;&gt;"",$J141&lt;&gt;"-",$J141&lt;&gt;""),
  "mkdir """&amp;shortcut設定!$F$4&amp;"\"&amp;shortcut設定!$F$9&amp;""" &amp; """&amp;shortcut設定!$F$7&amp;""" """&amp;$W141&amp;""" """&amp;$C141&amp;""""&amp;IF($D141="-",""," """&amp;$D141&amp;"""")&amp;IF($J141="-",""," """" """&amp;$J141&amp;""""),
  ""
)</f>
        <v/>
      </c>
      <c r="W141" s="14" t="str">
        <f>IF(
  AND($A141&lt;&gt;"",$J141&lt;&gt;"-",$J141&lt;&gt;""),
  shortcut設定!$F$4&amp;"\"&amp;shortcut設定!$F$9&amp;"\"&amp;$A141&amp;"（"&amp;$B141&amp;"）.lnk",
  ""
)</f>
        <v/>
      </c>
      <c r="X141" s="13" t="str">
        <f>IF(
  AND($A141&lt;&gt;"",$K141&lt;&gt;"-",$K141&lt;&gt;""),
  """"&amp;shortcut設定!$F$7&amp;""" """&amp;$AA141&amp;""" """&amp;$C141&amp;""""&amp;IF($D141="-",""," """&amp;$D141&amp;""""),
  ""
)</f>
        <v/>
      </c>
      <c r="Y141" s="9" t="str">
        <f ca="1">IFERROR(
  VLOOKUP(
    $G141,
    shortcut設定!$F:$J,
    MATCH(
      "ProgramsIndex",
      shortcut設定!$F$12:$J$12,
      0
    ),
    FALSE
  ),
  ""
)</f>
        <v>200</v>
      </c>
      <c r="Z141" s="20" t="str">
        <f t="shared" si="12"/>
        <v/>
      </c>
      <c r="AA141" s="13" t="str">
        <f>IF(
  AND($A141&lt;&gt;"",$K141="○"),
  shortcut設定!$F$5&amp;"\"&amp;Y141&amp;"_"&amp;A141&amp;"（"&amp;B141&amp;"）"&amp;Z141&amp;".lnk",
  ""
)</f>
        <v/>
      </c>
      <c r="AB141" s="13" t="str">
        <f>IF(
  AND($A141&lt;&gt;"",$M141="○"),
  """"&amp;shortcut設定!$F$7&amp;""" """&amp;$AC141&amp;""" """&amp;$C141&amp;""""&amp;IF($D141="-",""," """&amp;$D141&amp;""""),
  ""
)</f>
        <v/>
      </c>
      <c r="AC141" s="9" t="str">
        <f>IF(
  AND($A141&lt;&gt;"",$M141="○"),
  shortcut設定!$F$6&amp;"\"&amp;A141&amp;"（"&amp;B141&amp;"）.lnk",
  ""
)</f>
        <v/>
      </c>
      <c r="AD141" s="13" t="str">
        <f>IF(
  AND($A141&lt;&gt;"",$N141&lt;&gt;"-",$N141&lt;&gt;""),
  """"&amp;shortcut設定!$F$7&amp;""" """&amp;$N141&amp;".lnk"" """&amp;$C141&amp;""""&amp;IF($D141="-",""," """&amp;$D141&amp;""""),
  ""
)</f>
        <v/>
      </c>
      <c r="AE141" s="97" t="s">
        <v>193</v>
      </c>
    </row>
    <row r="142" spans="1:31">
      <c r="A142" s="9" t="s">
        <v>726</v>
      </c>
      <c r="B142" s="9" t="s">
        <v>863</v>
      </c>
      <c r="C142" s="9" t="s">
        <v>104</v>
      </c>
      <c r="D142" s="15" t="s">
        <v>43</v>
      </c>
      <c r="E142" s="15" t="s">
        <v>0</v>
      </c>
      <c r="F142" s="15" t="s">
        <v>0</v>
      </c>
      <c r="G142" s="9" t="s">
        <v>567</v>
      </c>
      <c r="H142" s="15" t="s">
        <v>69</v>
      </c>
      <c r="I142" s="15" t="s">
        <v>69</v>
      </c>
      <c r="J142" s="15" t="s">
        <v>69</v>
      </c>
      <c r="K142" s="99" t="s">
        <v>895</v>
      </c>
      <c r="L142" s="100" t="s">
        <v>596</v>
      </c>
      <c r="M142" s="15" t="s">
        <v>69</v>
      </c>
      <c r="N142" s="26" t="s">
        <v>1000</v>
      </c>
      <c r="O142" s="9" t="str">
        <f t="shared" si="11"/>
        <v/>
      </c>
      <c r="P142" s="9" t="str">
        <f>IF(
  OR(
    $G142="-",
    COUNTIF(カテゴリ,$G142)&gt;0
  ),
  "",
  "★NG★"
)</f>
        <v/>
      </c>
      <c r="Q142" s="13" t="str">
        <f>IF(
  AND($A142&lt;&gt;"",$H142="○"),
  "mkdir """&amp;S142&amp;""" &amp; """&amp;shortcut設定!$F$7&amp;""" """&amp;S142&amp;"\"&amp;A142&amp;"（"&amp;B142&amp;"）.lnk"" """&amp;C142&amp;""""&amp;IF($D142="-",""," """&amp;$D142&amp;""""),
  ""
)</f>
        <v/>
      </c>
      <c r="R142" s="9" t="str">
        <f ca="1">IFERROR(
  VLOOKUP(
    $G142,
    shortcut設定!$F:$J,
    MATCH(
      "ProgramsIndex",
      shortcut設定!$F$12:$J$12,
      0
    ),
    FALSE
  ),
  ""
)</f>
        <v>200</v>
      </c>
      <c r="S142" s="13" t="str">
        <f>IF(
  AND($A142&lt;&gt;"",$H142="○"),
  shortcut設定!$F$4&amp;"\"&amp;R142&amp;"_"&amp;G142,
  ""
)</f>
        <v/>
      </c>
      <c r="T142" s="13" t="str">
        <f>IF(
  AND($A142&lt;&gt;"",$I142&lt;&gt;"-",$I142&lt;&gt;""),
  "mkdir """&amp;shortcut設定!$F$4&amp;"\"&amp;shortcut設定!$F$8&amp;""" &amp; """&amp;shortcut設定!$F$7&amp;""" """&amp;$U142&amp;""" """&amp;$C142&amp;""""&amp;IF($D142="-",""," """&amp;$D142&amp;""""),
  ""
)</f>
        <v/>
      </c>
      <c r="U142" s="14" t="str">
        <f>IF(
  AND($A142&lt;&gt;"",$I142&lt;&gt;"-",$I142&lt;&gt;""),
  shortcut設定!$F$4&amp;"\"&amp;shortcut設定!$F$8&amp;"\"&amp;$I142&amp;"（"&amp;$B142&amp;"）.lnk",
  ""
)</f>
        <v/>
      </c>
      <c r="V142" s="13" t="str">
        <f>IF(
  AND($A142&lt;&gt;"",$J142&lt;&gt;"-",$J142&lt;&gt;""),
  "mkdir """&amp;shortcut設定!$F$4&amp;"\"&amp;shortcut設定!$F$9&amp;""" &amp; """&amp;shortcut設定!$F$7&amp;""" """&amp;$W142&amp;""" """&amp;$C142&amp;""""&amp;IF($D142="-",""," """&amp;$D142&amp;"""")&amp;IF($J142="-",""," """" """&amp;$J142&amp;""""),
  ""
)</f>
        <v/>
      </c>
      <c r="W142" s="14" t="str">
        <f>IF(
  AND($A142&lt;&gt;"",$J142&lt;&gt;"-",$J142&lt;&gt;""),
  shortcut設定!$F$4&amp;"\"&amp;shortcut設定!$F$9&amp;"\"&amp;$A142&amp;"（"&amp;$B142&amp;"）.lnk",
  ""
)</f>
        <v/>
      </c>
      <c r="X142" s="13" t="str">
        <f ca="1">IF(
  AND($A142&lt;&gt;"",$K142&lt;&gt;"-",$K142&lt;&gt;""),
  """"&amp;shortcut設定!$F$7&amp;""" """&amp;$AA142&amp;""" """&amp;$C142&amp;""""&amp;IF($D142="-",""," """&amp;$D142&amp;""""),
  ""
)</f>
        <v>"C:\codes\vbs\command\CreateShortcutFile.vbs" "%USERPROFILE%\AppData\Roaming\Microsoft\Windows\SendTo\200_CopyToDir.vbs（フォルダファイルコピー）.lnk" "C:\codes\vbs\tools\win\file_ope\CopyToDir.vbs"</v>
      </c>
      <c r="Y142" s="9" t="str">
        <f ca="1">IFERROR(
  VLOOKUP(
    $G142,
    shortcut設定!$F:$J,
    MATCH(
      "ProgramsIndex",
      shortcut設定!$F$12:$J$12,
      0
    ),
    FALSE
  ),
  ""
)</f>
        <v>200</v>
      </c>
      <c r="Z142" s="20" t="str">
        <f t="shared" si="12"/>
        <v/>
      </c>
      <c r="AA142" s="13" t="str">
        <f ca="1">IF(
  AND($A142&lt;&gt;"",$K142="○"),
  shortcut設定!$F$5&amp;"\"&amp;Y142&amp;"_"&amp;A142&amp;"（"&amp;B142&amp;"）"&amp;Z142&amp;".lnk",
  ""
)</f>
        <v>%USERPROFILE%\AppData\Roaming\Microsoft\Windows\SendTo\200_CopyToDir.vbs（フォルダファイルコピー）.lnk</v>
      </c>
      <c r="AB142" s="13" t="str">
        <f>IF(
  AND($A142&lt;&gt;"",$M142="○"),
  """"&amp;shortcut設定!$F$7&amp;""" """&amp;$AC142&amp;""" """&amp;$C142&amp;""""&amp;IF($D142="-",""," """&amp;$D142&amp;""""),
  ""
)</f>
        <v/>
      </c>
      <c r="AC142" s="9" t="str">
        <f>IF(
  AND($A142&lt;&gt;"",$M142="○"),
  shortcut設定!$F$6&amp;"\"&amp;A142&amp;"（"&amp;B142&amp;"）.lnk",
  ""
)</f>
        <v/>
      </c>
      <c r="AD142" s="13" t="str">
        <f>IF(
  AND($A142&lt;&gt;"",$N142&lt;&gt;"-",$N142&lt;&gt;""),
  """"&amp;shortcut設定!$F$7&amp;""" """&amp;$N142&amp;".lnk"" """&amp;$C142&amp;""""&amp;IF($D142="-",""," """&amp;$D142&amp;""""),
  ""
)</f>
        <v/>
      </c>
      <c r="AE142" s="97" t="s">
        <v>193</v>
      </c>
    </row>
    <row r="143" spans="1:31">
      <c r="A143" s="9" t="s">
        <v>727</v>
      </c>
      <c r="B143" s="9" t="s">
        <v>864</v>
      </c>
      <c r="C143" s="9" t="s">
        <v>110</v>
      </c>
      <c r="D143" s="15" t="s">
        <v>43</v>
      </c>
      <c r="E143" s="15" t="s">
        <v>0</v>
      </c>
      <c r="F143" s="15" t="s">
        <v>0</v>
      </c>
      <c r="G143" s="9" t="s">
        <v>567</v>
      </c>
      <c r="H143" s="15" t="s">
        <v>69</v>
      </c>
      <c r="I143" s="15" t="s">
        <v>69</v>
      </c>
      <c r="J143" s="15" t="s">
        <v>69</v>
      </c>
      <c r="K143" s="99" t="s">
        <v>69</v>
      </c>
      <c r="L143" s="100" t="s">
        <v>596</v>
      </c>
      <c r="M143" s="15" t="s">
        <v>69</v>
      </c>
      <c r="N143" s="26" t="s">
        <v>1000</v>
      </c>
      <c r="O143" s="9" t="str">
        <f t="shared" si="11"/>
        <v/>
      </c>
      <c r="P143" s="9" t="str">
        <f t="shared" si="10"/>
        <v/>
      </c>
      <c r="Q143" s="13" t="str">
        <f>IF(
  AND($A143&lt;&gt;"",$H143="○"),
  "mkdir """&amp;S143&amp;""" &amp; """&amp;shortcut設定!$F$7&amp;""" """&amp;S143&amp;"\"&amp;A143&amp;"（"&amp;B143&amp;"）.lnk"" """&amp;C143&amp;""""&amp;IF($D143="-",""," """&amp;$D143&amp;""""),
  ""
)</f>
        <v/>
      </c>
      <c r="R143" s="9" t="str">
        <f ca="1">IFERROR(
  VLOOKUP(
    $G143,
    shortcut設定!$F:$J,
    MATCH(
      "ProgramsIndex",
      shortcut設定!$F$12:$J$12,
      0
    ),
    FALSE
  ),
  ""
)</f>
        <v>200</v>
      </c>
      <c r="S143" s="13" t="str">
        <f>IF(
  AND($A143&lt;&gt;"",$H143="○"),
  shortcut設定!$F$4&amp;"\"&amp;R143&amp;"_"&amp;G143,
  ""
)</f>
        <v/>
      </c>
      <c r="T143" s="13" t="str">
        <f>IF(
  AND($A143&lt;&gt;"",$I143&lt;&gt;"-",$I143&lt;&gt;""),
  "mkdir """&amp;shortcut設定!$F$4&amp;"\"&amp;shortcut設定!$F$8&amp;""" &amp; """&amp;shortcut設定!$F$7&amp;""" """&amp;$U143&amp;""" """&amp;$C143&amp;""""&amp;IF($D143="-",""," """&amp;$D143&amp;""""),
  ""
)</f>
        <v/>
      </c>
      <c r="U143" s="14" t="str">
        <f>IF(
  AND($A143&lt;&gt;"",$I143&lt;&gt;"-",$I143&lt;&gt;""),
  shortcut設定!$F$4&amp;"\"&amp;shortcut設定!$F$8&amp;"\"&amp;$I143&amp;"（"&amp;$B143&amp;"）.lnk",
  ""
)</f>
        <v/>
      </c>
      <c r="V143" s="13" t="str">
        <f>IF(
  AND($A143&lt;&gt;"",$J143&lt;&gt;"-",$J143&lt;&gt;""),
  "mkdir """&amp;shortcut設定!$F$4&amp;"\"&amp;shortcut設定!$F$9&amp;""" &amp; """&amp;shortcut設定!$F$7&amp;""" """&amp;$W143&amp;""" """&amp;$C143&amp;""""&amp;IF($D143="-",""," """&amp;$D143&amp;"""")&amp;IF($J143="-",""," """" """&amp;$J143&amp;""""),
  ""
)</f>
        <v/>
      </c>
      <c r="W143" s="14" t="str">
        <f>IF(
  AND($A143&lt;&gt;"",$J143&lt;&gt;"-",$J143&lt;&gt;""),
  shortcut設定!$F$4&amp;"\"&amp;shortcut設定!$F$9&amp;"\"&amp;$A143&amp;"（"&amp;$B143&amp;"）.lnk",
  ""
)</f>
        <v/>
      </c>
      <c r="X143" s="13" t="str">
        <f>IF(
  AND($A143&lt;&gt;"",$K143&lt;&gt;"-",$K143&lt;&gt;""),
  """"&amp;shortcut設定!$F$7&amp;""" """&amp;$AA143&amp;""" """&amp;$C143&amp;""""&amp;IF($D143="-",""," """&amp;$D143&amp;""""),
  ""
)</f>
        <v/>
      </c>
      <c r="Y143" s="9" t="str">
        <f ca="1">IFERROR(
  VLOOKUP(
    $G143,
    shortcut設定!$F:$J,
    MATCH(
      "ProgramsIndex",
      shortcut設定!$F$12:$J$12,
      0
    ),
    FALSE
  ),
  ""
)</f>
        <v>200</v>
      </c>
      <c r="Z143" s="20" t="str">
        <f t="shared" si="12"/>
        <v/>
      </c>
      <c r="AA143" s="13" t="str">
        <f>IF(
  AND($A143&lt;&gt;"",$K143="○"),
  shortcut設定!$F$5&amp;"\"&amp;Y143&amp;"_"&amp;A143&amp;"（"&amp;B143&amp;"）"&amp;Z143&amp;".lnk",
  ""
)</f>
        <v/>
      </c>
      <c r="AB143" s="13" t="str">
        <f>IF(
  AND($A143&lt;&gt;"",$M143="○"),
  """"&amp;shortcut設定!$F$7&amp;""" """&amp;$AC143&amp;""" """&amp;$C143&amp;""""&amp;IF($D143="-",""," """&amp;$D143&amp;""""),
  ""
)</f>
        <v/>
      </c>
      <c r="AC143" s="9" t="str">
        <f>IF(
  AND($A143&lt;&gt;"",$M143="○"),
  shortcut設定!$F$6&amp;"\"&amp;A143&amp;"（"&amp;B143&amp;"）.lnk",
  ""
)</f>
        <v/>
      </c>
      <c r="AD143" s="13" t="str">
        <f>IF(
  AND($A143&lt;&gt;"",$N143&lt;&gt;"-",$N143&lt;&gt;""),
  """"&amp;shortcut設定!$F$7&amp;""" """&amp;$N143&amp;".lnk"" """&amp;$C143&amp;""""&amp;IF($D143="-",""," """&amp;$D143&amp;""""),
  ""
)</f>
        <v/>
      </c>
      <c r="AE143" s="97" t="s">
        <v>193</v>
      </c>
    </row>
    <row r="144" spans="1:31">
      <c r="A144" s="9" t="s">
        <v>728</v>
      </c>
      <c r="B144" s="9" t="s">
        <v>865</v>
      </c>
      <c r="C144" s="9" t="s">
        <v>111</v>
      </c>
      <c r="D144" s="15" t="s">
        <v>43</v>
      </c>
      <c r="E144" s="15" t="s">
        <v>590</v>
      </c>
      <c r="F144" s="15" t="s">
        <v>0</v>
      </c>
      <c r="G144" s="9" t="s">
        <v>567</v>
      </c>
      <c r="H144" s="15" t="s">
        <v>69</v>
      </c>
      <c r="I144" s="15" t="s">
        <v>69</v>
      </c>
      <c r="J144" s="15" t="s">
        <v>69</v>
      </c>
      <c r="K144" s="99" t="s">
        <v>69</v>
      </c>
      <c r="L144" s="100" t="s">
        <v>596</v>
      </c>
      <c r="M144" s="15" t="s">
        <v>69</v>
      </c>
      <c r="N144" s="26" t="s">
        <v>1000</v>
      </c>
      <c r="O144" s="9" t="str">
        <f t="shared" si="11"/>
        <v/>
      </c>
      <c r="P144" s="9" t="str">
        <f t="shared" si="10"/>
        <v/>
      </c>
      <c r="Q144" s="13" t="str">
        <f>IF(
  AND($A144&lt;&gt;"",$H144="○"),
  "mkdir """&amp;S144&amp;""" &amp; """&amp;shortcut設定!$F$7&amp;""" """&amp;S144&amp;"\"&amp;A144&amp;"（"&amp;B144&amp;"）.lnk"" """&amp;C144&amp;""""&amp;IF($D144="-",""," """&amp;$D144&amp;""""),
  ""
)</f>
        <v/>
      </c>
      <c r="R144" s="9" t="str">
        <f ca="1">IFERROR(
  VLOOKUP(
    $G144,
    shortcut設定!$F:$J,
    MATCH(
      "ProgramsIndex",
      shortcut設定!$F$12:$J$12,
      0
    ),
    FALSE
  ),
  ""
)</f>
        <v>200</v>
      </c>
      <c r="S144" s="13" t="str">
        <f>IF(
  AND($A144&lt;&gt;"",$H144="○"),
  shortcut設定!$F$4&amp;"\"&amp;R144&amp;"_"&amp;G144,
  ""
)</f>
        <v/>
      </c>
      <c r="T144" s="13" t="str">
        <f>IF(
  AND($A144&lt;&gt;"",$I144&lt;&gt;"-",$I144&lt;&gt;""),
  "mkdir """&amp;shortcut設定!$F$4&amp;"\"&amp;shortcut設定!$F$8&amp;""" &amp; """&amp;shortcut設定!$F$7&amp;""" """&amp;$U144&amp;""" """&amp;$C144&amp;""""&amp;IF($D144="-",""," """&amp;$D144&amp;""""),
  ""
)</f>
        <v/>
      </c>
      <c r="U144" s="14" t="str">
        <f>IF(
  AND($A144&lt;&gt;"",$I144&lt;&gt;"-",$I144&lt;&gt;""),
  shortcut設定!$F$4&amp;"\"&amp;shortcut設定!$F$8&amp;"\"&amp;$I144&amp;"（"&amp;$B144&amp;"）.lnk",
  ""
)</f>
        <v/>
      </c>
      <c r="V144" s="13" t="str">
        <f>IF(
  AND($A144&lt;&gt;"",$J144&lt;&gt;"-",$J144&lt;&gt;""),
  "mkdir """&amp;shortcut設定!$F$4&amp;"\"&amp;shortcut設定!$F$9&amp;""" &amp; """&amp;shortcut設定!$F$7&amp;""" """&amp;$W144&amp;""" """&amp;$C144&amp;""""&amp;IF($D144="-",""," """&amp;$D144&amp;"""")&amp;IF($J144="-",""," """" """&amp;$J144&amp;""""),
  ""
)</f>
        <v/>
      </c>
      <c r="W144" s="14" t="str">
        <f>IF(
  AND($A144&lt;&gt;"",$J144&lt;&gt;"-",$J144&lt;&gt;""),
  shortcut設定!$F$4&amp;"\"&amp;shortcut設定!$F$9&amp;"\"&amp;$A144&amp;"（"&amp;$B144&amp;"）.lnk",
  ""
)</f>
        <v/>
      </c>
      <c r="X144" s="13" t="str">
        <f>IF(
  AND($A144&lt;&gt;"",$K144&lt;&gt;"-",$K144&lt;&gt;""),
  """"&amp;shortcut設定!$F$7&amp;""" """&amp;$AA144&amp;""" """&amp;$C144&amp;""""&amp;IF($D144="-",""," """&amp;$D144&amp;""""),
  ""
)</f>
        <v/>
      </c>
      <c r="Y144" s="9" t="str">
        <f ca="1">IFERROR(
  VLOOKUP(
    $G144,
    shortcut設定!$F:$J,
    MATCH(
      "ProgramsIndex",
      shortcut設定!$F$12:$J$12,
      0
    ),
    FALSE
  ),
  ""
)</f>
        <v>200</v>
      </c>
      <c r="Z144" s="20" t="str">
        <f t="shared" si="12"/>
        <v/>
      </c>
      <c r="AA144" s="13" t="str">
        <f>IF(
  AND($A144&lt;&gt;"",$K144="○"),
  shortcut設定!$F$5&amp;"\"&amp;Y144&amp;"_"&amp;A144&amp;"（"&amp;B144&amp;"）"&amp;Z144&amp;".lnk",
  ""
)</f>
        <v/>
      </c>
      <c r="AB144" s="13" t="str">
        <f>IF(
  AND($A144&lt;&gt;"",$M144="○"),
  """"&amp;shortcut設定!$F$7&amp;""" """&amp;$AC144&amp;""" """&amp;$C144&amp;""""&amp;IF($D144="-",""," """&amp;$D144&amp;""""),
  ""
)</f>
        <v/>
      </c>
      <c r="AC144" s="9" t="str">
        <f>IF(
  AND($A144&lt;&gt;"",$M144="○"),
  shortcut設定!$F$6&amp;"\"&amp;A144&amp;"（"&amp;B144&amp;"）.lnk",
  ""
)</f>
        <v/>
      </c>
      <c r="AD144" s="13" t="str">
        <f>IF(
  AND($A144&lt;&gt;"",$N144&lt;&gt;"-",$N144&lt;&gt;""),
  """"&amp;shortcut設定!$F$7&amp;""" """&amp;$N144&amp;".lnk"" """&amp;$C144&amp;""""&amp;IF($D144="-",""," """&amp;$D144&amp;""""),
  ""
)</f>
        <v/>
      </c>
      <c r="AE144" s="97" t="s">
        <v>193</v>
      </c>
    </row>
    <row r="145" spans="1:31">
      <c r="A145" s="9" t="s">
        <v>729</v>
      </c>
      <c r="B145" s="9" t="s">
        <v>866</v>
      </c>
      <c r="C145" s="9" t="s">
        <v>112</v>
      </c>
      <c r="D145" s="15" t="s">
        <v>43</v>
      </c>
      <c r="E145" s="15" t="s">
        <v>590</v>
      </c>
      <c r="F145" s="15" t="s">
        <v>0</v>
      </c>
      <c r="G145" s="9" t="s">
        <v>567</v>
      </c>
      <c r="H145" s="15" t="s">
        <v>69</v>
      </c>
      <c r="I145" s="15" t="s">
        <v>69</v>
      </c>
      <c r="J145" s="15" t="s">
        <v>69</v>
      </c>
      <c r="K145" s="99" t="s">
        <v>69</v>
      </c>
      <c r="L145" s="100" t="s">
        <v>596</v>
      </c>
      <c r="M145" s="15" t="s">
        <v>69</v>
      </c>
      <c r="N145" s="26" t="s">
        <v>1000</v>
      </c>
      <c r="O145" s="9" t="str">
        <f t="shared" si="11"/>
        <v/>
      </c>
      <c r="P145" s="9" t="str">
        <f t="shared" si="10"/>
        <v/>
      </c>
      <c r="Q145" s="13" t="str">
        <f>IF(
  AND($A145&lt;&gt;"",$H145="○"),
  "mkdir """&amp;S145&amp;""" &amp; """&amp;shortcut設定!$F$7&amp;""" """&amp;S145&amp;"\"&amp;A145&amp;"（"&amp;B145&amp;"）.lnk"" """&amp;C145&amp;""""&amp;IF($D145="-",""," """&amp;$D145&amp;""""),
  ""
)</f>
        <v/>
      </c>
      <c r="R145" s="9" t="str">
        <f ca="1">IFERROR(
  VLOOKUP(
    $G145,
    shortcut設定!$F:$J,
    MATCH(
      "ProgramsIndex",
      shortcut設定!$F$12:$J$12,
      0
    ),
    FALSE
  ),
  ""
)</f>
        <v>200</v>
      </c>
      <c r="S145" s="13" t="str">
        <f>IF(
  AND($A145&lt;&gt;"",$H145="○"),
  shortcut設定!$F$4&amp;"\"&amp;R145&amp;"_"&amp;G145,
  ""
)</f>
        <v/>
      </c>
      <c r="T145" s="13" t="str">
        <f>IF(
  AND($A145&lt;&gt;"",$I145&lt;&gt;"-",$I145&lt;&gt;""),
  "mkdir """&amp;shortcut設定!$F$4&amp;"\"&amp;shortcut設定!$F$8&amp;""" &amp; """&amp;shortcut設定!$F$7&amp;""" """&amp;$U145&amp;""" """&amp;$C145&amp;""""&amp;IF($D145="-",""," """&amp;$D145&amp;""""),
  ""
)</f>
        <v/>
      </c>
      <c r="U145" s="14" t="str">
        <f>IF(
  AND($A145&lt;&gt;"",$I145&lt;&gt;"-",$I145&lt;&gt;""),
  shortcut設定!$F$4&amp;"\"&amp;shortcut設定!$F$8&amp;"\"&amp;$I145&amp;"（"&amp;$B145&amp;"）.lnk",
  ""
)</f>
        <v/>
      </c>
      <c r="V145" s="13" t="str">
        <f>IF(
  AND($A145&lt;&gt;"",$J145&lt;&gt;"-",$J145&lt;&gt;""),
  "mkdir """&amp;shortcut設定!$F$4&amp;"\"&amp;shortcut設定!$F$9&amp;""" &amp; """&amp;shortcut設定!$F$7&amp;""" """&amp;$W145&amp;""" """&amp;$C145&amp;""""&amp;IF($D145="-",""," """&amp;$D145&amp;"""")&amp;IF($J145="-",""," """" """&amp;$J145&amp;""""),
  ""
)</f>
        <v/>
      </c>
      <c r="W145" s="14" t="str">
        <f>IF(
  AND($A145&lt;&gt;"",$J145&lt;&gt;"-",$J145&lt;&gt;""),
  shortcut設定!$F$4&amp;"\"&amp;shortcut設定!$F$9&amp;"\"&amp;$A145&amp;"（"&amp;$B145&amp;"）.lnk",
  ""
)</f>
        <v/>
      </c>
      <c r="X145" s="13" t="str">
        <f>IF(
  AND($A145&lt;&gt;"",$K145&lt;&gt;"-",$K145&lt;&gt;""),
  """"&amp;shortcut設定!$F$7&amp;""" """&amp;$AA145&amp;""" """&amp;$C145&amp;""""&amp;IF($D145="-",""," """&amp;$D145&amp;""""),
  ""
)</f>
        <v/>
      </c>
      <c r="Y145" s="9" t="str">
        <f ca="1">IFERROR(
  VLOOKUP(
    $G145,
    shortcut設定!$F:$J,
    MATCH(
      "ProgramsIndex",
      shortcut設定!$F$12:$J$12,
      0
    ),
    FALSE
  ),
  ""
)</f>
        <v>200</v>
      </c>
      <c r="Z145" s="20" t="str">
        <f t="shared" si="12"/>
        <v/>
      </c>
      <c r="AA145" s="13" t="str">
        <f>IF(
  AND($A145&lt;&gt;"",$K145="○"),
  shortcut設定!$F$5&amp;"\"&amp;Y145&amp;"_"&amp;A145&amp;"（"&amp;B145&amp;"）"&amp;Z145&amp;".lnk",
  ""
)</f>
        <v/>
      </c>
      <c r="AB145" s="13" t="str">
        <f>IF(
  AND($A145&lt;&gt;"",$M145="○"),
  """"&amp;shortcut設定!$F$7&amp;""" """&amp;$AC145&amp;""" """&amp;$C145&amp;""""&amp;IF($D145="-",""," """&amp;$D145&amp;""""),
  ""
)</f>
        <v/>
      </c>
      <c r="AC145" s="9" t="str">
        <f>IF(
  AND($A145&lt;&gt;"",$M145="○"),
  shortcut設定!$F$6&amp;"\"&amp;A145&amp;"（"&amp;B145&amp;"）.lnk",
  ""
)</f>
        <v/>
      </c>
      <c r="AD145" s="13" t="str">
        <f>IF(
  AND($A145&lt;&gt;"",$N145&lt;&gt;"-",$N145&lt;&gt;""),
  """"&amp;shortcut設定!$F$7&amp;""" """&amp;$N145&amp;".lnk"" """&amp;$C145&amp;""""&amp;IF($D145="-",""," """&amp;$D145&amp;""""),
  ""
)</f>
        <v/>
      </c>
      <c r="AE145" s="97" t="s">
        <v>193</v>
      </c>
    </row>
    <row r="146" spans="1:31">
      <c r="A146" s="9" t="s">
        <v>730</v>
      </c>
      <c r="B146" s="9" t="s">
        <v>867</v>
      </c>
      <c r="C146" s="9" t="s">
        <v>116</v>
      </c>
      <c r="D146" s="15" t="s">
        <v>43</v>
      </c>
      <c r="E146" s="15" t="s">
        <v>0</v>
      </c>
      <c r="F146" s="15" t="s">
        <v>0</v>
      </c>
      <c r="G146" s="9" t="s">
        <v>567</v>
      </c>
      <c r="H146" s="15" t="s">
        <v>69</v>
      </c>
      <c r="I146" s="15" t="s">
        <v>69</v>
      </c>
      <c r="J146" s="15" t="s">
        <v>69</v>
      </c>
      <c r="K146" s="99" t="s">
        <v>69</v>
      </c>
      <c r="L146" s="100" t="s">
        <v>596</v>
      </c>
      <c r="M146" s="15" t="s">
        <v>69</v>
      </c>
      <c r="N146" s="26" t="s">
        <v>1000</v>
      </c>
      <c r="O146" s="9" t="str">
        <f t="shared" si="11"/>
        <v/>
      </c>
      <c r="P146" s="9" t="str">
        <f t="shared" si="10"/>
        <v/>
      </c>
      <c r="Q146" s="13" t="str">
        <f>IF(
  AND($A146&lt;&gt;"",$H146="○"),
  "mkdir """&amp;S146&amp;""" &amp; """&amp;shortcut設定!$F$7&amp;""" """&amp;S146&amp;"\"&amp;A146&amp;"（"&amp;B146&amp;"）.lnk"" """&amp;C146&amp;""""&amp;IF($D146="-",""," """&amp;$D146&amp;""""),
  ""
)</f>
        <v/>
      </c>
      <c r="R146" s="9" t="str">
        <f ca="1">IFERROR(
  VLOOKUP(
    $G146,
    shortcut設定!$F:$J,
    MATCH(
      "ProgramsIndex",
      shortcut設定!$F$12:$J$12,
      0
    ),
    FALSE
  ),
  ""
)</f>
        <v>200</v>
      </c>
      <c r="S146" s="13" t="str">
        <f>IF(
  AND($A146&lt;&gt;"",$H146="○"),
  shortcut設定!$F$4&amp;"\"&amp;R146&amp;"_"&amp;G146,
  ""
)</f>
        <v/>
      </c>
      <c r="T146" s="13" t="str">
        <f>IF(
  AND($A146&lt;&gt;"",$I146&lt;&gt;"-",$I146&lt;&gt;""),
  "mkdir """&amp;shortcut設定!$F$4&amp;"\"&amp;shortcut設定!$F$8&amp;""" &amp; """&amp;shortcut設定!$F$7&amp;""" """&amp;$U146&amp;""" """&amp;$C146&amp;""""&amp;IF($D146="-",""," """&amp;$D146&amp;""""),
  ""
)</f>
        <v/>
      </c>
      <c r="U146" s="14" t="str">
        <f>IF(
  AND($A146&lt;&gt;"",$I146&lt;&gt;"-",$I146&lt;&gt;""),
  shortcut設定!$F$4&amp;"\"&amp;shortcut設定!$F$8&amp;"\"&amp;$I146&amp;"（"&amp;$B146&amp;"）.lnk",
  ""
)</f>
        <v/>
      </c>
      <c r="V146" s="13" t="str">
        <f>IF(
  AND($A146&lt;&gt;"",$J146&lt;&gt;"-",$J146&lt;&gt;""),
  "mkdir """&amp;shortcut設定!$F$4&amp;"\"&amp;shortcut設定!$F$9&amp;""" &amp; """&amp;shortcut設定!$F$7&amp;""" """&amp;$W146&amp;""" """&amp;$C146&amp;""""&amp;IF($D146="-",""," """&amp;$D146&amp;"""")&amp;IF($J146="-",""," """" """&amp;$J146&amp;""""),
  ""
)</f>
        <v/>
      </c>
      <c r="W146" s="14" t="str">
        <f>IF(
  AND($A146&lt;&gt;"",$J146&lt;&gt;"-",$J146&lt;&gt;""),
  shortcut設定!$F$4&amp;"\"&amp;shortcut設定!$F$9&amp;"\"&amp;$A146&amp;"（"&amp;$B146&amp;"）.lnk",
  ""
)</f>
        <v/>
      </c>
      <c r="X146" s="13" t="str">
        <f>IF(
  AND($A146&lt;&gt;"",$K146&lt;&gt;"-",$K146&lt;&gt;""),
  """"&amp;shortcut設定!$F$7&amp;""" """&amp;$AA146&amp;""" """&amp;$C146&amp;""""&amp;IF($D146="-",""," """&amp;$D146&amp;""""),
  ""
)</f>
        <v/>
      </c>
      <c r="Y146" s="9" t="str">
        <f ca="1">IFERROR(
  VLOOKUP(
    $G146,
    shortcut設定!$F:$J,
    MATCH(
      "ProgramsIndex",
      shortcut設定!$F$12:$J$12,
      0
    ),
    FALSE
  ),
  ""
)</f>
        <v>200</v>
      </c>
      <c r="Z146" s="20" t="str">
        <f t="shared" si="12"/>
        <v/>
      </c>
      <c r="AA146" s="13" t="str">
        <f>IF(
  AND($A146&lt;&gt;"",$K146="○"),
  shortcut設定!$F$5&amp;"\"&amp;Y146&amp;"_"&amp;A146&amp;"（"&amp;B146&amp;"）"&amp;Z146&amp;".lnk",
  ""
)</f>
        <v/>
      </c>
      <c r="AB146" s="13" t="str">
        <f>IF(
  AND($A146&lt;&gt;"",$M146="○"),
  """"&amp;shortcut設定!$F$7&amp;""" """&amp;$AC146&amp;""" """&amp;$C146&amp;""""&amp;IF($D146="-",""," """&amp;$D146&amp;""""),
  ""
)</f>
        <v/>
      </c>
      <c r="AC146" s="9" t="str">
        <f>IF(
  AND($A146&lt;&gt;"",$M146="○"),
  shortcut設定!$F$6&amp;"\"&amp;A146&amp;"（"&amp;B146&amp;"）.lnk",
  ""
)</f>
        <v/>
      </c>
      <c r="AD146" s="13" t="str">
        <f>IF(
  AND($A146&lt;&gt;"",$N146&lt;&gt;"-",$N146&lt;&gt;""),
  """"&amp;shortcut設定!$F$7&amp;""" """&amp;$N146&amp;".lnk"" """&amp;$C146&amp;""""&amp;IF($D146="-",""," """&amp;$D146&amp;""""),
  ""
)</f>
        <v/>
      </c>
      <c r="AE146" s="97" t="s">
        <v>193</v>
      </c>
    </row>
    <row r="147" spans="1:31">
      <c r="A147" s="9" t="s">
        <v>731</v>
      </c>
      <c r="B147" s="9" t="s">
        <v>868</v>
      </c>
      <c r="C147" s="9" t="s">
        <v>119</v>
      </c>
      <c r="D147" s="15" t="s">
        <v>43</v>
      </c>
      <c r="E147" s="15" t="s">
        <v>0</v>
      </c>
      <c r="F147" s="15" t="s">
        <v>0</v>
      </c>
      <c r="G147" s="9" t="s">
        <v>567</v>
      </c>
      <c r="H147" s="15" t="s">
        <v>69</v>
      </c>
      <c r="I147" s="15" t="s">
        <v>69</v>
      </c>
      <c r="J147" s="15" t="s">
        <v>69</v>
      </c>
      <c r="K147" s="99" t="s">
        <v>69</v>
      </c>
      <c r="L147" s="100" t="s">
        <v>596</v>
      </c>
      <c r="M147" s="15" t="s">
        <v>69</v>
      </c>
      <c r="N147" s="26" t="s">
        <v>1000</v>
      </c>
      <c r="O147" s="9" t="str">
        <f t="shared" si="11"/>
        <v/>
      </c>
      <c r="P147" s="9" t="str">
        <f>IF(
  OR(
    $G147="-",
    COUNTIF(カテゴリ,$G147)&gt;0
  ),
  "",
  "★NG★"
)</f>
        <v/>
      </c>
      <c r="Q147" s="13" t="str">
        <f>IF(
  AND($A147&lt;&gt;"",$H147="○"),
  "mkdir """&amp;S147&amp;""" &amp; """&amp;shortcut設定!$F$7&amp;""" """&amp;S147&amp;"\"&amp;A147&amp;"（"&amp;B147&amp;"）.lnk"" """&amp;C147&amp;""""&amp;IF($D147="-",""," """&amp;$D147&amp;""""),
  ""
)</f>
        <v/>
      </c>
      <c r="R147" s="9" t="str">
        <f ca="1">IFERROR(
  VLOOKUP(
    $G147,
    shortcut設定!$F:$J,
    MATCH(
      "ProgramsIndex",
      shortcut設定!$F$12:$J$12,
      0
    ),
    FALSE
  ),
  ""
)</f>
        <v>200</v>
      </c>
      <c r="S147" s="13" t="str">
        <f>IF(
  AND($A147&lt;&gt;"",$H147="○"),
  shortcut設定!$F$4&amp;"\"&amp;R147&amp;"_"&amp;G147,
  ""
)</f>
        <v/>
      </c>
      <c r="T147" s="13" t="str">
        <f>IF(
  AND($A147&lt;&gt;"",$I147&lt;&gt;"-",$I147&lt;&gt;""),
  "mkdir """&amp;shortcut設定!$F$4&amp;"\"&amp;shortcut設定!$F$8&amp;""" &amp; """&amp;shortcut設定!$F$7&amp;""" """&amp;$U147&amp;""" """&amp;$C147&amp;""""&amp;IF($D147="-",""," """&amp;$D147&amp;""""),
  ""
)</f>
        <v/>
      </c>
      <c r="U147" s="14" t="str">
        <f>IF(
  AND($A147&lt;&gt;"",$I147&lt;&gt;"-",$I147&lt;&gt;""),
  shortcut設定!$F$4&amp;"\"&amp;shortcut設定!$F$8&amp;"\"&amp;$I147&amp;"（"&amp;$B147&amp;"）.lnk",
  ""
)</f>
        <v/>
      </c>
      <c r="V147" s="13" t="str">
        <f>IF(
  AND($A147&lt;&gt;"",$J147&lt;&gt;"-",$J147&lt;&gt;""),
  "mkdir """&amp;shortcut設定!$F$4&amp;"\"&amp;shortcut設定!$F$9&amp;""" &amp; """&amp;shortcut設定!$F$7&amp;""" """&amp;$W147&amp;""" """&amp;$C147&amp;""""&amp;IF($D147="-",""," """&amp;$D147&amp;"""")&amp;IF($J147="-",""," """" """&amp;$J147&amp;""""),
  ""
)</f>
        <v/>
      </c>
      <c r="W147" s="14" t="str">
        <f>IF(
  AND($A147&lt;&gt;"",$J147&lt;&gt;"-",$J147&lt;&gt;""),
  shortcut設定!$F$4&amp;"\"&amp;shortcut設定!$F$9&amp;"\"&amp;$A147&amp;"（"&amp;$B147&amp;"）.lnk",
  ""
)</f>
        <v/>
      </c>
      <c r="X147" s="13" t="str">
        <f>IF(
  AND($A147&lt;&gt;"",$K147&lt;&gt;"-",$K147&lt;&gt;""),
  """"&amp;shortcut設定!$F$7&amp;""" """&amp;$AA147&amp;""" """&amp;$C147&amp;""""&amp;IF($D147="-",""," """&amp;$D147&amp;""""),
  ""
)</f>
        <v/>
      </c>
      <c r="Y147" s="9" t="str">
        <f ca="1">IFERROR(
  VLOOKUP(
    $G147,
    shortcut設定!$F:$J,
    MATCH(
      "ProgramsIndex",
      shortcut設定!$F$12:$J$12,
      0
    ),
    FALSE
  ),
  ""
)</f>
        <v>200</v>
      </c>
      <c r="Z147" s="20" t="str">
        <f t="shared" si="12"/>
        <v/>
      </c>
      <c r="AA147" s="13" t="str">
        <f>IF(
  AND($A147&lt;&gt;"",$K147="○"),
  shortcut設定!$F$5&amp;"\"&amp;Y147&amp;"_"&amp;A147&amp;"（"&amp;B147&amp;"）"&amp;Z147&amp;".lnk",
  ""
)</f>
        <v/>
      </c>
      <c r="AB147" s="13" t="str">
        <f>IF(
  AND($A147&lt;&gt;"",$M147="○"),
  """"&amp;shortcut設定!$F$7&amp;""" """&amp;$AC147&amp;""" """&amp;$C147&amp;""""&amp;IF($D147="-",""," """&amp;$D147&amp;""""),
  ""
)</f>
        <v/>
      </c>
      <c r="AC147" s="9" t="str">
        <f>IF(
  AND($A147&lt;&gt;"",$M147="○"),
  shortcut設定!$F$6&amp;"\"&amp;A147&amp;"（"&amp;B147&amp;"）.lnk",
  ""
)</f>
        <v/>
      </c>
      <c r="AD147" s="13" t="str">
        <f>IF(
  AND($A147&lt;&gt;"",$N147&lt;&gt;"-",$N147&lt;&gt;""),
  """"&amp;shortcut設定!$F$7&amp;""" """&amp;$N147&amp;".lnk"" """&amp;$C147&amp;""""&amp;IF($D147="-",""," """&amp;$D147&amp;""""),
  ""
)</f>
        <v/>
      </c>
      <c r="AE147" s="97" t="s">
        <v>193</v>
      </c>
    </row>
    <row r="148" spans="1:31">
      <c r="A148" s="9" t="s">
        <v>732</v>
      </c>
      <c r="B148" s="9" t="s">
        <v>869</v>
      </c>
      <c r="C148" s="9" t="s">
        <v>117</v>
      </c>
      <c r="D148" s="15" t="s">
        <v>43</v>
      </c>
      <c r="E148" s="15" t="s">
        <v>0</v>
      </c>
      <c r="F148" s="15" t="s">
        <v>0</v>
      </c>
      <c r="G148" s="9" t="s">
        <v>567</v>
      </c>
      <c r="H148" s="15" t="s">
        <v>69</v>
      </c>
      <c r="I148" s="15" t="s">
        <v>69</v>
      </c>
      <c r="J148" s="15" t="s">
        <v>69</v>
      </c>
      <c r="K148" s="99" t="s">
        <v>69</v>
      </c>
      <c r="L148" s="100" t="s">
        <v>596</v>
      </c>
      <c r="M148" s="15" t="s">
        <v>69</v>
      </c>
      <c r="N148" s="26" t="s">
        <v>1000</v>
      </c>
      <c r="O148" s="9" t="str">
        <f t="shared" si="11"/>
        <v/>
      </c>
      <c r="P148" s="9" t="str">
        <f t="shared" si="10"/>
        <v/>
      </c>
      <c r="Q148" s="13" t="str">
        <f>IF(
  AND($A148&lt;&gt;"",$H148="○"),
  "mkdir """&amp;S148&amp;""" &amp; """&amp;shortcut設定!$F$7&amp;""" """&amp;S148&amp;"\"&amp;A148&amp;"（"&amp;B148&amp;"）.lnk"" """&amp;C148&amp;""""&amp;IF($D148="-",""," """&amp;$D148&amp;""""),
  ""
)</f>
        <v/>
      </c>
      <c r="R148" s="9" t="str">
        <f ca="1">IFERROR(
  VLOOKUP(
    $G148,
    shortcut設定!$F:$J,
    MATCH(
      "ProgramsIndex",
      shortcut設定!$F$12:$J$12,
      0
    ),
    FALSE
  ),
  ""
)</f>
        <v>200</v>
      </c>
      <c r="S148" s="13" t="str">
        <f>IF(
  AND($A148&lt;&gt;"",$H148="○"),
  shortcut設定!$F$4&amp;"\"&amp;R148&amp;"_"&amp;G148,
  ""
)</f>
        <v/>
      </c>
      <c r="T148" s="13" t="str">
        <f>IF(
  AND($A148&lt;&gt;"",$I148&lt;&gt;"-",$I148&lt;&gt;""),
  "mkdir """&amp;shortcut設定!$F$4&amp;"\"&amp;shortcut設定!$F$8&amp;""" &amp; """&amp;shortcut設定!$F$7&amp;""" """&amp;$U148&amp;""" """&amp;$C148&amp;""""&amp;IF($D148="-",""," """&amp;$D148&amp;""""),
  ""
)</f>
        <v/>
      </c>
      <c r="U148" s="14" t="str">
        <f>IF(
  AND($A148&lt;&gt;"",$I148&lt;&gt;"-",$I148&lt;&gt;""),
  shortcut設定!$F$4&amp;"\"&amp;shortcut設定!$F$8&amp;"\"&amp;$I148&amp;"（"&amp;$B148&amp;"）.lnk",
  ""
)</f>
        <v/>
      </c>
      <c r="V148" s="13" t="str">
        <f>IF(
  AND($A148&lt;&gt;"",$J148&lt;&gt;"-",$J148&lt;&gt;""),
  "mkdir """&amp;shortcut設定!$F$4&amp;"\"&amp;shortcut設定!$F$9&amp;""" &amp; """&amp;shortcut設定!$F$7&amp;""" """&amp;$W148&amp;""" """&amp;$C148&amp;""""&amp;IF($D148="-",""," """&amp;$D148&amp;"""")&amp;IF($J148="-",""," """" """&amp;$J148&amp;""""),
  ""
)</f>
        <v/>
      </c>
      <c r="W148" s="14" t="str">
        <f>IF(
  AND($A148&lt;&gt;"",$J148&lt;&gt;"-",$J148&lt;&gt;""),
  shortcut設定!$F$4&amp;"\"&amp;shortcut設定!$F$9&amp;"\"&amp;$A148&amp;"（"&amp;$B148&amp;"）.lnk",
  ""
)</f>
        <v/>
      </c>
      <c r="X148" s="13" t="str">
        <f>IF(
  AND($A148&lt;&gt;"",$K148&lt;&gt;"-",$K148&lt;&gt;""),
  """"&amp;shortcut設定!$F$7&amp;""" """&amp;$AA148&amp;""" """&amp;$C148&amp;""""&amp;IF($D148="-",""," """&amp;$D148&amp;""""),
  ""
)</f>
        <v/>
      </c>
      <c r="Y148" s="9" t="str">
        <f ca="1">IFERROR(
  VLOOKUP(
    $G148,
    shortcut設定!$F:$J,
    MATCH(
      "ProgramsIndex",
      shortcut設定!$F$12:$J$12,
      0
    ),
    FALSE
  ),
  ""
)</f>
        <v>200</v>
      </c>
      <c r="Z148" s="20" t="str">
        <f t="shared" si="12"/>
        <v/>
      </c>
      <c r="AA148" s="13" t="str">
        <f>IF(
  AND($A148&lt;&gt;"",$K148="○"),
  shortcut設定!$F$5&amp;"\"&amp;Y148&amp;"_"&amp;A148&amp;"（"&amp;B148&amp;"）"&amp;Z148&amp;".lnk",
  ""
)</f>
        <v/>
      </c>
      <c r="AB148" s="13" t="str">
        <f>IF(
  AND($A148&lt;&gt;"",$M148="○"),
  """"&amp;shortcut設定!$F$7&amp;""" """&amp;$AC148&amp;""" """&amp;$C148&amp;""""&amp;IF($D148="-",""," """&amp;$D148&amp;""""),
  ""
)</f>
        <v/>
      </c>
      <c r="AC148" s="9" t="str">
        <f>IF(
  AND($A148&lt;&gt;"",$M148="○"),
  shortcut設定!$F$6&amp;"\"&amp;A148&amp;"（"&amp;B148&amp;"）.lnk",
  ""
)</f>
        <v/>
      </c>
      <c r="AD148" s="13" t="str">
        <f>IF(
  AND($A148&lt;&gt;"",$N148&lt;&gt;"-",$N148&lt;&gt;""),
  """"&amp;shortcut設定!$F$7&amp;""" """&amp;$N148&amp;".lnk"" """&amp;$C148&amp;""""&amp;IF($D148="-",""," """&amp;$D148&amp;""""),
  ""
)</f>
        <v/>
      </c>
      <c r="AE148" s="97" t="s">
        <v>193</v>
      </c>
    </row>
    <row r="149" spans="1:31">
      <c r="A149" s="9" t="s">
        <v>733</v>
      </c>
      <c r="B149" s="9" t="s">
        <v>870</v>
      </c>
      <c r="C149" s="9" t="s">
        <v>118</v>
      </c>
      <c r="D149" s="15" t="s">
        <v>43</v>
      </c>
      <c r="E149" s="15" t="s">
        <v>0</v>
      </c>
      <c r="F149" s="15" t="s">
        <v>0</v>
      </c>
      <c r="G149" s="9" t="s">
        <v>567</v>
      </c>
      <c r="H149" s="15" t="s">
        <v>69</v>
      </c>
      <c r="I149" s="15" t="s">
        <v>69</v>
      </c>
      <c r="J149" s="15" t="s">
        <v>69</v>
      </c>
      <c r="K149" s="99" t="s">
        <v>69</v>
      </c>
      <c r="L149" s="100" t="s">
        <v>596</v>
      </c>
      <c r="M149" s="15" t="s">
        <v>69</v>
      </c>
      <c r="N149" s="26" t="s">
        <v>1000</v>
      </c>
      <c r="O149" s="9" t="str">
        <f t="shared" si="11"/>
        <v/>
      </c>
      <c r="P149" s="9" t="str">
        <f t="shared" si="10"/>
        <v/>
      </c>
      <c r="Q149" s="13" t="str">
        <f>IF(
  AND($A149&lt;&gt;"",$H149="○"),
  "mkdir """&amp;S149&amp;""" &amp; """&amp;shortcut設定!$F$7&amp;""" """&amp;S149&amp;"\"&amp;A149&amp;"（"&amp;B149&amp;"）.lnk"" """&amp;C149&amp;""""&amp;IF($D149="-",""," """&amp;$D149&amp;""""),
  ""
)</f>
        <v/>
      </c>
      <c r="R149" s="9" t="str">
        <f ca="1">IFERROR(
  VLOOKUP(
    $G149,
    shortcut設定!$F:$J,
    MATCH(
      "ProgramsIndex",
      shortcut設定!$F$12:$J$12,
      0
    ),
    FALSE
  ),
  ""
)</f>
        <v>200</v>
      </c>
      <c r="S149" s="13" t="str">
        <f>IF(
  AND($A149&lt;&gt;"",$H149="○"),
  shortcut設定!$F$4&amp;"\"&amp;R149&amp;"_"&amp;G149,
  ""
)</f>
        <v/>
      </c>
      <c r="T149" s="13" t="str">
        <f>IF(
  AND($A149&lt;&gt;"",$I149&lt;&gt;"-",$I149&lt;&gt;""),
  "mkdir """&amp;shortcut設定!$F$4&amp;"\"&amp;shortcut設定!$F$8&amp;""" &amp; """&amp;shortcut設定!$F$7&amp;""" """&amp;$U149&amp;""" """&amp;$C149&amp;""""&amp;IF($D149="-",""," """&amp;$D149&amp;""""),
  ""
)</f>
        <v/>
      </c>
      <c r="U149" s="14" t="str">
        <f>IF(
  AND($A149&lt;&gt;"",$I149&lt;&gt;"-",$I149&lt;&gt;""),
  shortcut設定!$F$4&amp;"\"&amp;shortcut設定!$F$8&amp;"\"&amp;$I149&amp;"（"&amp;$B149&amp;"）.lnk",
  ""
)</f>
        <v/>
      </c>
      <c r="V149" s="13" t="str">
        <f>IF(
  AND($A149&lt;&gt;"",$J149&lt;&gt;"-",$J149&lt;&gt;""),
  "mkdir """&amp;shortcut設定!$F$4&amp;"\"&amp;shortcut設定!$F$9&amp;""" &amp; """&amp;shortcut設定!$F$7&amp;""" """&amp;$W149&amp;""" """&amp;$C149&amp;""""&amp;IF($D149="-",""," """&amp;$D149&amp;"""")&amp;IF($J149="-",""," """" """&amp;$J149&amp;""""),
  ""
)</f>
        <v/>
      </c>
      <c r="W149" s="14" t="str">
        <f>IF(
  AND($A149&lt;&gt;"",$J149&lt;&gt;"-",$J149&lt;&gt;""),
  shortcut設定!$F$4&amp;"\"&amp;shortcut設定!$F$9&amp;"\"&amp;$A149&amp;"（"&amp;$B149&amp;"）.lnk",
  ""
)</f>
        <v/>
      </c>
      <c r="X149" s="13" t="str">
        <f>IF(
  AND($A149&lt;&gt;"",$K149&lt;&gt;"-",$K149&lt;&gt;""),
  """"&amp;shortcut設定!$F$7&amp;""" """&amp;$AA149&amp;""" """&amp;$C149&amp;""""&amp;IF($D149="-",""," """&amp;$D149&amp;""""),
  ""
)</f>
        <v/>
      </c>
      <c r="Y149" s="9" t="str">
        <f ca="1">IFERROR(
  VLOOKUP(
    $G149,
    shortcut設定!$F:$J,
    MATCH(
      "ProgramsIndex",
      shortcut設定!$F$12:$J$12,
      0
    ),
    FALSE
  ),
  ""
)</f>
        <v>200</v>
      </c>
      <c r="Z149" s="20" t="str">
        <f t="shared" si="12"/>
        <v/>
      </c>
      <c r="AA149" s="13" t="str">
        <f>IF(
  AND($A149&lt;&gt;"",$K149="○"),
  shortcut設定!$F$5&amp;"\"&amp;Y149&amp;"_"&amp;A149&amp;"（"&amp;B149&amp;"）"&amp;Z149&amp;".lnk",
  ""
)</f>
        <v/>
      </c>
      <c r="AB149" s="13" t="str">
        <f>IF(
  AND($A149&lt;&gt;"",$M149="○"),
  """"&amp;shortcut設定!$F$7&amp;""" """&amp;$AC149&amp;""" """&amp;$C149&amp;""""&amp;IF($D149="-",""," """&amp;$D149&amp;""""),
  ""
)</f>
        <v/>
      </c>
      <c r="AC149" s="9" t="str">
        <f>IF(
  AND($A149&lt;&gt;"",$M149="○"),
  shortcut設定!$F$6&amp;"\"&amp;A149&amp;"（"&amp;B149&amp;"）.lnk",
  ""
)</f>
        <v/>
      </c>
      <c r="AD149" s="13" t="str">
        <f>IF(
  AND($A149&lt;&gt;"",$N149&lt;&gt;"-",$N149&lt;&gt;""),
  """"&amp;shortcut設定!$F$7&amp;""" """&amp;$N149&amp;".lnk"" """&amp;$C149&amp;""""&amp;IF($D149="-",""," """&amp;$D149&amp;""""),
  ""
)</f>
        <v/>
      </c>
      <c r="AE149" s="97" t="s">
        <v>193</v>
      </c>
    </row>
    <row r="150" spans="1:31">
      <c r="A150" s="9" t="s">
        <v>734</v>
      </c>
      <c r="B150" s="9" t="s">
        <v>871</v>
      </c>
      <c r="C150" s="9" t="s">
        <v>120</v>
      </c>
      <c r="D150" s="15" t="s">
        <v>43</v>
      </c>
      <c r="E150" s="15" t="s">
        <v>0</v>
      </c>
      <c r="F150" s="15" t="s">
        <v>0</v>
      </c>
      <c r="G150" s="9" t="s">
        <v>567</v>
      </c>
      <c r="H150" s="15" t="s">
        <v>69</v>
      </c>
      <c r="I150" s="15" t="s">
        <v>69</v>
      </c>
      <c r="J150" s="15" t="s">
        <v>69</v>
      </c>
      <c r="K150" s="99" t="s">
        <v>69</v>
      </c>
      <c r="L150" s="100" t="s">
        <v>596</v>
      </c>
      <c r="M150" s="15" t="s">
        <v>69</v>
      </c>
      <c r="N150" s="26" t="s">
        <v>1000</v>
      </c>
      <c r="O150" s="9" t="str">
        <f t="shared" si="11"/>
        <v/>
      </c>
      <c r="P150" s="9" t="str">
        <f t="shared" si="10"/>
        <v/>
      </c>
      <c r="Q150" s="13" t="str">
        <f>IF(
  AND($A150&lt;&gt;"",$H150="○"),
  "mkdir """&amp;S150&amp;""" &amp; """&amp;shortcut設定!$F$7&amp;""" """&amp;S150&amp;"\"&amp;A150&amp;"（"&amp;B150&amp;"）.lnk"" """&amp;C150&amp;""""&amp;IF($D150="-",""," """&amp;$D150&amp;""""),
  ""
)</f>
        <v/>
      </c>
      <c r="R150" s="9" t="str">
        <f ca="1">IFERROR(
  VLOOKUP(
    $G150,
    shortcut設定!$F:$J,
    MATCH(
      "ProgramsIndex",
      shortcut設定!$F$12:$J$12,
      0
    ),
    FALSE
  ),
  ""
)</f>
        <v>200</v>
      </c>
      <c r="S150" s="13" t="str">
        <f>IF(
  AND($A150&lt;&gt;"",$H150="○"),
  shortcut設定!$F$4&amp;"\"&amp;R150&amp;"_"&amp;G150,
  ""
)</f>
        <v/>
      </c>
      <c r="T150" s="13" t="str">
        <f>IF(
  AND($A150&lt;&gt;"",$I150&lt;&gt;"-",$I150&lt;&gt;""),
  "mkdir """&amp;shortcut設定!$F$4&amp;"\"&amp;shortcut設定!$F$8&amp;""" &amp; """&amp;shortcut設定!$F$7&amp;""" """&amp;$U150&amp;""" """&amp;$C150&amp;""""&amp;IF($D150="-",""," """&amp;$D150&amp;""""),
  ""
)</f>
        <v/>
      </c>
      <c r="U150" s="14" t="str">
        <f>IF(
  AND($A150&lt;&gt;"",$I150&lt;&gt;"-",$I150&lt;&gt;""),
  shortcut設定!$F$4&amp;"\"&amp;shortcut設定!$F$8&amp;"\"&amp;$I150&amp;"（"&amp;$B150&amp;"）.lnk",
  ""
)</f>
        <v/>
      </c>
      <c r="V150" s="13" t="str">
        <f>IF(
  AND($A150&lt;&gt;"",$J150&lt;&gt;"-",$J150&lt;&gt;""),
  "mkdir """&amp;shortcut設定!$F$4&amp;"\"&amp;shortcut設定!$F$9&amp;""" &amp; """&amp;shortcut設定!$F$7&amp;""" """&amp;$W150&amp;""" """&amp;$C150&amp;""""&amp;IF($D150="-",""," """&amp;$D150&amp;"""")&amp;IF($J150="-",""," """" """&amp;$J150&amp;""""),
  ""
)</f>
        <v/>
      </c>
      <c r="W150" s="14" t="str">
        <f>IF(
  AND($A150&lt;&gt;"",$J150&lt;&gt;"-",$J150&lt;&gt;""),
  shortcut設定!$F$4&amp;"\"&amp;shortcut設定!$F$9&amp;"\"&amp;$A150&amp;"（"&amp;$B150&amp;"）.lnk",
  ""
)</f>
        <v/>
      </c>
      <c r="X150" s="13" t="str">
        <f>IF(
  AND($A150&lt;&gt;"",$K150&lt;&gt;"-",$K150&lt;&gt;""),
  """"&amp;shortcut設定!$F$7&amp;""" """&amp;$AA150&amp;""" """&amp;$C150&amp;""""&amp;IF($D150="-",""," """&amp;$D150&amp;""""),
  ""
)</f>
        <v/>
      </c>
      <c r="Y150" s="9" t="str">
        <f ca="1">IFERROR(
  VLOOKUP(
    $G150,
    shortcut設定!$F:$J,
    MATCH(
      "ProgramsIndex",
      shortcut設定!$F$12:$J$12,
      0
    ),
    FALSE
  ),
  ""
)</f>
        <v>200</v>
      </c>
      <c r="Z150" s="20" t="str">
        <f t="shared" si="12"/>
        <v/>
      </c>
      <c r="AA150" s="13" t="str">
        <f>IF(
  AND($A150&lt;&gt;"",$K150="○"),
  shortcut設定!$F$5&amp;"\"&amp;Y150&amp;"_"&amp;A150&amp;"（"&amp;B150&amp;"）"&amp;Z150&amp;".lnk",
  ""
)</f>
        <v/>
      </c>
      <c r="AB150" s="13" t="str">
        <f>IF(
  AND($A150&lt;&gt;"",$M150="○"),
  """"&amp;shortcut設定!$F$7&amp;""" """&amp;$AC150&amp;""" """&amp;$C150&amp;""""&amp;IF($D150="-",""," """&amp;$D150&amp;""""),
  ""
)</f>
        <v/>
      </c>
      <c r="AC150" s="9" t="str">
        <f>IF(
  AND($A150&lt;&gt;"",$M150="○"),
  shortcut設定!$F$6&amp;"\"&amp;A150&amp;"（"&amp;B150&amp;"）.lnk",
  ""
)</f>
        <v/>
      </c>
      <c r="AD150" s="13" t="str">
        <f>IF(
  AND($A150&lt;&gt;"",$N150&lt;&gt;"-",$N150&lt;&gt;""),
  """"&amp;shortcut設定!$F$7&amp;""" """&amp;$N150&amp;".lnk"" """&amp;$C150&amp;""""&amp;IF($D150="-",""," """&amp;$D150&amp;""""),
  ""
)</f>
        <v/>
      </c>
      <c r="AE150" s="97" t="s">
        <v>193</v>
      </c>
    </row>
    <row r="151" spans="1:31">
      <c r="A151" s="9" t="s">
        <v>735</v>
      </c>
      <c r="B151" s="9" t="s">
        <v>872</v>
      </c>
      <c r="C151" s="9" t="s">
        <v>121</v>
      </c>
      <c r="D151" s="15" t="s">
        <v>43</v>
      </c>
      <c r="E151" s="15" t="s">
        <v>0</v>
      </c>
      <c r="F151" s="15" t="s">
        <v>0</v>
      </c>
      <c r="G151" s="9" t="s">
        <v>567</v>
      </c>
      <c r="H151" s="15" t="s">
        <v>69</v>
      </c>
      <c r="I151" s="15" t="s">
        <v>69</v>
      </c>
      <c r="J151" s="15" t="s">
        <v>69</v>
      </c>
      <c r="K151" s="99" t="s">
        <v>895</v>
      </c>
      <c r="L151" s="100" t="s">
        <v>596</v>
      </c>
      <c r="M151" s="15" t="s">
        <v>69</v>
      </c>
      <c r="N151" s="26" t="s">
        <v>1000</v>
      </c>
      <c r="O151" s="9" t="str">
        <f t="shared" si="11"/>
        <v/>
      </c>
      <c r="P151" s="9" t="str">
        <f t="shared" si="10"/>
        <v/>
      </c>
      <c r="Q151" s="13" t="str">
        <f>IF(
  AND($A151&lt;&gt;"",$H151="○"),
  "mkdir """&amp;S151&amp;""" &amp; """&amp;shortcut設定!$F$7&amp;""" """&amp;S151&amp;"\"&amp;A151&amp;"（"&amp;B151&amp;"）.lnk"" """&amp;C151&amp;""""&amp;IF($D151="-",""," """&amp;$D151&amp;""""),
  ""
)</f>
        <v/>
      </c>
      <c r="R151" s="9" t="str">
        <f ca="1">IFERROR(
  VLOOKUP(
    $G151,
    shortcut設定!$F:$J,
    MATCH(
      "ProgramsIndex",
      shortcut設定!$F$12:$J$12,
      0
    ),
    FALSE
  ),
  ""
)</f>
        <v>200</v>
      </c>
      <c r="S151" s="13" t="str">
        <f>IF(
  AND($A151&lt;&gt;"",$H151="○"),
  shortcut設定!$F$4&amp;"\"&amp;R151&amp;"_"&amp;G151,
  ""
)</f>
        <v/>
      </c>
      <c r="T151" s="13" t="str">
        <f>IF(
  AND($A151&lt;&gt;"",$I151&lt;&gt;"-",$I151&lt;&gt;""),
  "mkdir """&amp;shortcut設定!$F$4&amp;"\"&amp;shortcut設定!$F$8&amp;""" &amp; """&amp;shortcut設定!$F$7&amp;""" """&amp;$U151&amp;""" """&amp;$C151&amp;""""&amp;IF($D151="-",""," """&amp;$D151&amp;""""),
  ""
)</f>
        <v/>
      </c>
      <c r="U151" s="14" t="str">
        <f>IF(
  AND($A151&lt;&gt;"",$I151&lt;&gt;"-",$I151&lt;&gt;""),
  shortcut設定!$F$4&amp;"\"&amp;shortcut設定!$F$8&amp;"\"&amp;$I151&amp;"（"&amp;$B151&amp;"）.lnk",
  ""
)</f>
        <v/>
      </c>
      <c r="V151" s="13" t="str">
        <f>IF(
  AND($A151&lt;&gt;"",$J151&lt;&gt;"-",$J151&lt;&gt;""),
  "mkdir """&amp;shortcut設定!$F$4&amp;"\"&amp;shortcut設定!$F$9&amp;""" &amp; """&amp;shortcut設定!$F$7&amp;""" """&amp;$W151&amp;""" """&amp;$C151&amp;""""&amp;IF($D151="-",""," """&amp;$D151&amp;"""")&amp;IF($J151="-",""," """" """&amp;$J151&amp;""""),
  ""
)</f>
        <v/>
      </c>
      <c r="W151" s="14" t="str">
        <f>IF(
  AND($A151&lt;&gt;"",$J151&lt;&gt;"-",$J151&lt;&gt;""),
  shortcut設定!$F$4&amp;"\"&amp;shortcut設定!$F$9&amp;"\"&amp;$A151&amp;"（"&amp;$B151&amp;"）.lnk",
  ""
)</f>
        <v/>
      </c>
      <c r="X151" s="13" t="str">
        <f ca="1">IF(
  AND($A151&lt;&gt;"",$K151&lt;&gt;"-",$K151&lt;&gt;""),
  """"&amp;shortcut設定!$F$7&amp;""" """&amp;$AA151&amp;""" """&amp;$C151&amp;""""&amp;IF($D151="-",""," """&amp;$D151&amp;""""),
  ""
)</f>
        <v>"C:\codes\vbs\command\CreateShortcutFile.vbs" "%USERPROFILE%\AppData\Roaming\Microsoft\Windows\SendTo\200_OutputFileInfo.vbs（ファイル情報出力）.lnk" "C:\codes\vbs\tools\win\file_info\OutputFileInfo.vbs"</v>
      </c>
      <c r="Y151" s="9" t="str">
        <f ca="1">IFERROR(
  VLOOKUP(
    $G151,
    shortcut設定!$F:$J,
    MATCH(
      "ProgramsIndex",
      shortcut設定!$F$12:$J$12,
      0
    ),
    FALSE
  ),
  ""
)</f>
        <v>200</v>
      </c>
      <c r="Z151" s="20" t="str">
        <f t="shared" si="12"/>
        <v/>
      </c>
      <c r="AA151" s="13" t="str">
        <f ca="1">IF(
  AND($A151&lt;&gt;"",$K151="○"),
  shortcut設定!$F$5&amp;"\"&amp;Y151&amp;"_"&amp;A151&amp;"（"&amp;B151&amp;"）"&amp;Z151&amp;".lnk",
  ""
)</f>
        <v>%USERPROFILE%\AppData\Roaming\Microsoft\Windows\SendTo\200_OutputFileInfo.vbs（ファイル情報出力）.lnk</v>
      </c>
      <c r="AB151" s="13" t="str">
        <f>IF(
  AND($A151&lt;&gt;"",$M151="○"),
  """"&amp;shortcut設定!$F$7&amp;""" """&amp;$AC151&amp;""" """&amp;$C151&amp;""""&amp;IF($D151="-",""," """&amp;$D151&amp;""""),
  ""
)</f>
        <v/>
      </c>
      <c r="AC151" s="9" t="str">
        <f>IF(
  AND($A151&lt;&gt;"",$M151="○"),
  shortcut設定!$F$6&amp;"\"&amp;A151&amp;"（"&amp;B151&amp;"）.lnk",
  ""
)</f>
        <v/>
      </c>
      <c r="AD151" s="13" t="str">
        <f>IF(
  AND($A151&lt;&gt;"",$N151&lt;&gt;"-",$N151&lt;&gt;""),
  """"&amp;shortcut設定!$F$7&amp;""" """&amp;$N151&amp;".lnk"" """&amp;$C151&amp;""""&amp;IF($D151="-",""," """&amp;$D151&amp;""""),
  ""
)</f>
        <v/>
      </c>
      <c r="AE151" s="97" t="s">
        <v>193</v>
      </c>
    </row>
    <row r="152" spans="1:31">
      <c r="A152" s="9" t="s">
        <v>736</v>
      </c>
      <c r="B152" s="9" t="s">
        <v>873</v>
      </c>
      <c r="C152" s="9" t="s">
        <v>122</v>
      </c>
      <c r="D152" s="15" t="s">
        <v>43</v>
      </c>
      <c r="E152" s="15" t="s">
        <v>0</v>
      </c>
      <c r="F152" s="15" t="s">
        <v>0</v>
      </c>
      <c r="G152" s="9" t="s">
        <v>567</v>
      </c>
      <c r="H152" s="15" t="s">
        <v>69</v>
      </c>
      <c r="I152" s="15" t="s">
        <v>69</v>
      </c>
      <c r="J152" s="15" t="s">
        <v>69</v>
      </c>
      <c r="K152" s="99" t="s">
        <v>69</v>
      </c>
      <c r="L152" s="100" t="s">
        <v>596</v>
      </c>
      <c r="M152" s="15" t="s">
        <v>69</v>
      </c>
      <c r="N152" s="26" t="s">
        <v>1000</v>
      </c>
      <c r="O152" s="9" t="str">
        <f t="shared" si="11"/>
        <v/>
      </c>
      <c r="P152" s="9" t="str">
        <f t="shared" si="10"/>
        <v/>
      </c>
      <c r="Q152" s="13" t="str">
        <f>IF(
  AND($A152&lt;&gt;"",$H152="○"),
  "mkdir """&amp;S152&amp;""" &amp; """&amp;shortcut設定!$F$7&amp;""" """&amp;S152&amp;"\"&amp;A152&amp;"（"&amp;B152&amp;"）.lnk"" """&amp;C152&amp;""""&amp;IF($D152="-",""," """&amp;$D152&amp;""""),
  ""
)</f>
        <v/>
      </c>
      <c r="R152" s="9" t="str">
        <f ca="1">IFERROR(
  VLOOKUP(
    $G152,
    shortcut設定!$F:$J,
    MATCH(
      "ProgramsIndex",
      shortcut設定!$F$12:$J$12,
      0
    ),
    FALSE
  ),
  ""
)</f>
        <v>200</v>
      </c>
      <c r="S152" s="13" t="str">
        <f>IF(
  AND($A152&lt;&gt;"",$H152="○"),
  shortcut設定!$F$4&amp;"\"&amp;R152&amp;"_"&amp;G152,
  ""
)</f>
        <v/>
      </c>
      <c r="T152" s="13" t="str">
        <f>IF(
  AND($A152&lt;&gt;"",$I152&lt;&gt;"-",$I152&lt;&gt;""),
  "mkdir """&amp;shortcut設定!$F$4&amp;"\"&amp;shortcut設定!$F$8&amp;""" &amp; """&amp;shortcut設定!$F$7&amp;""" """&amp;$U152&amp;""" """&amp;$C152&amp;""""&amp;IF($D152="-",""," """&amp;$D152&amp;""""),
  ""
)</f>
        <v/>
      </c>
      <c r="U152" s="14" t="str">
        <f>IF(
  AND($A152&lt;&gt;"",$I152&lt;&gt;"-",$I152&lt;&gt;""),
  shortcut設定!$F$4&amp;"\"&amp;shortcut設定!$F$8&amp;"\"&amp;$I152&amp;"（"&amp;$B152&amp;"）.lnk",
  ""
)</f>
        <v/>
      </c>
      <c r="V152" s="13" t="str">
        <f>IF(
  AND($A152&lt;&gt;"",$J152&lt;&gt;"-",$J152&lt;&gt;""),
  "mkdir """&amp;shortcut設定!$F$4&amp;"\"&amp;shortcut設定!$F$9&amp;""" &amp; """&amp;shortcut設定!$F$7&amp;""" """&amp;$W152&amp;""" """&amp;$C152&amp;""""&amp;IF($D152="-",""," """&amp;$D152&amp;"""")&amp;IF($J152="-",""," """" """&amp;$J152&amp;""""),
  ""
)</f>
        <v/>
      </c>
      <c r="W152" s="14" t="str">
        <f>IF(
  AND($A152&lt;&gt;"",$J152&lt;&gt;"-",$J152&lt;&gt;""),
  shortcut設定!$F$4&amp;"\"&amp;shortcut設定!$F$9&amp;"\"&amp;$A152&amp;"（"&amp;$B152&amp;"）.lnk",
  ""
)</f>
        <v/>
      </c>
      <c r="X152" s="13" t="str">
        <f>IF(
  AND($A152&lt;&gt;"",$K152&lt;&gt;"-",$K152&lt;&gt;""),
  """"&amp;shortcut設定!$F$7&amp;""" """&amp;$AA152&amp;""" """&amp;$C152&amp;""""&amp;IF($D152="-",""," """&amp;$D152&amp;""""),
  ""
)</f>
        <v/>
      </c>
      <c r="Y152" s="9" t="str">
        <f ca="1">IFERROR(
  VLOOKUP(
    $G152,
    shortcut設定!$F:$J,
    MATCH(
      "ProgramsIndex",
      shortcut設定!$F$12:$J$12,
      0
    ),
    FALSE
  ),
  ""
)</f>
        <v>200</v>
      </c>
      <c r="Z152" s="20" t="str">
        <f t="shared" si="12"/>
        <v/>
      </c>
      <c r="AA152" s="13" t="str">
        <f>IF(
  AND($A152&lt;&gt;"",$K152="○"),
  shortcut設定!$F$5&amp;"\"&amp;Y152&amp;"_"&amp;A152&amp;"（"&amp;B152&amp;"）"&amp;Z152&amp;".lnk",
  ""
)</f>
        <v/>
      </c>
      <c r="AB152" s="13" t="str">
        <f>IF(
  AND($A152&lt;&gt;"",$M152="○"),
  """"&amp;shortcut設定!$F$7&amp;""" """&amp;$AC152&amp;""" """&amp;$C152&amp;""""&amp;IF($D152="-",""," """&amp;$D152&amp;""""),
  ""
)</f>
        <v/>
      </c>
      <c r="AC152" s="9" t="str">
        <f>IF(
  AND($A152&lt;&gt;"",$M152="○"),
  shortcut設定!$F$6&amp;"\"&amp;A152&amp;"（"&amp;B152&amp;"）.lnk",
  ""
)</f>
        <v/>
      </c>
      <c r="AD152" s="13" t="str">
        <f>IF(
  AND($A152&lt;&gt;"",$N152&lt;&gt;"-",$N152&lt;&gt;""),
  """"&amp;shortcut設定!$F$7&amp;""" """&amp;$N152&amp;".lnk"" """&amp;$C152&amp;""""&amp;IF($D152="-",""," """&amp;$D152&amp;""""),
  ""
)</f>
        <v/>
      </c>
      <c r="AE152" s="97" t="s">
        <v>193</v>
      </c>
    </row>
    <row r="153" spans="1:31">
      <c r="A153" s="9" t="s">
        <v>737</v>
      </c>
      <c r="B153" s="9" t="s">
        <v>874</v>
      </c>
      <c r="C153" s="9" t="s">
        <v>123</v>
      </c>
      <c r="D153" s="15" t="s">
        <v>43</v>
      </c>
      <c r="E153" s="15" t="s">
        <v>0</v>
      </c>
      <c r="F153" s="15" t="s">
        <v>0</v>
      </c>
      <c r="G153" s="9" t="s">
        <v>567</v>
      </c>
      <c r="H153" s="15" t="s">
        <v>69</v>
      </c>
      <c r="I153" s="15" t="s">
        <v>69</v>
      </c>
      <c r="J153" s="15" t="s">
        <v>69</v>
      </c>
      <c r="K153" s="99" t="s">
        <v>69</v>
      </c>
      <c r="L153" s="100" t="s">
        <v>596</v>
      </c>
      <c r="M153" s="15" t="s">
        <v>69</v>
      </c>
      <c r="N153" s="26" t="s">
        <v>1000</v>
      </c>
      <c r="O153" s="9" t="str">
        <f t="shared" si="11"/>
        <v/>
      </c>
      <c r="P153" s="9" t="str">
        <f t="shared" si="10"/>
        <v/>
      </c>
      <c r="Q153" s="13" t="str">
        <f>IF(
  AND($A153&lt;&gt;"",$H153="○"),
  "mkdir """&amp;S153&amp;""" &amp; """&amp;shortcut設定!$F$7&amp;""" """&amp;S153&amp;"\"&amp;A153&amp;"（"&amp;B153&amp;"）.lnk"" """&amp;C153&amp;""""&amp;IF($D153="-",""," """&amp;$D153&amp;""""),
  ""
)</f>
        <v/>
      </c>
      <c r="R153" s="9" t="str">
        <f ca="1">IFERROR(
  VLOOKUP(
    $G153,
    shortcut設定!$F:$J,
    MATCH(
      "ProgramsIndex",
      shortcut設定!$F$12:$J$12,
      0
    ),
    FALSE
  ),
  ""
)</f>
        <v>200</v>
      </c>
      <c r="S153" s="13" t="str">
        <f>IF(
  AND($A153&lt;&gt;"",$H153="○"),
  shortcut設定!$F$4&amp;"\"&amp;R153&amp;"_"&amp;G153,
  ""
)</f>
        <v/>
      </c>
      <c r="T153" s="13" t="str">
        <f>IF(
  AND($A153&lt;&gt;"",$I153&lt;&gt;"-",$I153&lt;&gt;""),
  "mkdir """&amp;shortcut設定!$F$4&amp;"\"&amp;shortcut設定!$F$8&amp;""" &amp; """&amp;shortcut設定!$F$7&amp;""" """&amp;$U153&amp;""" """&amp;$C153&amp;""""&amp;IF($D153="-",""," """&amp;$D153&amp;""""),
  ""
)</f>
        <v/>
      </c>
      <c r="U153" s="14" t="str">
        <f>IF(
  AND($A153&lt;&gt;"",$I153&lt;&gt;"-",$I153&lt;&gt;""),
  shortcut設定!$F$4&amp;"\"&amp;shortcut設定!$F$8&amp;"\"&amp;$I153&amp;"（"&amp;$B153&amp;"）.lnk",
  ""
)</f>
        <v/>
      </c>
      <c r="V153" s="13" t="str">
        <f>IF(
  AND($A153&lt;&gt;"",$J153&lt;&gt;"-",$J153&lt;&gt;""),
  "mkdir """&amp;shortcut設定!$F$4&amp;"\"&amp;shortcut設定!$F$9&amp;""" &amp; """&amp;shortcut設定!$F$7&amp;""" """&amp;$W153&amp;""" """&amp;$C153&amp;""""&amp;IF($D153="-",""," """&amp;$D153&amp;"""")&amp;IF($J153="-",""," """" """&amp;$J153&amp;""""),
  ""
)</f>
        <v/>
      </c>
      <c r="W153" s="14" t="str">
        <f>IF(
  AND($A153&lt;&gt;"",$J153&lt;&gt;"-",$J153&lt;&gt;""),
  shortcut設定!$F$4&amp;"\"&amp;shortcut設定!$F$9&amp;"\"&amp;$A153&amp;"（"&amp;$B153&amp;"）.lnk",
  ""
)</f>
        <v/>
      </c>
      <c r="X153" s="13" t="str">
        <f>IF(
  AND($A153&lt;&gt;"",$K153&lt;&gt;"-",$K153&lt;&gt;""),
  """"&amp;shortcut設定!$F$7&amp;""" """&amp;$AA153&amp;""" """&amp;$C153&amp;""""&amp;IF($D153="-",""," """&amp;$D153&amp;""""),
  ""
)</f>
        <v/>
      </c>
      <c r="Y153" s="9" t="str">
        <f ca="1">IFERROR(
  VLOOKUP(
    $G153,
    shortcut設定!$F:$J,
    MATCH(
      "ProgramsIndex",
      shortcut設定!$F$12:$J$12,
      0
    ),
    FALSE
  ),
  ""
)</f>
        <v>200</v>
      </c>
      <c r="Z153" s="20" t="str">
        <f t="shared" si="12"/>
        <v/>
      </c>
      <c r="AA153" s="13" t="str">
        <f>IF(
  AND($A153&lt;&gt;"",$K153="○"),
  shortcut設定!$F$5&amp;"\"&amp;Y153&amp;"_"&amp;A153&amp;"（"&amp;B153&amp;"）"&amp;Z153&amp;".lnk",
  ""
)</f>
        <v/>
      </c>
      <c r="AB153" s="13" t="str">
        <f>IF(
  AND($A153&lt;&gt;"",$M153="○"),
  """"&amp;shortcut設定!$F$7&amp;""" """&amp;$AC153&amp;""" """&amp;$C153&amp;""""&amp;IF($D153="-",""," """&amp;$D153&amp;""""),
  ""
)</f>
        <v/>
      </c>
      <c r="AC153" s="9" t="str">
        <f>IF(
  AND($A153&lt;&gt;"",$M153="○"),
  shortcut設定!$F$6&amp;"\"&amp;A153&amp;"（"&amp;B153&amp;"）.lnk",
  ""
)</f>
        <v/>
      </c>
      <c r="AD153" s="13" t="str">
        <f>IF(
  AND($A153&lt;&gt;"",$N153&lt;&gt;"-",$N153&lt;&gt;""),
  """"&amp;shortcut設定!$F$7&amp;""" """&amp;$N153&amp;".lnk"" """&amp;$C153&amp;""""&amp;IF($D153="-",""," """&amp;$D153&amp;""""),
  ""
)</f>
        <v/>
      </c>
      <c r="AE153" s="97" t="s">
        <v>193</v>
      </c>
    </row>
    <row r="154" spans="1:31">
      <c r="A154" s="9" t="s">
        <v>738</v>
      </c>
      <c r="B154" s="9" t="s">
        <v>875</v>
      </c>
      <c r="C154" s="9" t="s">
        <v>124</v>
      </c>
      <c r="D154" s="15" t="s">
        <v>43</v>
      </c>
      <c r="E154" s="15" t="s">
        <v>0</v>
      </c>
      <c r="F154" s="15" t="s">
        <v>0</v>
      </c>
      <c r="G154" s="9" t="s">
        <v>567</v>
      </c>
      <c r="H154" s="15" t="s">
        <v>69</v>
      </c>
      <c r="I154" s="15" t="s">
        <v>69</v>
      </c>
      <c r="J154" s="15" t="s">
        <v>69</v>
      </c>
      <c r="K154" s="99" t="s">
        <v>69</v>
      </c>
      <c r="L154" s="100" t="s">
        <v>596</v>
      </c>
      <c r="M154" s="15" t="s">
        <v>69</v>
      </c>
      <c r="N154" s="26" t="s">
        <v>1000</v>
      </c>
      <c r="O154" s="9" t="str">
        <f t="shared" si="11"/>
        <v/>
      </c>
      <c r="P154" s="9" t="str">
        <f t="shared" si="10"/>
        <v/>
      </c>
      <c r="Q154" s="13" t="str">
        <f>IF(
  AND($A154&lt;&gt;"",$H154="○"),
  "mkdir """&amp;S154&amp;""" &amp; """&amp;shortcut設定!$F$7&amp;""" """&amp;S154&amp;"\"&amp;A154&amp;"（"&amp;B154&amp;"）.lnk"" """&amp;C154&amp;""""&amp;IF($D154="-",""," """&amp;$D154&amp;""""),
  ""
)</f>
        <v/>
      </c>
      <c r="R154" s="9" t="str">
        <f ca="1">IFERROR(
  VLOOKUP(
    $G154,
    shortcut設定!$F:$J,
    MATCH(
      "ProgramsIndex",
      shortcut設定!$F$12:$J$12,
      0
    ),
    FALSE
  ),
  ""
)</f>
        <v>200</v>
      </c>
      <c r="S154" s="13" t="str">
        <f>IF(
  AND($A154&lt;&gt;"",$H154="○"),
  shortcut設定!$F$4&amp;"\"&amp;R154&amp;"_"&amp;G154,
  ""
)</f>
        <v/>
      </c>
      <c r="T154" s="13" t="str">
        <f>IF(
  AND($A154&lt;&gt;"",$I154&lt;&gt;"-",$I154&lt;&gt;""),
  "mkdir """&amp;shortcut設定!$F$4&amp;"\"&amp;shortcut設定!$F$8&amp;""" &amp; """&amp;shortcut設定!$F$7&amp;""" """&amp;$U154&amp;""" """&amp;$C154&amp;""""&amp;IF($D154="-",""," """&amp;$D154&amp;""""),
  ""
)</f>
        <v/>
      </c>
      <c r="U154" s="14" t="str">
        <f>IF(
  AND($A154&lt;&gt;"",$I154&lt;&gt;"-",$I154&lt;&gt;""),
  shortcut設定!$F$4&amp;"\"&amp;shortcut設定!$F$8&amp;"\"&amp;$I154&amp;"（"&amp;$B154&amp;"）.lnk",
  ""
)</f>
        <v/>
      </c>
      <c r="V154" s="13" t="str">
        <f>IF(
  AND($A154&lt;&gt;"",$J154&lt;&gt;"-",$J154&lt;&gt;""),
  "mkdir """&amp;shortcut設定!$F$4&amp;"\"&amp;shortcut設定!$F$9&amp;""" &amp; """&amp;shortcut設定!$F$7&amp;""" """&amp;$W154&amp;""" """&amp;$C154&amp;""""&amp;IF($D154="-",""," """&amp;$D154&amp;"""")&amp;IF($J154="-",""," """" """&amp;$J154&amp;""""),
  ""
)</f>
        <v/>
      </c>
      <c r="W154" s="14" t="str">
        <f>IF(
  AND($A154&lt;&gt;"",$J154&lt;&gt;"-",$J154&lt;&gt;""),
  shortcut設定!$F$4&amp;"\"&amp;shortcut設定!$F$9&amp;"\"&amp;$A154&amp;"（"&amp;$B154&amp;"）.lnk",
  ""
)</f>
        <v/>
      </c>
      <c r="X154" s="13" t="str">
        <f>IF(
  AND($A154&lt;&gt;"",$K154&lt;&gt;"-",$K154&lt;&gt;""),
  """"&amp;shortcut設定!$F$7&amp;""" """&amp;$AA154&amp;""" """&amp;$C154&amp;""""&amp;IF($D154="-",""," """&amp;$D154&amp;""""),
  ""
)</f>
        <v/>
      </c>
      <c r="Y154" s="9" t="str">
        <f ca="1">IFERROR(
  VLOOKUP(
    $G154,
    shortcut設定!$F:$J,
    MATCH(
      "ProgramsIndex",
      shortcut設定!$F$12:$J$12,
      0
    ),
    FALSE
  ),
  ""
)</f>
        <v>200</v>
      </c>
      <c r="Z154" s="20" t="str">
        <f t="shared" si="12"/>
        <v/>
      </c>
      <c r="AA154" s="13" t="str">
        <f>IF(
  AND($A154&lt;&gt;"",$K154="○"),
  shortcut設定!$F$5&amp;"\"&amp;Y154&amp;"_"&amp;A154&amp;"（"&amp;B154&amp;"）"&amp;Z154&amp;".lnk",
  ""
)</f>
        <v/>
      </c>
      <c r="AB154" s="13" t="str">
        <f>IF(
  AND($A154&lt;&gt;"",$M154="○"),
  """"&amp;shortcut設定!$F$7&amp;""" """&amp;$AC154&amp;""" """&amp;$C154&amp;""""&amp;IF($D154="-",""," """&amp;$D154&amp;""""),
  ""
)</f>
        <v/>
      </c>
      <c r="AC154" s="9" t="str">
        <f>IF(
  AND($A154&lt;&gt;"",$M154="○"),
  shortcut設定!$F$6&amp;"\"&amp;A154&amp;"（"&amp;B154&amp;"）.lnk",
  ""
)</f>
        <v/>
      </c>
      <c r="AD154" s="13" t="str">
        <f>IF(
  AND($A154&lt;&gt;"",$N154&lt;&gt;"-",$N154&lt;&gt;""),
  """"&amp;shortcut設定!$F$7&amp;""" """&amp;$N154&amp;".lnk"" """&amp;$C154&amp;""""&amp;IF($D154="-",""," """&amp;$D154&amp;""""),
  ""
)</f>
        <v/>
      </c>
      <c r="AE154" s="97" t="s">
        <v>193</v>
      </c>
    </row>
    <row r="155" spans="1:31">
      <c r="A155" s="9" t="s">
        <v>739</v>
      </c>
      <c r="B155" s="9" t="s">
        <v>876</v>
      </c>
      <c r="C155" s="9" t="s">
        <v>125</v>
      </c>
      <c r="D155" s="15" t="s">
        <v>43</v>
      </c>
      <c r="E155" s="15" t="s">
        <v>0</v>
      </c>
      <c r="F155" s="15" t="s">
        <v>29</v>
      </c>
      <c r="G155" s="9" t="s">
        <v>567</v>
      </c>
      <c r="H155" s="15" t="s">
        <v>69</v>
      </c>
      <c r="I155" s="15" t="s">
        <v>69</v>
      </c>
      <c r="J155" s="15" t="s">
        <v>69</v>
      </c>
      <c r="K155" s="99" t="s">
        <v>69</v>
      </c>
      <c r="L155" s="100" t="s">
        <v>596</v>
      </c>
      <c r="M155" s="15" t="s">
        <v>69</v>
      </c>
      <c r="N155" s="26" t="s">
        <v>1000</v>
      </c>
      <c r="O155" s="9" t="str">
        <f t="shared" si="11"/>
        <v/>
      </c>
      <c r="P155" s="9" t="str">
        <f t="shared" si="10"/>
        <v/>
      </c>
      <c r="Q155" s="13" t="str">
        <f>IF(
  AND($A155&lt;&gt;"",$H155="○"),
  "mkdir """&amp;S155&amp;""" &amp; """&amp;shortcut設定!$F$7&amp;""" """&amp;S155&amp;"\"&amp;A155&amp;"（"&amp;B155&amp;"）.lnk"" """&amp;C155&amp;""""&amp;IF($D155="-",""," """&amp;$D155&amp;""""),
  ""
)</f>
        <v/>
      </c>
      <c r="R155" s="9" t="str">
        <f ca="1">IFERROR(
  VLOOKUP(
    $G155,
    shortcut設定!$F:$J,
    MATCH(
      "ProgramsIndex",
      shortcut設定!$F$12:$J$12,
      0
    ),
    FALSE
  ),
  ""
)</f>
        <v>200</v>
      </c>
      <c r="S155" s="13" t="str">
        <f>IF(
  AND($A155&lt;&gt;"",$H155="○"),
  shortcut設定!$F$4&amp;"\"&amp;R155&amp;"_"&amp;G155,
  ""
)</f>
        <v/>
      </c>
      <c r="T155" s="13" t="str">
        <f>IF(
  AND($A155&lt;&gt;"",$I155&lt;&gt;"-",$I155&lt;&gt;""),
  "mkdir """&amp;shortcut設定!$F$4&amp;"\"&amp;shortcut設定!$F$8&amp;""" &amp; """&amp;shortcut設定!$F$7&amp;""" """&amp;$U155&amp;""" """&amp;$C155&amp;""""&amp;IF($D155="-",""," """&amp;$D155&amp;""""),
  ""
)</f>
        <v/>
      </c>
      <c r="U155" s="14" t="str">
        <f>IF(
  AND($A155&lt;&gt;"",$I155&lt;&gt;"-",$I155&lt;&gt;""),
  shortcut設定!$F$4&amp;"\"&amp;shortcut設定!$F$8&amp;"\"&amp;$I155&amp;"（"&amp;$B155&amp;"）.lnk",
  ""
)</f>
        <v/>
      </c>
      <c r="V155" s="13" t="str">
        <f>IF(
  AND($A155&lt;&gt;"",$J155&lt;&gt;"-",$J155&lt;&gt;""),
  "mkdir """&amp;shortcut設定!$F$4&amp;"\"&amp;shortcut設定!$F$9&amp;""" &amp; """&amp;shortcut設定!$F$7&amp;""" """&amp;$W155&amp;""" """&amp;$C155&amp;""""&amp;IF($D155="-",""," """&amp;$D155&amp;"""")&amp;IF($J155="-",""," """" """&amp;$J155&amp;""""),
  ""
)</f>
        <v/>
      </c>
      <c r="W155" s="14" t="str">
        <f>IF(
  AND($A155&lt;&gt;"",$J155&lt;&gt;"-",$J155&lt;&gt;""),
  shortcut設定!$F$4&amp;"\"&amp;shortcut設定!$F$9&amp;"\"&amp;$A155&amp;"（"&amp;$B155&amp;"）.lnk",
  ""
)</f>
        <v/>
      </c>
      <c r="X155" s="13" t="str">
        <f>IF(
  AND($A155&lt;&gt;"",$K155&lt;&gt;"-",$K155&lt;&gt;""),
  """"&amp;shortcut設定!$F$7&amp;""" """&amp;$AA155&amp;""" """&amp;$C155&amp;""""&amp;IF($D155="-",""," """&amp;$D155&amp;""""),
  ""
)</f>
        <v/>
      </c>
      <c r="Y155" s="9" t="str">
        <f ca="1">IFERROR(
  VLOOKUP(
    $G155,
    shortcut設定!$F:$J,
    MATCH(
      "ProgramsIndex",
      shortcut設定!$F$12:$J$12,
      0
    ),
    FALSE
  ),
  ""
)</f>
        <v>200</v>
      </c>
      <c r="Z155" s="20" t="str">
        <f t="shared" si="12"/>
        <v/>
      </c>
      <c r="AA155" s="13" t="str">
        <f>IF(
  AND($A155&lt;&gt;"",$K155="○"),
  shortcut設定!$F$5&amp;"\"&amp;Y155&amp;"_"&amp;A155&amp;"（"&amp;B155&amp;"）"&amp;Z155&amp;".lnk",
  ""
)</f>
        <v/>
      </c>
      <c r="AB155" s="13" t="str">
        <f>IF(
  AND($A155&lt;&gt;"",$M155="○"),
  """"&amp;shortcut設定!$F$7&amp;""" """&amp;$AC155&amp;""" """&amp;$C155&amp;""""&amp;IF($D155="-",""," """&amp;$D155&amp;""""),
  ""
)</f>
        <v/>
      </c>
      <c r="AC155" s="9" t="str">
        <f>IF(
  AND($A155&lt;&gt;"",$M155="○"),
  shortcut設定!$F$6&amp;"\"&amp;A155&amp;"（"&amp;B155&amp;"）.lnk",
  ""
)</f>
        <v/>
      </c>
      <c r="AD155" s="13" t="str">
        <f>IF(
  AND($A155&lt;&gt;"",$N155&lt;&gt;"-",$N155&lt;&gt;""),
  """"&amp;shortcut設定!$F$7&amp;""" """&amp;$N155&amp;".lnk"" """&amp;$C155&amp;""""&amp;IF($D155="-",""," """&amp;$D155&amp;""""),
  ""
)</f>
        <v/>
      </c>
      <c r="AE155" s="97" t="s">
        <v>193</v>
      </c>
    </row>
    <row r="156" spans="1:31">
      <c r="A156" s="9" t="s">
        <v>740</v>
      </c>
      <c r="B156" s="9" t="s">
        <v>877</v>
      </c>
      <c r="C156" s="9" t="s">
        <v>126</v>
      </c>
      <c r="D156" s="15" t="s">
        <v>43</v>
      </c>
      <c r="E156" s="15" t="s">
        <v>0</v>
      </c>
      <c r="F156" s="15" t="s">
        <v>0</v>
      </c>
      <c r="G156" s="9" t="s">
        <v>567</v>
      </c>
      <c r="H156" s="15" t="s">
        <v>69</v>
      </c>
      <c r="I156" s="15" t="s">
        <v>69</v>
      </c>
      <c r="J156" s="15" t="s">
        <v>69</v>
      </c>
      <c r="K156" s="99" t="s">
        <v>895</v>
      </c>
      <c r="L156" s="100" t="s">
        <v>597</v>
      </c>
      <c r="M156" s="15" t="s">
        <v>69</v>
      </c>
      <c r="N156" s="26" t="s">
        <v>1000</v>
      </c>
      <c r="O156" s="9" t="str">
        <f t="shared" si="11"/>
        <v/>
      </c>
      <c r="P156" s="9" t="str">
        <f t="shared" si="10"/>
        <v/>
      </c>
      <c r="Q156" s="13" t="str">
        <f>IF(
  AND($A156&lt;&gt;"",$H156="○"),
  "mkdir """&amp;S156&amp;""" &amp; """&amp;shortcut設定!$F$7&amp;""" """&amp;S156&amp;"\"&amp;A156&amp;"（"&amp;B156&amp;"）.lnk"" """&amp;C156&amp;""""&amp;IF($D156="-",""," """&amp;$D156&amp;""""),
  ""
)</f>
        <v/>
      </c>
      <c r="R156" s="9" t="str">
        <f ca="1">IFERROR(
  VLOOKUP(
    $G156,
    shortcut設定!$F:$J,
    MATCH(
      "ProgramsIndex",
      shortcut設定!$F$12:$J$12,
      0
    ),
    FALSE
  ),
  ""
)</f>
        <v>200</v>
      </c>
      <c r="S156" s="13" t="str">
        <f>IF(
  AND($A156&lt;&gt;"",$H156="○"),
  shortcut設定!$F$4&amp;"\"&amp;R156&amp;"_"&amp;G156,
  ""
)</f>
        <v/>
      </c>
      <c r="T156" s="13" t="str">
        <f>IF(
  AND($A156&lt;&gt;"",$I156&lt;&gt;"-",$I156&lt;&gt;""),
  "mkdir """&amp;shortcut設定!$F$4&amp;"\"&amp;shortcut設定!$F$8&amp;""" &amp; """&amp;shortcut設定!$F$7&amp;""" """&amp;$U156&amp;""" """&amp;$C156&amp;""""&amp;IF($D156="-",""," """&amp;$D156&amp;""""),
  ""
)</f>
        <v/>
      </c>
      <c r="U156" s="14" t="str">
        <f>IF(
  AND($A156&lt;&gt;"",$I156&lt;&gt;"-",$I156&lt;&gt;""),
  shortcut設定!$F$4&amp;"\"&amp;shortcut設定!$F$8&amp;"\"&amp;$I156&amp;"（"&amp;$B156&amp;"）.lnk",
  ""
)</f>
        <v/>
      </c>
      <c r="V156" s="13" t="str">
        <f>IF(
  AND($A156&lt;&gt;"",$J156&lt;&gt;"-",$J156&lt;&gt;""),
  "mkdir """&amp;shortcut設定!$F$4&amp;"\"&amp;shortcut設定!$F$9&amp;""" &amp; """&amp;shortcut設定!$F$7&amp;""" """&amp;$W156&amp;""" """&amp;$C156&amp;""""&amp;IF($D156="-",""," """&amp;$D156&amp;"""")&amp;IF($J156="-",""," """" """&amp;$J156&amp;""""),
  ""
)</f>
        <v/>
      </c>
      <c r="W156" s="14" t="str">
        <f>IF(
  AND($A156&lt;&gt;"",$J156&lt;&gt;"-",$J156&lt;&gt;""),
  shortcut設定!$F$4&amp;"\"&amp;shortcut設定!$F$9&amp;"\"&amp;$A156&amp;"（"&amp;$B156&amp;"）.lnk",
  ""
)</f>
        <v/>
      </c>
      <c r="X156" s="13" t="str">
        <f ca="1">IF(
  AND($A156&lt;&gt;"",$K156&lt;&gt;"-",$K156&lt;&gt;""),
  """"&amp;shortcut設定!$F$7&amp;""" """&amp;$AA156&amp;""" """&amp;$C156&amp;""""&amp;IF($D156="-",""," """&amp;$D156&amp;""""),
  ""
)</f>
        <v>"C:\codes\vbs\command\CreateShortcutFile.vbs" "%USERPROFILE%\AppData\Roaming\Microsoft\Windows\SendTo\200_CompareWithWinmerge.vbs（ファイル比較＠Winmerge） (&amp;D).lnk" "C:\codes\vbs\tools\wimmerge\CompareWithWinmerge.vbs"</v>
      </c>
      <c r="Y156" s="9" t="str">
        <f ca="1">IFERROR(
  VLOOKUP(
    $G156,
    shortcut設定!$F:$J,
    MATCH(
      "ProgramsIndex",
      shortcut設定!$F$12:$J$12,
      0
    ),
    FALSE
  ),
  ""
)</f>
        <v>200</v>
      </c>
      <c r="Z156" s="20" t="str">
        <f>IF(AND($L156&lt;&gt;"",$L156&lt;&gt;"-")," (&amp;"&amp;$L156&amp;")","")</f>
        <v xml:space="preserve"> (&amp;D)</v>
      </c>
      <c r="AA156" s="13" t="str">
        <f ca="1">IF(
  AND($A156&lt;&gt;"",$K156="○"),
  shortcut設定!$F$5&amp;"\"&amp;Y156&amp;"_"&amp;A156&amp;"（"&amp;B156&amp;"）"&amp;Z156&amp;".lnk",
  ""
)</f>
        <v>%USERPROFILE%\AppData\Roaming\Microsoft\Windows\SendTo\200_CompareWithWinmerge.vbs（ファイル比較＠Winmerge） (&amp;D).lnk</v>
      </c>
      <c r="AB156" s="13" t="str">
        <f>IF(
  AND($A156&lt;&gt;"",$M156="○"),
  """"&amp;shortcut設定!$F$7&amp;""" """&amp;$AC156&amp;""" """&amp;$C156&amp;""""&amp;IF($D156="-",""," """&amp;$D156&amp;""""),
  ""
)</f>
        <v/>
      </c>
      <c r="AC156" s="9" t="str">
        <f>IF(
  AND($A156&lt;&gt;"",$M156="○"),
  shortcut設定!$F$6&amp;"\"&amp;A156&amp;"（"&amp;B156&amp;"）.lnk",
  ""
)</f>
        <v/>
      </c>
      <c r="AD156" s="13" t="str">
        <f>IF(
  AND($A156&lt;&gt;"",$N156&lt;&gt;"-",$N156&lt;&gt;""),
  """"&amp;shortcut設定!$F$7&amp;""" """&amp;$N156&amp;".lnk"" """&amp;$C156&amp;""""&amp;IF($D156="-",""," """&amp;$D156&amp;""""),
  ""
)</f>
        <v/>
      </c>
      <c r="AE156" s="97" t="s">
        <v>193</v>
      </c>
    </row>
    <row r="157" spans="1:31">
      <c r="A157" s="9" t="s">
        <v>741</v>
      </c>
      <c r="B157" s="9" t="s">
        <v>878</v>
      </c>
      <c r="C157" s="9" t="s">
        <v>127</v>
      </c>
      <c r="D157" s="15" t="s">
        <v>43</v>
      </c>
      <c r="E157" s="15" t="s">
        <v>0</v>
      </c>
      <c r="F157" s="15" t="s">
        <v>0</v>
      </c>
      <c r="G157" s="9" t="s">
        <v>567</v>
      </c>
      <c r="H157" s="15" t="s">
        <v>69</v>
      </c>
      <c r="I157" s="15" t="s">
        <v>69</v>
      </c>
      <c r="J157" s="15" t="s">
        <v>69</v>
      </c>
      <c r="K157" s="99" t="s">
        <v>895</v>
      </c>
      <c r="L157" s="100" t="s">
        <v>596</v>
      </c>
      <c r="M157" s="15" t="s">
        <v>69</v>
      </c>
      <c r="N157" s="26" t="s">
        <v>1000</v>
      </c>
      <c r="O157" s="9" t="str">
        <f t="shared" si="11"/>
        <v/>
      </c>
      <c r="P157" s="9" t="str">
        <f t="shared" si="10"/>
        <v/>
      </c>
      <c r="Q157" s="13" t="str">
        <f>IF(
  AND($A157&lt;&gt;"",$H157="○"),
  "mkdir """&amp;S157&amp;""" &amp; """&amp;shortcut設定!$F$7&amp;""" """&amp;S157&amp;"\"&amp;A157&amp;"（"&amp;B157&amp;"）.lnk"" """&amp;C157&amp;""""&amp;IF($D157="-",""," """&amp;$D157&amp;""""),
  ""
)</f>
        <v/>
      </c>
      <c r="R157" s="9" t="str">
        <f ca="1">IFERROR(
  VLOOKUP(
    $G157,
    shortcut設定!$F:$J,
    MATCH(
      "ProgramsIndex",
      shortcut設定!$F$12:$J$12,
      0
    ),
    FALSE
  ),
  ""
)</f>
        <v>200</v>
      </c>
      <c r="S157" s="13" t="str">
        <f>IF(
  AND($A157&lt;&gt;"",$H157="○"),
  shortcut設定!$F$4&amp;"\"&amp;R157&amp;"_"&amp;G157,
  ""
)</f>
        <v/>
      </c>
      <c r="T157" s="13" t="str">
        <f>IF(
  AND($A157&lt;&gt;"",$I157&lt;&gt;"-",$I157&lt;&gt;""),
  "mkdir """&amp;shortcut設定!$F$4&amp;"\"&amp;shortcut設定!$F$8&amp;""" &amp; """&amp;shortcut設定!$F$7&amp;""" """&amp;$U157&amp;""" """&amp;$C157&amp;""""&amp;IF($D157="-",""," """&amp;$D157&amp;""""),
  ""
)</f>
        <v/>
      </c>
      <c r="U157" s="14" t="str">
        <f>IF(
  AND($A157&lt;&gt;"",$I157&lt;&gt;"-",$I157&lt;&gt;""),
  shortcut設定!$F$4&amp;"\"&amp;shortcut設定!$F$8&amp;"\"&amp;$I157&amp;"（"&amp;$B157&amp;"）.lnk",
  ""
)</f>
        <v/>
      </c>
      <c r="V157" s="13" t="str">
        <f>IF(
  AND($A157&lt;&gt;"",$J157&lt;&gt;"-",$J157&lt;&gt;""),
  "mkdir """&amp;shortcut設定!$F$4&amp;"\"&amp;shortcut設定!$F$9&amp;""" &amp; """&amp;shortcut設定!$F$7&amp;""" """&amp;$W157&amp;""" """&amp;$C157&amp;""""&amp;IF($D157="-",""," """&amp;$D157&amp;"""")&amp;IF($J157="-",""," """" """&amp;$J157&amp;""""),
  ""
)</f>
        <v/>
      </c>
      <c r="W157" s="14" t="str">
        <f>IF(
  AND($A157&lt;&gt;"",$J157&lt;&gt;"-",$J157&lt;&gt;""),
  shortcut設定!$F$4&amp;"\"&amp;shortcut設定!$F$9&amp;"\"&amp;$A157&amp;"（"&amp;$B157&amp;"）.lnk",
  ""
)</f>
        <v/>
      </c>
      <c r="X157" s="13" t="str">
        <f ca="1">IF(
  AND($A157&lt;&gt;"",$K157&lt;&gt;"-",$K157&lt;&gt;""),
  """"&amp;shortcut設定!$F$7&amp;""" """&amp;$AA157&amp;""" """&amp;$C157&amp;""""&amp;IF($D157="-",""," """&amp;$D157&amp;""""),
  ""
)</f>
        <v>"C:\codes\vbs\command\CreateShortcutFile.vbs" "%USERPROFILE%\AppData\Roaming\Microsoft\Windows\SendTo\200_OpenAllFilesWithVim.vbs（全ファイル開く＠Vim）.lnk" "C:\codes\vbs\tools\vim\OpenAllFilesWithVim.vbs"</v>
      </c>
      <c r="Y157" s="9" t="str">
        <f ca="1">IFERROR(
  VLOOKUP(
    $G157,
    shortcut設定!$F:$J,
    MATCH(
      "ProgramsIndex",
      shortcut設定!$F$12:$J$12,
      0
    ),
    FALSE
  ),
  ""
)</f>
        <v>200</v>
      </c>
      <c r="Z157" s="20" t="str">
        <f t="shared" ref="Z157:Z182" si="13">IF(AND($L157&lt;&gt;"",$L157&lt;&gt;"-")," (&amp;"&amp;$L157&amp;")","")</f>
        <v/>
      </c>
      <c r="AA157" s="13" t="str">
        <f ca="1">IF(
  AND($A157&lt;&gt;"",$K157="○"),
  shortcut設定!$F$5&amp;"\"&amp;Y157&amp;"_"&amp;A157&amp;"（"&amp;B157&amp;"）"&amp;Z157&amp;".lnk",
  ""
)</f>
        <v>%USERPROFILE%\AppData\Roaming\Microsoft\Windows\SendTo\200_OpenAllFilesWithVim.vbs（全ファイル開く＠Vim）.lnk</v>
      </c>
      <c r="AB157" s="13" t="str">
        <f>IF(
  AND($A157&lt;&gt;"",$M157="○"),
  """"&amp;shortcut設定!$F$7&amp;""" """&amp;$AC157&amp;""" """&amp;$C157&amp;""""&amp;IF($D157="-",""," """&amp;$D157&amp;""""),
  ""
)</f>
        <v/>
      </c>
      <c r="AC157" s="9" t="str">
        <f>IF(
  AND($A157&lt;&gt;"",$M157="○"),
  shortcut設定!$F$6&amp;"\"&amp;A157&amp;"（"&amp;B157&amp;"）.lnk",
  ""
)</f>
        <v/>
      </c>
      <c r="AD157" s="13" t="str">
        <f>IF(
  AND($A157&lt;&gt;"",$N157&lt;&gt;"-",$N157&lt;&gt;""),
  """"&amp;shortcut設定!$F$7&amp;""" """&amp;$N157&amp;".lnk"" """&amp;$C157&amp;""""&amp;IF($D157="-",""," """&amp;$D157&amp;""""),
  ""
)</f>
        <v/>
      </c>
      <c r="AE157" s="97" t="s">
        <v>193</v>
      </c>
    </row>
    <row r="158" spans="1:31">
      <c r="A158" s="9" t="s">
        <v>742</v>
      </c>
      <c r="B158" s="9" t="s">
        <v>879</v>
      </c>
      <c r="C158" s="9" t="s">
        <v>128</v>
      </c>
      <c r="D158" s="15" t="s">
        <v>43</v>
      </c>
      <c r="E158" s="15" t="s">
        <v>0</v>
      </c>
      <c r="F158" s="15" t="s">
        <v>0</v>
      </c>
      <c r="G158" s="9" t="s">
        <v>567</v>
      </c>
      <c r="H158" s="15" t="s">
        <v>69</v>
      </c>
      <c r="I158" s="15" t="s">
        <v>69</v>
      </c>
      <c r="J158" s="15" t="s">
        <v>69</v>
      </c>
      <c r="K158" s="99" t="s">
        <v>69</v>
      </c>
      <c r="L158" s="100" t="s">
        <v>596</v>
      </c>
      <c r="M158" s="15" t="s">
        <v>69</v>
      </c>
      <c r="N158" s="26" t="s">
        <v>1000</v>
      </c>
      <c r="O158" s="9" t="str">
        <f t="shared" si="11"/>
        <v/>
      </c>
      <c r="P158" s="9" t="str">
        <f t="shared" si="10"/>
        <v/>
      </c>
      <c r="Q158" s="13" t="str">
        <f>IF(
  AND($A158&lt;&gt;"",$H158="○"),
  "mkdir """&amp;S158&amp;""" &amp; """&amp;shortcut設定!$F$7&amp;""" """&amp;S158&amp;"\"&amp;A158&amp;"（"&amp;B158&amp;"）.lnk"" """&amp;C158&amp;""""&amp;IF($D158="-",""," """&amp;$D158&amp;""""),
  ""
)</f>
        <v/>
      </c>
      <c r="R158" s="9" t="str">
        <f ca="1">IFERROR(
  VLOOKUP(
    $G158,
    shortcut設定!$F:$J,
    MATCH(
      "ProgramsIndex",
      shortcut設定!$F$12:$J$12,
      0
    ),
    FALSE
  ),
  ""
)</f>
        <v>200</v>
      </c>
      <c r="S158" s="13" t="str">
        <f>IF(
  AND($A158&lt;&gt;"",$H158="○"),
  shortcut設定!$F$4&amp;"\"&amp;R158&amp;"_"&amp;G158,
  ""
)</f>
        <v/>
      </c>
      <c r="T158" s="13" t="str">
        <f>IF(
  AND($A158&lt;&gt;"",$I158&lt;&gt;"-",$I158&lt;&gt;""),
  "mkdir """&amp;shortcut設定!$F$4&amp;"\"&amp;shortcut設定!$F$8&amp;""" &amp; """&amp;shortcut設定!$F$7&amp;""" """&amp;$U158&amp;""" """&amp;$C158&amp;""""&amp;IF($D158="-",""," """&amp;$D158&amp;""""),
  ""
)</f>
        <v/>
      </c>
      <c r="U158" s="14" t="str">
        <f>IF(
  AND($A158&lt;&gt;"",$I158&lt;&gt;"-",$I158&lt;&gt;""),
  shortcut設定!$F$4&amp;"\"&amp;shortcut設定!$F$8&amp;"\"&amp;$I158&amp;"（"&amp;$B158&amp;"）.lnk",
  ""
)</f>
        <v/>
      </c>
      <c r="V158" s="13" t="str">
        <f>IF(
  AND($A158&lt;&gt;"",$J158&lt;&gt;"-",$J158&lt;&gt;""),
  "mkdir """&amp;shortcut設定!$F$4&amp;"\"&amp;shortcut設定!$F$9&amp;""" &amp; """&amp;shortcut設定!$F$7&amp;""" """&amp;$W158&amp;""" """&amp;$C158&amp;""""&amp;IF($D158="-",""," """&amp;$D158&amp;"""")&amp;IF($J158="-",""," """" """&amp;$J158&amp;""""),
  ""
)</f>
        <v/>
      </c>
      <c r="W158" s="14" t="str">
        <f>IF(
  AND($A158&lt;&gt;"",$J158&lt;&gt;"-",$J158&lt;&gt;""),
  shortcut設定!$F$4&amp;"\"&amp;shortcut設定!$F$9&amp;"\"&amp;$A158&amp;"（"&amp;$B158&amp;"）.lnk",
  ""
)</f>
        <v/>
      </c>
      <c r="X158" s="13" t="str">
        <f>IF(
  AND($A158&lt;&gt;"",$K158&lt;&gt;"-",$K158&lt;&gt;""),
  """"&amp;shortcut設定!$F$7&amp;""" """&amp;$AA158&amp;""" """&amp;$C158&amp;""""&amp;IF($D158="-",""," """&amp;$D158&amp;""""),
  ""
)</f>
        <v/>
      </c>
      <c r="Y158" s="9" t="str">
        <f ca="1">IFERROR(
  VLOOKUP(
    $G158,
    shortcut設定!$F:$J,
    MATCH(
      "ProgramsIndex",
      shortcut設定!$F$12:$J$12,
      0
    ),
    FALSE
  ),
  ""
)</f>
        <v>200</v>
      </c>
      <c r="Z158" s="20" t="str">
        <f t="shared" si="13"/>
        <v/>
      </c>
      <c r="AA158" s="13" t="str">
        <f>IF(
  AND($A158&lt;&gt;"",$K158="○"),
  shortcut設定!$F$5&amp;"\"&amp;Y158&amp;"_"&amp;A158&amp;"（"&amp;B158&amp;"）"&amp;Z158&amp;".lnk",
  ""
)</f>
        <v/>
      </c>
      <c r="AB158" s="13" t="str">
        <f>IF(
  AND($A158&lt;&gt;"",$M158="○"),
  """"&amp;shortcut設定!$F$7&amp;""" """&amp;$AC158&amp;""" """&amp;$C158&amp;""""&amp;IF($D158="-",""," """&amp;$D158&amp;""""),
  ""
)</f>
        <v/>
      </c>
      <c r="AC158" s="9" t="str">
        <f>IF(
  AND($A158&lt;&gt;"",$M158="○"),
  shortcut設定!$F$6&amp;"\"&amp;A158&amp;"（"&amp;B158&amp;"）.lnk",
  ""
)</f>
        <v/>
      </c>
      <c r="AD158" s="13" t="str">
        <f>IF(
  AND($A158&lt;&gt;"",$N158&lt;&gt;"-",$N158&lt;&gt;""),
  """"&amp;shortcut設定!$F$7&amp;""" """&amp;$N158&amp;".lnk"" """&amp;$C158&amp;""""&amp;IF($D158="-",""," """&amp;$D158&amp;""""),
  ""
)</f>
        <v/>
      </c>
      <c r="AE158" s="97" t="s">
        <v>193</v>
      </c>
    </row>
    <row r="159" spans="1:31">
      <c r="A159" s="9" t="s">
        <v>743</v>
      </c>
      <c r="B159" s="9" t="s">
        <v>880</v>
      </c>
      <c r="C159" s="9" t="s">
        <v>129</v>
      </c>
      <c r="D159" s="15" t="s">
        <v>43</v>
      </c>
      <c r="E159" s="15" t="s">
        <v>0</v>
      </c>
      <c r="F159" s="15" t="s">
        <v>0</v>
      </c>
      <c r="G159" s="9" t="s">
        <v>567</v>
      </c>
      <c r="H159" s="15" t="s">
        <v>69</v>
      </c>
      <c r="I159" s="15" t="s">
        <v>69</v>
      </c>
      <c r="J159" s="15" t="s">
        <v>69</v>
      </c>
      <c r="K159" s="99" t="s">
        <v>895</v>
      </c>
      <c r="L159" s="100" t="s">
        <v>598</v>
      </c>
      <c r="M159" s="15" t="s">
        <v>69</v>
      </c>
      <c r="N159" s="26" t="s">
        <v>1000</v>
      </c>
      <c r="O159" s="9" t="str">
        <f t="shared" si="11"/>
        <v/>
      </c>
      <c r="P159" s="9" t="str">
        <f t="shared" si="10"/>
        <v/>
      </c>
      <c r="Q159" s="13" t="str">
        <f>IF(
  AND($A159&lt;&gt;"",$H159="○"),
  "mkdir """&amp;S159&amp;""" &amp; """&amp;shortcut設定!$F$7&amp;""" """&amp;S159&amp;"\"&amp;A159&amp;"（"&amp;B159&amp;"）.lnk"" """&amp;C159&amp;""""&amp;IF($D159="-",""," """&amp;$D159&amp;""""),
  ""
)</f>
        <v/>
      </c>
      <c r="R159" s="9" t="str">
        <f ca="1">IFERROR(
  VLOOKUP(
    $G159,
    shortcut設定!$F:$J,
    MATCH(
      "ProgramsIndex",
      shortcut設定!$F$12:$J$12,
      0
    ),
    FALSE
  ),
  ""
)</f>
        <v>200</v>
      </c>
      <c r="S159" s="13" t="str">
        <f>IF(
  AND($A159&lt;&gt;"",$H159="○"),
  shortcut設定!$F$4&amp;"\"&amp;R159&amp;"_"&amp;G159,
  ""
)</f>
        <v/>
      </c>
      <c r="T159" s="13" t="str">
        <f>IF(
  AND($A159&lt;&gt;"",$I159&lt;&gt;"-",$I159&lt;&gt;""),
  "mkdir """&amp;shortcut設定!$F$4&amp;"\"&amp;shortcut設定!$F$8&amp;""" &amp; """&amp;shortcut設定!$F$7&amp;""" """&amp;$U159&amp;""" """&amp;$C159&amp;""""&amp;IF($D159="-",""," """&amp;$D159&amp;""""),
  ""
)</f>
        <v/>
      </c>
      <c r="U159" s="14" t="str">
        <f>IF(
  AND($A159&lt;&gt;"",$I159&lt;&gt;"-",$I159&lt;&gt;""),
  shortcut設定!$F$4&amp;"\"&amp;shortcut設定!$F$8&amp;"\"&amp;$I159&amp;"（"&amp;$B159&amp;"）.lnk",
  ""
)</f>
        <v/>
      </c>
      <c r="V159" s="13" t="str">
        <f>IF(
  AND($A159&lt;&gt;"",$J159&lt;&gt;"-",$J159&lt;&gt;""),
  "mkdir """&amp;shortcut設定!$F$4&amp;"\"&amp;shortcut設定!$F$9&amp;""" &amp; """&amp;shortcut設定!$F$7&amp;""" """&amp;$W159&amp;""" """&amp;$C159&amp;""""&amp;IF($D159="-",""," """&amp;$D159&amp;"""")&amp;IF($J159="-",""," """" """&amp;$J159&amp;""""),
  ""
)</f>
        <v/>
      </c>
      <c r="W159" s="14" t="str">
        <f>IF(
  AND($A159&lt;&gt;"",$J159&lt;&gt;"-",$J159&lt;&gt;""),
  shortcut設定!$F$4&amp;"\"&amp;shortcut設定!$F$9&amp;"\"&amp;$A159&amp;"（"&amp;$B159&amp;"）.lnk",
  ""
)</f>
        <v/>
      </c>
      <c r="X159" s="13" t="str">
        <f ca="1">IF(
  AND($A159&lt;&gt;"",$K159&lt;&gt;"-",$K159&lt;&gt;""),
  """"&amp;shortcut設定!$F$7&amp;""" """&amp;$AA159&amp;""" """&amp;$C159&amp;""""&amp;IF($D159="-",""," """&amp;$D159&amp;""""),
  ""
)</f>
        <v>"C:\codes\vbs\command\CreateShortcutFile.vbs" "%USERPROFILE%\AppData\Roaming\Microsoft\Windows\SendTo\200_UnzipFile.vbs（Zip解凍） (&amp;U).lnk" "C:\codes\vbs\tools\7zip\UnzipFile.vbs"</v>
      </c>
      <c r="Y159" s="9" t="str">
        <f ca="1">IFERROR(
  VLOOKUP(
    $G159,
    shortcut設定!$F:$J,
    MATCH(
      "ProgramsIndex",
      shortcut設定!$F$12:$J$12,
      0
    ),
    FALSE
  ),
  ""
)</f>
        <v>200</v>
      </c>
      <c r="Z159" s="20" t="str">
        <f t="shared" si="13"/>
        <v xml:space="preserve"> (&amp;U)</v>
      </c>
      <c r="AA159" s="13" t="str">
        <f ca="1">IF(
  AND($A159&lt;&gt;"",$K159="○"),
  shortcut設定!$F$5&amp;"\"&amp;Y159&amp;"_"&amp;A159&amp;"（"&amp;B159&amp;"）"&amp;Z159&amp;".lnk",
  ""
)</f>
        <v>%USERPROFILE%\AppData\Roaming\Microsoft\Windows\SendTo\200_UnzipFile.vbs（Zip解凍） (&amp;U).lnk</v>
      </c>
      <c r="AB159" s="13" t="str">
        <f>IF(
  AND($A159&lt;&gt;"",$M159="○"),
  """"&amp;shortcut設定!$F$7&amp;""" """&amp;$AC159&amp;""" """&amp;$C159&amp;""""&amp;IF($D159="-",""," """&amp;$D159&amp;""""),
  ""
)</f>
        <v/>
      </c>
      <c r="AC159" s="9" t="str">
        <f>IF(
  AND($A159&lt;&gt;"",$M159="○"),
  shortcut設定!$F$6&amp;"\"&amp;A159&amp;"（"&amp;B159&amp;"）.lnk",
  ""
)</f>
        <v/>
      </c>
      <c r="AD159" s="13" t="str">
        <f>IF(
  AND($A159&lt;&gt;"",$N159&lt;&gt;"-",$N159&lt;&gt;""),
  """"&amp;shortcut設定!$F$7&amp;""" """&amp;$N159&amp;".lnk"" """&amp;$C159&amp;""""&amp;IF($D159="-",""," """&amp;$D159&amp;""""),
  ""
)</f>
        <v/>
      </c>
      <c r="AE159" s="97" t="s">
        <v>193</v>
      </c>
    </row>
    <row r="160" spans="1:31">
      <c r="A160" s="9" t="s">
        <v>744</v>
      </c>
      <c r="B160" s="9" t="s">
        <v>881</v>
      </c>
      <c r="C160" s="9" t="s">
        <v>130</v>
      </c>
      <c r="D160" s="15" t="s">
        <v>43</v>
      </c>
      <c r="E160" s="15" t="s">
        <v>0</v>
      </c>
      <c r="F160" s="15" t="s">
        <v>0</v>
      </c>
      <c r="G160" s="9" t="s">
        <v>567</v>
      </c>
      <c r="H160" s="15" t="s">
        <v>69</v>
      </c>
      <c r="I160" s="15" t="s">
        <v>69</v>
      </c>
      <c r="J160" s="15" t="s">
        <v>69</v>
      </c>
      <c r="K160" s="99" t="s">
        <v>895</v>
      </c>
      <c r="L160" s="100" t="s">
        <v>599</v>
      </c>
      <c r="M160" s="15" t="s">
        <v>69</v>
      </c>
      <c r="N160" s="26" t="s">
        <v>1000</v>
      </c>
      <c r="O160" s="9" t="str">
        <f t="shared" si="11"/>
        <v/>
      </c>
      <c r="P160" s="9" t="str">
        <f t="shared" si="10"/>
        <v/>
      </c>
      <c r="Q160" s="13" t="str">
        <f>IF(
  AND($A160&lt;&gt;"",$H160="○"),
  "mkdir """&amp;S160&amp;""" &amp; """&amp;shortcut設定!$F$7&amp;""" """&amp;S160&amp;"\"&amp;A160&amp;"（"&amp;B160&amp;"）.lnk"" """&amp;C160&amp;""""&amp;IF($D160="-",""," """&amp;$D160&amp;""""),
  ""
)</f>
        <v/>
      </c>
      <c r="R160" s="9" t="str">
        <f ca="1">IFERROR(
  VLOOKUP(
    $G160,
    shortcut設定!$F:$J,
    MATCH(
      "ProgramsIndex",
      shortcut設定!$F$12:$J$12,
      0
    ),
    FALSE
  ),
  ""
)</f>
        <v>200</v>
      </c>
      <c r="S160" s="13" t="str">
        <f>IF(
  AND($A160&lt;&gt;"",$H160="○"),
  shortcut設定!$F$4&amp;"\"&amp;R160&amp;"_"&amp;G160,
  ""
)</f>
        <v/>
      </c>
      <c r="T160" s="13" t="str">
        <f>IF(
  AND($A160&lt;&gt;"",$I160&lt;&gt;"-",$I160&lt;&gt;""),
  "mkdir """&amp;shortcut設定!$F$4&amp;"\"&amp;shortcut設定!$F$8&amp;""" &amp; """&amp;shortcut設定!$F$7&amp;""" """&amp;$U160&amp;""" """&amp;$C160&amp;""""&amp;IF($D160="-",""," """&amp;$D160&amp;""""),
  ""
)</f>
        <v/>
      </c>
      <c r="U160" s="14" t="str">
        <f>IF(
  AND($A160&lt;&gt;"",$I160&lt;&gt;"-",$I160&lt;&gt;""),
  shortcut設定!$F$4&amp;"\"&amp;shortcut設定!$F$8&amp;"\"&amp;$I160&amp;"（"&amp;$B160&amp;"）.lnk",
  ""
)</f>
        <v/>
      </c>
      <c r="V160" s="13" t="str">
        <f>IF(
  AND($A160&lt;&gt;"",$J160&lt;&gt;"-",$J160&lt;&gt;""),
  "mkdir """&amp;shortcut設定!$F$4&amp;"\"&amp;shortcut設定!$F$9&amp;""" &amp; """&amp;shortcut設定!$F$7&amp;""" """&amp;$W160&amp;""" """&amp;$C160&amp;""""&amp;IF($D160="-",""," """&amp;$D160&amp;"""")&amp;IF($J160="-",""," """" """&amp;$J160&amp;""""),
  ""
)</f>
        <v/>
      </c>
      <c r="W160" s="14" t="str">
        <f>IF(
  AND($A160&lt;&gt;"",$J160&lt;&gt;"-",$J160&lt;&gt;""),
  shortcut設定!$F$4&amp;"\"&amp;shortcut設定!$F$9&amp;"\"&amp;$A160&amp;"（"&amp;$B160&amp;"）.lnk",
  ""
)</f>
        <v/>
      </c>
      <c r="X160" s="13" t="str">
        <f ca="1">IF(
  AND($A160&lt;&gt;"",$K160&lt;&gt;"-",$K160&lt;&gt;""),
  """"&amp;shortcut設定!$F$7&amp;""" """&amp;$AA160&amp;""" """&amp;$C160&amp;""""&amp;IF($D160="-",""," """&amp;$D160&amp;""""),
  ""
)</f>
        <v>"C:\codes\vbs\command\CreateShortcutFile.vbs" "%USERPROFILE%\AppData\Roaming\Microsoft\Windows\SendTo\200_ZipFile.vbs（Zip圧縮） (&amp;Z).lnk" "C:\codes\vbs\tools\7zip\ZipFile.vbs"</v>
      </c>
      <c r="Y160" s="9" t="str">
        <f ca="1">IFERROR(
  VLOOKUP(
    $G160,
    shortcut設定!$F:$J,
    MATCH(
      "ProgramsIndex",
      shortcut設定!$F$12:$J$12,
      0
    ),
    FALSE
  ),
  ""
)</f>
        <v>200</v>
      </c>
      <c r="Z160" s="20" t="str">
        <f t="shared" si="13"/>
        <v xml:space="preserve"> (&amp;Z)</v>
      </c>
      <c r="AA160" s="13" t="str">
        <f ca="1">IF(
  AND($A160&lt;&gt;"",$K160="○"),
  shortcut設定!$F$5&amp;"\"&amp;Y160&amp;"_"&amp;A160&amp;"（"&amp;B160&amp;"）"&amp;Z160&amp;".lnk",
  ""
)</f>
        <v>%USERPROFILE%\AppData\Roaming\Microsoft\Windows\SendTo\200_ZipFile.vbs（Zip圧縮） (&amp;Z).lnk</v>
      </c>
      <c r="AB160" s="13" t="str">
        <f>IF(
  AND($A160&lt;&gt;"",$M160="○"),
  """"&amp;shortcut設定!$F$7&amp;""" """&amp;$AC160&amp;""" """&amp;$C160&amp;""""&amp;IF($D160="-",""," """&amp;$D160&amp;""""),
  ""
)</f>
        <v/>
      </c>
      <c r="AC160" s="9" t="str">
        <f>IF(
  AND($A160&lt;&gt;"",$M160="○"),
  shortcut設定!$F$6&amp;"\"&amp;A160&amp;"（"&amp;B160&amp;"）.lnk",
  ""
)</f>
        <v/>
      </c>
      <c r="AD160" s="13" t="str">
        <f>IF(
  AND($A160&lt;&gt;"",$N160&lt;&gt;"-",$N160&lt;&gt;""),
  """"&amp;shortcut設定!$F$7&amp;""" """&amp;$N160&amp;".lnk"" """&amp;$C160&amp;""""&amp;IF($D160="-",""," """&amp;$D160&amp;""""),
  ""
)</f>
        <v/>
      </c>
      <c r="AE160" s="97" t="s">
        <v>193</v>
      </c>
    </row>
    <row r="161" spans="1:31">
      <c r="A161" s="9" t="s">
        <v>745</v>
      </c>
      <c r="B161" s="9" t="s">
        <v>882</v>
      </c>
      <c r="C161" s="9" t="s">
        <v>131</v>
      </c>
      <c r="D161" s="15" t="s">
        <v>43</v>
      </c>
      <c r="E161" s="15" t="s">
        <v>0</v>
      </c>
      <c r="F161" s="15" t="s">
        <v>0</v>
      </c>
      <c r="G161" s="9" t="s">
        <v>567</v>
      </c>
      <c r="H161" s="15" t="s">
        <v>69</v>
      </c>
      <c r="I161" s="15" t="s">
        <v>69</v>
      </c>
      <c r="J161" s="15" t="s">
        <v>69</v>
      </c>
      <c r="K161" s="99" t="s">
        <v>895</v>
      </c>
      <c r="L161" s="100" t="s">
        <v>596</v>
      </c>
      <c r="M161" s="15" t="s">
        <v>69</v>
      </c>
      <c r="N161" s="26" t="s">
        <v>1000</v>
      </c>
      <c r="O161" s="9" t="str">
        <f t="shared" si="11"/>
        <v/>
      </c>
      <c r="P161" s="9" t="str">
        <f t="shared" si="10"/>
        <v/>
      </c>
      <c r="Q161" s="13" t="str">
        <f>IF(
  AND($A161&lt;&gt;"",$H161="○"),
  "mkdir """&amp;S161&amp;""" &amp; """&amp;shortcut設定!$F$7&amp;""" """&amp;S161&amp;"\"&amp;A161&amp;"（"&amp;B161&amp;"）.lnk"" """&amp;C161&amp;""""&amp;IF($D161="-",""," """&amp;$D161&amp;""""),
  ""
)</f>
        <v/>
      </c>
      <c r="R161" s="9" t="str">
        <f ca="1">IFERROR(
  VLOOKUP(
    $G161,
    shortcut設定!$F:$J,
    MATCH(
      "ProgramsIndex",
      shortcut設定!$F$12:$J$12,
      0
    ),
    FALSE
  ),
  ""
)</f>
        <v>200</v>
      </c>
      <c r="S161" s="13" t="str">
        <f>IF(
  AND($A161&lt;&gt;"",$H161="○"),
  shortcut設定!$F$4&amp;"\"&amp;R161&amp;"_"&amp;G161,
  ""
)</f>
        <v/>
      </c>
      <c r="T161" s="13" t="str">
        <f>IF(
  AND($A161&lt;&gt;"",$I161&lt;&gt;"-",$I161&lt;&gt;""),
  "mkdir """&amp;shortcut設定!$F$4&amp;"\"&amp;shortcut設定!$F$8&amp;""" &amp; """&amp;shortcut設定!$F$7&amp;""" """&amp;$U161&amp;""" """&amp;$C161&amp;""""&amp;IF($D161="-",""," """&amp;$D161&amp;""""),
  ""
)</f>
        <v/>
      </c>
      <c r="U161" s="14" t="str">
        <f>IF(
  AND($A161&lt;&gt;"",$I161&lt;&gt;"-",$I161&lt;&gt;""),
  shortcut設定!$F$4&amp;"\"&amp;shortcut設定!$F$8&amp;"\"&amp;$I161&amp;"（"&amp;$B161&amp;"）.lnk",
  ""
)</f>
        <v/>
      </c>
      <c r="V161" s="13" t="str">
        <f>IF(
  AND($A161&lt;&gt;"",$J161&lt;&gt;"-",$J161&lt;&gt;""),
  "mkdir """&amp;shortcut設定!$F$4&amp;"\"&amp;shortcut設定!$F$9&amp;""" &amp; """&amp;shortcut設定!$F$7&amp;""" """&amp;$W161&amp;""" """&amp;$C161&amp;""""&amp;IF($D161="-",""," """&amp;$D161&amp;"""")&amp;IF($J161="-",""," """" """&amp;$J161&amp;""""),
  ""
)</f>
        <v/>
      </c>
      <c r="W161" s="14" t="str">
        <f>IF(
  AND($A161&lt;&gt;"",$J161&lt;&gt;"-",$J161&lt;&gt;""),
  shortcut設定!$F$4&amp;"\"&amp;shortcut設定!$F$9&amp;"\"&amp;$A161&amp;"（"&amp;$B161&amp;"）.lnk",
  ""
)</f>
        <v/>
      </c>
      <c r="X161" s="13" t="str">
        <f ca="1">IF(
  AND($A161&lt;&gt;"",$K161&lt;&gt;"-",$K161&lt;&gt;""),
  """"&amp;shortcut設定!$F$7&amp;""" """&amp;$AA161&amp;""" """&amp;$C161&amp;""""&amp;IF($D161="-",""," """&amp;$D161&amp;""""),
  ""
)</f>
        <v>"C:\codes\vbs\command\CreateShortcutFile.vbs" "%USERPROFILE%\AppData\Roaming\Microsoft\Windows\SendTo\200_ZipPasswordFile.vbs（Zipパスワード圧縮）.lnk" "C:\codes\vbs\tools\7zip\ZipPasswordFile.vbs"</v>
      </c>
      <c r="Y161" s="9" t="str">
        <f ca="1">IFERROR(
  VLOOKUP(
    $G161,
    shortcut設定!$F:$J,
    MATCH(
      "ProgramsIndex",
      shortcut設定!$F$12:$J$12,
      0
    ),
    FALSE
  ),
  ""
)</f>
        <v>200</v>
      </c>
      <c r="Z161" s="20" t="str">
        <f t="shared" si="13"/>
        <v/>
      </c>
      <c r="AA161" s="13" t="str">
        <f ca="1">IF(
  AND($A161&lt;&gt;"",$K161="○"),
  shortcut設定!$F$5&amp;"\"&amp;Y161&amp;"_"&amp;A161&amp;"（"&amp;B161&amp;"）"&amp;Z161&amp;".lnk",
  ""
)</f>
        <v>%USERPROFILE%\AppData\Roaming\Microsoft\Windows\SendTo\200_ZipPasswordFile.vbs（Zipパスワード圧縮）.lnk</v>
      </c>
      <c r="AB161" s="13" t="str">
        <f>IF(
  AND($A161&lt;&gt;"",$M161="○"),
  """"&amp;shortcut設定!$F$7&amp;""" """&amp;$AC161&amp;""" """&amp;$C161&amp;""""&amp;IF($D161="-",""," """&amp;$D161&amp;""""),
  ""
)</f>
        <v/>
      </c>
      <c r="AC161" s="9" t="str">
        <f>IF(
  AND($A161&lt;&gt;"",$M161="○"),
  shortcut設定!$F$6&amp;"\"&amp;A161&amp;"（"&amp;B161&amp;"）.lnk",
  ""
)</f>
        <v/>
      </c>
      <c r="AD161" s="13" t="str">
        <f>IF(
  AND($A161&lt;&gt;"",$N161&lt;&gt;"-",$N161&lt;&gt;""),
  """"&amp;shortcut設定!$F$7&amp;""" """&amp;$N161&amp;".lnk"" """&amp;$C161&amp;""""&amp;IF($D161="-",""," """&amp;$D161&amp;""""),
  ""
)</f>
        <v/>
      </c>
      <c r="AE161" s="97" t="s">
        <v>193</v>
      </c>
    </row>
    <row r="162" spans="1:31">
      <c r="A162" s="9" t="s">
        <v>746</v>
      </c>
      <c r="B162" s="9" t="s">
        <v>883</v>
      </c>
      <c r="C162" s="9" t="s">
        <v>591</v>
      </c>
      <c r="D162" s="15" t="s">
        <v>43</v>
      </c>
      <c r="E162" s="15" t="s">
        <v>0</v>
      </c>
      <c r="F162" s="15" t="s">
        <v>0</v>
      </c>
      <c r="G162" s="9" t="s">
        <v>567</v>
      </c>
      <c r="H162" s="15" t="s">
        <v>69</v>
      </c>
      <c r="I162" s="15" t="s">
        <v>69</v>
      </c>
      <c r="J162" s="15" t="s">
        <v>69</v>
      </c>
      <c r="K162" s="99" t="s">
        <v>69</v>
      </c>
      <c r="L162" s="100" t="s">
        <v>596</v>
      </c>
      <c r="M162" s="15" t="s">
        <v>69</v>
      </c>
      <c r="N162" s="26" t="s">
        <v>1000</v>
      </c>
      <c r="O162" s="9" t="str">
        <f t="shared" si="11"/>
        <v/>
      </c>
      <c r="P162" s="9" t="str">
        <f t="shared" ref="P162:P182" si="14">IF(
  OR(
    $G162="-",
    COUNTIF(カテゴリ,$G162)&gt;0
  ),
  "",
  "★NG★"
)</f>
        <v/>
      </c>
      <c r="Q162" s="13" t="str">
        <f>IF(
  AND($A162&lt;&gt;"",$H162="○"),
  "mkdir """&amp;S162&amp;""" &amp; """&amp;shortcut設定!$F$7&amp;""" """&amp;S162&amp;"\"&amp;A162&amp;"（"&amp;B162&amp;"）.lnk"" """&amp;C162&amp;""""&amp;IF($D162="-",""," """&amp;$D162&amp;""""),
  ""
)</f>
        <v/>
      </c>
      <c r="R162" s="9" t="str">
        <f ca="1">IFERROR(
  VLOOKUP(
    $G162,
    shortcut設定!$F:$J,
    MATCH(
      "ProgramsIndex",
      shortcut設定!$F$12:$J$12,
      0
    ),
    FALSE
  ),
  ""
)</f>
        <v>200</v>
      </c>
      <c r="S162" s="13" t="str">
        <f>IF(
  AND($A162&lt;&gt;"",$H162="○"),
  shortcut設定!$F$4&amp;"\"&amp;R162&amp;"_"&amp;G162,
  ""
)</f>
        <v/>
      </c>
      <c r="T162" s="13" t="str">
        <f>IF(
  AND($A162&lt;&gt;"",$I162&lt;&gt;"-",$I162&lt;&gt;""),
  "mkdir """&amp;shortcut設定!$F$4&amp;"\"&amp;shortcut設定!$F$8&amp;""" &amp; """&amp;shortcut設定!$F$7&amp;""" """&amp;$U162&amp;""" """&amp;$C162&amp;""""&amp;IF($D162="-",""," """&amp;$D162&amp;""""),
  ""
)</f>
        <v/>
      </c>
      <c r="U162" s="14" t="str">
        <f>IF(
  AND($A162&lt;&gt;"",$I162&lt;&gt;"-",$I162&lt;&gt;""),
  shortcut設定!$F$4&amp;"\"&amp;shortcut設定!$F$8&amp;"\"&amp;$I162&amp;"（"&amp;$B162&amp;"）.lnk",
  ""
)</f>
        <v/>
      </c>
      <c r="V162" s="13" t="str">
        <f>IF(
  AND($A162&lt;&gt;"",$J162&lt;&gt;"-",$J162&lt;&gt;""),
  "mkdir """&amp;shortcut設定!$F$4&amp;"\"&amp;shortcut設定!$F$9&amp;""" &amp; """&amp;shortcut設定!$F$7&amp;""" """&amp;$W162&amp;""" """&amp;$C162&amp;""""&amp;IF($D162="-",""," """&amp;$D162&amp;"""")&amp;IF($J162="-",""," """" """&amp;$J162&amp;""""),
  ""
)</f>
        <v/>
      </c>
      <c r="W162" s="14" t="str">
        <f>IF(
  AND($A162&lt;&gt;"",$J162&lt;&gt;"-",$J162&lt;&gt;""),
  shortcut設定!$F$4&amp;"\"&amp;shortcut設定!$F$9&amp;"\"&amp;$A162&amp;"（"&amp;$B162&amp;"）.lnk",
  ""
)</f>
        <v/>
      </c>
      <c r="X162" s="13" t="str">
        <f>IF(
  AND($A162&lt;&gt;"",$K162&lt;&gt;"-",$K162&lt;&gt;""),
  """"&amp;shortcut設定!$F$7&amp;""" """&amp;$AA162&amp;""" """&amp;$C162&amp;""""&amp;IF($D162="-",""," """&amp;$D162&amp;""""),
  ""
)</f>
        <v/>
      </c>
      <c r="Y162" s="9" t="str">
        <f ca="1">IFERROR(
  VLOOKUP(
    $G162,
    shortcut設定!$F:$J,
    MATCH(
      "ProgramsIndex",
      shortcut設定!$F$12:$J$12,
      0
    ),
    FALSE
  ),
  ""
)</f>
        <v>200</v>
      </c>
      <c r="Z162" s="20" t="str">
        <f t="shared" si="13"/>
        <v/>
      </c>
      <c r="AA162" s="13" t="str">
        <f>IF(
  AND($A162&lt;&gt;"",$K162="○"),
  shortcut設定!$F$5&amp;"\"&amp;Y162&amp;"_"&amp;A162&amp;"（"&amp;B162&amp;"）"&amp;Z162&amp;".lnk",
  ""
)</f>
        <v/>
      </c>
      <c r="AB162" s="13" t="str">
        <f>IF(
  AND($A162&lt;&gt;"",$M162="○"),
  """"&amp;shortcut設定!$F$7&amp;""" """&amp;$AC162&amp;""" """&amp;$C162&amp;""""&amp;IF($D162="-",""," """&amp;$D162&amp;""""),
  ""
)</f>
        <v/>
      </c>
      <c r="AC162" s="9" t="str">
        <f>IF(
  AND($A162&lt;&gt;"",$M162="○"),
  shortcut設定!$F$6&amp;"\"&amp;A162&amp;"（"&amp;B162&amp;"）.lnk",
  ""
)</f>
        <v/>
      </c>
      <c r="AD162" s="13" t="str">
        <f>IF(
  AND($A162&lt;&gt;"",$N162&lt;&gt;"-",$N162&lt;&gt;""),
  """"&amp;shortcut設定!$F$7&amp;""" """&amp;$N162&amp;".lnk"" """&amp;$C162&amp;""""&amp;IF($D162="-",""," """&amp;$D162&amp;""""),
  ""
)</f>
        <v/>
      </c>
      <c r="AE162" s="97" t="s">
        <v>193</v>
      </c>
    </row>
    <row r="163" spans="1:31">
      <c r="A163" s="9" t="s">
        <v>747</v>
      </c>
      <c r="B163" s="9" t="s">
        <v>884</v>
      </c>
      <c r="C163" s="9" t="s">
        <v>573</v>
      </c>
      <c r="D163" s="15" t="s">
        <v>43</v>
      </c>
      <c r="E163" s="15" t="s">
        <v>29</v>
      </c>
      <c r="F163" s="15" t="s">
        <v>0</v>
      </c>
      <c r="G163" s="9" t="s">
        <v>567</v>
      </c>
      <c r="H163" s="15" t="s">
        <v>69</v>
      </c>
      <c r="I163" s="15" t="s">
        <v>69</v>
      </c>
      <c r="J163" s="15" t="s">
        <v>69</v>
      </c>
      <c r="K163" s="99" t="s">
        <v>69</v>
      </c>
      <c r="L163" s="100" t="s">
        <v>596</v>
      </c>
      <c r="M163" s="15" t="s">
        <v>43</v>
      </c>
      <c r="N163" s="26" t="s">
        <v>1000</v>
      </c>
      <c r="O163" s="9" t="str">
        <f t="shared" si="11"/>
        <v/>
      </c>
      <c r="P163" s="9" t="str">
        <f t="shared" si="14"/>
        <v/>
      </c>
      <c r="Q163" s="13" t="str">
        <f>IF(
  AND($A163&lt;&gt;"",$H163="○"),
  "mkdir """&amp;S163&amp;""" &amp; """&amp;shortcut設定!$F$7&amp;""" """&amp;S163&amp;"\"&amp;A163&amp;"（"&amp;B163&amp;"）.lnk"" """&amp;C163&amp;""""&amp;IF($D163="-",""," """&amp;$D163&amp;""""),
  ""
)</f>
        <v/>
      </c>
      <c r="R163" s="9" t="str">
        <f ca="1">IFERROR(
  VLOOKUP(
    $G163,
    shortcut設定!$F:$J,
    MATCH(
      "ProgramsIndex",
      shortcut設定!$F$12:$J$12,
      0
    ),
    FALSE
  ),
  ""
)</f>
        <v>200</v>
      </c>
      <c r="S163" s="13" t="str">
        <f>IF(
  AND($A163&lt;&gt;"",$H163="○"),
  shortcut設定!$F$4&amp;"\"&amp;R163&amp;"_"&amp;G163,
  ""
)</f>
        <v/>
      </c>
      <c r="T163" s="13" t="str">
        <f>IF(
  AND($A163&lt;&gt;"",$I163&lt;&gt;"-",$I163&lt;&gt;""),
  "mkdir """&amp;shortcut設定!$F$4&amp;"\"&amp;shortcut設定!$F$8&amp;""" &amp; """&amp;shortcut設定!$F$7&amp;""" """&amp;$U163&amp;""" """&amp;$C163&amp;""""&amp;IF($D163="-",""," """&amp;$D163&amp;""""),
  ""
)</f>
        <v/>
      </c>
      <c r="U163" s="14" t="str">
        <f>IF(
  AND($A163&lt;&gt;"",$I163&lt;&gt;"-",$I163&lt;&gt;""),
  shortcut設定!$F$4&amp;"\"&amp;shortcut設定!$F$8&amp;"\"&amp;$I163&amp;"（"&amp;$B163&amp;"）.lnk",
  ""
)</f>
        <v/>
      </c>
      <c r="V163" s="13" t="str">
        <f>IF(
  AND($A163&lt;&gt;"",$J163&lt;&gt;"-",$J163&lt;&gt;""),
  "mkdir """&amp;shortcut設定!$F$4&amp;"\"&amp;shortcut設定!$F$9&amp;""" &amp; """&amp;shortcut設定!$F$7&amp;""" """&amp;$W163&amp;""" """&amp;$C163&amp;""""&amp;IF($D163="-",""," """&amp;$D163&amp;"""")&amp;IF($J163="-",""," """" """&amp;$J163&amp;""""),
  ""
)</f>
        <v/>
      </c>
      <c r="W163" s="14" t="str">
        <f>IF(
  AND($A163&lt;&gt;"",$J163&lt;&gt;"-",$J163&lt;&gt;""),
  shortcut設定!$F$4&amp;"\"&amp;shortcut設定!$F$9&amp;"\"&amp;$A163&amp;"（"&amp;$B163&amp;"）.lnk",
  ""
)</f>
        <v/>
      </c>
      <c r="X163" s="13" t="str">
        <f>IF(
  AND($A163&lt;&gt;"",$K163&lt;&gt;"-",$K163&lt;&gt;""),
  """"&amp;shortcut設定!$F$7&amp;""" """&amp;$AA163&amp;""" """&amp;$C163&amp;""""&amp;IF($D163="-",""," """&amp;$D163&amp;""""),
  ""
)</f>
        <v/>
      </c>
      <c r="Y163" s="9" t="str">
        <f ca="1">IFERROR(
  VLOOKUP(
    $G163,
    shortcut設定!$F:$J,
    MATCH(
      "ProgramsIndex",
      shortcut設定!$F$12:$J$12,
      0
    ),
    FALSE
  ),
  ""
)</f>
        <v>200</v>
      </c>
      <c r="Z163" s="20" t="str">
        <f t="shared" si="13"/>
        <v/>
      </c>
      <c r="AA163" s="13" t="str">
        <f>IF(
  AND($A163&lt;&gt;"",$K163="○"),
  shortcut設定!$F$5&amp;"\"&amp;Y163&amp;"_"&amp;A163&amp;"（"&amp;B163&amp;"）"&amp;Z163&amp;".lnk",
  ""
)</f>
        <v/>
      </c>
      <c r="AB163" s="13" t="str">
        <f>IF(
  AND($A163&lt;&gt;"",$M163="○"),
  """"&amp;shortcut設定!$F$7&amp;""" """&amp;$AC163&amp;""" """&amp;$C163&amp;""""&amp;IF($D163="-",""," """&amp;$D163&amp;""""),
  ""
)</f>
        <v/>
      </c>
      <c r="AC163" s="9" t="str">
        <f>IF(
  AND($A163&lt;&gt;"",$M163="○"),
  shortcut設定!$F$6&amp;"\"&amp;A163&amp;"（"&amp;B163&amp;"）.lnk",
  ""
)</f>
        <v/>
      </c>
      <c r="AD163" s="13" t="str">
        <f>IF(
  AND($A163&lt;&gt;"",$N163&lt;&gt;"-",$N163&lt;&gt;""),
  """"&amp;shortcut設定!$F$7&amp;""" """&amp;$N163&amp;".lnk"" """&amp;$C163&amp;""""&amp;IF($D163="-",""," """&amp;$D163&amp;""""),
  ""
)</f>
        <v/>
      </c>
      <c r="AE163" s="97" t="s">
        <v>193</v>
      </c>
    </row>
    <row r="164" spans="1:31">
      <c r="A164" s="9" t="s">
        <v>748</v>
      </c>
      <c r="B164" s="9" t="s">
        <v>885</v>
      </c>
      <c r="C164" s="9" t="s">
        <v>574</v>
      </c>
      <c r="D164" s="15" t="s">
        <v>43</v>
      </c>
      <c r="E164" s="15" t="s">
        <v>0</v>
      </c>
      <c r="F164" s="15" t="s">
        <v>0</v>
      </c>
      <c r="G164" s="9" t="s">
        <v>567</v>
      </c>
      <c r="H164" s="15" t="s">
        <v>69</v>
      </c>
      <c r="I164" s="15" t="s">
        <v>896</v>
      </c>
      <c r="J164" s="15" t="s">
        <v>69</v>
      </c>
      <c r="K164" s="99" t="s">
        <v>69</v>
      </c>
      <c r="L164" s="100" t="s">
        <v>596</v>
      </c>
      <c r="M164" s="15" t="s">
        <v>69</v>
      </c>
      <c r="N164" s="26" t="s">
        <v>1000</v>
      </c>
      <c r="O164" s="9" t="str">
        <f t="shared" ref="O164:O182" si="15">IF(
  AND(
    $A164&lt;&gt;"",
    COUNTIF(C:C,$A164)&gt;1
  ),
  "★NG★",
  ""
)</f>
        <v/>
      </c>
      <c r="P164" s="9" t="str">
        <f t="shared" si="14"/>
        <v/>
      </c>
      <c r="Q164" s="13" t="str">
        <f>IF(
  AND($A164&lt;&gt;"",$H164="○"),
  "mkdir """&amp;S164&amp;""" &amp; """&amp;shortcut設定!$F$7&amp;""" """&amp;S164&amp;"\"&amp;A164&amp;"（"&amp;B164&amp;"）.lnk"" """&amp;C164&amp;""""&amp;IF($D164="-",""," """&amp;$D164&amp;""""),
  ""
)</f>
        <v/>
      </c>
      <c r="R164" s="9" t="str">
        <f ca="1">IFERROR(
  VLOOKUP(
    $G164,
    shortcut設定!$F:$J,
    MATCH(
      "ProgramsIndex",
      shortcut設定!$F$12:$J$12,
      0
    ),
    FALSE
  ),
  ""
)</f>
        <v>200</v>
      </c>
      <c r="S164" s="13" t="str">
        <f>IF(
  AND($A164&lt;&gt;"",$H164="○"),
  shortcut設定!$F$4&amp;"\"&amp;R164&amp;"_"&amp;G164,
  ""
)</f>
        <v/>
      </c>
      <c r="T164" s="13" t="str">
        <f>IF(
  AND($A164&lt;&gt;"",$I164&lt;&gt;"-",$I164&lt;&gt;""),
  "mkdir """&amp;shortcut設定!$F$4&amp;"\"&amp;shortcut設定!$F$8&amp;""" &amp; """&amp;shortcut設定!$F$7&amp;""" """&amp;$U164&amp;""" """&amp;$C164&amp;""""&amp;IF($D164="-",""," """&amp;$D164&amp;""""),
  ""
)</f>
        <v>mkdir "%USERPROFILE%\AppData\Roaming\Microsoft\Windows\Start Menu\Programs\$QuickAccess" &amp; "C:\codes\vbs\command\CreateShortcutFile.vbs" "%USERPROFILE%\AppData\Roaming\Microsoft\Windows\Start Menu\Programs\$QuickAccess\ttw（SSH接続toWSL2＠Teraterm）.lnk" "C:\codes\vbs\tools\teraterm\ConnectWSL2withTeraTerm.vbs"</v>
      </c>
      <c r="U164" s="14" t="str">
        <f>IF(
  AND($A164&lt;&gt;"",$I164&lt;&gt;"-",$I164&lt;&gt;""),
  shortcut設定!$F$4&amp;"\"&amp;shortcut設定!$F$8&amp;"\"&amp;$I164&amp;"（"&amp;$B164&amp;"）.lnk",
  ""
)</f>
        <v>%USERPROFILE%\AppData\Roaming\Microsoft\Windows\Start Menu\Programs\$QuickAccess\ttw（SSH接続toWSL2＠Teraterm）.lnk</v>
      </c>
      <c r="V164" s="13" t="str">
        <f>IF(
  AND($A164&lt;&gt;"",$J164&lt;&gt;"-",$J164&lt;&gt;""),
  "mkdir """&amp;shortcut設定!$F$4&amp;"\"&amp;shortcut設定!$F$9&amp;""" &amp; """&amp;shortcut設定!$F$7&amp;""" """&amp;$W164&amp;""" """&amp;$C164&amp;""""&amp;IF($D164="-",""," """&amp;$D164&amp;"""")&amp;IF($J164="-",""," """" """&amp;$J164&amp;""""),
  ""
)</f>
        <v/>
      </c>
      <c r="W164" s="14" t="str">
        <f>IF(
  AND($A164&lt;&gt;"",$J164&lt;&gt;"-",$J164&lt;&gt;""),
  shortcut設定!$F$4&amp;"\"&amp;shortcut設定!$F$9&amp;"\"&amp;$A164&amp;"（"&amp;$B164&amp;"）.lnk",
  ""
)</f>
        <v/>
      </c>
      <c r="X164" s="13" t="str">
        <f>IF(
  AND($A164&lt;&gt;"",$K164&lt;&gt;"-",$K164&lt;&gt;""),
  """"&amp;shortcut設定!$F$7&amp;""" """&amp;$AA164&amp;""" """&amp;$C164&amp;""""&amp;IF($D164="-",""," """&amp;$D164&amp;""""),
  ""
)</f>
        <v/>
      </c>
      <c r="Y164" s="9" t="str">
        <f ca="1">IFERROR(
  VLOOKUP(
    $G164,
    shortcut設定!$F:$J,
    MATCH(
      "ProgramsIndex",
      shortcut設定!$F$12:$J$12,
      0
    ),
    FALSE
  ),
  ""
)</f>
        <v>200</v>
      </c>
      <c r="Z164" s="20" t="str">
        <f t="shared" si="13"/>
        <v/>
      </c>
      <c r="AA164" s="13" t="str">
        <f>IF(
  AND($A164&lt;&gt;"",$K164="○"),
  shortcut設定!$F$5&amp;"\"&amp;Y164&amp;"_"&amp;A164&amp;"（"&amp;B164&amp;"）"&amp;Z164&amp;".lnk",
  ""
)</f>
        <v/>
      </c>
      <c r="AB164" s="13" t="str">
        <f>IF(
  AND($A164&lt;&gt;"",$M164="○"),
  """"&amp;shortcut設定!$F$7&amp;""" """&amp;$AC164&amp;""" """&amp;$C164&amp;""""&amp;IF($D164="-",""," """&amp;$D164&amp;""""),
  ""
)</f>
        <v/>
      </c>
      <c r="AC164" s="9" t="str">
        <f>IF(
  AND($A164&lt;&gt;"",$M164="○"),
  shortcut設定!$F$6&amp;"\"&amp;A164&amp;"（"&amp;B164&amp;"）.lnk",
  ""
)</f>
        <v/>
      </c>
      <c r="AD164" s="13" t="str">
        <f>IF(
  AND($A164&lt;&gt;"",$N164&lt;&gt;"-",$N164&lt;&gt;""),
  """"&amp;shortcut設定!$F$7&amp;""" """&amp;$N164&amp;".lnk"" """&amp;$C164&amp;""""&amp;IF($D164="-",""," """&amp;$D164&amp;""""),
  ""
)</f>
        <v/>
      </c>
      <c r="AE164" s="97" t="s">
        <v>193</v>
      </c>
    </row>
    <row r="165" spans="1:31">
      <c r="A165" s="9" t="s">
        <v>749</v>
      </c>
      <c r="B165" s="9" t="s">
        <v>885</v>
      </c>
      <c r="C165" s="9" t="s">
        <v>132</v>
      </c>
      <c r="D165" s="15" t="s">
        <v>43</v>
      </c>
      <c r="E165" s="15" t="s">
        <v>0</v>
      </c>
      <c r="F165" s="15" t="s">
        <v>0</v>
      </c>
      <c r="G165" s="9" t="s">
        <v>567</v>
      </c>
      <c r="H165" s="15" t="s">
        <v>69</v>
      </c>
      <c r="I165" s="15" t="s">
        <v>69</v>
      </c>
      <c r="J165" s="15" t="s">
        <v>69</v>
      </c>
      <c r="K165" s="99" t="s">
        <v>69</v>
      </c>
      <c r="L165" s="100" t="s">
        <v>596</v>
      </c>
      <c r="M165" s="15" t="s">
        <v>69</v>
      </c>
      <c r="N165" s="26" t="s">
        <v>1000</v>
      </c>
      <c r="O165" s="9" t="str">
        <f t="shared" si="15"/>
        <v/>
      </c>
      <c r="P165" s="9" t="str">
        <f t="shared" si="14"/>
        <v/>
      </c>
      <c r="Q165" s="13" t="str">
        <f>IF(
  AND($A165&lt;&gt;"",$H165="○"),
  "mkdir """&amp;S165&amp;""" &amp; """&amp;shortcut設定!$F$7&amp;""" """&amp;S165&amp;"\"&amp;A165&amp;"（"&amp;B165&amp;"）.lnk"" """&amp;C165&amp;""""&amp;IF($D165="-",""," """&amp;$D165&amp;""""),
  ""
)</f>
        <v/>
      </c>
      <c r="R165" s="9" t="str">
        <f ca="1">IFERROR(
  VLOOKUP(
    $G165,
    shortcut設定!$F:$J,
    MATCH(
      "ProgramsIndex",
      shortcut設定!$F$12:$J$12,
      0
    ),
    FALSE
  ),
  ""
)</f>
        <v>200</v>
      </c>
      <c r="S165" s="13" t="str">
        <f>IF(
  AND($A165&lt;&gt;"",$H165="○"),
  shortcut設定!$F$4&amp;"\"&amp;R165&amp;"_"&amp;G165,
  ""
)</f>
        <v/>
      </c>
      <c r="T165" s="13" t="str">
        <f>IF(
  AND($A165&lt;&gt;"",$I165&lt;&gt;"-",$I165&lt;&gt;""),
  "mkdir """&amp;shortcut設定!$F$4&amp;"\"&amp;shortcut設定!$F$8&amp;""" &amp; """&amp;shortcut設定!$F$7&amp;""" """&amp;$U165&amp;""" """&amp;$C165&amp;""""&amp;IF($D165="-",""," """&amp;$D165&amp;""""),
  ""
)</f>
        <v/>
      </c>
      <c r="U165" s="14" t="str">
        <f>IF(
  AND($A165&lt;&gt;"",$I165&lt;&gt;"-",$I165&lt;&gt;""),
  shortcut設定!$F$4&amp;"\"&amp;shortcut設定!$F$8&amp;"\"&amp;$I165&amp;"（"&amp;$B165&amp;"）.lnk",
  ""
)</f>
        <v/>
      </c>
      <c r="V165" s="13" t="str">
        <f>IF(
  AND($A165&lt;&gt;"",$J165&lt;&gt;"-",$J165&lt;&gt;""),
  "mkdir """&amp;shortcut設定!$F$4&amp;"\"&amp;shortcut設定!$F$9&amp;""" &amp; """&amp;shortcut設定!$F$7&amp;""" """&amp;$W165&amp;""" """&amp;$C165&amp;""""&amp;IF($D165="-",""," """&amp;$D165&amp;"""")&amp;IF($J165="-",""," """" """&amp;$J165&amp;""""),
  ""
)</f>
        <v/>
      </c>
      <c r="W165" s="14" t="str">
        <f>IF(
  AND($A165&lt;&gt;"",$J165&lt;&gt;"-",$J165&lt;&gt;""),
  shortcut設定!$F$4&amp;"\"&amp;shortcut設定!$F$9&amp;"\"&amp;$A165&amp;"（"&amp;$B165&amp;"）.lnk",
  ""
)</f>
        <v/>
      </c>
      <c r="X165" s="13" t="str">
        <f>IF(
  AND($A165&lt;&gt;"",$K165&lt;&gt;"-",$K165&lt;&gt;""),
  """"&amp;shortcut設定!$F$7&amp;""" """&amp;$AA165&amp;""" """&amp;$C165&amp;""""&amp;IF($D165="-",""," """&amp;$D165&amp;""""),
  ""
)</f>
        <v/>
      </c>
      <c r="Y165" s="9" t="str">
        <f ca="1">IFERROR(
  VLOOKUP(
    $G165,
    shortcut設定!$F:$J,
    MATCH(
      "ProgramsIndex",
      shortcut設定!$F$12:$J$12,
      0
    ),
    FALSE
  ),
  ""
)</f>
        <v>200</v>
      </c>
      <c r="Z165" s="20" t="str">
        <f t="shared" si="13"/>
        <v/>
      </c>
      <c r="AA165" s="13" t="str">
        <f>IF(
  AND($A165&lt;&gt;"",$K165="○"),
  shortcut設定!$F$5&amp;"\"&amp;Y165&amp;"_"&amp;A165&amp;"（"&amp;B165&amp;"）"&amp;Z165&amp;".lnk",
  ""
)</f>
        <v/>
      </c>
      <c r="AB165" s="13" t="str">
        <f>IF(
  AND($A165&lt;&gt;"",$M165="○"),
  """"&amp;shortcut設定!$F$7&amp;""" """&amp;$AC165&amp;""" """&amp;$C165&amp;""""&amp;IF($D165="-",""," """&amp;$D165&amp;""""),
  ""
)</f>
        <v/>
      </c>
      <c r="AC165" s="9" t="str">
        <f>IF(
  AND($A165&lt;&gt;"",$M165="○"),
  shortcut設定!$F$6&amp;"\"&amp;A165&amp;"（"&amp;B165&amp;"）.lnk",
  ""
)</f>
        <v/>
      </c>
      <c r="AD165" s="13" t="str">
        <f>IF(
  AND($A165&lt;&gt;"",$N165&lt;&gt;"-",$N165&lt;&gt;""),
  """"&amp;shortcut設定!$F$7&amp;""" """&amp;$N165&amp;".lnk"" """&amp;$C165&amp;""""&amp;IF($D165="-",""," """&amp;$D165&amp;""""),
  ""
)</f>
        <v/>
      </c>
      <c r="AE165" s="97" t="s">
        <v>193</v>
      </c>
    </row>
    <row r="166" spans="1:31">
      <c r="A166" s="9" t="s">
        <v>750</v>
      </c>
      <c r="B166" s="9" t="s">
        <v>886</v>
      </c>
      <c r="C166" s="9" t="s">
        <v>133</v>
      </c>
      <c r="D166" s="15" t="s">
        <v>43</v>
      </c>
      <c r="E166" s="15" t="s">
        <v>29</v>
      </c>
      <c r="F166" s="15" t="s">
        <v>0</v>
      </c>
      <c r="G166" s="9" t="s">
        <v>567</v>
      </c>
      <c r="H166" s="15" t="s">
        <v>69</v>
      </c>
      <c r="I166" s="15" t="s">
        <v>897</v>
      </c>
      <c r="J166" s="15" t="s">
        <v>69</v>
      </c>
      <c r="K166" s="99" t="s">
        <v>69</v>
      </c>
      <c r="L166" s="100" t="s">
        <v>596</v>
      </c>
      <c r="M166" s="15" t="s">
        <v>69</v>
      </c>
      <c r="N166" s="26" t="s">
        <v>1000</v>
      </c>
      <c r="O166" s="9" t="str">
        <f t="shared" si="15"/>
        <v/>
      </c>
      <c r="P166" s="9" t="str">
        <f t="shared" si="14"/>
        <v/>
      </c>
      <c r="Q166" s="13" t="str">
        <f>IF(
  AND($A166&lt;&gt;"",$H166="○"),
  "mkdir """&amp;S166&amp;""" &amp; """&amp;shortcut設定!$F$7&amp;""" """&amp;S166&amp;"\"&amp;A166&amp;"（"&amp;B166&amp;"）.lnk"" """&amp;C166&amp;""""&amp;IF($D166="-",""," """&amp;$D166&amp;""""),
  ""
)</f>
        <v/>
      </c>
      <c r="R166" s="9" t="str">
        <f ca="1">IFERROR(
  VLOOKUP(
    $G166,
    shortcut設定!$F:$J,
    MATCH(
      "ProgramsIndex",
      shortcut設定!$F$12:$J$12,
      0
    ),
    FALSE
  ),
  ""
)</f>
        <v>200</v>
      </c>
      <c r="S166" s="13" t="str">
        <f>IF(
  AND($A166&lt;&gt;"",$H166="○"),
  shortcut設定!$F$4&amp;"\"&amp;R166&amp;"_"&amp;G166,
  ""
)</f>
        <v/>
      </c>
      <c r="T166" s="13" t="str">
        <f>IF(
  AND($A166&lt;&gt;"",$I166&lt;&gt;"-",$I166&lt;&gt;""),
  "mkdir """&amp;shortcut設定!$F$4&amp;"\"&amp;shortcut設定!$F$8&amp;""" &amp; """&amp;shortcut設定!$F$7&amp;""" """&amp;$U166&amp;""" """&amp;$C166&amp;""""&amp;IF($D166="-",""," """&amp;$D166&amp;""""),
  ""
)</f>
        <v>mkdir "%USERPROFILE%\AppData\Roaming\Microsoft\Windows\Start Menu\Programs\$QuickAccess" &amp; "C:\codes\vbs\command\CreateShortcutFile.vbs" "%USERPROFILE%\AppData\Roaming\Microsoft\Windows\Start Menu\Programs\$QuickAccess\ttr（SSH接続toMyRaspberryPi＠Teraterm）.lnk" "C:\codes\ttl\login_raspberrypi.ttl"</v>
      </c>
      <c r="U166" s="14" t="str">
        <f>IF(
  AND($A166&lt;&gt;"",$I166&lt;&gt;"-",$I166&lt;&gt;""),
  shortcut設定!$F$4&amp;"\"&amp;shortcut設定!$F$8&amp;"\"&amp;$I166&amp;"（"&amp;$B166&amp;"）.lnk",
  ""
)</f>
        <v>%USERPROFILE%\AppData\Roaming\Microsoft\Windows\Start Menu\Programs\$QuickAccess\ttr（SSH接続toMyRaspberryPi＠Teraterm）.lnk</v>
      </c>
      <c r="V166" s="13" t="str">
        <f>IF(
  AND($A166&lt;&gt;"",$J166&lt;&gt;"-",$J166&lt;&gt;""),
  "mkdir """&amp;shortcut設定!$F$4&amp;"\"&amp;shortcut設定!$F$9&amp;""" &amp; """&amp;shortcut設定!$F$7&amp;""" """&amp;$W166&amp;""" """&amp;$C166&amp;""""&amp;IF($D166="-",""," """&amp;$D166&amp;"""")&amp;IF($J166="-",""," """" """&amp;$J166&amp;""""),
  ""
)</f>
        <v/>
      </c>
      <c r="W166" s="14" t="str">
        <f>IF(
  AND($A166&lt;&gt;"",$J166&lt;&gt;"-",$J166&lt;&gt;""),
  shortcut設定!$F$4&amp;"\"&amp;shortcut設定!$F$9&amp;"\"&amp;$A166&amp;"（"&amp;$B166&amp;"）.lnk",
  ""
)</f>
        <v/>
      </c>
      <c r="X166" s="13" t="str">
        <f>IF(
  AND($A166&lt;&gt;"",$K166&lt;&gt;"-",$K166&lt;&gt;""),
  """"&amp;shortcut設定!$F$7&amp;""" """&amp;$AA166&amp;""" """&amp;$C166&amp;""""&amp;IF($D166="-",""," """&amp;$D166&amp;""""),
  ""
)</f>
        <v/>
      </c>
      <c r="Y166" s="9" t="str">
        <f ca="1">IFERROR(
  VLOOKUP(
    $G166,
    shortcut設定!$F:$J,
    MATCH(
      "ProgramsIndex",
      shortcut設定!$F$12:$J$12,
      0
    ),
    FALSE
  ),
  ""
)</f>
        <v>200</v>
      </c>
      <c r="Z166" s="20" t="str">
        <f t="shared" si="13"/>
        <v/>
      </c>
      <c r="AA166" s="13" t="str">
        <f>IF(
  AND($A166&lt;&gt;"",$K166="○"),
  shortcut設定!$F$5&amp;"\"&amp;Y166&amp;"_"&amp;A166&amp;"（"&amp;B166&amp;"）"&amp;Z166&amp;".lnk",
  ""
)</f>
        <v/>
      </c>
      <c r="AB166" s="13" t="str">
        <f>IF(
  AND($A166&lt;&gt;"",$M166="○"),
  """"&amp;shortcut設定!$F$7&amp;""" """&amp;$AC166&amp;""" """&amp;$C166&amp;""""&amp;IF($D166="-",""," """&amp;$D166&amp;""""),
  ""
)</f>
        <v/>
      </c>
      <c r="AC166" s="9" t="str">
        <f>IF(
  AND($A166&lt;&gt;"",$M166="○"),
  shortcut設定!$F$6&amp;"\"&amp;A166&amp;"（"&amp;B166&amp;"）.lnk",
  ""
)</f>
        <v/>
      </c>
      <c r="AD166" s="13" t="str">
        <f>IF(
  AND($A166&lt;&gt;"",$N166&lt;&gt;"-",$N166&lt;&gt;""),
  """"&amp;shortcut設定!$F$7&amp;""" """&amp;$N166&amp;".lnk"" """&amp;$C166&amp;""""&amp;IF($D166="-",""," """&amp;$D166&amp;""""),
  ""
)</f>
        <v/>
      </c>
      <c r="AE166" s="97" t="s">
        <v>193</v>
      </c>
    </row>
    <row r="167" spans="1:31">
      <c r="A167" s="9" t="s">
        <v>751</v>
      </c>
      <c r="B167" s="9" t="s">
        <v>887</v>
      </c>
      <c r="C167" s="9" t="s">
        <v>575</v>
      </c>
      <c r="D167" s="15" t="s">
        <v>43</v>
      </c>
      <c r="E167" s="15" t="s">
        <v>29</v>
      </c>
      <c r="F167" s="15" t="s">
        <v>0</v>
      </c>
      <c r="G167" s="9" t="s">
        <v>567</v>
      </c>
      <c r="H167" s="15" t="s">
        <v>69</v>
      </c>
      <c r="I167" s="15" t="s">
        <v>898</v>
      </c>
      <c r="J167" s="15" t="s">
        <v>69</v>
      </c>
      <c r="K167" s="99" t="s">
        <v>69</v>
      </c>
      <c r="L167" s="100" t="s">
        <v>596</v>
      </c>
      <c r="M167" s="15" t="s">
        <v>69</v>
      </c>
      <c r="N167" s="26" t="s">
        <v>1000</v>
      </c>
      <c r="O167" s="9" t="str">
        <f t="shared" si="15"/>
        <v/>
      </c>
      <c r="P167" s="9" t="str">
        <f t="shared" si="14"/>
        <v/>
      </c>
      <c r="Q167" s="13" t="str">
        <f>IF(
  AND($A167&lt;&gt;"",$H167="○"),
  "mkdir """&amp;S167&amp;""" &amp; """&amp;shortcut設定!$F$7&amp;""" """&amp;S167&amp;"\"&amp;A167&amp;"（"&amp;B167&amp;"）.lnk"" """&amp;C167&amp;""""&amp;IF($D167="-",""," """&amp;$D167&amp;""""),
  ""
)</f>
        <v/>
      </c>
      <c r="R167" s="9" t="str">
        <f ca="1">IFERROR(
  VLOOKUP(
    $G167,
    shortcut設定!$F:$J,
    MATCH(
      "ProgramsIndex",
      shortcut設定!$F$12:$J$12,
      0
    ),
    FALSE
  ),
  ""
)</f>
        <v>200</v>
      </c>
      <c r="S167" s="13" t="str">
        <f>IF(
  AND($A167&lt;&gt;"",$H167="○"),
  shortcut設定!$F$4&amp;"\"&amp;R167&amp;"_"&amp;G167,
  ""
)</f>
        <v/>
      </c>
      <c r="T167" s="13" t="str">
        <f>IF(
  AND($A167&lt;&gt;"",$I167&lt;&gt;"-",$I167&lt;&gt;""),
  "mkdir """&amp;shortcut設定!$F$4&amp;"\"&amp;shortcut設定!$F$8&amp;""" &amp; """&amp;shortcut設定!$F$7&amp;""" """&amp;$U167&amp;""" """&amp;$C167&amp;""""&amp;IF($D167="-",""," """&amp;$D167&amp;""""),
  ""
)</f>
        <v>mkdir "%USERPROFILE%\AppData\Roaming\Microsoft\Windows\Start Menu\Programs\$QuickAccess" &amp; "C:\codes\vbs\command\CreateShortcutFile.vbs" "%USERPROFILE%\AppData\Roaming\Microsoft\Windows\Start Menu\Programs\$QuickAccess\ttm（SSH接続toMyMac＠Teraterm）.lnk" "C:\codes\ttl\login_mac.ttl"</v>
      </c>
      <c r="U167" s="14" t="str">
        <f>IF(
  AND($A167&lt;&gt;"",$I167&lt;&gt;"-",$I167&lt;&gt;""),
  shortcut設定!$F$4&amp;"\"&amp;shortcut設定!$F$8&amp;"\"&amp;$I167&amp;"（"&amp;$B167&amp;"）.lnk",
  ""
)</f>
        <v>%USERPROFILE%\AppData\Roaming\Microsoft\Windows\Start Menu\Programs\$QuickAccess\ttm（SSH接続toMyMac＠Teraterm）.lnk</v>
      </c>
      <c r="V167" s="13" t="str">
        <f>IF(
  AND($A167&lt;&gt;"",$J167&lt;&gt;"-",$J167&lt;&gt;""),
  "mkdir """&amp;shortcut設定!$F$4&amp;"\"&amp;shortcut設定!$F$9&amp;""" &amp; """&amp;shortcut設定!$F$7&amp;""" """&amp;$W167&amp;""" """&amp;$C167&amp;""""&amp;IF($D167="-",""," """&amp;$D167&amp;"""")&amp;IF($J167="-",""," """" """&amp;$J167&amp;""""),
  ""
)</f>
        <v/>
      </c>
      <c r="W167" s="14" t="str">
        <f>IF(
  AND($A167&lt;&gt;"",$J167&lt;&gt;"-",$J167&lt;&gt;""),
  shortcut設定!$F$4&amp;"\"&amp;shortcut設定!$F$9&amp;"\"&amp;$A167&amp;"（"&amp;$B167&amp;"）.lnk",
  ""
)</f>
        <v/>
      </c>
      <c r="X167" s="13" t="str">
        <f>IF(
  AND($A167&lt;&gt;"",$K167&lt;&gt;"-",$K167&lt;&gt;""),
  """"&amp;shortcut設定!$F$7&amp;""" """&amp;$AA167&amp;""" """&amp;$C167&amp;""""&amp;IF($D167="-",""," """&amp;$D167&amp;""""),
  ""
)</f>
        <v/>
      </c>
      <c r="Y167" s="9" t="str">
        <f ca="1">IFERROR(
  VLOOKUP(
    $G167,
    shortcut設定!$F:$J,
    MATCH(
      "ProgramsIndex",
      shortcut設定!$F$12:$J$12,
      0
    ),
    FALSE
  ),
  ""
)</f>
        <v>200</v>
      </c>
      <c r="Z167" s="20" t="str">
        <f t="shared" si="13"/>
        <v/>
      </c>
      <c r="AA167" s="13" t="str">
        <f>IF(
  AND($A167&lt;&gt;"",$K167="○"),
  shortcut設定!$F$5&amp;"\"&amp;Y167&amp;"_"&amp;A167&amp;"（"&amp;B167&amp;"）"&amp;Z167&amp;".lnk",
  ""
)</f>
        <v/>
      </c>
      <c r="AB167" s="13" t="str">
        <f>IF(
  AND($A167&lt;&gt;"",$M167="○"),
  """"&amp;shortcut設定!$F$7&amp;""" """&amp;$AC167&amp;""" """&amp;$C167&amp;""""&amp;IF($D167="-",""," """&amp;$D167&amp;""""),
  ""
)</f>
        <v/>
      </c>
      <c r="AC167" s="9" t="str">
        <f>IF(
  AND($A167&lt;&gt;"",$M167="○"),
  shortcut設定!$F$6&amp;"\"&amp;A167&amp;"（"&amp;B167&amp;"）.lnk",
  ""
)</f>
        <v/>
      </c>
      <c r="AD167" s="13" t="str">
        <f>IF(
  AND($A167&lt;&gt;"",$N167&lt;&gt;"-",$N167&lt;&gt;""),
  """"&amp;shortcut設定!$F$7&amp;""" """&amp;$N167&amp;".lnk"" """&amp;$C167&amp;""""&amp;IF($D167="-",""," """&amp;$D167&amp;""""),
  ""
)</f>
        <v/>
      </c>
      <c r="AE167" s="97" t="s">
        <v>193</v>
      </c>
    </row>
    <row r="168" spans="1:31">
      <c r="A168" s="9" t="s">
        <v>752</v>
      </c>
      <c r="B168" s="9" t="s">
        <v>888</v>
      </c>
      <c r="C168" s="9" t="s">
        <v>576</v>
      </c>
      <c r="D168" s="15" t="s">
        <v>43</v>
      </c>
      <c r="E168" s="15" t="s">
        <v>29</v>
      </c>
      <c r="F168" s="15" t="s">
        <v>0</v>
      </c>
      <c r="G168" s="9" t="s">
        <v>567</v>
      </c>
      <c r="H168" s="15" t="s">
        <v>69</v>
      </c>
      <c r="I168" s="15" t="s">
        <v>899</v>
      </c>
      <c r="J168" s="15" t="s">
        <v>69</v>
      </c>
      <c r="K168" s="99" t="s">
        <v>69</v>
      </c>
      <c r="L168" s="100" t="s">
        <v>596</v>
      </c>
      <c r="M168" s="15" t="s">
        <v>69</v>
      </c>
      <c r="N168" s="26" t="s">
        <v>1000</v>
      </c>
      <c r="O168" s="9" t="str">
        <f t="shared" si="15"/>
        <v/>
      </c>
      <c r="P168" s="9" t="str">
        <f t="shared" si="14"/>
        <v/>
      </c>
      <c r="Q168" s="13" t="str">
        <f>IF(
  AND($A168&lt;&gt;"",$H168="○"),
  "mkdir """&amp;S168&amp;""" &amp; """&amp;shortcut設定!$F$7&amp;""" """&amp;S168&amp;"\"&amp;A168&amp;"（"&amp;B168&amp;"）.lnk"" """&amp;C168&amp;""""&amp;IF($D168="-",""," """&amp;$D168&amp;""""),
  ""
)</f>
        <v/>
      </c>
      <c r="R168" s="9" t="str">
        <f ca="1">IFERROR(
  VLOOKUP(
    $G168,
    shortcut設定!$F:$J,
    MATCH(
      "ProgramsIndex",
      shortcut設定!$F$12:$J$12,
      0
    ),
    FALSE
  ),
  ""
)</f>
        <v>200</v>
      </c>
      <c r="S168" s="13" t="str">
        <f>IF(
  AND($A168&lt;&gt;"",$H168="○"),
  shortcut設定!$F$4&amp;"\"&amp;R168&amp;"_"&amp;G168,
  ""
)</f>
        <v/>
      </c>
      <c r="T168" s="13" t="str">
        <f>IF(
  AND($A168&lt;&gt;"",$I168&lt;&gt;"-",$I168&lt;&gt;""),
  "mkdir """&amp;shortcut設定!$F$4&amp;"\"&amp;shortcut設定!$F$8&amp;""" &amp; """&amp;shortcut設定!$F$7&amp;""" """&amp;$U168&amp;""" """&amp;$C168&amp;""""&amp;IF($D168="-",""," """&amp;$D168&amp;""""),
  ""
)</f>
        <v>mkdir "%USERPROFILE%\AppData\Roaming\Microsoft\Windows\Start Menu\Programs\$QuickAccess" &amp; "C:\codes\vbs\command\CreateShortcutFile.vbs" "%USERPROFILE%\AppData\Roaming\Microsoft\Windows\Start Menu\Programs\$QuickAccess\wsr（SFTP接続toMyRaspberryPi＠WinSCP）.lnk" "C:\codes\winscp\login_raspberrypi.bat"</v>
      </c>
      <c r="U168" s="14" t="str">
        <f>IF(
  AND($A168&lt;&gt;"",$I168&lt;&gt;"-",$I168&lt;&gt;""),
  shortcut設定!$F$4&amp;"\"&amp;shortcut設定!$F$8&amp;"\"&amp;$I168&amp;"（"&amp;$B168&amp;"）.lnk",
  ""
)</f>
        <v>%USERPROFILE%\AppData\Roaming\Microsoft\Windows\Start Menu\Programs\$QuickAccess\wsr（SFTP接続toMyRaspberryPi＠WinSCP）.lnk</v>
      </c>
      <c r="V168" s="13" t="str">
        <f>IF(
  AND($A168&lt;&gt;"",$J168&lt;&gt;"-",$J168&lt;&gt;""),
  "mkdir """&amp;shortcut設定!$F$4&amp;"\"&amp;shortcut設定!$F$9&amp;""" &amp; """&amp;shortcut設定!$F$7&amp;""" """&amp;$W168&amp;""" """&amp;$C168&amp;""""&amp;IF($D168="-",""," """&amp;$D168&amp;"""")&amp;IF($J168="-",""," """" """&amp;$J168&amp;""""),
  ""
)</f>
        <v/>
      </c>
      <c r="W168" s="14" t="str">
        <f>IF(
  AND($A168&lt;&gt;"",$J168&lt;&gt;"-",$J168&lt;&gt;""),
  shortcut設定!$F$4&amp;"\"&amp;shortcut設定!$F$9&amp;"\"&amp;$A168&amp;"（"&amp;$B168&amp;"）.lnk",
  ""
)</f>
        <v/>
      </c>
      <c r="X168" s="13" t="str">
        <f>IF(
  AND($A168&lt;&gt;"",$K168&lt;&gt;"-",$K168&lt;&gt;""),
  """"&amp;shortcut設定!$F$7&amp;""" """&amp;$AA168&amp;""" """&amp;$C168&amp;""""&amp;IF($D168="-",""," """&amp;$D168&amp;""""),
  ""
)</f>
        <v/>
      </c>
      <c r="Y168" s="9" t="str">
        <f ca="1">IFERROR(
  VLOOKUP(
    $G168,
    shortcut設定!$F:$J,
    MATCH(
      "ProgramsIndex",
      shortcut設定!$F$12:$J$12,
      0
    ),
    FALSE
  ),
  ""
)</f>
        <v>200</v>
      </c>
      <c r="Z168" s="20" t="str">
        <f t="shared" si="13"/>
        <v/>
      </c>
      <c r="AA168" s="13" t="str">
        <f>IF(
  AND($A168&lt;&gt;"",$K168="○"),
  shortcut設定!$F$5&amp;"\"&amp;Y168&amp;"_"&amp;A168&amp;"（"&amp;B168&amp;"）"&amp;Z168&amp;".lnk",
  ""
)</f>
        <v/>
      </c>
      <c r="AB168" s="13" t="str">
        <f>IF(
  AND($A168&lt;&gt;"",$M168="○"),
  """"&amp;shortcut設定!$F$7&amp;""" """&amp;$AC168&amp;""" """&amp;$C168&amp;""""&amp;IF($D168="-",""," """&amp;$D168&amp;""""),
  ""
)</f>
        <v/>
      </c>
      <c r="AC168" s="9" t="str">
        <f>IF(
  AND($A168&lt;&gt;"",$M168="○"),
  shortcut設定!$F$6&amp;"\"&amp;A168&amp;"（"&amp;B168&amp;"）.lnk",
  ""
)</f>
        <v/>
      </c>
      <c r="AD168" s="13" t="str">
        <f>IF(
  AND($A168&lt;&gt;"",$N168&lt;&gt;"-",$N168&lt;&gt;""),
  """"&amp;shortcut設定!$F$7&amp;""" """&amp;$N168&amp;".lnk"" """&amp;$C168&amp;""""&amp;IF($D168="-",""," """&amp;$D168&amp;""""),
  ""
)</f>
        <v/>
      </c>
      <c r="AE168" s="97" t="s">
        <v>193</v>
      </c>
    </row>
    <row r="169" spans="1:31">
      <c r="A169" s="9" t="s">
        <v>753</v>
      </c>
      <c r="B169" s="9" t="s">
        <v>889</v>
      </c>
      <c r="C169" s="9" t="s">
        <v>577</v>
      </c>
      <c r="D169" s="15" t="s">
        <v>43</v>
      </c>
      <c r="E169" s="15" t="s">
        <v>0</v>
      </c>
      <c r="F169" s="15" t="s">
        <v>29</v>
      </c>
      <c r="G169" s="9" t="s">
        <v>567</v>
      </c>
      <c r="H169" s="15" t="s">
        <v>69</v>
      </c>
      <c r="I169" s="15" t="s">
        <v>69</v>
      </c>
      <c r="J169" s="15" t="s">
        <v>69</v>
      </c>
      <c r="K169" s="99" t="s">
        <v>69</v>
      </c>
      <c r="L169" s="100" t="s">
        <v>596</v>
      </c>
      <c r="M169" s="15" t="s">
        <v>69</v>
      </c>
      <c r="N169" s="26" t="s">
        <v>1000</v>
      </c>
      <c r="O169" s="9" t="str">
        <f t="shared" si="15"/>
        <v/>
      </c>
      <c r="P169" s="9" t="str">
        <f t="shared" si="14"/>
        <v/>
      </c>
      <c r="Q169" s="13" t="str">
        <f>IF(
  AND($A169&lt;&gt;"",$H169="○"),
  "mkdir """&amp;S169&amp;""" &amp; """&amp;shortcut設定!$F$7&amp;""" """&amp;S169&amp;"\"&amp;A169&amp;"（"&amp;B169&amp;"）.lnk"" """&amp;C169&amp;""""&amp;IF($D169="-",""," """&amp;$D169&amp;""""),
  ""
)</f>
        <v/>
      </c>
      <c r="R169" s="9" t="str">
        <f ca="1">IFERROR(
  VLOOKUP(
    $G169,
    shortcut設定!$F:$J,
    MATCH(
      "ProgramsIndex",
      shortcut設定!$F$12:$J$12,
      0
    ),
    FALSE
  ),
  ""
)</f>
        <v>200</v>
      </c>
      <c r="S169" s="13" t="str">
        <f>IF(
  AND($A169&lt;&gt;"",$H169="○"),
  shortcut設定!$F$4&amp;"\"&amp;R169&amp;"_"&amp;G169,
  ""
)</f>
        <v/>
      </c>
      <c r="T169" s="13" t="str">
        <f>IF(
  AND($A169&lt;&gt;"",$I169&lt;&gt;"-",$I169&lt;&gt;""),
  "mkdir """&amp;shortcut設定!$F$4&amp;"\"&amp;shortcut設定!$F$8&amp;""" &amp; """&amp;shortcut設定!$F$7&amp;""" """&amp;$U169&amp;""" """&amp;$C169&amp;""""&amp;IF($D169="-",""," """&amp;$D169&amp;""""),
  ""
)</f>
        <v/>
      </c>
      <c r="U169" s="14" t="str">
        <f>IF(
  AND($A169&lt;&gt;"",$I169&lt;&gt;"-",$I169&lt;&gt;""),
  shortcut設定!$F$4&amp;"\"&amp;shortcut設定!$F$8&amp;"\"&amp;$I169&amp;"（"&amp;$B169&amp;"）.lnk",
  ""
)</f>
        <v/>
      </c>
      <c r="V169" s="13" t="str">
        <f>IF(
  AND($A169&lt;&gt;"",$J169&lt;&gt;"-",$J169&lt;&gt;""),
  "mkdir """&amp;shortcut設定!$F$4&amp;"\"&amp;shortcut設定!$F$9&amp;""" &amp; """&amp;shortcut設定!$F$7&amp;""" """&amp;$W169&amp;""" """&amp;$C169&amp;""""&amp;IF($D169="-",""," """&amp;$D169&amp;"""")&amp;IF($J169="-",""," """" """&amp;$J169&amp;""""),
  ""
)</f>
        <v/>
      </c>
      <c r="W169" s="14" t="str">
        <f>IF(
  AND($A169&lt;&gt;"",$J169&lt;&gt;"-",$J169&lt;&gt;""),
  shortcut設定!$F$4&amp;"\"&amp;shortcut設定!$F$9&amp;"\"&amp;$A169&amp;"（"&amp;$B169&amp;"）.lnk",
  ""
)</f>
        <v/>
      </c>
      <c r="X169" s="13" t="str">
        <f>IF(
  AND($A169&lt;&gt;"",$K169&lt;&gt;"-",$K169&lt;&gt;""),
  """"&amp;shortcut設定!$F$7&amp;""" """&amp;$AA169&amp;""" """&amp;$C169&amp;""""&amp;IF($D169="-",""," """&amp;$D169&amp;""""),
  ""
)</f>
        <v/>
      </c>
      <c r="Y169" s="9" t="str">
        <f ca="1">IFERROR(
  VLOOKUP(
    $G169,
    shortcut設定!$F:$J,
    MATCH(
      "ProgramsIndex",
      shortcut設定!$F$12:$J$12,
      0
    ),
    FALSE
  ),
  ""
)</f>
        <v>200</v>
      </c>
      <c r="Z169" s="20" t="str">
        <f t="shared" si="13"/>
        <v/>
      </c>
      <c r="AA169" s="13" t="str">
        <f>IF(
  AND($A169&lt;&gt;"",$K169="○"),
  shortcut設定!$F$5&amp;"\"&amp;Y169&amp;"_"&amp;A169&amp;"（"&amp;B169&amp;"）"&amp;Z169&amp;".lnk",
  ""
)</f>
        <v/>
      </c>
      <c r="AB169" s="13" t="str">
        <f>IF(
  AND($A169&lt;&gt;"",$M169="○"),
  """"&amp;shortcut設定!$F$7&amp;""" """&amp;$AC169&amp;""" """&amp;$C169&amp;""""&amp;IF($D169="-",""," """&amp;$D169&amp;""""),
  ""
)</f>
        <v/>
      </c>
      <c r="AC169" s="9" t="str">
        <f>IF(
  AND($A169&lt;&gt;"",$M169="○"),
  shortcut設定!$F$6&amp;"\"&amp;A169&amp;"（"&amp;B169&amp;"）.lnk",
  ""
)</f>
        <v/>
      </c>
      <c r="AD169" s="13" t="str">
        <f>IF(
  AND($A169&lt;&gt;"",$N169&lt;&gt;"-",$N169&lt;&gt;""),
  """"&amp;shortcut設定!$F$7&amp;""" """&amp;$N169&amp;".lnk"" """&amp;$C169&amp;""""&amp;IF($D169="-",""," """&amp;$D169&amp;""""),
  ""
)</f>
        <v/>
      </c>
      <c r="AE169" s="97" t="s">
        <v>193</v>
      </c>
    </row>
    <row r="170" spans="1:31">
      <c r="A170" s="9" t="s">
        <v>754</v>
      </c>
      <c r="B170" s="9" t="s">
        <v>890</v>
      </c>
      <c r="C170" s="9" t="s">
        <v>578</v>
      </c>
      <c r="D170" s="15" t="s">
        <v>43</v>
      </c>
      <c r="E170" s="15" t="s">
        <v>0</v>
      </c>
      <c r="F170" s="15" t="s">
        <v>0</v>
      </c>
      <c r="G170" s="9" t="s">
        <v>567</v>
      </c>
      <c r="H170" s="15" t="s">
        <v>69</v>
      </c>
      <c r="I170" s="15" t="s">
        <v>69</v>
      </c>
      <c r="J170" s="15" t="s">
        <v>69</v>
      </c>
      <c r="K170" s="99" t="s">
        <v>69</v>
      </c>
      <c r="L170" s="100" t="s">
        <v>596</v>
      </c>
      <c r="M170" s="15" t="s">
        <v>895</v>
      </c>
      <c r="N170" s="26" t="s">
        <v>1000</v>
      </c>
      <c r="O170" s="9" t="str">
        <f t="shared" si="15"/>
        <v/>
      </c>
      <c r="P170" s="9" t="str">
        <f t="shared" si="14"/>
        <v/>
      </c>
      <c r="Q170" s="13" t="str">
        <f>IF(
  AND($A170&lt;&gt;"",$H170="○"),
  "mkdir """&amp;S170&amp;""" &amp; """&amp;shortcut設定!$F$7&amp;""" """&amp;S170&amp;"\"&amp;A170&amp;"（"&amp;B170&amp;"）.lnk"" """&amp;C170&amp;""""&amp;IF($D170="-",""," """&amp;$D170&amp;""""),
  ""
)</f>
        <v/>
      </c>
      <c r="R170" s="9" t="str">
        <f ca="1">IFERROR(
  VLOOKUP(
    $G170,
    shortcut設定!$F:$J,
    MATCH(
      "ProgramsIndex",
      shortcut設定!$F$12:$J$12,
      0
    ),
    FALSE
  ),
  ""
)</f>
        <v>200</v>
      </c>
      <c r="S170" s="13" t="str">
        <f>IF(
  AND($A170&lt;&gt;"",$H170="○"),
  shortcut設定!$F$4&amp;"\"&amp;R170&amp;"_"&amp;G170,
  ""
)</f>
        <v/>
      </c>
      <c r="T170" s="13" t="str">
        <f>IF(
  AND($A170&lt;&gt;"",$I170&lt;&gt;"-",$I170&lt;&gt;""),
  "mkdir """&amp;shortcut設定!$F$4&amp;"\"&amp;shortcut設定!$F$8&amp;""" &amp; """&amp;shortcut設定!$F$7&amp;""" """&amp;$U170&amp;""" """&amp;$C170&amp;""""&amp;IF($D170="-",""," """&amp;$D170&amp;""""),
  ""
)</f>
        <v/>
      </c>
      <c r="U170" s="14" t="str">
        <f>IF(
  AND($A170&lt;&gt;"",$I170&lt;&gt;"-",$I170&lt;&gt;""),
  shortcut設定!$F$4&amp;"\"&amp;shortcut設定!$F$8&amp;"\"&amp;$I170&amp;"（"&amp;$B170&amp;"）.lnk",
  ""
)</f>
        <v/>
      </c>
      <c r="V170" s="13" t="str">
        <f>IF(
  AND($A170&lt;&gt;"",$J170&lt;&gt;"-",$J170&lt;&gt;""),
  "mkdir """&amp;shortcut設定!$F$4&amp;"\"&amp;shortcut設定!$F$9&amp;""" &amp; """&amp;shortcut設定!$F$7&amp;""" """&amp;$W170&amp;""" """&amp;$C170&amp;""""&amp;IF($D170="-",""," """&amp;$D170&amp;"""")&amp;IF($J170="-",""," """" """&amp;$J170&amp;""""),
  ""
)</f>
        <v/>
      </c>
      <c r="W170" s="14" t="str">
        <f>IF(
  AND($A170&lt;&gt;"",$J170&lt;&gt;"-",$J170&lt;&gt;""),
  shortcut設定!$F$4&amp;"\"&amp;shortcut設定!$F$9&amp;"\"&amp;$A170&amp;"（"&amp;$B170&amp;"）.lnk",
  ""
)</f>
        <v/>
      </c>
      <c r="X170" s="13" t="str">
        <f>IF(
  AND($A170&lt;&gt;"",$K170&lt;&gt;"-",$K170&lt;&gt;""),
  """"&amp;shortcut設定!$F$7&amp;""" """&amp;$AA170&amp;""" """&amp;$C170&amp;""""&amp;IF($D170="-",""," """&amp;$D170&amp;""""),
  ""
)</f>
        <v/>
      </c>
      <c r="Y170" s="9" t="str">
        <f ca="1">IFERROR(
  VLOOKUP(
    $G170,
    shortcut設定!$F:$J,
    MATCH(
      "ProgramsIndex",
      shortcut設定!$F$12:$J$12,
      0
    ),
    FALSE
  ),
  ""
)</f>
        <v>200</v>
      </c>
      <c r="Z170" s="20" t="str">
        <f t="shared" si="13"/>
        <v/>
      </c>
      <c r="AA170" s="13" t="str">
        <f>IF(
  AND($A170&lt;&gt;"",$K170="○"),
  shortcut設定!$F$5&amp;"\"&amp;Y170&amp;"_"&amp;A170&amp;"（"&amp;B170&amp;"）"&amp;Z170&amp;".lnk",
  ""
)</f>
        <v/>
      </c>
      <c r="AB170" s="13" t="str">
        <f>IF(
  AND($A170&lt;&gt;"",$M170="○"),
  """"&amp;shortcut設定!$F$7&amp;""" """&amp;$AC170&amp;""" """&amp;$C170&amp;""""&amp;IF($D170="-",""," """&amp;$D170&amp;""""),
  ""
)</f>
        <v>"C:\codes\vbs\command\CreateShortcutFile.vbs" "%USERPROFILE%\AppData\Roaming\Microsoft\Windows\Start Menu\Programs\Startup\XF_BackupIniToTabbak.bat（X-Finder.iniタブバックアップ）.lnk" "C:\prg_exe\X-Finder\BackupIniToTabbak.bat"</v>
      </c>
      <c r="AC170" s="9" t="str">
        <f>IF(
  AND($A170&lt;&gt;"",$M170="○"),
  shortcut設定!$F$6&amp;"\"&amp;A170&amp;"（"&amp;B170&amp;"）.lnk",
  ""
)</f>
        <v>%USERPROFILE%\AppData\Roaming\Microsoft\Windows\Start Menu\Programs\Startup\XF_BackupIniToTabbak.bat（X-Finder.iniタブバックアップ）.lnk</v>
      </c>
      <c r="AD170" s="13" t="str">
        <f>IF(
  AND($A170&lt;&gt;"",$N170&lt;&gt;"-",$N170&lt;&gt;""),
  """"&amp;shortcut設定!$F$7&amp;""" """&amp;$N170&amp;".lnk"" """&amp;$C170&amp;""""&amp;IF($D170="-",""," """&amp;$D170&amp;""""),
  ""
)</f>
        <v/>
      </c>
      <c r="AE170" s="97" t="s">
        <v>193</v>
      </c>
    </row>
    <row r="171" spans="1:31">
      <c r="A171" s="9" t="s">
        <v>755</v>
      </c>
      <c r="B171" s="9" t="s">
        <v>849</v>
      </c>
      <c r="C171" s="9" t="s">
        <v>579</v>
      </c>
      <c r="D171" s="15" t="s">
        <v>43</v>
      </c>
      <c r="E171" s="15" t="s">
        <v>0</v>
      </c>
      <c r="F171" s="15" t="s">
        <v>29</v>
      </c>
      <c r="G171" s="9" t="s">
        <v>567</v>
      </c>
      <c r="H171" s="15" t="s">
        <v>69</v>
      </c>
      <c r="I171" s="15" t="s">
        <v>69</v>
      </c>
      <c r="J171" s="15" t="s">
        <v>69</v>
      </c>
      <c r="K171" s="99" t="s">
        <v>69</v>
      </c>
      <c r="L171" s="100" t="s">
        <v>596</v>
      </c>
      <c r="M171" s="15" t="s">
        <v>589</v>
      </c>
      <c r="N171" s="26" t="s">
        <v>1000</v>
      </c>
      <c r="O171" s="9" t="str">
        <f t="shared" si="15"/>
        <v/>
      </c>
      <c r="P171" s="9" t="str">
        <f t="shared" si="14"/>
        <v/>
      </c>
      <c r="Q171" s="13" t="str">
        <f>IF(
  AND($A171&lt;&gt;"",$H171="○"),
  "mkdir """&amp;S171&amp;""" &amp; """&amp;shortcut設定!$F$7&amp;""" """&amp;S171&amp;"\"&amp;A171&amp;"（"&amp;B171&amp;"）.lnk"" """&amp;C171&amp;""""&amp;IF($D171="-",""," """&amp;$D171&amp;""""),
  ""
)</f>
        <v/>
      </c>
      <c r="R171" s="9" t="str">
        <f ca="1">IFERROR(
  VLOOKUP(
    $G171,
    shortcut設定!$F:$J,
    MATCH(
      "ProgramsIndex",
      shortcut設定!$F$12:$J$12,
      0
    ),
    FALSE
  ),
  ""
)</f>
        <v>200</v>
      </c>
      <c r="S171" s="13" t="str">
        <f>IF(
  AND($A171&lt;&gt;"",$H171="○"),
  shortcut設定!$F$4&amp;"\"&amp;R171&amp;"_"&amp;G171,
  ""
)</f>
        <v/>
      </c>
      <c r="T171" s="13" t="str">
        <f>IF(
  AND($A171&lt;&gt;"",$I171&lt;&gt;"-",$I171&lt;&gt;""),
  "mkdir """&amp;shortcut設定!$F$4&amp;"\"&amp;shortcut設定!$F$8&amp;""" &amp; """&amp;shortcut設定!$F$7&amp;""" """&amp;$U171&amp;""" """&amp;$C171&amp;""""&amp;IF($D171="-",""," """&amp;$D171&amp;""""),
  ""
)</f>
        <v/>
      </c>
      <c r="U171" s="14" t="str">
        <f>IF(
  AND($A171&lt;&gt;"",$I171&lt;&gt;"-",$I171&lt;&gt;""),
  shortcut設定!$F$4&amp;"\"&amp;shortcut設定!$F$8&amp;"\"&amp;$I171&amp;"（"&amp;$B171&amp;"）.lnk",
  ""
)</f>
        <v/>
      </c>
      <c r="V171" s="13" t="str">
        <f>IF(
  AND($A171&lt;&gt;"",$J171&lt;&gt;"-",$J171&lt;&gt;""),
  "mkdir """&amp;shortcut設定!$F$4&amp;"\"&amp;shortcut設定!$F$9&amp;""" &amp; """&amp;shortcut設定!$F$7&amp;""" """&amp;$W171&amp;""" """&amp;$C171&amp;""""&amp;IF($D171="-",""," """&amp;$D171&amp;"""")&amp;IF($J171="-",""," """" """&amp;$J171&amp;""""),
  ""
)</f>
        <v/>
      </c>
      <c r="W171" s="14" t="str">
        <f>IF(
  AND($A171&lt;&gt;"",$J171&lt;&gt;"-",$J171&lt;&gt;""),
  shortcut設定!$F$4&amp;"\"&amp;shortcut設定!$F$9&amp;"\"&amp;$A171&amp;"（"&amp;$B171&amp;"）.lnk",
  ""
)</f>
        <v/>
      </c>
      <c r="X171" s="13" t="str">
        <f>IF(
  AND($A171&lt;&gt;"",$K171&lt;&gt;"-",$K171&lt;&gt;""),
  """"&amp;shortcut設定!$F$7&amp;""" """&amp;$AA171&amp;""" """&amp;$C171&amp;""""&amp;IF($D171="-",""," """&amp;$D171&amp;""""),
  ""
)</f>
        <v/>
      </c>
      <c r="Y171" s="9" t="str">
        <f ca="1">IFERROR(
  VLOOKUP(
    $G171,
    shortcut設定!$F:$J,
    MATCH(
      "ProgramsIndex",
      shortcut設定!$F$12:$J$12,
      0
    ),
    FALSE
  ),
  ""
)</f>
        <v>200</v>
      </c>
      <c r="Z171" s="20" t="str">
        <f t="shared" si="13"/>
        <v/>
      </c>
      <c r="AA171" s="13" t="str">
        <f>IF(
  AND($A171&lt;&gt;"",$K171="○"),
  shortcut設定!$F$5&amp;"\"&amp;Y171&amp;"_"&amp;A171&amp;"（"&amp;B171&amp;"）"&amp;Z171&amp;".lnk",
  ""
)</f>
        <v/>
      </c>
      <c r="AB171" s="13" t="str">
        <f>IF(
  AND($A171&lt;&gt;"",$M171="○"),
  """"&amp;shortcut設定!$F$7&amp;""" """&amp;$AC171&amp;""" """&amp;$C171&amp;""""&amp;IF($D171="-",""," """&amp;$D171&amp;""""),
  ""
)</f>
        <v/>
      </c>
      <c r="AC171" s="9" t="str">
        <f>IF(
  AND($A171&lt;&gt;"",$M171="○"),
  shortcut設定!$F$6&amp;"\"&amp;A171&amp;"（"&amp;B171&amp;"）.lnk",
  ""
)</f>
        <v/>
      </c>
      <c r="AD171" s="13" t="str">
        <f>IF(
  AND($A171&lt;&gt;"",$N171&lt;&gt;"-",$N171&lt;&gt;""),
  """"&amp;shortcut設定!$F$7&amp;""" """&amp;$N171&amp;".lnk"" """&amp;$C171&amp;""""&amp;IF($D171="-",""," """&amp;$D171&amp;""""),
  ""
)</f>
        <v/>
      </c>
      <c r="AE171" s="97" t="s">
        <v>193</v>
      </c>
    </row>
    <row r="172" spans="1:31">
      <c r="A172" s="9" t="s">
        <v>756</v>
      </c>
      <c r="B172" s="9" t="s">
        <v>891</v>
      </c>
      <c r="C172" s="9" t="s">
        <v>580</v>
      </c>
      <c r="D172" s="15" t="s">
        <v>43</v>
      </c>
      <c r="E172" s="15" t="s">
        <v>0</v>
      </c>
      <c r="F172" s="15" t="s">
        <v>29</v>
      </c>
      <c r="G172" s="9" t="s">
        <v>567</v>
      </c>
      <c r="H172" s="15" t="s">
        <v>69</v>
      </c>
      <c r="I172" s="15" t="s">
        <v>69</v>
      </c>
      <c r="J172" s="15" t="s">
        <v>69</v>
      </c>
      <c r="K172" s="99" t="s">
        <v>69</v>
      </c>
      <c r="L172" s="100" t="s">
        <v>596</v>
      </c>
      <c r="M172" s="15" t="s">
        <v>895</v>
      </c>
      <c r="N172" s="26" t="s">
        <v>1000</v>
      </c>
      <c r="O172" s="9" t="str">
        <f t="shared" si="15"/>
        <v/>
      </c>
      <c r="P172" s="9" t="str">
        <f t="shared" si="14"/>
        <v/>
      </c>
      <c r="Q172" s="13" t="str">
        <f>IF(
  AND($A172&lt;&gt;"",$H172="○"),
  "mkdir """&amp;S172&amp;""" &amp; """&amp;shortcut設定!$F$7&amp;""" """&amp;S172&amp;"\"&amp;A172&amp;"（"&amp;B172&amp;"）.lnk"" """&amp;C172&amp;""""&amp;IF($D172="-",""," """&amp;$D172&amp;""""),
  ""
)</f>
        <v/>
      </c>
      <c r="R172" s="9" t="str">
        <f ca="1">IFERROR(
  VLOOKUP(
    $G172,
    shortcut設定!$F:$J,
    MATCH(
      "ProgramsIndex",
      shortcut設定!$F$12:$J$12,
      0
    ),
    FALSE
  ),
  ""
)</f>
        <v>200</v>
      </c>
      <c r="S172" s="13" t="str">
        <f>IF(
  AND($A172&lt;&gt;"",$H172="○"),
  shortcut設定!$F$4&amp;"\"&amp;R172&amp;"_"&amp;G172,
  ""
)</f>
        <v/>
      </c>
      <c r="T172" s="13" t="str">
        <f>IF(
  AND($A172&lt;&gt;"",$I172&lt;&gt;"-",$I172&lt;&gt;""),
  "mkdir """&amp;shortcut設定!$F$4&amp;"\"&amp;shortcut設定!$F$8&amp;""" &amp; """&amp;shortcut設定!$F$7&amp;""" """&amp;$U172&amp;""" """&amp;$C172&amp;""""&amp;IF($D172="-",""," """&amp;$D172&amp;""""),
  ""
)</f>
        <v/>
      </c>
      <c r="U172" s="14" t="str">
        <f>IF(
  AND($A172&lt;&gt;"",$I172&lt;&gt;"-",$I172&lt;&gt;""),
  shortcut設定!$F$4&amp;"\"&amp;shortcut設定!$F$8&amp;"\"&amp;$I172&amp;"（"&amp;$B172&amp;"）.lnk",
  ""
)</f>
        <v/>
      </c>
      <c r="V172" s="13" t="str">
        <f>IF(
  AND($A172&lt;&gt;"",$J172&lt;&gt;"-",$J172&lt;&gt;""),
  "mkdir """&amp;shortcut設定!$F$4&amp;"\"&amp;shortcut設定!$F$9&amp;""" &amp; """&amp;shortcut設定!$F$7&amp;""" """&amp;$W172&amp;""" """&amp;$C172&amp;""""&amp;IF($D172="-",""," """&amp;$D172&amp;"""")&amp;IF($J172="-",""," """" """&amp;$J172&amp;""""),
  ""
)</f>
        <v/>
      </c>
      <c r="W172" s="14" t="str">
        <f>IF(
  AND($A172&lt;&gt;"",$J172&lt;&gt;"-",$J172&lt;&gt;""),
  shortcut設定!$F$4&amp;"\"&amp;shortcut設定!$F$9&amp;"\"&amp;$A172&amp;"（"&amp;$B172&amp;"）.lnk",
  ""
)</f>
        <v/>
      </c>
      <c r="X172" s="13" t="str">
        <f>IF(
  AND($A172&lt;&gt;"",$K172&lt;&gt;"-",$K172&lt;&gt;""),
  """"&amp;shortcut設定!$F$7&amp;""" """&amp;$AA172&amp;""" """&amp;$C172&amp;""""&amp;IF($D172="-",""," """&amp;$D172&amp;""""),
  ""
)</f>
        <v/>
      </c>
      <c r="Y172" s="9" t="str">
        <f ca="1">IFERROR(
  VLOOKUP(
    $G172,
    shortcut設定!$F:$J,
    MATCH(
      "ProgramsIndex",
      shortcut設定!$F$12:$J$12,
      0
    ),
    FALSE
  ),
  ""
)</f>
        <v>200</v>
      </c>
      <c r="Z172" s="20" t="str">
        <f t="shared" si="13"/>
        <v/>
      </c>
      <c r="AA172" s="13" t="str">
        <f>IF(
  AND($A172&lt;&gt;"",$K172="○"),
  shortcut設定!$F$5&amp;"\"&amp;Y172&amp;"_"&amp;A172&amp;"（"&amp;B172&amp;"）"&amp;Z172&amp;".lnk",
  ""
)</f>
        <v/>
      </c>
      <c r="AB172" s="13" t="str">
        <f>IF(
  AND($A172&lt;&gt;"",$M172="○"),
  """"&amp;shortcut設定!$F$7&amp;""" """&amp;$AC172&amp;""" """&amp;$C172&amp;""""&amp;IF($D172="-",""," """&amp;$D172&amp;""""),
  ""
)</f>
        <v>"C:\codes\vbs\command\CreateShortcutFile.vbs" "%USERPROFILE%\AppData\Roaming\Microsoft\Windows\Start Menu\Programs\Startup\ScheduledBackup.bat（定期ファイルバックアップ）.lnk" "C:\root\30_tool\ScheduledBackup.bat"</v>
      </c>
      <c r="AC172" s="9" t="str">
        <f>IF(
  AND($A172&lt;&gt;"",$M172="○"),
  shortcut設定!$F$6&amp;"\"&amp;A172&amp;"（"&amp;B172&amp;"）.lnk",
  ""
)</f>
        <v>%USERPROFILE%\AppData\Roaming\Microsoft\Windows\Start Menu\Programs\Startup\ScheduledBackup.bat（定期ファイルバックアップ）.lnk</v>
      </c>
      <c r="AD172" s="13" t="str">
        <f>IF(
  AND($A172&lt;&gt;"",$N172&lt;&gt;"-",$N172&lt;&gt;""),
  """"&amp;shortcut設定!$F$7&amp;""" """&amp;$N172&amp;".lnk"" """&amp;$C172&amp;""""&amp;IF($D172="-",""," """&amp;$D172&amp;""""),
  ""
)</f>
        <v/>
      </c>
      <c r="AE172" s="97" t="s">
        <v>193</v>
      </c>
    </row>
    <row r="173" spans="1:31">
      <c r="A173" s="9" t="s">
        <v>757</v>
      </c>
      <c r="B173" s="9" t="s">
        <v>892</v>
      </c>
      <c r="C173" s="9" t="s">
        <v>581</v>
      </c>
      <c r="D173" s="15" t="s">
        <v>43</v>
      </c>
      <c r="E173" s="15" t="s">
        <v>0</v>
      </c>
      <c r="F173" s="15" t="s">
        <v>29</v>
      </c>
      <c r="G173" s="9" t="s">
        <v>567</v>
      </c>
      <c r="H173" s="15" t="s">
        <v>69</v>
      </c>
      <c r="I173" s="15" t="s">
        <v>900</v>
      </c>
      <c r="J173" s="15" t="s">
        <v>69</v>
      </c>
      <c r="K173" s="99" t="s">
        <v>69</v>
      </c>
      <c r="L173" s="100" t="s">
        <v>596</v>
      </c>
      <c r="M173" s="15" t="s">
        <v>69</v>
      </c>
      <c r="N173" s="26" t="s">
        <v>1000</v>
      </c>
      <c r="O173" s="9" t="str">
        <f t="shared" si="15"/>
        <v/>
      </c>
      <c r="P173" s="9" t="str">
        <f t="shared" si="14"/>
        <v/>
      </c>
      <c r="Q173" s="13" t="str">
        <f>IF(
  AND($A173&lt;&gt;"",$H173="○"),
  "mkdir """&amp;S173&amp;""" &amp; """&amp;shortcut設定!$F$7&amp;""" """&amp;S173&amp;"\"&amp;A173&amp;"（"&amp;B173&amp;"）.lnk"" """&amp;C173&amp;""""&amp;IF($D173="-",""," """&amp;$D173&amp;""""),
  ""
)</f>
        <v/>
      </c>
      <c r="R173" s="9" t="str">
        <f ca="1">IFERROR(
  VLOOKUP(
    $G173,
    shortcut設定!$F:$J,
    MATCH(
      "ProgramsIndex",
      shortcut設定!$F$12:$J$12,
      0
    ),
    FALSE
  ),
  ""
)</f>
        <v>200</v>
      </c>
      <c r="S173" s="13" t="str">
        <f>IF(
  AND($A173&lt;&gt;"",$H173="○"),
  shortcut設定!$F$4&amp;"\"&amp;R173&amp;"_"&amp;G173,
  ""
)</f>
        <v/>
      </c>
      <c r="T173" s="13" t="str">
        <f>IF(
  AND($A173&lt;&gt;"",$I173&lt;&gt;"-",$I173&lt;&gt;""),
  "mkdir """&amp;shortcut設定!$F$4&amp;"\"&amp;shortcut設定!$F$8&amp;""" &amp; """&amp;shortcut設定!$F$7&amp;""" """&amp;$U173&amp;""" """&amp;$C173&amp;""""&amp;IF($D173="-",""," """&amp;$D173&amp;""""),
  ""
)</f>
        <v>mkdir "%USERPROFILE%\AppData\Roaming\Microsoft\Windows\Start Menu\Programs\$QuickAccess" &amp; "C:\codes\vbs\command\CreateShortcutFile.vbs" "%USERPROFILE%\AppData\Roaming\Microsoft\Windows\Start Menu\Programs\$QuickAccess\tvr（VNC接続toRobocipA1＠TurboVNC）.lnk" "C:\root\30_tool\ConnectRobocipA1withSshpfVnc.vbs"</v>
      </c>
      <c r="U173" s="14" t="str">
        <f>IF(
  AND($A173&lt;&gt;"",$I173&lt;&gt;"-",$I173&lt;&gt;""),
  shortcut設定!$F$4&amp;"\"&amp;shortcut設定!$F$8&amp;"\"&amp;$I173&amp;"（"&amp;$B173&amp;"）.lnk",
  ""
)</f>
        <v>%USERPROFILE%\AppData\Roaming\Microsoft\Windows\Start Menu\Programs\$QuickAccess\tvr（VNC接続toRobocipA1＠TurboVNC）.lnk</v>
      </c>
      <c r="V173" s="13" t="str">
        <f>IF(
  AND($A173&lt;&gt;"",$J173&lt;&gt;"-",$J173&lt;&gt;""),
  "mkdir """&amp;shortcut設定!$F$4&amp;"\"&amp;shortcut設定!$F$9&amp;""" &amp; """&amp;shortcut設定!$F$7&amp;""" """&amp;$W173&amp;""" """&amp;$C173&amp;""""&amp;IF($D173="-",""," """&amp;$D173&amp;"""")&amp;IF($J173="-",""," """" """&amp;$J173&amp;""""),
  ""
)</f>
        <v/>
      </c>
      <c r="W173" s="14" t="str">
        <f>IF(
  AND($A173&lt;&gt;"",$J173&lt;&gt;"-",$J173&lt;&gt;""),
  shortcut設定!$F$4&amp;"\"&amp;shortcut設定!$F$9&amp;"\"&amp;$A173&amp;"（"&amp;$B173&amp;"）.lnk",
  ""
)</f>
        <v/>
      </c>
      <c r="X173" s="13" t="str">
        <f>IF(
  AND($A173&lt;&gt;"",$K173&lt;&gt;"-",$K173&lt;&gt;""),
  """"&amp;shortcut設定!$F$7&amp;""" """&amp;$AA173&amp;""" """&amp;$C173&amp;""""&amp;IF($D173="-",""," """&amp;$D173&amp;""""),
  ""
)</f>
        <v/>
      </c>
      <c r="Y173" s="9" t="str">
        <f ca="1">IFERROR(
  VLOOKUP(
    $G173,
    shortcut設定!$F:$J,
    MATCH(
      "ProgramsIndex",
      shortcut設定!$F$12:$J$12,
      0
    ),
    FALSE
  ),
  ""
)</f>
        <v>200</v>
      </c>
      <c r="Z173" s="20" t="str">
        <f t="shared" si="13"/>
        <v/>
      </c>
      <c r="AA173" s="13" t="str">
        <f>IF(
  AND($A173&lt;&gt;"",$K173="○"),
  shortcut設定!$F$5&amp;"\"&amp;Y173&amp;"_"&amp;A173&amp;"（"&amp;B173&amp;"）"&amp;Z173&amp;".lnk",
  ""
)</f>
        <v/>
      </c>
      <c r="AB173" s="13" t="str">
        <f>IF(
  AND($A173&lt;&gt;"",$M173="○"),
  """"&amp;shortcut設定!$F$7&amp;""" """&amp;$AC173&amp;""" """&amp;$C173&amp;""""&amp;IF($D173="-",""," """&amp;$D173&amp;""""),
  ""
)</f>
        <v/>
      </c>
      <c r="AC173" s="9" t="str">
        <f>IF(
  AND($A173&lt;&gt;"",$M173="○"),
  shortcut設定!$F$6&amp;"\"&amp;A173&amp;"（"&amp;B173&amp;"）.lnk",
  ""
)</f>
        <v/>
      </c>
      <c r="AD173" s="13" t="str">
        <f>IF(
  AND($A173&lt;&gt;"",$N173&lt;&gt;"-",$N173&lt;&gt;""),
  """"&amp;shortcut設定!$F$7&amp;""" """&amp;$N173&amp;".lnk"" """&amp;$C173&amp;""""&amp;IF($D173="-",""," """&amp;$D173&amp;""""),
  ""
)</f>
        <v/>
      </c>
      <c r="AE173" s="97" t="s">
        <v>193</v>
      </c>
    </row>
    <row r="174" spans="1:31">
      <c r="A174" s="9" t="s">
        <v>758</v>
      </c>
      <c r="B174" s="9" t="s">
        <v>893</v>
      </c>
      <c r="C174" s="9" t="s">
        <v>582</v>
      </c>
      <c r="D174" s="15" t="s">
        <v>43</v>
      </c>
      <c r="E174" s="15" t="s">
        <v>0</v>
      </c>
      <c r="F174" s="15" t="s">
        <v>29</v>
      </c>
      <c r="G174" s="9" t="s">
        <v>567</v>
      </c>
      <c r="H174" s="15" t="s">
        <v>69</v>
      </c>
      <c r="I174" s="15" t="s">
        <v>897</v>
      </c>
      <c r="J174" s="15" t="s">
        <v>69</v>
      </c>
      <c r="K174" s="99" t="s">
        <v>69</v>
      </c>
      <c r="L174" s="100" t="s">
        <v>596</v>
      </c>
      <c r="M174" s="15" t="s">
        <v>69</v>
      </c>
      <c r="N174" s="26" t="s">
        <v>1000</v>
      </c>
      <c r="O174" s="9" t="str">
        <f t="shared" si="15"/>
        <v/>
      </c>
      <c r="P174" s="9" t="str">
        <f t="shared" si="14"/>
        <v/>
      </c>
      <c r="Q174" s="13" t="str">
        <f>IF(
  AND($A174&lt;&gt;"",$H174="○"),
  "mkdir """&amp;S174&amp;""" &amp; """&amp;shortcut設定!$F$7&amp;""" """&amp;S174&amp;"\"&amp;A174&amp;"（"&amp;B174&amp;"）.lnk"" """&amp;C174&amp;""""&amp;IF($D174="-",""," """&amp;$D174&amp;""""),
  ""
)</f>
        <v/>
      </c>
      <c r="R174" s="9" t="str">
        <f ca="1">IFERROR(
  VLOOKUP(
    $G174,
    shortcut設定!$F:$J,
    MATCH(
      "ProgramsIndex",
      shortcut設定!$F$12:$J$12,
      0
    ),
    FALSE
  ),
  ""
)</f>
        <v>200</v>
      </c>
      <c r="S174" s="13" t="str">
        <f>IF(
  AND($A174&lt;&gt;"",$H174="○"),
  shortcut設定!$F$4&amp;"\"&amp;R174&amp;"_"&amp;G174,
  ""
)</f>
        <v/>
      </c>
      <c r="T174" s="13" t="str">
        <f>IF(
  AND($A174&lt;&gt;"",$I174&lt;&gt;"-",$I174&lt;&gt;""),
  "mkdir """&amp;shortcut設定!$F$4&amp;"\"&amp;shortcut設定!$F$8&amp;""" &amp; """&amp;shortcut設定!$F$7&amp;""" """&amp;$U174&amp;""" """&amp;$C174&amp;""""&amp;IF($D174="-",""," """&amp;$D174&amp;""""),
  ""
)</f>
        <v>mkdir "%USERPROFILE%\AppData\Roaming\Microsoft\Windows\Start Menu\Programs\$QuickAccess" &amp; "C:\codes\vbs\command\CreateShortcutFile.vbs" "%USERPROFILE%\AppData\Roaming\Microsoft\Windows\Start Menu\Programs\$QuickAccess\ttr（SSH接続toRobocipA1＠Teraterm）.lnk" "C:\root\30_tool\ConnectRobocipA1withTeraTerm.ttl"</v>
      </c>
      <c r="U174" s="14" t="str">
        <f>IF(
  AND($A174&lt;&gt;"",$I174&lt;&gt;"-",$I174&lt;&gt;""),
  shortcut設定!$F$4&amp;"\"&amp;shortcut設定!$F$8&amp;"\"&amp;$I174&amp;"（"&amp;$B174&amp;"）.lnk",
  ""
)</f>
        <v>%USERPROFILE%\AppData\Roaming\Microsoft\Windows\Start Menu\Programs\$QuickAccess\ttr（SSH接続toRobocipA1＠Teraterm）.lnk</v>
      </c>
      <c r="V174" s="13" t="str">
        <f>IF(
  AND($A174&lt;&gt;"",$J174&lt;&gt;"-",$J174&lt;&gt;""),
  "mkdir """&amp;shortcut設定!$F$4&amp;"\"&amp;shortcut設定!$F$9&amp;""" &amp; """&amp;shortcut設定!$F$7&amp;""" """&amp;$W174&amp;""" """&amp;$C174&amp;""""&amp;IF($D174="-",""," """&amp;$D174&amp;"""")&amp;IF($J174="-",""," """" """&amp;$J174&amp;""""),
  ""
)</f>
        <v/>
      </c>
      <c r="W174" s="14" t="str">
        <f>IF(
  AND($A174&lt;&gt;"",$J174&lt;&gt;"-",$J174&lt;&gt;""),
  shortcut設定!$F$4&amp;"\"&amp;shortcut設定!$F$9&amp;"\"&amp;$A174&amp;"（"&amp;$B174&amp;"）.lnk",
  ""
)</f>
        <v/>
      </c>
      <c r="X174" s="13" t="str">
        <f>IF(
  AND($A174&lt;&gt;"",$K174&lt;&gt;"-",$K174&lt;&gt;""),
  """"&amp;shortcut設定!$F$7&amp;""" """&amp;$AA174&amp;""" """&amp;$C174&amp;""""&amp;IF($D174="-",""," """&amp;$D174&amp;""""),
  ""
)</f>
        <v/>
      </c>
      <c r="Y174" s="9" t="str">
        <f ca="1">IFERROR(
  VLOOKUP(
    $G174,
    shortcut設定!$F:$J,
    MATCH(
      "ProgramsIndex",
      shortcut設定!$F$12:$J$12,
      0
    ),
    FALSE
  ),
  ""
)</f>
        <v>200</v>
      </c>
      <c r="Z174" s="20" t="str">
        <f t="shared" si="13"/>
        <v/>
      </c>
      <c r="AA174" s="13" t="str">
        <f>IF(
  AND($A174&lt;&gt;"",$K174="○"),
  shortcut設定!$F$5&amp;"\"&amp;Y174&amp;"_"&amp;A174&amp;"（"&amp;B174&amp;"）"&amp;Z174&amp;".lnk",
  ""
)</f>
        <v/>
      </c>
      <c r="AB174" s="13" t="str">
        <f>IF(
  AND($A174&lt;&gt;"",$M174="○"),
  """"&amp;shortcut設定!$F$7&amp;""" """&amp;$AC174&amp;""" """&amp;$C174&amp;""""&amp;IF($D174="-",""," """&amp;$D174&amp;""""),
  ""
)</f>
        <v/>
      </c>
      <c r="AC174" s="9" t="str">
        <f>IF(
  AND($A174&lt;&gt;"",$M174="○"),
  shortcut設定!$F$6&amp;"\"&amp;A174&amp;"（"&amp;B174&amp;"）.lnk",
  ""
)</f>
        <v/>
      </c>
      <c r="AD174" s="13" t="str">
        <f>IF(
  AND($A174&lt;&gt;"",$N174&lt;&gt;"-",$N174&lt;&gt;""),
  """"&amp;shortcut設定!$F$7&amp;""" """&amp;$N174&amp;".lnk"" """&amp;$C174&amp;""""&amp;IF($D174="-",""," """&amp;$D174&amp;""""),
  ""
)</f>
        <v/>
      </c>
      <c r="AE174" s="97" t="s">
        <v>193</v>
      </c>
    </row>
    <row r="175" spans="1:31">
      <c r="A175" s="9" t="s">
        <v>759</v>
      </c>
      <c r="B175" s="9" t="s">
        <v>894</v>
      </c>
      <c r="C175" s="9" t="s">
        <v>583</v>
      </c>
      <c r="D175" s="15" t="s">
        <v>43</v>
      </c>
      <c r="E175" s="15" t="s">
        <v>0</v>
      </c>
      <c r="F175" s="15" t="s">
        <v>29</v>
      </c>
      <c r="G175" s="9" t="s">
        <v>567</v>
      </c>
      <c r="H175" s="15" t="s">
        <v>69</v>
      </c>
      <c r="I175" s="15" t="s">
        <v>899</v>
      </c>
      <c r="J175" s="15" t="s">
        <v>69</v>
      </c>
      <c r="K175" s="99" t="s">
        <v>69</v>
      </c>
      <c r="L175" s="100" t="s">
        <v>596</v>
      </c>
      <c r="M175" s="15" t="s">
        <v>69</v>
      </c>
      <c r="N175" s="26" t="s">
        <v>1000</v>
      </c>
      <c r="O175" s="9" t="str">
        <f t="shared" si="15"/>
        <v/>
      </c>
      <c r="P175" s="9" t="str">
        <f t="shared" si="14"/>
        <v/>
      </c>
      <c r="Q175" s="13" t="str">
        <f>IF(
  AND($A175&lt;&gt;"",$H175="○"),
  "mkdir """&amp;S175&amp;""" &amp; """&amp;shortcut設定!$F$7&amp;""" """&amp;S175&amp;"\"&amp;A175&amp;"（"&amp;B175&amp;"）.lnk"" """&amp;C175&amp;""""&amp;IF($D175="-",""," """&amp;$D175&amp;""""),
  ""
)</f>
        <v/>
      </c>
      <c r="R175" s="9" t="str">
        <f ca="1">IFERROR(
  VLOOKUP(
    $G175,
    shortcut設定!$F:$J,
    MATCH(
      "ProgramsIndex",
      shortcut設定!$F$12:$J$12,
      0
    ),
    FALSE
  ),
  ""
)</f>
        <v>200</v>
      </c>
      <c r="S175" s="13" t="str">
        <f>IF(
  AND($A175&lt;&gt;"",$H175="○"),
  shortcut設定!$F$4&amp;"\"&amp;R175&amp;"_"&amp;G175,
  ""
)</f>
        <v/>
      </c>
      <c r="T175" s="13" t="str">
        <f>IF(
  AND($A175&lt;&gt;"",$I175&lt;&gt;"-",$I175&lt;&gt;""),
  "mkdir """&amp;shortcut設定!$F$4&amp;"\"&amp;shortcut設定!$F$8&amp;""" &amp; """&amp;shortcut設定!$F$7&amp;""" """&amp;$U175&amp;""" """&amp;$C175&amp;""""&amp;IF($D175="-",""," """&amp;$D175&amp;""""),
  ""
)</f>
        <v>mkdir "%USERPROFILE%\AppData\Roaming\Microsoft\Windows\Start Menu\Programs\$QuickAccess" &amp; "C:\codes\vbs\command\CreateShortcutFile.vbs" "%USERPROFILE%\AppData\Roaming\Microsoft\Windows\Start Menu\Programs\$QuickAccess\wsr（SFTP接続toRobocipA1＠WinSCP）.lnk" "C:\root\30_tool\ConnectRobocipA1withWinScp.bat"</v>
      </c>
      <c r="U175" s="14" t="str">
        <f>IF(
  AND($A175&lt;&gt;"",$I175&lt;&gt;"-",$I175&lt;&gt;""),
  shortcut設定!$F$4&amp;"\"&amp;shortcut設定!$F$8&amp;"\"&amp;$I175&amp;"（"&amp;$B175&amp;"）.lnk",
  ""
)</f>
        <v>%USERPROFILE%\AppData\Roaming\Microsoft\Windows\Start Menu\Programs\$QuickAccess\wsr（SFTP接続toRobocipA1＠WinSCP）.lnk</v>
      </c>
      <c r="V175" s="13" t="str">
        <f>IF(
  AND($A175&lt;&gt;"",$J175&lt;&gt;"-",$J175&lt;&gt;""),
  "mkdir """&amp;shortcut設定!$F$4&amp;"\"&amp;shortcut設定!$F$9&amp;""" &amp; """&amp;shortcut設定!$F$7&amp;""" """&amp;$W175&amp;""" """&amp;$C175&amp;""""&amp;IF($D175="-",""," """&amp;$D175&amp;"""")&amp;IF($J175="-",""," """" """&amp;$J175&amp;""""),
  ""
)</f>
        <v/>
      </c>
      <c r="W175" s="14" t="str">
        <f>IF(
  AND($A175&lt;&gt;"",$J175&lt;&gt;"-",$J175&lt;&gt;""),
  shortcut設定!$F$4&amp;"\"&amp;shortcut設定!$F$9&amp;"\"&amp;$A175&amp;"（"&amp;$B175&amp;"）.lnk",
  ""
)</f>
        <v/>
      </c>
      <c r="X175" s="13" t="str">
        <f>IF(
  AND($A175&lt;&gt;"",$K175&lt;&gt;"-",$K175&lt;&gt;""),
  """"&amp;shortcut設定!$F$7&amp;""" """&amp;$AA175&amp;""" """&amp;$C175&amp;""""&amp;IF($D175="-",""," """&amp;$D175&amp;""""),
  ""
)</f>
        <v/>
      </c>
      <c r="Y175" s="9" t="str">
        <f ca="1">IFERROR(
  VLOOKUP(
    $G175,
    shortcut設定!$F:$J,
    MATCH(
      "ProgramsIndex",
      shortcut設定!$F$12:$J$12,
      0
    ),
    FALSE
  ),
  ""
)</f>
        <v>200</v>
      </c>
      <c r="Z175" s="20" t="str">
        <f t="shared" si="13"/>
        <v/>
      </c>
      <c r="AA175" s="13" t="str">
        <f>IF(
  AND($A175&lt;&gt;"",$K175="○"),
  shortcut設定!$F$5&amp;"\"&amp;Y175&amp;"_"&amp;A175&amp;"（"&amp;B175&amp;"）"&amp;Z175&amp;".lnk",
  ""
)</f>
        <v/>
      </c>
      <c r="AB175" s="13" t="str">
        <f>IF(
  AND($A175&lt;&gt;"",$M175="○"),
  """"&amp;shortcut設定!$F$7&amp;""" """&amp;$AC175&amp;""" """&amp;$C175&amp;""""&amp;IF($D175="-",""," """&amp;$D175&amp;""""),
  ""
)</f>
        <v/>
      </c>
      <c r="AC175" s="9" t="str">
        <f>IF(
  AND($A175&lt;&gt;"",$M175="○"),
  shortcut設定!$F$6&amp;"\"&amp;A175&amp;"（"&amp;B175&amp;"）.lnk",
  ""
)</f>
        <v/>
      </c>
      <c r="AD175" s="13" t="str">
        <f>IF(
  AND($A175&lt;&gt;"",$N175&lt;&gt;"-",$N175&lt;&gt;""),
  """"&amp;shortcut設定!$F$7&amp;""" """&amp;$N175&amp;".lnk"" """&amp;$C175&amp;""""&amp;IF($D175="-",""," """&amp;$D175&amp;""""),
  ""
)</f>
        <v/>
      </c>
      <c r="AE175" s="97" t="s">
        <v>193</v>
      </c>
    </row>
    <row r="176" spans="1:31">
      <c r="A176" s="9" t="s">
        <v>1006</v>
      </c>
      <c r="B176" s="9" t="s">
        <v>1007</v>
      </c>
      <c r="C176" s="9" t="s">
        <v>1001</v>
      </c>
      <c r="D176" s="15" t="s">
        <v>999</v>
      </c>
      <c r="E176" s="15" t="s">
        <v>29</v>
      </c>
      <c r="F176" s="15" t="s">
        <v>0</v>
      </c>
      <c r="G176" s="9" t="s">
        <v>567</v>
      </c>
      <c r="H176" s="15" t="s">
        <v>69</v>
      </c>
      <c r="I176" s="15" t="s">
        <v>69</v>
      </c>
      <c r="J176" s="15" t="s">
        <v>69</v>
      </c>
      <c r="K176" s="99" t="s">
        <v>69</v>
      </c>
      <c r="L176" s="100" t="s">
        <v>43</v>
      </c>
      <c r="M176" s="15" t="s">
        <v>999</v>
      </c>
      <c r="N176" s="26" t="s">
        <v>1002</v>
      </c>
      <c r="O176" s="9" t="str">
        <f t="shared" si="15"/>
        <v/>
      </c>
      <c r="P176" s="9" t="str">
        <f t="shared" si="14"/>
        <v/>
      </c>
      <c r="Q176" s="13" t="str">
        <f>IF(
  AND($A176&lt;&gt;"",$H176="○"),
  "mkdir """&amp;S176&amp;""" &amp; """&amp;shortcut設定!$F$7&amp;""" """&amp;S176&amp;"\"&amp;A176&amp;"（"&amp;B176&amp;"）.lnk"" """&amp;C176&amp;""""&amp;IF($D176="-",""," """&amp;$D176&amp;""""),
  ""
)</f>
        <v/>
      </c>
      <c r="R176" s="9" t="str">
        <f ca="1">IFERROR(
  VLOOKUP(
    $G176,
    shortcut設定!$F:$J,
    MATCH(
      "ProgramsIndex",
      shortcut設定!$F$12:$J$12,
      0
    ),
    FALSE
  ),
  ""
)</f>
        <v>200</v>
      </c>
      <c r="S176" s="13" t="str">
        <f>IF(
  AND($A176&lt;&gt;"",$H176="○"),
  shortcut設定!$F$4&amp;"\"&amp;R176&amp;"_"&amp;G176,
  ""
)</f>
        <v/>
      </c>
      <c r="T176" s="13" t="str">
        <f>IF(
  AND($A176&lt;&gt;"",$I176&lt;&gt;"-",$I176&lt;&gt;""),
  "mkdir """&amp;shortcut設定!$F$4&amp;"\"&amp;shortcut設定!$F$8&amp;""" &amp; """&amp;shortcut設定!$F$7&amp;""" """&amp;$U176&amp;""" """&amp;$C176&amp;""""&amp;IF($D176="-",""," """&amp;$D176&amp;""""),
  ""
)</f>
        <v/>
      </c>
      <c r="U176" s="14" t="str">
        <f>IF(
  AND($A176&lt;&gt;"",$I176&lt;&gt;"-",$I176&lt;&gt;""),
  shortcut設定!$F$4&amp;"\"&amp;shortcut設定!$F$8&amp;"\"&amp;$I176&amp;"（"&amp;$B176&amp;"）.lnk",
  ""
)</f>
        <v/>
      </c>
      <c r="V176" s="13" t="str">
        <f>IF(
  AND($A176&lt;&gt;"",$J176&lt;&gt;"-",$J176&lt;&gt;""),
  "mkdir """&amp;shortcut設定!$F$4&amp;"\"&amp;shortcut設定!$F$9&amp;""" &amp; """&amp;shortcut設定!$F$7&amp;""" """&amp;$W176&amp;""" """&amp;$C176&amp;""""&amp;IF($D176="-",""," """&amp;$D176&amp;"""")&amp;IF($J176="-",""," """" """&amp;$J176&amp;""""),
  ""
)</f>
        <v/>
      </c>
      <c r="W176" s="14" t="str">
        <f>IF(
  AND($A176&lt;&gt;"",$J176&lt;&gt;"-",$J176&lt;&gt;""),
  shortcut設定!$F$4&amp;"\"&amp;shortcut設定!$F$9&amp;"\"&amp;$A176&amp;"（"&amp;$B176&amp;"）.lnk",
  ""
)</f>
        <v/>
      </c>
      <c r="X176" s="13" t="str">
        <f>IF(
  AND($A176&lt;&gt;"",$K176&lt;&gt;"-",$K176&lt;&gt;""),
  """"&amp;shortcut設定!$F$7&amp;""" """&amp;$AA176&amp;""" """&amp;$C176&amp;""""&amp;IF($D176="-",""," """&amp;$D176&amp;""""),
  ""
)</f>
        <v/>
      </c>
      <c r="Y176" s="9" t="str">
        <f ca="1">IFERROR(
  VLOOKUP(
    $G176,
    shortcut設定!$F:$J,
    MATCH(
      "ProgramsIndex",
      shortcut設定!$F$12:$J$12,
      0
    ),
    FALSE
  ),
  ""
)</f>
        <v>200</v>
      </c>
      <c r="Z176" s="20" t="str">
        <f t="shared" si="13"/>
        <v/>
      </c>
      <c r="AA176" s="13" t="str">
        <f>IF(
  AND($A176&lt;&gt;"",$K176="○"),
  shortcut設定!$F$5&amp;"\"&amp;Y176&amp;"_"&amp;A176&amp;"（"&amp;B176&amp;"）"&amp;Z176&amp;".lnk",
  ""
)</f>
        <v/>
      </c>
      <c r="AB176" s="13" t="str">
        <f>IF(
  AND($A176&lt;&gt;"",$M176="○"),
  """"&amp;shortcut設定!$F$7&amp;""" """&amp;$AC176&amp;""" """&amp;$C176&amp;""""&amp;IF($D176="-",""," """&amp;$D176&amp;""""),
  ""
)</f>
        <v/>
      </c>
      <c r="AC176" s="9" t="str">
        <f>IF(
  AND($A176&lt;&gt;"",$M176="○"),
  shortcut設定!$F$6&amp;"\"&amp;A176&amp;"（"&amp;B176&amp;"）.lnk",
  ""
)</f>
        <v/>
      </c>
      <c r="AD176" s="13" t="str">
        <f>IF(
  AND($A176&lt;&gt;"",$N176&lt;&gt;"-",$N176&lt;&gt;""),
  """"&amp;shortcut設定!$F$7&amp;""" """&amp;$N176&amp;".lnk"" """&amp;$C176&amp;""""&amp;IF($D176="-",""," """&amp;$D176&amp;""""),
  ""
)</f>
        <v>"C:\codes\vbs\command\CreateShortcutFile.vbs" "C:\_push_all.bat.lnk" "C:\codes\bat\tools\tortoisegit\ShowGitPushWindows.bat"</v>
      </c>
      <c r="AE176" s="97" t="s">
        <v>193</v>
      </c>
    </row>
    <row r="177" spans="1:31">
      <c r="A177" s="9" t="s">
        <v>1128</v>
      </c>
      <c r="B177" s="9" t="s">
        <v>1088</v>
      </c>
      <c r="C177" s="9" t="s">
        <v>1127</v>
      </c>
      <c r="D177" s="15" t="s">
        <v>999</v>
      </c>
      <c r="E177" s="15" t="s">
        <v>29</v>
      </c>
      <c r="F177" s="15" t="s">
        <v>0</v>
      </c>
      <c r="G177" s="9" t="s">
        <v>567</v>
      </c>
      <c r="H177" s="15" t="s">
        <v>999</v>
      </c>
      <c r="I177" s="15" t="s">
        <v>1089</v>
      </c>
      <c r="J177" s="15" t="s">
        <v>1089</v>
      </c>
      <c r="K177" s="99" t="s">
        <v>1089</v>
      </c>
      <c r="L177" s="100" t="s">
        <v>1089</v>
      </c>
      <c r="M177" s="15" t="s">
        <v>0</v>
      </c>
      <c r="N177" s="26"/>
      <c r="O177" s="9" t="str">
        <f t="shared" si="15"/>
        <v/>
      </c>
      <c r="P177" s="9" t="str">
        <f t="shared" si="14"/>
        <v/>
      </c>
      <c r="Q177" s="13" t="str">
        <f>IF(
  AND($A177&lt;&gt;"",$H177="○"),
  "mkdir """&amp;S177&amp;""" &amp; """&amp;shortcut設定!$F$7&amp;""" """&amp;S177&amp;"\"&amp;A177&amp;"（"&amp;B177&amp;"）.lnk"" """&amp;C177&amp;""""&amp;IF($D177="-",""," """&amp;$D177&amp;""""),
  ""
)</f>
        <v/>
      </c>
      <c r="R177" s="9" t="str">
        <f ca="1">IFERROR(
  VLOOKUP(
    $G177,
    shortcut設定!$F:$J,
    MATCH(
      "ProgramsIndex",
      shortcut設定!$F$12:$J$12,
      0
    ),
    FALSE
  ),
  ""
)</f>
        <v>200</v>
      </c>
      <c r="S177" s="13" t="str">
        <f>IF(
  AND($A177&lt;&gt;"",$H177="○"),
  shortcut設定!$F$4&amp;"\"&amp;R177&amp;"_"&amp;G177,
  ""
)</f>
        <v/>
      </c>
      <c r="T177" s="13" t="str">
        <f>IF(
  AND($A177&lt;&gt;"",$I177&lt;&gt;"-",$I177&lt;&gt;""),
  "mkdir """&amp;shortcut設定!$F$4&amp;"\"&amp;shortcut設定!$F$8&amp;""" &amp; """&amp;shortcut設定!$F$7&amp;""" """&amp;$U177&amp;""" """&amp;$C177&amp;""""&amp;IF($D177="-",""," """&amp;$D177&amp;""""),
  ""
)</f>
        <v/>
      </c>
      <c r="U177" s="14" t="str">
        <f>IF(
  AND($A177&lt;&gt;"",$I177&lt;&gt;"-",$I177&lt;&gt;""),
  shortcut設定!$F$4&amp;"\"&amp;shortcut設定!$F$8&amp;"\"&amp;$I177&amp;"（"&amp;$B177&amp;"）.lnk",
  ""
)</f>
        <v/>
      </c>
      <c r="V177" s="13" t="str">
        <f>IF(
  AND($A177&lt;&gt;"",$J177&lt;&gt;"-",$J177&lt;&gt;""),
  "mkdir """&amp;shortcut設定!$F$4&amp;"\"&amp;shortcut設定!$F$9&amp;""" &amp; """&amp;shortcut設定!$F$7&amp;""" """&amp;$W177&amp;""" """&amp;$C177&amp;""""&amp;IF($D177="-",""," """&amp;$D177&amp;"""")&amp;IF($J177="-",""," """" """&amp;$J177&amp;""""),
  ""
)</f>
        <v/>
      </c>
      <c r="W177" s="14" t="str">
        <f>IF(
  AND($A177&lt;&gt;"",$J177&lt;&gt;"-",$J177&lt;&gt;""),
  shortcut設定!$F$4&amp;"\"&amp;shortcut設定!$F$9&amp;"\"&amp;$A177&amp;"（"&amp;$B177&amp;"）.lnk",
  ""
)</f>
        <v/>
      </c>
      <c r="X177" s="13" t="str">
        <f>IF(
  AND($A177&lt;&gt;"",$K177&lt;&gt;"-",$K177&lt;&gt;""),
  """"&amp;shortcut設定!$F$7&amp;""" """&amp;$AA177&amp;""" """&amp;$C177&amp;""""&amp;IF($D177="-",""," """&amp;$D177&amp;""""),
  ""
)</f>
        <v/>
      </c>
      <c r="Y177" s="9" t="str">
        <f ca="1">IFERROR(
  VLOOKUP(
    $G177,
    shortcut設定!$F:$J,
    MATCH(
      "ProgramsIndex",
      shortcut設定!$F$12:$J$12,
      0
    ),
    FALSE
  ),
  ""
)</f>
        <v>200</v>
      </c>
      <c r="Z177" s="20" t="str">
        <f t="shared" si="13"/>
        <v/>
      </c>
      <c r="AA177" s="13" t="str">
        <f>IF(
  AND($A177&lt;&gt;"",$K177="○"),
  shortcut設定!$F$5&amp;"\"&amp;Y177&amp;"_"&amp;A177&amp;"（"&amp;B177&amp;"）"&amp;Z177&amp;".lnk",
  ""
)</f>
        <v/>
      </c>
      <c r="AB177" s="13" t="str">
        <f>IF(
  AND($A177&lt;&gt;"",$M177="○"),
  """"&amp;shortcut設定!$F$7&amp;""" """&amp;$AC177&amp;""" """&amp;$C177&amp;""""&amp;IF($D177="-",""," """&amp;$D177&amp;""""),
  ""
)</f>
        <v>"C:\codes\vbs\command\CreateShortcutFile.vbs" "%USERPROFILE%\AppData\Roaming\Microsoft\Windows\Start Menu\Programs\Startup\CreateProgramList.bat（インストールプログラム一覧作成）.lnk" "C:\codes\bat\tools\other\CreateProgramList.bat"</v>
      </c>
      <c r="AC177" s="9" t="str">
        <f>IF(
  AND($A177&lt;&gt;"",$M177="○"),
  shortcut設定!$F$6&amp;"\"&amp;A177&amp;"（"&amp;B177&amp;"）.lnk",
  ""
)</f>
        <v>%USERPROFILE%\AppData\Roaming\Microsoft\Windows\Start Menu\Programs\Startup\CreateProgramList.bat（インストールプログラム一覧作成）.lnk</v>
      </c>
      <c r="AD177" s="13" t="str">
        <f>IF(
  AND($A177&lt;&gt;"",$N177&lt;&gt;"-",$N177&lt;&gt;""),
  """"&amp;shortcut設定!$F$7&amp;""" """&amp;$N177&amp;".lnk"" """&amp;$C177&amp;""""&amp;IF($D177="-",""," """&amp;$D177&amp;""""),
  ""
)</f>
        <v/>
      </c>
      <c r="AE177" s="97" t="s">
        <v>193</v>
      </c>
    </row>
    <row r="178" spans="1:31">
      <c r="A178" s="9"/>
      <c r="B178" s="9"/>
      <c r="C178" s="9"/>
      <c r="D178" s="15"/>
      <c r="E178" s="15"/>
      <c r="F178" s="15"/>
      <c r="G178" s="9" t="s">
        <v>69</v>
      </c>
      <c r="H178" s="15"/>
      <c r="I178" s="15"/>
      <c r="J178" s="15"/>
      <c r="K178" s="99"/>
      <c r="L178" s="100"/>
      <c r="M178" s="15"/>
      <c r="N178" s="26"/>
      <c r="O178" s="9" t="str">
        <f t="shared" si="15"/>
        <v/>
      </c>
      <c r="P178" s="9" t="str">
        <f t="shared" si="14"/>
        <v/>
      </c>
      <c r="Q178" s="13" t="str">
        <f>IF(
  AND($A178&lt;&gt;"",$H178="○"),
  "mkdir """&amp;S178&amp;""" &amp; """&amp;shortcut設定!$F$7&amp;""" """&amp;S178&amp;"\"&amp;A178&amp;"（"&amp;B178&amp;"）.lnk"" """&amp;C178&amp;""""&amp;IF($D178="-",""," """&amp;$D178&amp;""""),
  ""
)</f>
        <v/>
      </c>
      <c r="R178" s="9" t="str">
        <f>IFERROR(
  VLOOKUP(
    $G178,
    shortcut設定!$F:$J,
    MATCH(
      "ProgramsIndex",
      shortcut設定!$F$12:$J$12,
      0
    ),
    FALSE
  ),
  ""
)</f>
        <v/>
      </c>
      <c r="S178" s="13" t="str">
        <f>IF(
  AND($A178&lt;&gt;"",$H178="○"),
  shortcut設定!$F$4&amp;"\"&amp;R178&amp;"_"&amp;G178,
  ""
)</f>
        <v/>
      </c>
      <c r="T178" s="13" t="str">
        <f>IF(
  AND($A178&lt;&gt;"",$I178&lt;&gt;"-",$I178&lt;&gt;""),
  "mkdir """&amp;shortcut設定!$F$4&amp;"\"&amp;shortcut設定!$F$8&amp;""" &amp; """&amp;shortcut設定!$F$7&amp;""" """&amp;$U178&amp;""" """&amp;$C178&amp;""""&amp;IF($D178="-",""," """&amp;$D178&amp;""""),
  ""
)</f>
        <v/>
      </c>
      <c r="U178" s="14" t="str">
        <f>IF(
  AND($A178&lt;&gt;"",$I178&lt;&gt;"-",$I178&lt;&gt;""),
  shortcut設定!$F$4&amp;"\"&amp;shortcut設定!$F$8&amp;"\"&amp;$I178&amp;"（"&amp;$B178&amp;"）.lnk",
  ""
)</f>
        <v/>
      </c>
      <c r="V178" s="13" t="str">
        <f>IF(
  AND($A178&lt;&gt;"",$J178&lt;&gt;"-",$J178&lt;&gt;""),
  "mkdir """&amp;shortcut設定!$F$4&amp;"\"&amp;shortcut設定!$F$9&amp;""" &amp; """&amp;shortcut設定!$F$7&amp;""" """&amp;$W178&amp;""" """&amp;$C178&amp;""""&amp;IF($D178="-",""," """&amp;$D178&amp;"""")&amp;IF($J178="-",""," """" """&amp;$J178&amp;""""),
  ""
)</f>
        <v/>
      </c>
      <c r="W178" s="14" t="str">
        <f>IF(
  AND($A178&lt;&gt;"",$J178&lt;&gt;"-",$J178&lt;&gt;""),
  shortcut設定!$F$4&amp;"\"&amp;shortcut設定!$F$9&amp;"\"&amp;$A178&amp;"（"&amp;$B178&amp;"）.lnk",
  ""
)</f>
        <v/>
      </c>
      <c r="X178" s="13" t="str">
        <f>IF(
  AND($A178&lt;&gt;"",$K178&lt;&gt;"-",$K178&lt;&gt;""),
  """"&amp;shortcut設定!$F$7&amp;""" """&amp;$AA178&amp;""" """&amp;$C178&amp;""""&amp;IF($D178="-",""," """&amp;$D178&amp;""""),
  ""
)</f>
        <v/>
      </c>
      <c r="Y178" s="9" t="str">
        <f>IFERROR(
  VLOOKUP(
    $G178,
    shortcut設定!$F:$J,
    MATCH(
      "ProgramsIndex",
      shortcut設定!$F$12:$J$12,
      0
    ),
    FALSE
  ),
  ""
)</f>
        <v/>
      </c>
      <c r="Z178" s="20" t="str">
        <f t="shared" si="13"/>
        <v/>
      </c>
      <c r="AA178" s="13" t="str">
        <f>IF(
  AND($A178&lt;&gt;"",$K178="○"),
  shortcut設定!$F$5&amp;"\"&amp;Y178&amp;"_"&amp;A178&amp;"（"&amp;B178&amp;"）"&amp;Z178&amp;".lnk",
  ""
)</f>
        <v/>
      </c>
      <c r="AB178" s="13" t="str">
        <f>IF(
  AND($A178&lt;&gt;"",$M178="○"),
  """"&amp;shortcut設定!$F$7&amp;""" """&amp;$AC178&amp;""" """&amp;$C178&amp;""""&amp;IF($D178="-",""," """&amp;$D178&amp;""""),
  ""
)</f>
        <v/>
      </c>
      <c r="AC178" s="9" t="str">
        <f>IF(
  AND($A178&lt;&gt;"",$M178="○"),
  shortcut設定!$F$6&amp;"\"&amp;A178&amp;"（"&amp;B178&amp;"）.lnk",
  ""
)</f>
        <v/>
      </c>
      <c r="AD178" s="13" t="str">
        <f>IF(
  AND($A178&lt;&gt;"",$N178&lt;&gt;"-",$N178&lt;&gt;""),
  """"&amp;shortcut設定!$F$7&amp;""" """&amp;$N178&amp;".lnk"" """&amp;$C178&amp;""""&amp;IF($D178="-",""," """&amp;$D178&amp;""""),
  ""
)</f>
        <v/>
      </c>
      <c r="AE178" s="97" t="s">
        <v>193</v>
      </c>
    </row>
    <row r="179" spans="1:31">
      <c r="A179" s="9"/>
      <c r="B179" s="9"/>
      <c r="C179" s="9"/>
      <c r="D179" s="15"/>
      <c r="E179" s="15"/>
      <c r="F179" s="15"/>
      <c r="G179" s="9" t="s">
        <v>69</v>
      </c>
      <c r="H179" s="15"/>
      <c r="I179" s="15"/>
      <c r="J179" s="15"/>
      <c r="K179" s="99"/>
      <c r="L179" s="100"/>
      <c r="M179" s="15"/>
      <c r="N179" s="26"/>
      <c r="O179" s="9" t="str">
        <f t="shared" si="15"/>
        <v/>
      </c>
      <c r="P179" s="9" t="str">
        <f t="shared" si="14"/>
        <v/>
      </c>
      <c r="Q179" s="13" t="str">
        <f>IF(
  AND($A179&lt;&gt;"",$H179="○"),
  "mkdir """&amp;S179&amp;""" &amp; """&amp;shortcut設定!$F$7&amp;""" """&amp;S179&amp;"\"&amp;A179&amp;"（"&amp;B179&amp;"）.lnk"" """&amp;C179&amp;""""&amp;IF($D179="-",""," """&amp;$D179&amp;""""),
  ""
)</f>
        <v/>
      </c>
      <c r="R179" s="9" t="str">
        <f>IFERROR(
  VLOOKUP(
    $G179,
    shortcut設定!$F:$J,
    MATCH(
      "ProgramsIndex",
      shortcut設定!$F$12:$J$12,
      0
    ),
    FALSE
  ),
  ""
)</f>
        <v/>
      </c>
      <c r="S179" s="13" t="str">
        <f>IF(
  AND($A179&lt;&gt;"",$H179="○"),
  shortcut設定!$F$4&amp;"\"&amp;R179&amp;"_"&amp;G179,
  ""
)</f>
        <v/>
      </c>
      <c r="T179" s="13" t="str">
        <f>IF(
  AND($A179&lt;&gt;"",$I179&lt;&gt;"-",$I179&lt;&gt;""),
  "mkdir """&amp;shortcut設定!$F$4&amp;"\"&amp;shortcut設定!$F$8&amp;""" &amp; """&amp;shortcut設定!$F$7&amp;""" """&amp;$U179&amp;""" """&amp;$C179&amp;""""&amp;IF($D179="-",""," """&amp;$D179&amp;""""),
  ""
)</f>
        <v/>
      </c>
      <c r="U179" s="14" t="str">
        <f>IF(
  AND($A179&lt;&gt;"",$I179&lt;&gt;"-",$I179&lt;&gt;""),
  shortcut設定!$F$4&amp;"\"&amp;shortcut設定!$F$8&amp;"\"&amp;$I179&amp;"（"&amp;$B179&amp;"）.lnk",
  ""
)</f>
        <v/>
      </c>
      <c r="V179" s="13" t="str">
        <f>IF(
  AND($A179&lt;&gt;"",$J179&lt;&gt;"-",$J179&lt;&gt;""),
  "mkdir """&amp;shortcut設定!$F$4&amp;"\"&amp;shortcut設定!$F$9&amp;""" &amp; """&amp;shortcut設定!$F$7&amp;""" """&amp;$W179&amp;""" """&amp;$C179&amp;""""&amp;IF($D179="-",""," """&amp;$D179&amp;"""")&amp;IF($J179="-",""," """" """&amp;$J179&amp;""""),
  ""
)</f>
        <v/>
      </c>
      <c r="W179" s="14" t="str">
        <f>IF(
  AND($A179&lt;&gt;"",$J179&lt;&gt;"-",$J179&lt;&gt;""),
  shortcut設定!$F$4&amp;"\"&amp;shortcut設定!$F$9&amp;"\"&amp;$A179&amp;"（"&amp;$B179&amp;"）.lnk",
  ""
)</f>
        <v/>
      </c>
      <c r="X179" s="13" t="str">
        <f>IF(
  AND($A179&lt;&gt;"",$K179&lt;&gt;"-",$K179&lt;&gt;""),
  """"&amp;shortcut設定!$F$7&amp;""" """&amp;$AA179&amp;""" """&amp;$C179&amp;""""&amp;IF($D179="-",""," """&amp;$D179&amp;""""),
  ""
)</f>
        <v/>
      </c>
      <c r="Y179" s="9" t="str">
        <f>IFERROR(
  VLOOKUP(
    $G179,
    shortcut設定!$F:$J,
    MATCH(
      "ProgramsIndex",
      shortcut設定!$F$12:$J$12,
      0
    ),
    FALSE
  ),
  ""
)</f>
        <v/>
      </c>
      <c r="Z179" s="20" t="str">
        <f t="shared" si="13"/>
        <v/>
      </c>
      <c r="AA179" s="13" t="str">
        <f>IF(
  AND($A179&lt;&gt;"",$K179="○"),
  shortcut設定!$F$5&amp;"\"&amp;Y179&amp;"_"&amp;A179&amp;"（"&amp;B179&amp;"）"&amp;Z179&amp;".lnk",
  ""
)</f>
        <v/>
      </c>
      <c r="AB179" s="13" t="str">
        <f>IF(
  AND($A179&lt;&gt;"",$M179="○"),
  """"&amp;shortcut設定!$F$7&amp;""" """&amp;$AC179&amp;""" """&amp;$C179&amp;""""&amp;IF($D179="-",""," """&amp;$D179&amp;""""),
  ""
)</f>
        <v/>
      </c>
      <c r="AC179" s="9" t="str">
        <f>IF(
  AND($A179&lt;&gt;"",$M179="○"),
  shortcut設定!$F$6&amp;"\"&amp;A179&amp;"（"&amp;B179&amp;"）.lnk",
  ""
)</f>
        <v/>
      </c>
      <c r="AD179" s="13" t="str">
        <f>IF(
  AND($A179&lt;&gt;"",$N179&lt;&gt;"-",$N179&lt;&gt;""),
  """"&amp;shortcut設定!$F$7&amp;""" """&amp;$N179&amp;".lnk"" """&amp;$C179&amp;""""&amp;IF($D179="-",""," """&amp;$D179&amp;""""),
  ""
)</f>
        <v/>
      </c>
      <c r="AE179" s="97" t="s">
        <v>193</v>
      </c>
    </row>
    <row r="180" spans="1:31">
      <c r="A180" s="9"/>
      <c r="B180" s="9"/>
      <c r="C180" s="9"/>
      <c r="D180" s="15"/>
      <c r="E180" s="15"/>
      <c r="F180" s="15"/>
      <c r="G180" s="9" t="s">
        <v>69</v>
      </c>
      <c r="H180" s="15"/>
      <c r="I180" s="15"/>
      <c r="J180" s="15"/>
      <c r="K180" s="99"/>
      <c r="L180" s="100"/>
      <c r="M180" s="15"/>
      <c r="N180" s="26"/>
      <c r="O180" s="9" t="str">
        <f t="shared" si="15"/>
        <v/>
      </c>
      <c r="P180" s="9" t="str">
        <f t="shared" si="14"/>
        <v/>
      </c>
      <c r="Q180" s="13" t="str">
        <f>IF(
  AND($A180&lt;&gt;"",$H180="○"),
  "mkdir """&amp;S180&amp;""" &amp; """&amp;shortcut設定!$F$7&amp;""" """&amp;S180&amp;"\"&amp;A180&amp;"（"&amp;B180&amp;"）.lnk"" """&amp;C180&amp;""""&amp;IF($D180="-",""," """&amp;$D180&amp;""""),
  ""
)</f>
        <v/>
      </c>
      <c r="R180" s="9" t="str">
        <f>IFERROR(
  VLOOKUP(
    $G180,
    shortcut設定!$F:$J,
    MATCH(
      "ProgramsIndex",
      shortcut設定!$F$12:$J$12,
      0
    ),
    FALSE
  ),
  ""
)</f>
        <v/>
      </c>
      <c r="S180" s="13" t="str">
        <f>IF(
  AND($A180&lt;&gt;"",$H180="○"),
  shortcut設定!$F$4&amp;"\"&amp;R180&amp;"_"&amp;G180,
  ""
)</f>
        <v/>
      </c>
      <c r="T180" s="13" t="str">
        <f>IF(
  AND($A180&lt;&gt;"",$I180&lt;&gt;"-",$I180&lt;&gt;""),
  "mkdir """&amp;shortcut設定!$F$4&amp;"\"&amp;shortcut設定!$F$8&amp;""" &amp; """&amp;shortcut設定!$F$7&amp;""" """&amp;$U180&amp;""" """&amp;$C180&amp;""""&amp;IF($D180="-",""," """&amp;$D180&amp;""""),
  ""
)</f>
        <v/>
      </c>
      <c r="U180" s="14" t="str">
        <f>IF(
  AND($A180&lt;&gt;"",$I180&lt;&gt;"-",$I180&lt;&gt;""),
  shortcut設定!$F$4&amp;"\"&amp;shortcut設定!$F$8&amp;"\"&amp;$I180&amp;"（"&amp;$B180&amp;"）.lnk",
  ""
)</f>
        <v/>
      </c>
      <c r="V180" s="13" t="str">
        <f>IF(
  AND($A180&lt;&gt;"",$J180&lt;&gt;"-",$J180&lt;&gt;""),
  "mkdir """&amp;shortcut設定!$F$4&amp;"\"&amp;shortcut設定!$F$9&amp;""" &amp; """&amp;shortcut設定!$F$7&amp;""" """&amp;$W180&amp;""" """&amp;$C180&amp;""""&amp;IF($D180="-",""," """&amp;$D180&amp;"""")&amp;IF($J180="-",""," """" """&amp;$J180&amp;""""),
  ""
)</f>
        <v/>
      </c>
      <c r="W180" s="14" t="str">
        <f>IF(
  AND($A180&lt;&gt;"",$J180&lt;&gt;"-",$J180&lt;&gt;""),
  shortcut設定!$F$4&amp;"\"&amp;shortcut設定!$F$9&amp;"\"&amp;$A180&amp;"（"&amp;$B180&amp;"）.lnk",
  ""
)</f>
        <v/>
      </c>
      <c r="X180" s="13" t="str">
        <f>IF(
  AND($A180&lt;&gt;"",$K180&lt;&gt;"-",$K180&lt;&gt;""),
  """"&amp;shortcut設定!$F$7&amp;""" """&amp;$AA180&amp;""" """&amp;$C180&amp;""""&amp;IF($D180="-",""," """&amp;$D180&amp;""""),
  ""
)</f>
        <v/>
      </c>
      <c r="Y180" s="9" t="str">
        <f>IFERROR(
  VLOOKUP(
    $G180,
    shortcut設定!$F:$J,
    MATCH(
      "ProgramsIndex",
      shortcut設定!$F$12:$J$12,
      0
    ),
    FALSE
  ),
  ""
)</f>
        <v/>
      </c>
      <c r="Z180" s="20" t="str">
        <f t="shared" si="13"/>
        <v/>
      </c>
      <c r="AA180" s="13" t="str">
        <f>IF(
  AND($A180&lt;&gt;"",$K180="○"),
  shortcut設定!$F$5&amp;"\"&amp;Y180&amp;"_"&amp;A180&amp;"（"&amp;B180&amp;"）"&amp;Z180&amp;".lnk",
  ""
)</f>
        <v/>
      </c>
      <c r="AB180" s="13" t="str">
        <f>IF(
  AND($A180&lt;&gt;"",$M180="○"),
  """"&amp;shortcut設定!$F$7&amp;""" """&amp;$AC180&amp;""" """&amp;$C180&amp;""""&amp;IF($D180="-",""," """&amp;$D180&amp;""""),
  ""
)</f>
        <v/>
      </c>
      <c r="AC180" s="9" t="str">
        <f>IF(
  AND($A180&lt;&gt;"",$M180="○"),
  shortcut設定!$F$6&amp;"\"&amp;A180&amp;"（"&amp;B180&amp;"）.lnk",
  ""
)</f>
        <v/>
      </c>
      <c r="AD180" s="13" t="str">
        <f>IF(
  AND($A180&lt;&gt;"",$N180&lt;&gt;"-",$N180&lt;&gt;""),
  """"&amp;shortcut設定!$F$7&amp;""" """&amp;$N180&amp;".lnk"" """&amp;$C180&amp;""""&amp;IF($D180="-",""," """&amp;$D180&amp;""""),
  ""
)</f>
        <v/>
      </c>
      <c r="AE180" s="97" t="s">
        <v>193</v>
      </c>
    </row>
    <row r="181" spans="1:31">
      <c r="A181" s="9"/>
      <c r="B181" s="9"/>
      <c r="C181" s="9"/>
      <c r="D181" s="15"/>
      <c r="E181" s="15"/>
      <c r="F181" s="15"/>
      <c r="G181" s="9" t="s">
        <v>69</v>
      </c>
      <c r="H181" s="15"/>
      <c r="I181" s="15"/>
      <c r="J181" s="15"/>
      <c r="K181" s="99"/>
      <c r="L181" s="100"/>
      <c r="M181" s="15"/>
      <c r="N181" s="26"/>
      <c r="O181" s="9" t="str">
        <f t="shared" si="15"/>
        <v/>
      </c>
      <c r="P181" s="9" t="str">
        <f t="shared" si="14"/>
        <v/>
      </c>
      <c r="Q181" s="13" t="str">
        <f>IF(
  AND($A181&lt;&gt;"",$H181="○"),
  "mkdir """&amp;S181&amp;""" &amp; """&amp;shortcut設定!$F$7&amp;""" """&amp;S181&amp;"\"&amp;A181&amp;"（"&amp;B181&amp;"）.lnk"" """&amp;C181&amp;""""&amp;IF($D181="-",""," """&amp;$D181&amp;""""),
  ""
)</f>
        <v/>
      </c>
      <c r="R181" s="9" t="str">
        <f>IFERROR(
  VLOOKUP(
    $G181,
    shortcut設定!$F:$J,
    MATCH(
      "ProgramsIndex",
      shortcut設定!$F$12:$J$12,
      0
    ),
    FALSE
  ),
  ""
)</f>
        <v/>
      </c>
      <c r="S181" s="13" t="str">
        <f>IF(
  AND($A181&lt;&gt;"",$H181="○"),
  shortcut設定!$F$4&amp;"\"&amp;R181&amp;"_"&amp;G181,
  ""
)</f>
        <v/>
      </c>
      <c r="T181" s="13" t="str">
        <f>IF(
  AND($A181&lt;&gt;"",$I181&lt;&gt;"-",$I181&lt;&gt;""),
  "mkdir """&amp;shortcut設定!$F$4&amp;"\"&amp;shortcut設定!$F$8&amp;""" &amp; """&amp;shortcut設定!$F$7&amp;""" """&amp;$U181&amp;""" """&amp;$C181&amp;""""&amp;IF($D181="-",""," """&amp;$D181&amp;""""),
  ""
)</f>
        <v/>
      </c>
      <c r="U181" s="14" t="str">
        <f>IF(
  AND($A181&lt;&gt;"",$I181&lt;&gt;"-",$I181&lt;&gt;""),
  shortcut設定!$F$4&amp;"\"&amp;shortcut設定!$F$8&amp;"\"&amp;$I181&amp;"（"&amp;$B181&amp;"）.lnk",
  ""
)</f>
        <v/>
      </c>
      <c r="V181" s="13" t="str">
        <f>IF(
  AND($A181&lt;&gt;"",$J181&lt;&gt;"-",$J181&lt;&gt;""),
  "mkdir """&amp;shortcut設定!$F$4&amp;"\"&amp;shortcut設定!$F$9&amp;""" &amp; """&amp;shortcut設定!$F$7&amp;""" """&amp;$W181&amp;""" """&amp;$C181&amp;""""&amp;IF($D181="-",""," """&amp;$D181&amp;"""")&amp;IF($J181="-",""," """" """&amp;$J181&amp;""""),
  ""
)</f>
        <v/>
      </c>
      <c r="W181" s="14" t="str">
        <f>IF(
  AND($A181&lt;&gt;"",$J181&lt;&gt;"-",$J181&lt;&gt;""),
  shortcut設定!$F$4&amp;"\"&amp;shortcut設定!$F$9&amp;"\"&amp;$A181&amp;"（"&amp;$B181&amp;"）.lnk",
  ""
)</f>
        <v/>
      </c>
      <c r="X181" s="13" t="str">
        <f>IF(
  AND($A181&lt;&gt;"",$K181&lt;&gt;"-",$K181&lt;&gt;""),
  """"&amp;shortcut設定!$F$7&amp;""" """&amp;$AA181&amp;""" """&amp;$C181&amp;""""&amp;IF($D181="-",""," """&amp;$D181&amp;""""),
  ""
)</f>
        <v/>
      </c>
      <c r="Y181" s="9" t="str">
        <f>IFERROR(
  VLOOKUP(
    $G181,
    shortcut設定!$F:$J,
    MATCH(
      "ProgramsIndex",
      shortcut設定!$F$12:$J$12,
      0
    ),
    FALSE
  ),
  ""
)</f>
        <v/>
      </c>
      <c r="Z181" s="20" t="str">
        <f t="shared" si="13"/>
        <v/>
      </c>
      <c r="AA181" s="13" t="str">
        <f>IF(
  AND($A181&lt;&gt;"",$K181="○"),
  shortcut設定!$F$5&amp;"\"&amp;Y181&amp;"_"&amp;A181&amp;"（"&amp;B181&amp;"）"&amp;Z181&amp;".lnk",
  ""
)</f>
        <v/>
      </c>
      <c r="AB181" s="13" t="str">
        <f>IF(
  AND($A181&lt;&gt;"",$M181="○"),
  """"&amp;shortcut設定!$F$7&amp;""" """&amp;$AC181&amp;""" """&amp;$C181&amp;""""&amp;IF($D181="-",""," """&amp;$D181&amp;""""),
  ""
)</f>
        <v/>
      </c>
      <c r="AC181" s="9" t="str">
        <f>IF(
  AND($A181&lt;&gt;"",$M181="○"),
  shortcut設定!$F$6&amp;"\"&amp;A181&amp;"（"&amp;B181&amp;"）.lnk",
  ""
)</f>
        <v/>
      </c>
      <c r="AD181" s="13" t="str">
        <f>IF(
  AND($A181&lt;&gt;"",$N181&lt;&gt;"-",$N181&lt;&gt;""),
  """"&amp;shortcut設定!$F$7&amp;""" """&amp;$N181&amp;".lnk"" """&amp;$C181&amp;""""&amp;IF($D181="-",""," """&amp;$D181&amp;""""),
  ""
)</f>
        <v/>
      </c>
      <c r="AE181" s="97" t="s">
        <v>193</v>
      </c>
    </row>
    <row r="182" spans="1:31">
      <c r="A182" s="9"/>
      <c r="B182" s="9"/>
      <c r="C182" s="9"/>
      <c r="D182" s="15"/>
      <c r="E182" s="15"/>
      <c r="F182" s="15"/>
      <c r="G182" s="9" t="s">
        <v>69</v>
      </c>
      <c r="H182" s="15"/>
      <c r="I182" s="15"/>
      <c r="J182" s="15"/>
      <c r="K182" s="99"/>
      <c r="L182" s="100"/>
      <c r="M182" s="15"/>
      <c r="N182" s="26"/>
      <c r="O182" s="9" t="str">
        <f t="shared" si="15"/>
        <v/>
      </c>
      <c r="P182" s="9" t="str">
        <f t="shared" si="14"/>
        <v/>
      </c>
      <c r="Q182" s="13" t="str">
        <f>IF(
  AND($A182&lt;&gt;"",$H182="○"),
  "mkdir """&amp;S182&amp;""" &amp; """&amp;shortcut設定!$F$7&amp;""" """&amp;S182&amp;"\"&amp;A182&amp;"（"&amp;B182&amp;"）.lnk"" """&amp;C182&amp;""""&amp;IF($D182="-",""," """&amp;$D182&amp;""""),
  ""
)</f>
        <v/>
      </c>
      <c r="R182" s="9" t="str">
        <f>IFERROR(
  VLOOKUP(
    $G182,
    shortcut設定!$F:$J,
    MATCH(
      "ProgramsIndex",
      shortcut設定!$F$12:$J$12,
      0
    ),
    FALSE
  ),
  ""
)</f>
        <v/>
      </c>
      <c r="S182" s="13" t="str">
        <f>IF(
  AND($A182&lt;&gt;"",$H182="○"),
  shortcut設定!$F$4&amp;"\"&amp;R182&amp;"_"&amp;G182,
  ""
)</f>
        <v/>
      </c>
      <c r="T182" s="13" t="str">
        <f>IF(
  AND($A182&lt;&gt;"",$I182&lt;&gt;"-",$I182&lt;&gt;""),
  "mkdir """&amp;shortcut設定!$F$4&amp;"\"&amp;shortcut設定!$F$8&amp;""" &amp; """&amp;shortcut設定!$F$7&amp;""" """&amp;$U182&amp;""" """&amp;$C182&amp;""""&amp;IF($D182="-",""," """&amp;$D182&amp;""""),
  ""
)</f>
        <v/>
      </c>
      <c r="U182" s="14" t="str">
        <f>IF(
  AND($A182&lt;&gt;"",$I182&lt;&gt;"-",$I182&lt;&gt;""),
  shortcut設定!$F$4&amp;"\"&amp;shortcut設定!$F$8&amp;"\"&amp;$I182&amp;"（"&amp;$B182&amp;"）.lnk",
  ""
)</f>
        <v/>
      </c>
      <c r="V182" s="13" t="str">
        <f>IF(
  AND($A182&lt;&gt;"",$J182&lt;&gt;"-",$J182&lt;&gt;""),
  "mkdir """&amp;shortcut設定!$F$4&amp;"\"&amp;shortcut設定!$F$9&amp;""" &amp; """&amp;shortcut設定!$F$7&amp;""" """&amp;$W182&amp;""" """&amp;$C182&amp;""""&amp;IF($D182="-",""," """&amp;$D182&amp;"""")&amp;IF($J182="-",""," """" """&amp;$J182&amp;""""),
  ""
)</f>
        <v/>
      </c>
      <c r="W182" s="14" t="str">
        <f>IF(
  AND($A182&lt;&gt;"",$J182&lt;&gt;"-",$J182&lt;&gt;""),
  shortcut設定!$F$4&amp;"\"&amp;shortcut設定!$F$9&amp;"\"&amp;$A182&amp;"（"&amp;$B182&amp;"）.lnk",
  ""
)</f>
        <v/>
      </c>
      <c r="X182" s="13" t="str">
        <f>IF(
  AND($A182&lt;&gt;"",$K182&lt;&gt;"-",$K182&lt;&gt;""),
  """"&amp;shortcut設定!$F$7&amp;""" """&amp;$AA182&amp;""" """&amp;$C182&amp;""""&amp;IF($D182="-",""," """&amp;$D182&amp;""""),
  ""
)</f>
        <v/>
      </c>
      <c r="Y182" s="9" t="str">
        <f>IFERROR(
  VLOOKUP(
    $G182,
    shortcut設定!$F:$J,
    MATCH(
      "ProgramsIndex",
      shortcut設定!$F$12:$J$12,
      0
    ),
    FALSE
  ),
  ""
)</f>
        <v/>
      </c>
      <c r="Z182" s="20" t="str">
        <f t="shared" si="13"/>
        <v/>
      </c>
      <c r="AA182" s="13" t="str">
        <f>IF(
  AND($A182&lt;&gt;"",$K182="○"),
  shortcut設定!$F$5&amp;"\"&amp;Y182&amp;"_"&amp;A182&amp;"（"&amp;B182&amp;"）"&amp;Z182&amp;".lnk",
  ""
)</f>
        <v/>
      </c>
      <c r="AB182" s="13" t="str">
        <f>IF(
  AND($A182&lt;&gt;"",$M182="○"),
  """"&amp;shortcut設定!$F$7&amp;""" """&amp;$AC182&amp;""" """&amp;$C182&amp;""""&amp;IF($D182="-",""," """&amp;$D182&amp;""""),
  ""
)</f>
        <v/>
      </c>
      <c r="AC182" s="9" t="str">
        <f>IF(
  AND($A182&lt;&gt;"",$M182="○"),
  shortcut設定!$F$6&amp;"\"&amp;A182&amp;"（"&amp;B182&amp;"）.lnk",
  ""
)</f>
        <v/>
      </c>
      <c r="AD182" s="13" t="str">
        <f>IF(
  AND($A182&lt;&gt;"",$N182&lt;&gt;"-",$N182&lt;&gt;""),
  """"&amp;shortcut設定!$F$7&amp;""" """&amp;$N182&amp;".lnk"" """&amp;$C182&amp;""""&amp;IF($D182="-",""," """&amp;$D182&amp;""""),
  ""
)</f>
        <v/>
      </c>
      <c r="AE182" s="97" t="s">
        <v>193</v>
      </c>
    </row>
    <row r="183" spans="1:31" ht="1.5" customHeight="1">
      <c r="A183" s="16"/>
      <c r="B183" s="16"/>
      <c r="C183" s="16"/>
      <c r="D183" s="16"/>
      <c r="E183" s="16"/>
      <c r="F183" s="16"/>
      <c r="G183" s="16"/>
      <c r="H183" s="16"/>
      <c r="I183" s="16"/>
      <c r="J183" s="16"/>
      <c r="K183" s="17"/>
      <c r="L183" s="18"/>
      <c r="M183" s="16"/>
      <c r="N183" s="102"/>
      <c r="O183" s="16"/>
      <c r="P183" s="16"/>
      <c r="Q183" s="17"/>
      <c r="R183" s="16"/>
      <c r="S183" s="17"/>
      <c r="T183" s="17"/>
      <c r="U183" s="18"/>
      <c r="V183" s="17"/>
      <c r="W183" s="18"/>
      <c r="X183" s="17"/>
      <c r="Y183" s="16"/>
      <c r="Z183" s="96"/>
      <c r="AA183" s="17"/>
      <c r="AB183" s="17"/>
      <c r="AC183" s="16"/>
      <c r="AD183" s="17"/>
      <c r="AE183" s="97" t="s">
        <v>193</v>
      </c>
    </row>
  </sheetData>
  <autoFilter ref="A2:AE182" xr:uid="{734416C5-2068-4066-935A-BD778014C1E0}"/>
  <phoneticPr fontId="2"/>
  <dataValidations count="3">
    <dataValidation type="list" allowBlank="1" showInputMessage="1" showErrorMessage="1" sqref="G4:G182" xr:uid="{BC34F2BF-1C76-48EE-A440-60DE28D5BBFA}">
      <formula1>カテゴリ</formula1>
    </dataValidation>
    <dataValidation type="list" allowBlank="1" showInputMessage="1" showErrorMessage="1" sqref="E4:F182" xr:uid="{42051BDF-A6DF-499F-A931-4F8859B94E8C}">
      <formula1>"○,×"</formula1>
    </dataValidation>
    <dataValidation type="list" allowBlank="1" showInputMessage="1" showErrorMessage="1" sqref="M4:M182 K4:K182 H4:H182" xr:uid="{CBBC2DB5-1983-4F3D-9D37-F9D3AD0BFD81}">
      <formula1>"○,-"</formula1>
    </dataValidation>
  </dataValidations>
  <pageMargins left="0.7" right="0.7" top="0.75" bottom="0.75" header="0.3" footer="0.3"/>
  <pageSetup paperSize="9" scale="31" orientation="portrait" r:id="rId1"/>
  <colBreaks count="1" manualBreakCount="1">
    <brk id="17" max="1048575" man="1"/>
  </col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42800-9A9D-462F-B766-66624AB39BBF}">
  <sheetPr codeName="Sheet2">
    <tabColor theme="8" tint="0.79998168889431442"/>
  </sheetPr>
  <dimension ref="A2:M84"/>
  <sheetViews>
    <sheetView showGridLines="0" view="pageBreakPreview" zoomScaleNormal="100" zoomScaleSheetLayoutView="100" workbookViewId="0">
      <pane xSplit="2" ySplit="11" topLeftCell="C12" activePane="bottomRight" state="frozen"/>
      <selection activeCell="G17" sqref="G17"/>
      <selection pane="topRight" activeCell="G17" sqref="G17"/>
      <selection pane="bottomLeft" activeCell="G17" sqref="G17"/>
      <selection pane="bottomRight" activeCell="A57" sqref="A57"/>
    </sheetView>
  </sheetViews>
  <sheetFormatPr defaultRowHeight="11.25"/>
  <cols>
    <col min="1" max="1" width="32" customWidth="1"/>
    <col min="2" max="2" width="33.5" customWidth="1"/>
    <col min="3" max="4" width="7.83203125" style="4" customWidth="1"/>
    <col min="5" max="5" width="8" style="4" bestFit="1" customWidth="1"/>
    <col min="6" max="6" width="10.5" style="4" customWidth="1"/>
    <col min="7" max="7" width="102.6640625" customWidth="1"/>
    <col min="8" max="8" width="67.6640625" customWidth="1"/>
    <col min="9" max="9" width="32.83203125" bestFit="1" customWidth="1"/>
    <col min="10" max="10" width="12.1640625" customWidth="1"/>
    <col min="11" max="12" width="10.5" customWidth="1"/>
    <col min="13" max="13" width="3.1640625" customWidth="1"/>
  </cols>
  <sheetData>
    <row r="2" spans="1:13">
      <c r="A2" t="s">
        <v>995</v>
      </c>
    </row>
    <row r="3" spans="1:13">
      <c r="A3" s="101" t="s">
        <v>996</v>
      </c>
    </row>
    <row r="4" spans="1:13">
      <c r="A4" s="101" t="s">
        <v>997</v>
      </c>
    </row>
    <row r="5" spans="1:13">
      <c r="A5" s="101" t="s">
        <v>992</v>
      </c>
    </row>
    <row r="7" spans="1:13">
      <c r="A7" t="s">
        <v>993</v>
      </c>
    </row>
    <row r="8" spans="1:13">
      <c r="A8" s="101" t="s">
        <v>994</v>
      </c>
    </row>
    <row r="10" spans="1:13">
      <c r="C10" s="5" t="s">
        <v>184</v>
      </c>
      <c r="D10" s="5"/>
      <c r="G10" s="5" t="s">
        <v>46</v>
      </c>
      <c r="H10" s="5"/>
      <c r="I10" s="11" t="s">
        <v>988</v>
      </c>
      <c r="J10" s="11"/>
      <c r="K10" s="11" t="s">
        <v>987</v>
      </c>
      <c r="L10" s="11"/>
      <c r="M10" t="s">
        <v>30</v>
      </c>
    </row>
    <row r="11" spans="1:13" s="4" customFormat="1">
      <c r="A11" s="3" t="s">
        <v>33</v>
      </c>
      <c r="B11" s="3" t="s">
        <v>34</v>
      </c>
      <c r="C11" s="3" t="s">
        <v>186</v>
      </c>
      <c r="D11" s="3" t="s">
        <v>187</v>
      </c>
      <c r="E11" s="3" t="s">
        <v>19</v>
      </c>
      <c r="F11" s="5" t="s">
        <v>49</v>
      </c>
      <c r="G11" s="3" t="s">
        <v>47</v>
      </c>
      <c r="H11" s="3" t="s">
        <v>48</v>
      </c>
      <c r="I11" s="12" t="s">
        <v>1176</v>
      </c>
      <c r="J11" s="12" t="s">
        <v>1177</v>
      </c>
      <c r="K11" s="12" t="s">
        <v>199</v>
      </c>
      <c r="L11" s="12" t="s">
        <v>200</v>
      </c>
      <c r="M11" s="4" t="s">
        <v>30</v>
      </c>
    </row>
    <row r="12" spans="1:13">
      <c r="A12" s="1" t="s">
        <v>35</v>
      </c>
      <c r="B12" s="1" t="s">
        <v>26</v>
      </c>
      <c r="C12" s="2" t="s">
        <v>165</v>
      </c>
      <c r="D12" s="2" t="s">
        <v>185</v>
      </c>
      <c r="E12" s="2" t="s">
        <v>18</v>
      </c>
      <c r="F12" s="2" t="s">
        <v>0</v>
      </c>
      <c r="G12" s="1" t="s">
        <v>22</v>
      </c>
      <c r="H12" s="1" t="s">
        <v>23</v>
      </c>
      <c r="I12" s="1" t="str">
        <f>IF($F12="○","mkdir """&amp;[1]!getdirpath($H12)&amp;"""","")</f>
        <v>mkdir "%USERPROFILE%"</v>
      </c>
      <c r="J12" s="1" t="str">
        <f>IF(
  $F12="○",
  IF(
    $E12="file",
    "copy """&amp;$G12&amp;""" """&amp;[1]!getdirpath($H12)&amp;"""",
    "robocopy """&amp;$G12&amp;""" """&amp;H12&amp;""" /MIR /XD ""System Volume Information"""
  ),
  ""
)</f>
        <v>robocopy "C:\root" "%USERPROFILE%\_root" /MIR /XD "System Volume Information"</v>
      </c>
      <c r="K12" s="1" t="str">
        <f>IF(F12="○","rename """&amp;G12&amp;""" """&amp;RIGHT(G12,LEN(G12)-FIND("●",SUBSTITUTE(G12,"\","●",LEN(G12)-LEN(SUBSTITUTE(G12,"\","")))))&amp;"_bak""","")</f>
        <v>rename "C:\root" "root_bak"</v>
      </c>
      <c r="L12" s="1" t="str">
        <f>IF(
  F12="○",
  "mklink "&amp;IF(
    E12="folder",
    "/d ",
    ""
  )&amp;""""&amp;G12&amp;""" """&amp;H12&amp;"""",
  ""
)</f>
        <v>mklink /d "C:\root" "%USERPROFILE%\_root"</v>
      </c>
      <c r="M12" t="s">
        <v>30</v>
      </c>
    </row>
    <row r="13" spans="1:13">
      <c r="A13" s="1" t="s">
        <v>35</v>
      </c>
      <c r="B13" s="1" t="s">
        <v>1</v>
      </c>
      <c r="C13" s="2" t="s">
        <v>165</v>
      </c>
      <c r="D13" s="2" t="s">
        <v>185</v>
      </c>
      <c r="E13" s="2" t="s">
        <v>18</v>
      </c>
      <c r="F13" s="2" t="s">
        <v>0</v>
      </c>
      <c r="G13" s="1" t="s">
        <v>20</v>
      </c>
      <c r="H13" s="1" t="s">
        <v>24</v>
      </c>
      <c r="I13" s="1" t="str">
        <f>IF($F13="○","mkdir """&amp;[1]!getdirpath($H13)&amp;"""","")</f>
        <v>mkdir "%USERPROFILE%\_root"</v>
      </c>
      <c r="J13" s="1" t="str">
        <f>IF(
  $F13="○",
  IF(
    $E13="file",
    "copy """&amp;$G13&amp;""" """&amp;[1]!getdirpath($H13)&amp;"""",
    "robocopy """&amp;$G13&amp;""" """&amp;H13&amp;""" /MIR /XD ""System Volume Information"""
  ),
  ""
)</f>
        <v>robocopy "C:\codes" "%USERPROFILE%\_root\30_tool" /MIR /XD "System Volume Information"</v>
      </c>
      <c r="K13" s="1" t="str">
        <f t="shared" ref="K13:K65" si="0">IF(F13="○","rename """&amp;G13&amp;""" """&amp;RIGHT(G13,LEN(G13)-FIND("●",SUBSTITUTE(G13,"\","●",LEN(G13)-LEN(SUBSTITUTE(G13,"\","")))))&amp;"_bak""","")</f>
        <v>rename "C:\codes" "codes_bak"</v>
      </c>
      <c r="L13" s="1" t="str">
        <f>IF(
  F13="○",
  "mklink "&amp;IF(
    E13="folder",
    "/d ",
    ""
  )&amp;""""&amp;G13&amp;""" """&amp;H13&amp;"""",
  ""
)</f>
        <v>mklink /d "C:\codes" "%USERPROFILE%\_root\30_tool"</v>
      </c>
      <c r="M13" t="s">
        <v>30</v>
      </c>
    </row>
    <row r="14" spans="1:13">
      <c r="A14" s="1" t="s">
        <v>35</v>
      </c>
      <c r="B14" s="1" t="s">
        <v>36</v>
      </c>
      <c r="C14" s="2" t="s">
        <v>165</v>
      </c>
      <c r="D14" s="2" t="s">
        <v>185</v>
      </c>
      <c r="E14" s="2" t="s">
        <v>18</v>
      </c>
      <c r="F14" s="2" t="s">
        <v>0</v>
      </c>
      <c r="G14" s="1" t="s">
        <v>25</v>
      </c>
      <c r="H14" s="1" t="s">
        <v>45</v>
      </c>
      <c r="I14" s="1" t="str">
        <f>IF($F14="○","mkdir """&amp;[1]!getdirpath($H14)&amp;"""","")</f>
        <v>mkdir "%USERPROFILE%\_root"</v>
      </c>
      <c r="J14" s="1" t="str">
        <f>IF(
  $F14="○",
  IF(
    $E14="file",
    "copy """&amp;$G14&amp;""" """&amp;[1]!getdirpath($H14)&amp;"""",
    "robocopy """&amp;$G14&amp;""" """&amp;H14&amp;""" /MIR /XD ""System Volume Information"""
  ),
  ""
)</f>
        <v>robocopy "C:\prg_exe" "%USERPROFILE%\_root\38_programs" /MIR /XD "System Volume Information"</v>
      </c>
      <c r="K14" s="1" t="str">
        <f t="shared" si="0"/>
        <v>rename "C:\prg_exe" "prg_exe_bak"</v>
      </c>
      <c r="L14" s="1" t="str">
        <f>IF(
  F14="○",
  "mklink "&amp;IF(
    E14="folder",
    "/d ",
    ""
  )&amp;""""&amp;G14&amp;""" """&amp;H14&amp;"""",
  ""
)</f>
        <v>mklink /d "C:\prg_exe" "%USERPROFILE%\_root\38_programs"</v>
      </c>
      <c r="M14" t="s">
        <v>30</v>
      </c>
    </row>
    <row r="15" spans="1:13">
      <c r="A15" s="1" t="s">
        <v>35</v>
      </c>
      <c r="B15" s="1" t="s">
        <v>2</v>
      </c>
      <c r="C15" s="2" t="s">
        <v>165</v>
      </c>
      <c r="D15" s="2" t="s">
        <v>185</v>
      </c>
      <c r="E15" s="2" t="s">
        <v>18</v>
      </c>
      <c r="F15" s="2" t="s">
        <v>0</v>
      </c>
      <c r="G15" s="1" t="s">
        <v>21</v>
      </c>
      <c r="H15" s="1" t="s">
        <v>44</v>
      </c>
      <c r="I15" s="1" t="str">
        <f>IF($F15="○","mkdir """&amp;[1]!getdirpath($H15)&amp;"""","")</f>
        <v>mkdir "%USERPROFILE%\_root"</v>
      </c>
      <c r="J15" s="1" t="str">
        <f>IF(
  $F15="○",
  IF(
    $E15="file",
    "copy """&amp;$G15&amp;""" """&amp;[1]!getdirpath($H15)&amp;"""",
    "robocopy """&amp;$G15&amp;""" """&amp;H15&amp;""" /MIR /XD ""System Volume Information"""
  ),
  ""
)</f>
        <v>robocopy "C:\other" "%USERPROFILE%\_root\39_other" /MIR /XD "System Volume Information"</v>
      </c>
      <c r="K15" s="1" t="str">
        <f t="shared" si="0"/>
        <v>rename "C:\other" "other_bak"</v>
      </c>
      <c r="L15" s="1" t="str">
        <f>IF(
  F15="○",
  "mklink "&amp;IF(
    E15="folder",
    "/d ",
    ""
  )&amp;""""&amp;G15&amp;""" """&amp;H15&amp;"""",
  ""
)</f>
        <v>mklink /d "C:\other" "%USERPROFILE%\_root\39_other"</v>
      </c>
      <c r="M15" t="s">
        <v>30</v>
      </c>
    </row>
    <row r="16" spans="1:13">
      <c r="A16" s="6" t="s">
        <v>37</v>
      </c>
      <c r="B16" s="1" t="s">
        <v>38</v>
      </c>
      <c r="C16" s="2" t="s">
        <v>165</v>
      </c>
      <c r="D16" s="2" t="s">
        <v>165</v>
      </c>
      <c r="E16" s="2" t="s">
        <v>18</v>
      </c>
      <c r="F16" s="2" t="s">
        <v>0</v>
      </c>
      <c r="G16" s="1" t="s">
        <v>16</v>
      </c>
      <c r="H16" s="1" t="s">
        <v>5</v>
      </c>
      <c r="I16" s="1" t="str">
        <f>IF($F16="○","mkdir """&amp;[1]!getdirpath($H16)&amp;"""","")</f>
        <v>mkdir "C:\codes\vba\excel"</v>
      </c>
      <c r="J16" s="1" t="str">
        <f>IF(
  $F16="○",
  IF(
    $E16="file",
    "copy """&amp;$G16&amp;""" """&amp;[1]!getdirpath($H16)&amp;"""",
    "robocopy """&amp;$G16&amp;""" """&amp;H16&amp;""" /MIR /XD ""System Volume Information"""
  ),
  ""
)</f>
        <v>robocopy "%USERPROFILE%\AppData\Roaming\Microsoft\AddIns" "C:\codes\vba\excel\AddIns" /MIR /XD "System Volume Information"</v>
      </c>
      <c r="K16" s="1" t="str">
        <f t="shared" si="0"/>
        <v>rename "%USERPROFILE%\AppData\Roaming\Microsoft\AddIns" "AddIns_bak"</v>
      </c>
      <c r="L16" s="1" t="str">
        <f>IF(
  F16="○",
  "mklink "&amp;IF(
    E16="folder",
    "/d ",
    ""
  )&amp;""""&amp;G16&amp;""" """&amp;H16&amp;"""",
  ""
)</f>
        <v>mklink /d "%USERPROFILE%\AppData\Roaming\Microsoft\AddIns" "C:\codes\vba\excel\AddIns"</v>
      </c>
      <c r="M16" t="s">
        <v>30</v>
      </c>
    </row>
    <row r="17" spans="1:13">
      <c r="A17" s="6" t="s">
        <v>37</v>
      </c>
      <c r="B17" s="1" t="s">
        <v>39</v>
      </c>
      <c r="C17" s="2" t="s">
        <v>29</v>
      </c>
      <c r="D17" s="2" t="s">
        <v>29</v>
      </c>
      <c r="E17" s="2" t="s">
        <v>18</v>
      </c>
      <c r="F17" s="2" t="s">
        <v>29</v>
      </c>
      <c r="G17" s="103" t="s">
        <v>1017</v>
      </c>
      <c r="H17" s="103" t="s">
        <v>1018</v>
      </c>
      <c r="I17" s="1" t="str">
        <f>IF($F17="○","mkdir """&amp;[1]!getdirpath($H17)&amp;"""","")</f>
        <v/>
      </c>
      <c r="J17" s="1" t="str">
        <f>IF(
  $F17="○",
  IF(
    $E17="file",
    "copy """&amp;$G17&amp;""" """&amp;[1]!getdirpath($H17)&amp;"""",
    "robocopy """&amp;$G17&amp;""" """&amp;H17&amp;""" /MIR /XD ""System Volume Information"""
  ),
  ""
)</f>
        <v/>
      </c>
      <c r="K17" s="1" t="str">
        <f t="shared" si="0"/>
        <v/>
      </c>
      <c r="L17" s="1" t="str">
        <f>IF(
  F17="○",
  "mklink "&amp;IF(
    E17="folder",
    "/d ",
    ""
  )&amp;""""&amp;G17&amp;""" """&amp;H17&amp;"""",
  ""
)</f>
        <v/>
      </c>
      <c r="M17" t="s">
        <v>30</v>
      </c>
    </row>
    <row r="18" spans="1:13">
      <c r="A18" s="6" t="s">
        <v>37</v>
      </c>
      <c r="B18" s="1" t="s">
        <v>40</v>
      </c>
      <c r="C18" s="2" t="s">
        <v>165</v>
      </c>
      <c r="D18" s="2" t="s">
        <v>165</v>
      </c>
      <c r="E18" s="2" t="s">
        <v>18</v>
      </c>
      <c r="F18" s="2" t="s">
        <v>0</v>
      </c>
      <c r="G18" s="1" t="s">
        <v>28</v>
      </c>
      <c r="H18" s="1" t="s">
        <v>27</v>
      </c>
      <c r="I18" s="1" t="str">
        <f>IF($F18="○","mkdir """&amp;[1]!getdirpath($H18)&amp;"""","")</f>
        <v>mkdir "C:\codes\vba\outlook"</v>
      </c>
      <c r="J18" s="1" t="str">
        <f>IF(
  $F18="○",
  IF(
    $E18="file",
    "copy """&amp;$G18&amp;""" """&amp;[1]!getdirpath($H18)&amp;"""",
    "robocopy """&amp;$G18&amp;""" """&amp;H18&amp;""" /MIR /XD ""System Volume Information"""
  ),
  ""
)</f>
        <v>robocopy "%USERPROFILE%\AppData\Roaming\Microsoft\Outlook" "C:\codes\vba\outlook\AddIns" /MIR /XD "System Volume Information"</v>
      </c>
      <c r="K18" s="1" t="str">
        <f t="shared" si="0"/>
        <v>rename "%USERPROFILE%\AppData\Roaming\Microsoft\Outlook" "Outlook_bak"</v>
      </c>
      <c r="L18" s="1" t="str">
        <f>IF(
  F18="○",
  "mklink "&amp;IF(
    E18="folder",
    "/d ",
    ""
  )&amp;""""&amp;G18&amp;""" """&amp;H18&amp;"""",
  ""
)</f>
        <v>mklink /d "%USERPROFILE%\AppData\Roaming\Microsoft\Outlook" "C:\codes\vba\outlook\AddIns"</v>
      </c>
      <c r="M18" t="s">
        <v>30</v>
      </c>
    </row>
    <row r="19" spans="1:13">
      <c r="A19" s="1" t="s">
        <v>173</v>
      </c>
      <c r="B19" s="1" t="s">
        <v>175</v>
      </c>
      <c r="C19" s="2" t="s">
        <v>165</v>
      </c>
      <c r="D19" s="2" t="s">
        <v>165</v>
      </c>
      <c r="E19" s="2" t="s">
        <v>17</v>
      </c>
      <c r="F19" s="2" t="s">
        <v>0</v>
      </c>
      <c r="G19" s="1" t="s">
        <v>1020</v>
      </c>
      <c r="H19" s="1" t="s">
        <v>174</v>
      </c>
      <c r="I19" s="1" t="str">
        <f>IF($F19="○","mkdir """&amp;[1]!getdirpath($H19)&amp;"""","")</f>
        <v>mkdir "C:\other\template"</v>
      </c>
      <c r="J19" s="1" t="str">
        <f>IF(
  $F19="○",
  IF(
    $E19="file",
    "copy """&amp;$G19&amp;""" """&amp;[1]!getdirpath($H19)&amp;"""",
    "robocopy """&amp;$G19&amp;""" """&amp;H19&amp;""" /MIR /XD ""System Volume Information"""
  ),
  ""
)</f>
        <v>copy "%MYDIRPATH_DOCUMENTS%\個人用図形\fav.vssx" "C:\other\template"</v>
      </c>
      <c r="K19" s="1" t="str">
        <f t="shared" si="0"/>
        <v>rename "%MYDIRPATH_DOCUMENTS%\個人用図形\fav.vssx" "fav.vssx_bak"</v>
      </c>
      <c r="L19" s="1" t="str">
        <f>IF(
  F19="○",
  "mklink "&amp;IF(
    E19="folder",
    "/d ",
    ""
  )&amp;""""&amp;G19&amp;""" """&amp;H19&amp;"""",
  ""
)</f>
        <v>mklink "%MYDIRPATH_DOCUMENTS%\個人用図形\fav.vssx" "C:\other\template\fav.vssx"</v>
      </c>
      <c r="M19" t="s">
        <v>30</v>
      </c>
    </row>
    <row r="20" spans="1:13">
      <c r="A20" s="6" t="s">
        <v>937</v>
      </c>
      <c r="B20" s="1" t="s">
        <v>41</v>
      </c>
      <c r="C20" s="2" t="s">
        <v>165</v>
      </c>
      <c r="D20" s="2" t="s">
        <v>165</v>
      </c>
      <c r="E20" s="2" t="s">
        <v>18</v>
      </c>
      <c r="F20" s="2" t="s">
        <v>0</v>
      </c>
      <c r="G20" s="1" t="s">
        <v>158</v>
      </c>
      <c r="H20" s="1" t="s">
        <v>9</v>
      </c>
      <c r="I20" s="1" t="str">
        <f>IF($F20="○","mkdir """&amp;[1]!getdirpath($H20)&amp;"""","")</f>
        <v>mkdir "C:\codes"</v>
      </c>
      <c r="J20" s="1" t="str">
        <f>IF(
  $F20="○",
  IF(
    $E20="file",
    "copy """&amp;$G20&amp;""" """&amp;[1]!getdirpath($H20)&amp;"""",
    "robocopy """&amp;$G20&amp;""" """&amp;H20&amp;""" /MIR /XD ""System Volume Information"""
  ),
  ""
)</f>
        <v>robocopy "C:\prg_exe\Hidemaru\macro" "C:\codes\hmac" /MIR /XD "System Volume Information"</v>
      </c>
      <c r="K20" s="1" t="str">
        <f t="shared" si="0"/>
        <v>rename "C:\prg_exe\Hidemaru\macro" "macro_bak"</v>
      </c>
      <c r="L20" s="1" t="str">
        <f>IF(
  F20="○",
  "mklink "&amp;IF(
    E20="folder",
    "/d ",
    ""
  )&amp;""""&amp;G20&amp;""" """&amp;H20&amp;"""",
  ""
)</f>
        <v>mklink /d "C:\prg_exe\Hidemaru\macro" "C:\codes\hmac"</v>
      </c>
      <c r="M20" t="s">
        <v>30</v>
      </c>
    </row>
    <row r="21" spans="1:13">
      <c r="A21" s="6" t="s">
        <v>937</v>
      </c>
      <c r="B21" s="1" t="s">
        <v>42</v>
      </c>
      <c r="C21" s="2" t="s">
        <v>165</v>
      </c>
      <c r="D21" s="2" t="s">
        <v>165</v>
      </c>
      <c r="E21" s="2" t="s">
        <v>18</v>
      </c>
      <c r="F21" s="2" t="s">
        <v>0</v>
      </c>
      <c r="G21" s="1" t="s">
        <v>942</v>
      </c>
      <c r="H21" s="1" t="s">
        <v>943</v>
      </c>
      <c r="I21" s="1" t="str">
        <f>IF($F21="○","mkdir """&amp;[1]!getdirpath($H21)&amp;"""","")</f>
        <v>mkdir "C:\codes"</v>
      </c>
      <c r="J21" s="1" t="str">
        <f>IF(
  $F21="○",
  IF(
    $E21="file",
    "copy """&amp;$G21&amp;""" """&amp;[1]!getdirpath($H21)&amp;"""",
    "robocopy """&amp;$G21&amp;""" """&amp;H21&amp;""" /MIR /XD ""System Volume Information"""
  ),
  ""
)</f>
        <v>robocopy "C:\prg_exe\Hidemaru\setting" "C:\codes\hidemaru" /MIR /XD "System Volume Information"</v>
      </c>
      <c r="K21" s="1" t="str">
        <f t="shared" si="0"/>
        <v>rename "C:\prg_exe\Hidemaru\setting" "setting_bak"</v>
      </c>
      <c r="L21" s="1" t="str">
        <f>IF(
  F21="○",
  "mklink "&amp;IF(
    E21="folder",
    "/d ",
    ""
  )&amp;""""&amp;G21&amp;""" """&amp;H21&amp;"""",
  ""
)</f>
        <v>mklink /d "C:\prg_exe\Hidemaru\setting" "C:\codes\hidemaru"</v>
      </c>
      <c r="M21" t="s">
        <v>30</v>
      </c>
    </row>
    <row r="22" spans="1:13">
      <c r="A22" s="6" t="s">
        <v>937</v>
      </c>
      <c r="B22" s="1" t="s">
        <v>941</v>
      </c>
      <c r="C22" s="2" t="s">
        <v>165</v>
      </c>
      <c r="D22" s="2" t="s">
        <v>165</v>
      </c>
      <c r="E22" s="2" t="s">
        <v>17</v>
      </c>
      <c r="F22" s="2" t="s">
        <v>0</v>
      </c>
      <c r="G22" s="1" t="s">
        <v>12</v>
      </c>
      <c r="H22" s="1" t="s">
        <v>3</v>
      </c>
      <c r="I22" s="1" t="str">
        <f>IF($F22="○","mkdir """&amp;[1]!getdirpath($H22)&amp;"""","")</f>
        <v>mkdir "C:\codes\vim"</v>
      </c>
      <c r="J22" s="1" t="str">
        <f>IF(
  $F22="○",
  IF(
    $E22="file",
    "copy """&amp;$G22&amp;""" """&amp;[1]!getdirpath($H22)&amp;"""",
    "robocopy """&amp;$G22&amp;""" """&amp;H22&amp;""" /MIR /XD ""System Volume Information"""
  ),
  ""
)</f>
        <v>copy "C:\prg_exe\Vim\_gvimrc" "C:\codes\vim"</v>
      </c>
      <c r="K22" s="1" t="str">
        <f t="shared" si="0"/>
        <v>rename "C:\prg_exe\Vim\_gvimrc" "_gvimrc_bak"</v>
      </c>
      <c r="L22" s="1" t="str">
        <f>IF(
  F22="○",
  "mklink "&amp;IF(
    E22="folder",
    "/d ",
    ""
  )&amp;""""&amp;G22&amp;""" """&amp;H22&amp;"""",
  ""
)</f>
        <v>mklink "C:\prg_exe\Vim\_gvimrc" "C:\codes\vim\_gvimrc"</v>
      </c>
      <c r="M22" t="s">
        <v>30</v>
      </c>
    </row>
    <row r="23" spans="1:13">
      <c r="A23" s="6" t="s">
        <v>937</v>
      </c>
      <c r="B23" s="1" t="s">
        <v>940</v>
      </c>
      <c r="C23" s="2" t="s">
        <v>165</v>
      </c>
      <c r="D23" s="2" t="s">
        <v>165</v>
      </c>
      <c r="E23" s="2" t="s">
        <v>17</v>
      </c>
      <c r="F23" s="2" t="s">
        <v>0</v>
      </c>
      <c r="G23" s="1" t="s">
        <v>13</v>
      </c>
      <c r="H23" s="1" t="s">
        <v>4</v>
      </c>
      <c r="I23" s="1" t="str">
        <f>IF($F23="○","mkdir """&amp;[1]!getdirpath($H23)&amp;"""","")</f>
        <v>mkdir "C:\codes\vim"</v>
      </c>
      <c r="J23" s="1" t="str">
        <f>IF(
  $F23="○",
  IF(
    $E23="file",
    "copy """&amp;$G23&amp;""" """&amp;[1]!getdirpath($H23)&amp;"""",
    "robocopy """&amp;$G23&amp;""" """&amp;H23&amp;""" /MIR /XD ""System Volume Information"""
  ),
  ""
)</f>
        <v>copy "C:\prg_exe\Vim\_vimrc" "C:\codes\vim"</v>
      </c>
      <c r="K23" s="1" t="str">
        <f t="shared" si="0"/>
        <v>rename "C:\prg_exe\Vim\_vimrc" "_vimrc_bak"</v>
      </c>
      <c r="L23" s="1" t="str">
        <f>IF(
  F23="○",
  "mklink "&amp;IF(
    E23="folder",
    "/d ",
    ""
  )&amp;""""&amp;G23&amp;""" """&amp;H23&amp;"""",
  ""
)</f>
        <v>mklink "C:\prg_exe\Vim\_vimrc" "C:\codes\vim\_vimrc"</v>
      </c>
      <c r="M23" t="s">
        <v>30</v>
      </c>
    </row>
    <row r="24" spans="1:13">
      <c r="A24" s="6" t="s">
        <v>937</v>
      </c>
      <c r="B24" s="1" t="s">
        <v>944</v>
      </c>
      <c r="C24" s="2" t="s">
        <v>165</v>
      </c>
      <c r="D24" s="2" t="s">
        <v>165</v>
      </c>
      <c r="E24" s="2" t="s">
        <v>17</v>
      </c>
      <c r="F24" s="2" t="s">
        <v>0</v>
      </c>
      <c r="G24" s="1" t="s">
        <v>957</v>
      </c>
      <c r="H24" s="1" t="s">
        <v>956</v>
      </c>
      <c r="I24" s="1" t="str">
        <f>IF($F24="○","mkdir """&amp;[1]!getdirpath($H24)&amp;"""","")</f>
        <v>mkdir "C:\codes\vim\_plugins_user\bufferlist.vim\plugin"</v>
      </c>
      <c r="J24" s="1" t="str">
        <f>IF(
  $F24="○",
  IF(
    $E24="file",
    "copy """&amp;$G24&amp;""" """&amp;[1]!getdirpath($H24)&amp;"""",
    "robocopy """&amp;$G24&amp;""" """&amp;H24&amp;""" /MIR /XD ""System Volume Information"""
  ),
  ""
)</f>
        <v>copy "C:\prg_exe\Vim\_plugins_user\bufferlist.vim\plugin\bufferlist.vim" "C:\codes\vim\_plugins_user\bufferlist.vim\plugin"</v>
      </c>
      <c r="K24" s="1" t="str">
        <f t="shared" si="0"/>
        <v>rename "C:\prg_exe\Vim\_plugins_user\bufferlist.vim\plugin\bufferlist.vim" "bufferlist.vim_bak"</v>
      </c>
      <c r="L24" s="1" t="str">
        <f>IF(
  F24="○",
  "mklink "&amp;IF(
    E24="folder",
    "/d ",
    ""
  )&amp;""""&amp;G24&amp;""" """&amp;H24&amp;"""",
  ""
)</f>
        <v>mklink "C:\prg_exe\Vim\_plugins_user\bufferlist.vim\plugin\bufferlist.vim" "C:\codes\vim\_plugins_user\bufferlist.vim\plugin\bufferlist.vim"</v>
      </c>
      <c r="M24" t="s">
        <v>30</v>
      </c>
    </row>
    <row r="25" spans="1:13">
      <c r="A25" s="6" t="s">
        <v>937</v>
      </c>
      <c r="B25" s="1" t="s">
        <v>945</v>
      </c>
      <c r="C25" s="2" t="s">
        <v>165</v>
      </c>
      <c r="D25" s="2" t="s">
        <v>165</v>
      </c>
      <c r="E25" s="2" t="s">
        <v>17</v>
      </c>
      <c r="F25" s="2" t="s">
        <v>0</v>
      </c>
      <c r="G25" s="1" t="s">
        <v>958</v>
      </c>
      <c r="H25" s="1" t="s">
        <v>6</v>
      </c>
      <c r="I25" s="1" t="str">
        <f>IF($F25="○","mkdir """&amp;[1]!getdirpath($H25)&amp;"""","")</f>
        <v>mkdir "C:\codes\vim\_plugins_user\FavEx\plugin"</v>
      </c>
      <c r="J25" s="1" t="str">
        <f>IF(
  $F25="○",
  IF(
    $E25="file",
    "copy """&amp;$G25&amp;""" """&amp;[1]!getdirpath($H25)&amp;"""",
    "robocopy """&amp;$G25&amp;""" """&amp;H25&amp;""" /MIR /XD ""System Volume Information"""
  ),
  ""
)</f>
        <v>copy "C:\prg_exe\Vim\_plugins_user\FavEx\plugin\favex.vim" "C:\codes\vim\_plugins_user\FavEx\plugin"</v>
      </c>
      <c r="K25" s="1" t="str">
        <f t="shared" si="0"/>
        <v>rename "C:\prg_exe\Vim\_plugins_user\FavEx\plugin\favex.vim" "favex.vim_bak"</v>
      </c>
      <c r="L25" s="1" t="str">
        <f>IF(
  F25="○",
  "mklink "&amp;IF(
    E25="folder",
    "/d ",
    ""
  )&amp;""""&amp;G25&amp;""" """&amp;H25&amp;"""",
  ""
)</f>
        <v>mklink "C:\prg_exe\Vim\_plugins_user\FavEx\plugin\favex.vim" "C:\codes\vim\_plugins_user\FavEx\plugin\favex.vim"</v>
      </c>
      <c r="M25" t="s">
        <v>30</v>
      </c>
    </row>
    <row r="26" spans="1:13">
      <c r="A26" s="6" t="s">
        <v>937</v>
      </c>
      <c r="B26" s="1" t="s">
        <v>946</v>
      </c>
      <c r="C26" s="2" t="s">
        <v>165</v>
      </c>
      <c r="D26" s="2" t="s">
        <v>165</v>
      </c>
      <c r="E26" s="2" t="s">
        <v>17</v>
      </c>
      <c r="F26" s="2" t="s">
        <v>0</v>
      </c>
      <c r="G26" s="1" t="s">
        <v>14</v>
      </c>
      <c r="H26" s="1" t="s">
        <v>7</v>
      </c>
      <c r="I26" s="1" t="str">
        <f>IF($F26="○","mkdir """&amp;[1]!getdirpath($H26)&amp;"""","")</f>
        <v>mkdir "C:\codes\vim\_plugins_user\FavEx"</v>
      </c>
      <c r="J26" s="1" t="str">
        <f>IF(
  $F26="○",
  IF(
    $E26="file",
    "copy """&amp;$G26&amp;""" """&amp;[1]!getdirpath($H26)&amp;"""",
    "robocopy """&amp;$G26&amp;""" """&amp;H26&amp;""" /MIR /XD ""System Volume Information"""
  ),
  ""
)</f>
        <v>copy "C:\prg_exe\Vim\_plugins_user\FavEx\favlist" "C:\codes\vim\_plugins_user\FavEx"</v>
      </c>
      <c r="K26" s="1" t="str">
        <f t="shared" si="0"/>
        <v>rename "C:\prg_exe\Vim\_plugins_user\FavEx\favlist" "favlist_bak"</v>
      </c>
      <c r="L26" s="1" t="str">
        <f>IF(
  F26="○",
  "mklink "&amp;IF(
    E26="folder",
    "/d ",
    ""
  )&amp;""""&amp;G26&amp;""" """&amp;H26&amp;"""",
  ""
)</f>
        <v>mklink "C:\prg_exe\Vim\_plugins_user\FavEx\favlist" "C:\codes\vim\_plugins_user\FavEx\favlist"</v>
      </c>
      <c r="M26" t="s">
        <v>30</v>
      </c>
    </row>
    <row r="27" spans="1:13">
      <c r="A27" s="6" t="s">
        <v>937</v>
      </c>
      <c r="B27" s="1" t="s">
        <v>947</v>
      </c>
      <c r="C27" s="2" t="s">
        <v>165</v>
      </c>
      <c r="D27" s="2" t="s">
        <v>165</v>
      </c>
      <c r="E27" s="2" t="s">
        <v>17</v>
      </c>
      <c r="F27" s="2" t="s">
        <v>0</v>
      </c>
      <c r="G27" s="1" t="s">
        <v>959</v>
      </c>
      <c r="H27" s="1" t="s">
        <v>8</v>
      </c>
      <c r="I27" s="1" t="str">
        <f>IF($F27="○","mkdir """&amp;[1]!getdirpath($H27)&amp;"""","")</f>
        <v>mkdir "C:\codes\vim\_plugins_user\jellybeans.vim\colors"</v>
      </c>
      <c r="J27" s="1" t="str">
        <f>IF(
  $F27="○",
  IF(
    $E27="file",
    "copy """&amp;$G27&amp;""" """&amp;[1]!getdirpath($H27)&amp;"""",
    "robocopy """&amp;$G27&amp;""" """&amp;H27&amp;""" /MIR /XD ""System Volume Information"""
  ),
  ""
)</f>
        <v>copy "C:\prg_exe\Vim\_plugins_user\jellybeans.vim\colors\jellybeans.vim" "C:\codes\vim\_plugins_user\jellybeans.vim\colors"</v>
      </c>
      <c r="K27" s="1" t="str">
        <f t="shared" si="0"/>
        <v>rename "C:\prg_exe\Vim\_plugins_user\jellybeans.vim\colors\jellybeans.vim" "jellybeans.vim_bak"</v>
      </c>
      <c r="L27" s="1" t="str">
        <f>IF(
  F27="○",
  "mklink "&amp;IF(
    E27="folder",
    "/d ",
    ""
  )&amp;""""&amp;G27&amp;""" """&amp;H27&amp;"""",
  ""
)</f>
        <v>mklink "C:\prg_exe\Vim\_plugins_user\jellybeans.vim\colors\jellybeans.vim" "C:\codes\vim\_plugins_user\jellybeans.vim\colors\jellybeans.vim"</v>
      </c>
      <c r="M27" t="s">
        <v>30</v>
      </c>
    </row>
    <row r="28" spans="1:13">
      <c r="A28" s="6" t="s">
        <v>937</v>
      </c>
      <c r="B28" s="1" t="s">
        <v>948</v>
      </c>
      <c r="C28" s="2" t="s">
        <v>165</v>
      </c>
      <c r="D28" s="2" t="s">
        <v>165</v>
      </c>
      <c r="E28" s="2" t="s">
        <v>17</v>
      </c>
      <c r="F28" s="2" t="s">
        <v>0</v>
      </c>
      <c r="G28" s="1" t="s">
        <v>960</v>
      </c>
      <c r="H28" s="1" t="s">
        <v>10</v>
      </c>
      <c r="I28" s="1" t="str">
        <f>IF($F28="○","mkdir """&amp;[1]!getdirpath($H28)&amp;"""","")</f>
        <v>mkdir "C:\codes\vim\_plugins_user\mark.vim\plugin"</v>
      </c>
      <c r="J28" s="1" t="str">
        <f>IF(
  $F28="○",
  IF(
    $E28="file",
    "copy """&amp;$G28&amp;""" """&amp;[1]!getdirpath($H28)&amp;"""",
    "robocopy """&amp;$G28&amp;""" """&amp;H28&amp;""" /MIR /XD ""System Volume Information"""
  ),
  ""
)</f>
        <v>copy "C:\prg_exe\Vim\_plugins_user\mark.vim\plugin\mark.vim" "C:\codes\vim\_plugins_user\mark.vim\plugin"</v>
      </c>
      <c r="K28" s="1" t="str">
        <f t="shared" si="0"/>
        <v>rename "C:\prg_exe\Vim\_plugins_user\mark.vim\plugin\mark.vim" "mark.vim_bak"</v>
      </c>
      <c r="L28" s="1" t="str">
        <f>IF(
  F28="○",
  "mklink "&amp;IF(
    E28="folder",
    "/d ",
    ""
  )&amp;""""&amp;G28&amp;""" """&amp;H28&amp;"""",
  ""
)</f>
        <v>mklink "C:\prg_exe\Vim\_plugins_user\mark.vim\plugin\mark.vim" "C:\codes\vim\_plugins_user\mark.vim\plugin\mark.vim"</v>
      </c>
      <c r="M28" t="s">
        <v>30</v>
      </c>
    </row>
    <row r="29" spans="1:13">
      <c r="A29" s="6" t="s">
        <v>937</v>
      </c>
      <c r="B29" s="1" t="s">
        <v>949</v>
      </c>
      <c r="C29" s="2" t="s">
        <v>165</v>
      </c>
      <c r="D29" s="2" t="s">
        <v>165</v>
      </c>
      <c r="E29" s="2" t="s">
        <v>17</v>
      </c>
      <c r="F29" s="2" t="s">
        <v>0</v>
      </c>
      <c r="G29" s="1" t="s">
        <v>961</v>
      </c>
      <c r="H29" s="1" t="s">
        <v>11</v>
      </c>
      <c r="I29" s="1" t="str">
        <f>IF($F29="○","mkdir """&amp;[1]!getdirpath($H29)&amp;"""","")</f>
        <v>mkdir "C:\codes\vim\_plugins_user\qfixapp\autoload"</v>
      </c>
      <c r="J29" s="1" t="str">
        <f>IF(
  $F29="○",
  IF(
    $E29="file",
    "copy """&amp;$G29&amp;""" """&amp;[1]!getdirpath($H29)&amp;"""",
    "robocopy """&amp;$G29&amp;""" """&amp;H29&amp;""" /MIR /XD ""System Volume Information"""
  ),
  ""
)</f>
        <v>copy "C:\prg_exe\Vim\_plugins_user\qfixapp\autoload\qfixgrep.vim" "C:\codes\vim\_plugins_user\qfixapp\autoload"</v>
      </c>
      <c r="K29" s="1" t="str">
        <f t="shared" si="0"/>
        <v>rename "C:\prg_exe\Vim\_plugins_user\qfixapp\autoload\qfixgrep.vim" "qfixgrep.vim_bak"</v>
      </c>
      <c r="L29" s="1" t="str">
        <f>IF(
  F29="○",
  "mklink "&amp;IF(
    E29="folder",
    "/d ",
    ""
  )&amp;""""&amp;G29&amp;""" """&amp;H29&amp;"""",
  ""
)</f>
        <v>mklink "C:\prg_exe\Vim\_plugins_user\qfixapp\autoload\qfixgrep.vim" "C:\codes\vim\_plugins_user\qfixapp\autoload\qfixgrep.vim"</v>
      </c>
      <c r="M29" t="s">
        <v>30</v>
      </c>
    </row>
    <row r="30" spans="1:13">
      <c r="A30" s="6" t="s">
        <v>937</v>
      </c>
      <c r="B30" s="1" t="s">
        <v>938</v>
      </c>
      <c r="C30" s="2" t="s">
        <v>165</v>
      </c>
      <c r="D30" s="2" t="s">
        <v>165</v>
      </c>
      <c r="E30" s="2" t="s">
        <v>17</v>
      </c>
      <c r="F30" s="2" t="s">
        <v>0</v>
      </c>
      <c r="G30" s="1" t="s">
        <v>168</v>
      </c>
      <c r="H30" s="1" t="s">
        <v>169</v>
      </c>
      <c r="I30" s="1" t="str">
        <f>IF($F30="○","mkdir """&amp;[1]!getdirpath($H30)&amp;"""","")</f>
        <v>mkdir "C:\codes\vscode"</v>
      </c>
      <c r="J30" s="1" t="str">
        <f>IF(
  $F30="○",
  IF(
    $E30="file",
    "copy """&amp;$G30&amp;""" """&amp;[1]!getdirpath($H30)&amp;"""",
    "robocopy """&amp;$G30&amp;""" """&amp;H30&amp;""" /MIR /XD ""System Volume Information"""
  ),
  ""
)</f>
        <v>copy "C:\prg_exe\VSCode\data\user-data\User\keybindings.json" "C:\codes\vscode"</v>
      </c>
      <c r="K30" s="1" t="str">
        <f t="shared" si="0"/>
        <v>rename "C:\prg_exe\VSCode\data\user-data\User\keybindings.json" "keybindings.json_bak"</v>
      </c>
      <c r="L30" s="1" t="str">
        <f>IF(
  F30="○",
  "mklink "&amp;IF(
    E30="folder",
    "/d ",
    ""
  )&amp;""""&amp;G30&amp;""" """&amp;H30&amp;"""",
  ""
)</f>
        <v>mklink "C:\prg_exe\VSCode\data\user-data\User\keybindings.json" "C:\codes\vscode\keybindings.json"</v>
      </c>
      <c r="M30" t="s">
        <v>30</v>
      </c>
    </row>
    <row r="31" spans="1:13">
      <c r="A31" s="6" t="s">
        <v>937</v>
      </c>
      <c r="B31" s="1" t="s">
        <v>939</v>
      </c>
      <c r="C31" s="2" t="s">
        <v>165</v>
      </c>
      <c r="D31" s="2" t="s">
        <v>165</v>
      </c>
      <c r="E31" s="2" t="s">
        <v>17</v>
      </c>
      <c r="F31" s="2" t="s">
        <v>0</v>
      </c>
      <c r="G31" s="1" t="s">
        <v>170</v>
      </c>
      <c r="H31" s="1" t="s">
        <v>171</v>
      </c>
      <c r="I31" s="1" t="str">
        <f>IF($F31="○","mkdir """&amp;[1]!getdirpath($H31)&amp;"""","")</f>
        <v>mkdir "C:\codes\vscode"</v>
      </c>
      <c r="J31" s="1" t="str">
        <f>IF(
  $F31="○",
  IF(
    $E31="file",
    "copy """&amp;$G31&amp;""" """&amp;[1]!getdirpath($H31)&amp;"""",
    "robocopy """&amp;$G31&amp;""" """&amp;H31&amp;""" /MIR /XD ""System Volume Information"""
  ),
  ""
)</f>
        <v>copy "C:\prg_exe\VSCode\data\user-data\User\settings.json" "C:\codes\vscode"</v>
      </c>
      <c r="K31" s="1" t="str">
        <f t="shared" si="0"/>
        <v>rename "C:\prg_exe\VSCode\data\user-data\User\settings.json" "settings.json_bak"</v>
      </c>
      <c r="L31" s="1" t="str">
        <f>IF(
  F31="○",
  "mklink "&amp;IF(
    E31="folder",
    "/d ",
    ""
  )&amp;""""&amp;G31&amp;""" """&amp;H31&amp;"""",
  ""
)</f>
        <v>mklink "C:\prg_exe\VSCode\data\user-data\User\settings.json" "C:\codes\vscode\settings.json"</v>
      </c>
      <c r="M31" t="s">
        <v>30</v>
      </c>
    </row>
    <row r="32" spans="1:13">
      <c r="A32" s="6" t="s">
        <v>937</v>
      </c>
      <c r="B32" s="1" t="s">
        <v>936</v>
      </c>
      <c r="C32" s="2" t="s">
        <v>165</v>
      </c>
      <c r="D32" s="2" t="s">
        <v>165</v>
      </c>
      <c r="E32" s="2" t="s">
        <v>17</v>
      </c>
      <c r="F32" s="2" t="s">
        <v>0</v>
      </c>
      <c r="G32" s="1" t="s">
        <v>15</v>
      </c>
      <c r="H32" s="1" t="s">
        <v>157</v>
      </c>
      <c r="I32" s="1" t="str">
        <f>IF($F32="○","mkdir """&amp;[1]!getdirpath($H32)&amp;"""","")</f>
        <v>mkdir "C:\codes\winterm"</v>
      </c>
      <c r="J32" s="1" t="str">
        <f>IF(
  $F32="○",
  IF(
    $E32="file",
    "copy """&amp;$G32&amp;""" """&amp;[1]!getdirpath($H32)&amp;"""",
    "robocopy """&amp;$G32&amp;""" """&amp;H32&amp;""" /MIR /XD ""System Volume Information"""
  ),
  ""
)</f>
        <v>copy "%USERPROFILE%\AppData\Local\Packages\Microsoft.WindowsTerminal_8wekyb3d8bbwe\LocalState\settings.json" "C:\codes\winterm"</v>
      </c>
      <c r="K32" s="1" t="str">
        <f t="shared" si="0"/>
        <v>rename "%USERPROFILE%\AppData\Local\Packages\Microsoft.WindowsTerminal_8wekyb3d8bbwe\LocalState\settings.json" "settings.json_bak"</v>
      </c>
      <c r="L32" s="1" t="str">
        <f>IF(
  F32="○",
  "mklink "&amp;IF(
    E32="folder",
    "/d ",
    ""
  )&amp;""""&amp;G32&amp;""" """&amp;H32&amp;"""",
  ""
)</f>
        <v>mklink "%USERPROFILE%\AppData\Local\Packages\Microsoft.WindowsTerminal_8wekyb3d8bbwe\LocalState\settings.json" "C:\codes\winterm\settings.json"</v>
      </c>
      <c r="M32" t="s">
        <v>30</v>
      </c>
    </row>
    <row r="33" spans="1:13">
      <c r="A33" s="1" t="s">
        <v>935</v>
      </c>
      <c r="B33" s="1" t="s">
        <v>85</v>
      </c>
      <c r="C33" s="2" t="s">
        <v>350</v>
      </c>
      <c r="D33" s="2" t="s">
        <v>351</v>
      </c>
      <c r="E33" s="2" t="s">
        <v>18</v>
      </c>
      <c r="F33" s="2" t="s">
        <v>0</v>
      </c>
      <c r="G33" s="1" t="s">
        <v>922</v>
      </c>
      <c r="H33" s="1" t="s">
        <v>1145</v>
      </c>
      <c r="I33" s="1" t="str">
        <f>IF($F33="○","mkdir """&amp;[1]!getdirpath($H33)&amp;"""","")</f>
        <v>mkdir "G:\マイドライブ\100_programs\120_setting\HNXgrep"</v>
      </c>
      <c r="J33" s="1" t="str">
        <f>IF(
  $F33="○",
  IF(
    $E33="file",
    "copy """&amp;$G33&amp;""" """&amp;[1]!getdirpath($H33)&amp;"""",
    "robocopy """&amp;$G33&amp;""" """&amp;H33&amp;""" /MIR /XD ""System Volume Information"""
  ),
  ""
)</f>
        <v>robocopy "%USERPROFILE%\AppData\Local\HNXgrep" "G:\マイドライブ\100_programs\120_setting\HNXgrep\HNXgrep" /MIR /XD "System Volume Information"</v>
      </c>
      <c r="K33" s="1" t="str">
        <f t="shared" si="0"/>
        <v>rename "%USERPROFILE%\AppData\Local\HNXgrep" "HNXgrep_bak"</v>
      </c>
      <c r="L33" s="1" t="str">
        <f>IF(
  F33="○",
  "mklink "&amp;IF(
    E33="folder",
    "/d ",
    ""
  )&amp;""""&amp;G33&amp;""" """&amp;H33&amp;"""",
  ""
)</f>
        <v>mklink /d "%USERPROFILE%\AppData\Local\HNXgrep" "G:\マイドライブ\100_programs\120_setting\HNXgrep\HNXgrep"</v>
      </c>
      <c r="M33" t="s">
        <v>30</v>
      </c>
    </row>
    <row r="34" spans="1:13">
      <c r="A34" s="1" t="s">
        <v>935</v>
      </c>
      <c r="B34" s="1" t="s">
        <v>86</v>
      </c>
      <c r="C34" s="2" t="s">
        <v>350</v>
      </c>
      <c r="D34" s="2" t="s">
        <v>351</v>
      </c>
      <c r="E34" s="2" t="s">
        <v>18</v>
      </c>
      <c r="F34" s="2" t="s">
        <v>0</v>
      </c>
      <c r="G34" s="1" t="s">
        <v>962</v>
      </c>
      <c r="H34" s="1" t="s">
        <v>1146</v>
      </c>
      <c r="I34" s="1" t="str">
        <f>IF($F34="○","mkdir """&amp;[1]!getdirpath($H34)&amp;"""","")</f>
        <v>mkdir "G:\マイドライブ\100_programs\120_setting\Icaros"</v>
      </c>
      <c r="J34" s="1" t="str">
        <f>IF(
  $F34="○",
  IF(
    $E34="file",
    "copy """&amp;$G34&amp;""" """&amp;[1]!getdirpath($H34)&amp;"""",
    "robocopy """&amp;$G34&amp;""" """&amp;H34&amp;""" /MIR /XD ""System Volume Information"""
  ),
  ""
)</f>
        <v>robocopy "%USERPROFILE%\AppData\Local\Icaros" "G:\マイドライブ\100_programs\120_setting\Icaros\Icaros" /MIR /XD "System Volume Information"</v>
      </c>
      <c r="K34" s="1" t="str">
        <f t="shared" si="0"/>
        <v>rename "%USERPROFILE%\AppData\Local\Icaros" "Icaros_bak"</v>
      </c>
      <c r="L34" s="1" t="str">
        <f>IF(
  F34="○",
  "mklink "&amp;IF(
    E34="folder",
    "/d ",
    ""
  )&amp;""""&amp;G34&amp;""" """&amp;H34&amp;"""",
  ""
)</f>
        <v>mklink /d "%USERPROFILE%\AppData\Local\Icaros" "G:\マイドライブ\100_programs\120_setting\Icaros\Icaros"</v>
      </c>
      <c r="M34" t="s">
        <v>30</v>
      </c>
    </row>
    <row r="35" spans="1:13">
      <c r="A35" s="1" t="s">
        <v>935</v>
      </c>
      <c r="B35" s="1" t="s">
        <v>81</v>
      </c>
      <c r="C35" s="2" t="s">
        <v>350</v>
      </c>
      <c r="D35" s="2" t="s">
        <v>351</v>
      </c>
      <c r="E35" s="2" t="s">
        <v>18</v>
      </c>
      <c r="F35" s="2" t="s">
        <v>0</v>
      </c>
      <c r="G35" s="1" t="s">
        <v>933</v>
      </c>
      <c r="H35" s="1" t="s">
        <v>1147</v>
      </c>
      <c r="I35" s="1" t="str">
        <f>IF($F35="○","mkdir """&amp;[1]!getdirpath($H35)&amp;"""","")</f>
        <v>mkdir "G:\マイドライブ\100_programs\120_setting\EasyShot"</v>
      </c>
      <c r="J35" s="1" t="str">
        <f>IF(
  $F35="○",
  IF(
    $E35="file",
    "copy """&amp;$G35&amp;""" """&amp;[1]!getdirpath($H35)&amp;"""",
    "robocopy """&amp;$G35&amp;""" """&amp;H35&amp;""" /MIR /XD ""System Volume Information"""
  ),
  ""
)</f>
        <v>robocopy "%USERPROFILE%\AppData\Roaming\GZ20" "G:\マイドライブ\100_programs\120_setting\EasyShot\GZ20" /MIR /XD "System Volume Information"</v>
      </c>
      <c r="K35" s="1" t="str">
        <f t="shared" si="0"/>
        <v>rename "%USERPROFILE%\AppData\Roaming\GZ20" "GZ20_bak"</v>
      </c>
      <c r="L35" s="1" t="str">
        <f>IF(
  F35="○",
  "mklink "&amp;IF(
    E35="folder",
    "/d ",
    ""
  )&amp;""""&amp;G35&amp;""" """&amp;H35&amp;"""",
  ""
)</f>
        <v>mklink /d "%USERPROFILE%\AppData\Roaming\GZ20" "G:\マイドライブ\100_programs\120_setting\EasyShot\GZ20"</v>
      </c>
      <c r="M35" t="s">
        <v>30</v>
      </c>
    </row>
    <row r="36" spans="1:13">
      <c r="A36" s="1" t="s">
        <v>935</v>
      </c>
      <c r="B36" s="1" t="s">
        <v>79</v>
      </c>
      <c r="C36" s="2" t="s">
        <v>350</v>
      </c>
      <c r="D36" s="2" t="s">
        <v>351</v>
      </c>
      <c r="E36" s="2" t="s">
        <v>18</v>
      </c>
      <c r="F36" s="2" t="s">
        <v>0</v>
      </c>
      <c r="G36" s="1" t="s">
        <v>963</v>
      </c>
      <c r="H36" s="1" t="s">
        <v>1148</v>
      </c>
      <c r="I36" s="1" t="str">
        <f>IF($F36="○","mkdir """&amp;[1]!getdirpath($H36)&amp;"""","")</f>
        <v>mkdir "G:\マイドライブ\100_programs\120_setting\DeInput"</v>
      </c>
      <c r="J36" s="1" t="str">
        <f>IF(
  $F36="○",
  IF(
    $E36="file",
    "copy """&amp;$G36&amp;""" """&amp;[1]!getdirpath($H36)&amp;"""",
    "robocopy """&amp;$G36&amp;""" """&amp;H36&amp;""" /MIR /XD ""System Volume Information"""
  ),
  ""
)</f>
        <v>robocopy "%USERPROFILE%\AppData\Roaming\KT Software" "G:\マイドライブ\100_programs\120_setting\DeInput\KT Software" /MIR /XD "System Volume Information"</v>
      </c>
      <c r="K36" s="1" t="str">
        <f t="shared" si="0"/>
        <v>rename "%USERPROFILE%\AppData\Roaming\KT Software" "KT Software_bak"</v>
      </c>
      <c r="L36" s="1" t="str">
        <f>IF(
  F36="○",
  "mklink "&amp;IF(
    E36="folder",
    "/d ",
    ""
  )&amp;""""&amp;G36&amp;""" """&amp;H36&amp;"""",
  ""
)</f>
        <v>mklink /d "%USERPROFILE%\AppData\Roaming\KT Software" "G:\マイドライブ\100_programs\120_setting\DeInput\KT Software"</v>
      </c>
      <c r="M36" t="s">
        <v>30</v>
      </c>
    </row>
    <row r="37" spans="1:13">
      <c r="A37" s="1" t="s">
        <v>935</v>
      </c>
      <c r="B37" s="1" t="s">
        <v>505</v>
      </c>
      <c r="C37" s="2" t="s">
        <v>350</v>
      </c>
      <c r="D37" s="2" t="s">
        <v>351</v>
      </c>
      <c r="E37" s="2" t="s">
        <v>18</v>
      </c>
      <c r="F37" s="2" t="s">
        <v>0</v>
      </c>
      <c r="G37" s="1" t="s">
        <v>923</v>
      </c>
      <c r="H37" s="1" t="s">
        <v>1149</v>
      </c>
      <c r="I37" s="1" t="str">
        <f>IF($F37="○","mkdir """&amp;[1]!getdirpath($H37)&amp;"""","")</f>
        <v>mkdir "G:\マイドライブ\100_programs\120_setting\MP3Tag"</v>
      </c>
      <c r="J37" s="1" t="str">
        <f>IF(
  $F37="○",
  IF(
    $E37="file",
    "copy """&amp;$G37&amp;""" """&amp;[1]!getdirpath($H37)&amp;"""",
    "robocopy """&amp;$G37&amp;""" """&amp;H37&amp;""" /MIR /XD ""System Volume Information"""
  ),
  ""
)</f>
        <v>robocopy "%USERPROFILE%\AppData\Roaming\Mp3tag" "G:\マイドライブ\100_programs\120_setting\MP3Tag\MP3Tag" /MIR /XD "System Volume Information"</v>
      </c>
      <c r="K37" s="1" t="str">
        <f t="shared" si="0"/>
        <v>rename "%USERPROFILE%\AppData\Roaming\Mp3tag" "Mp3tag_bak"</v>
      </c>
      <c r="L37" s="1" t="str">
        <f>IF(
  F37="○",
  "mklink "&amp;IF(
    E37="folder",
    "/d ",
    ""
  )&amp;""""&amp;G37&amp;""" """&amp;H37&amp;"""",
  ""
)</f>
        <v>mklink /d "%USERPROFILE%\AppData\Roaming\Mp3tag" "G:\マイドライブ\100_programs\120_setting\MP3Tag\MP3Tag"</v>
      </c>
      <c r="M37" t="s">
        <v>30</v>
      </c>
    </row>
    <row r="38" spans="1:13">
      <c r="A38" s="1" t="s">
        <v>935</v>
      </c>
      <c r="B38" s="1" t="s">
        <v>91</v>
      </c>
      <c r="C38" s="2" t="s">
        <v>350</v>
      </c>
      <c r="D38" s="2" t="s">
        <v>351</v>
      </c>
      <c r="E38" s="2" t="s">
        <v>18</v>
      </c>
      <c r="F38" s="2" t="s">
        <v>0</v>
      </c>
      <c r="G38" s="1" t="s">
        <v>924</v>
      </c>
      <c r="H38" s="1" t="s">
        <v>1150</v>
      </c>
      <c r="I38" s="1" t="str">
        <f>IF($F38="○","mkdir """&amp;[1]!getdirpath($H38)&amp;"""","")</f>
        <v>mkdir "G:\マイドライブ\100_programs\120_setting\TVClock"</v>
      </c>
      <c r="J38" s="1" t="str">
        <f>IF(
  $F38="○",
  IF(
    $E38="file",
    "copy """&amp;$G38&amp;""" """&amp;[1]!getdirpath($H38)&amp;"""",
    "robocopy """&amp;$G38&amp;""" """&amp;H38&amp;""" /MIR /XD ""System Volume Information"""
  ),
  ""
)</f>
        <v>robocopy "%USERPROFILE%\AppData\Roaming\Team Hasebe" "G:\マイドライブ\100_programs\120_setting\TVClock\Team Hasebe" /MIR /XD "System Volume Information"</v>
      </c>
      <c r="K38" s="1" t="str">
        <f t="shared" si="0"/>
        <v>rename "%USERPROFILE%\AppData\Roaming\Team Hasebe" "Team Hasebe_bak"</v>
      </c>
      <c r="L38" s="1" t="str">
        <f>IF(
  F38="○",
  "mklink "&amp;IF(
    E38="folder",
    "/d ",
    ""
  )&amp;""""&amp;G38&amp;""" """&amp;H38&amp;"""",
  ""
)</f>
        <v>mklink /d "%USERPROFILE%\AppData\Roaming\Team Hasebe" "G:\マイドライブ\100_programs\120_setting\TVClock\Team Hasebe"</v>
      </c>
      <c r="M38" t="s">
        <v>30</v>
      </c>
    </row>
    <row r="39" spans="1:13">
      <c r="A39" s="1" t="s">
        <v>935</v>
      </c>
      <c r="B39" s="1" t="s">
        <v>75</v>
      </c>
      <c r="C39" s="2" t="s">
        <v>350</v>
      </c>
      <c r="D39" s="2" t="s">
        <v>351</v>
      </c>
      <c r="E39" s="2" t="s">
        <v>18</v>
      </c>
      <c r="F39" s="2" t="s">
        <v>0</v>
      </c>
      <c r="G39" s="1" t="s">
        <v>925</v>
      </c>
      <c r="H39" s="1" t="s">
        <v>1151</v>
      </c>
      <c r="I39" s="1" t="str">
        <f>IF($F39="○","mkdir """&amp;[1]!getdirpath($H39)&amp;"""","")</f>
        <v>mkdir "G:\マイドライブ\100_programs\120_setting\Audacity"</v>
      </c>
      <c r="J39" s="1" t="str">
        <f>IF(
  $F39="○",
  IF(
    $E39="file",
    "copy """&amp;$G39&amp;""" """&amp;[1]!getdirpath($H39)&amp;"""",
    "robocopy """&amp;$G39&amp;""" """&amp;H39&amp;""" /MIR /XD ""System Volume Information"""
  ),
  ""
)</f>
        <v>robocopy "%USERPROFILE%\AppData\Roaming\Audacity" "G:\マイドライブ\100_programs\120_setting\Audacity\Audacity" /MIR /XD "System Volume Information"</v>
      </c>
      <c r="K39" s="1" t="str">
        <f t="shared" si="0"/>
        <v>rename "%USERPROFILE%\AppData\Roaming\Audacity" "Audacity_bak"</v>
      </c>
      <c r="L39" s="1" t="str">
        <f>IF(
  F39="○",
  "mklink "&amp;IF(
    E39="folder",
    "/d ",
    ""
  )&amp;""""&amp;G39&amp;""" """&amp;H39&amp;"""",
  ""
)</f>
        <v>mklink /d "%USERPROFILE%\AppData\Roaming\Audacity" "G:\マイドライブ\100_programs\120_setting\Audacity\Audacity"</v>
      </c>
      <c r="M39" t="s">
        <v>30</v>
      </c>
    </row>
    <row r="40" spans="1:13">
      <c r="A40" s="1" t="s">
        <v>935</v>
      </c>
      <c r="B40" s="1" t="s">
        <v>507</v>
      </c>
      <c r="C40" s="2" t="s">
        <v>350</v>
      </c>
      <c r="D40" s="2" t="s">
        <v>351</v>
      </c>
      <c r="E40" s="2" t="s">
        <v>18</v>
      </c>
      <c r="F40" s="2" t="s">
        <v>0</v>
      </c>
      <c r="G40" s="1" t="s">
        <v>926</v>
      </c>
      <c r="H40" s="1" t="s">
        <v>1152</v>
      </c>
      <c r="I40" s="1" t="str">
        <f>IF($F40="○","mkdir """&amp;[1]!getdirpath($H40)&amp;"""","")</f>
        <v>mkdir "G:\マイドライブ\100_programs\120_setting\Subversion"</v>
      </c>
      <c r="J40" s="1" t="str">
        <f>IF(
  $F40="○",
  IF(
    $E40="file",
    "copy """&amp;$G40&amp;""" """&amp;[1]!getdirpath($H40)&amp;"""",
    "robocopy """&amp;$G40&amp;""" """&amp;H40&amp;""" /MIR /XD ""System Volume Information"""
  ),
  ""
)</f>
        <v>robocopy "%USERPROFILE%\AppData\Roaming\Subversion" "G:\マイドライブ\100_programs\120_setting\Subversion\Subversion" /MIR /XD "System Volume Information"</v>
      </c>
      <c r="K40" s="1" t="str">
        <f t="shared" si="0"/>
        <v>rename "%USERPROFILE%\AppData\Roaming\Subversion" "Subversion_bak"</v>
      </c>
      <c r="L40" s="1" t="str">
        <f>IF(
  F40="○",
  "mklink "&amp;IF(
    E40="folder",
    "/d ",
    ""
  )&amp;""""&amp;G40&amp;""" """&amp;H40&amp;"""",
  ""
)</f>
        <v>mklink /d "%USERPROFILE%\AppData\Roaming\Subversion" "G:\マイドライブ\100_programs\120_setting\Subversion\Subversion"</v>
      </c>
      <c r="M40" t="s">
        <v>30</v>
      </c>
    </row>
    <row r="41" spans="1:13">
      <c r="A41" s="1" t="s">
        <v>935</v>
      </c>
      <c r="B41" s="1" t="s">
        <v>54</v>
      </c>
      <c r="C41" s="2" t="s">
        <v>350</v>
      </c>
      <c r="D41" s="2" t="s">
        <v>351</v>
      </c>
      <c r="E41" s="2" t="s">
        <v>18</v>
      </c>
      <c r="F41" s="2" t="s">
        <v>0</v>
      </c>
      <c r="G41" s="1" t="s">
        <v>951</v>
      </c>
      <c r="H41" s="1" t="s">
        <v>1153</v>
      </c>
      <c r="I41" s="1" t="str">
        <f>IF($F41="○","mkdir """&amp;[1]!getdirpath($H41)&amp;"""","")</f>
        <v>mkdir "G:\マイドライブ\100_programs\120_setting\TortoiseGit"</v>
      </c>
      <c r="J41" s="1" t="str">
        <f>IF(
  $F41="○",
  IF(
    $E41="file",
    "copy """&amp;$G41&amp;""" """&amp;[1]!getdirpath($H41)&amp;"""",
    "robocopy """&amp;$G41&amp;""" """&amp;H41&amp;""" /MIR /XD ""System Volume Information"""
  ),
  ""
)</f>
        <v>robocopy "%USERPROFILE%\AppData\Roaming\TortoiseGit" "G:\マイドライブ\100_programs\120_setting\TortoiseGit\TortoiseGit" /MIR /XD "System Volume Information"</v>
      </c>
      <c r="K41" s="1" t="str">
        <f t="shared" si="0"/>
        <v>rename "%USERPROFILE%\AppData\Roaming\TortoiseGit" "TortoiseGit_bak"</v>
      </c>
      <c r="L41" s="1" t="str">
        <f>IF(
  F41="○",
  "mklink "&amp;IF(
    E41="folder",
    "/d ",
    ""
  )&amp;""""&amp;G41&amp;""" """&amp;H41&amp;"""",
  ""
)</f>
        <v>mklink /d "%USERPROFILE%\AppData\Roaming\TortoiseGit" "G:\マイドライブ\100_programs\120_setting\TortoiseGit\TortoiseGit"</v>
      </c>
      <c r="M41" t="s">
        <v>30</v>
      </c>
    </row>
    <row r="42" spans="1:13">
      <c r="A42" s="1" t="s">
        <v>935</v>
      </c>
      <c r="B42" s="1" t="s">
        <v>58</v>
      </c>
      <c r="C42" s="2" t="s">
        <v>350</v>
      </c>
      <c r="D42" s="2" t="s">
        <v>351</v>
      </c>
      <c r="E42" s="2" t="s">
        <v>18</v>
      </c>
      <c r="F42" s="2" t="s">
        <v>0</v>
      </c>
      <c r="G42" s="1" t="s">
        <v>928</v>
      </c>
      <c r="H42" s="1" t="s">
        <v>1154</v>
      </c>
      <c r="I42" s="1" t="str">
        <f>IF($F42="○","mkdir """&amp;[1]!getdirpath($H42)&amp;"""","")</f>
        <v>mkdir "G:\マイドライブ\100_programs\120_setting\TortoiseSVN"</v>
      </c>
      <c r="J42" s="1" t="str">
        <f>IF(
  $F42="○",
  IF(
    $E42="file",
    "copy """&amp;$G42&amp;""" """&amp;[1]!getdirpath($H42)&amp;"""",
    "robocopy """&amp;$G42&amp;""" """&amp;H42&amp;""" /MIR /XD ""System Volume Information"""
  ),
  ""
)</f>
        <v>robocopy "%USERPROFILE%\AppData\Roaming\TortoiseSVN" "G:\マイドライブ\100_programs\120_setting\TortoiseSVN\TortoiseSVN" /MIR /XD "System Volume Information"</v>
      </c>
      <c r="K42" s="1" t="str">
        <f t="shared" si="0"/>
        <v>rename "%USERPROFILE%\AppData\Roaming\TortoiseSVN" "TortoiseSVN_bak"</v>
      </c>
      <c r="L42" s="1" t="str">
        <f>IF(
  F42="○",
  "mklink "&amp;IF(
    E42="folder",
    "/d ",
    ""
  )&amp;""""&amp;G42&amp;""" """&amp;H42&amp;"""",
  ""
)</f>
        <v>mklink /d "%USERPROFILE%\AppData\Roaming\TortoiseSVN" "G:\マイドライブ\100_programs\120_setting\TortoiseSVN\TortoiseSVN"</v>
      </c>
      <c r="M42" t="s">
        <v>30</v>
      </c>
    </row>
    <row r="43" spans="1:13">
      <c r="A43" s="1" t="s">
        <v>935</v>
      </c>
      <c r="B43" s="1" t="s">
        <v>506</v>
      </c>
      <c r="C43" s="2" t="s">
        <v>350</v>
      </c>
      <c r="D43" s="2" t="s">
        <v>351</v>
      </c>
      <c r="E43" s="2" t="s">
        <v>18</v>
      </c>
      <c r="F43" s="2" t="s">
        <v>0</v>
      </c>
      <c r="G43" s="1" t="s">
        <v>927</v>
      </c>
      <c r="H43" s="1" t="s">
        <v>1155</v>
      </c>
      <c r="I43" s="1" t="str">
        <f>IF($F43="○","mkdir """&amp;[1]!getdirpath($H43)&amp;"""","")</f>
        <v>mkdir "G:\マイドライブ\100_programs\120_setting\Serato"</v>
      </c>
      <c r="J43" s="1" t="str">
        <f>IF(
  $F43="○",
  IF(
    $E43="file",
    "copy """&amp;$G43&amp;""" """&amp;[1]!getdirpath($H43)&amp;"""",
    "robocopy """&amp;$G43&amp;""" """&amp;H43&amp;""" /MIR /XD ""System Volume Information"""
  ),
  ""
)</f>
        <v>robocopy "%USERPROFILE%\Music\_Serato_" "G:\マイドライブ\100_programs\120_setting\Serato\_Serato_" /MIR /XD "System Volume Information"</v>
      </c>
      <c r="K43" s="1" t="str">
        <f t="shared" si="0"/>
        <v>rename "%USERPROFILE%\Music\_Serato_" "_Serato__bak"</v>
      </c>
      <c r="L43" s="1" t="str">
        <f>IF(
  F43="○",
  "mklink "&amp;IF(
    E43="folder",
    "/d ",
    ""
  )&amp;""""&amp;G43&amp;""" """&amp;H43&amp;"""",
  ""
)</f>
        <v>mklink /d "%USERPROFILE%\Music\_Serato_" "G:\マイドライブ\100_programs\120_setting\Serato\_Serato_"</v>
      </c>
      <c r="M43" t="s">
        <v>30</v>
      </c>
    </row>
    <row r="44" spans="1:13">
      <c r="A44" s="1" t="s">
        <v>935</v>
      </c>
      <c r="B44" s="1" t="s">
        <v>934</v>
      </c>
      <c r="C44" s="2" t="s">
        <v>350</v>
      </c>
      <c r="D44" s="2" t="s">
        <v>351</v>
      </c>
      <c r="E44" s="2" t="s">
        <v>18</v>
      </c>
      <c r="F44" s="2" t="s">
        <v>0</v>
      </c>
      <c r="G44" s="1" t="s">
        <v>930</v>
      </c>
      <c r="H44" s="1" t="s">
        <v>1156</v>
      </c>
      <c r="I44" s="1" t="str">
        <f>IF($F44="○","mkdir """&amp;[1]!getdirpath($H44)&amp;"""","")</f>
        <v>mkdir "G:\マイドライブ\100_programs\120_setting\Serato"</v>
      </c>
      <c r="J44" s="1" t="str">
        <f>IF(
  $F44="○",
  IF(
    $E44="file",
    "copy """&amp;$G44&amp;""" """&amp;[1]!getdirpath($H44)&amp;"""",
    "robocopy """&amp;$G44&amp;""" """&amp;H44&amp;""" /MIR /XD ""System Volume Information"""
  ),
  ""
)</f>
        <v>robocopy "%USERPROFILE%\Music\_Serato_Backup" "G:\マイドライブ\100_programs\120_setting\Serato\_Serato_Backup" /MIR /XD "System Volume Information"</v>
      </c>
      <c r="K44" s="1" t="str">
        <f t="shared" si="0"/>
        <v>rename "%USERPROFILE%\Music\_Serato_Backup" "_Serato_Backup_bak"</v>
      </c>
      <c r="L44" s="1" t="str">
        <f>IF(
  F44="○",
  "mklink "&amp;IF(
    E44="folder",
    "/d ",
    ""
  )&amp;""""&amp;G44&amp;""" """&amp;H44&amp;"""",
  ""
)</f>
        <v>mklink /d "%USERPROFILE%\Music\_Serato_Backup" "G:\マイドライブ\100_programs\120_setting\Serato\_Serato_Backup"</v>
      </c>
      <c r="M44" t="s">
        <v>30</v>
      </c>
    </row>
    <row r="45" spans="1:13">
      <c r="A45" s="1" t="s">
        <v>935</v>
      </c>
      <c r="B45" s="1" t="s">
        <v>977</v>
      </c>
      <c r="C45" s="2" t="s">
        <v>350</v>
      </c>
      <c r="D45" s="2" t="s">
        <v>351</v>
      </c>
      <c r="E45" s="2" t="s">
        <v>17</v>
      </c>
      <c r="F45" s="2" t="s">
        <v>0</v>
      </c>
      <c r="G45" s="1" t="s">
        <v>929</v>
      </c>
      <c r="H45" s="1" t="s">
        <v>1178</v>
      </c>
      <c r="I45" s="1" t="str">
        <f>IF($F45="○","mkdir """&amp;[1]!getdirpath($H45)&amp;"""","")</f>
        <v>mkdir "G:\マイドライブ\100_programs\120_setting\Git\global"</v>
      </c>
      <c r="J45" s="1" t="str">
        <f>IF(
  $F45="○",
  IF(
    $E45="file",
    "copy """&amp;$G45&amp;""" """&amp;[1]!getdirpath($H45)&amp;"""",
    "robocopy """&amp;$G45&amp;""" """&amp;H45&amp;""" /MIR /XD ""System Volume Information"""
  ),
  ""
)</f>
        <v>copy "C:\prg\Git\etc\gitconfig" "G:\マイドライブ\100_programs\120_setting\Git\global"</v>
      </c>
      <c r="K45" s="1" t="str">
        <f t="shared" si="0"/>
        <v>rename "C:\prg\Git\etc\gitconfig" "gitconfig_bak"</v>
      </c>
      <c r="L45" s="1" t="str">
        <f>IF(
  F45="○",
  "mklink "&amp;IF(
    E45="folder",
    "/d ",
    ""
  )&amp;""""&amp;G45&amp;""" """&amp;H45&amp;"""",
  ""
)</f>
        <v>mklink "C:\prg\Git\etc\gitconfig" "G:\マイドライブ\100_programs\120_setting\Git\global\gitconfig"</v>
      </c>
      <c r="M45" t="s">
        <v>30</v>
      </c>
    </row>
    <row r="46" spans="1:13">
      <c r="A46" s="1" t="s">
        <v>935</v>
      </c>
      <c r="B46" s="1" t="s">
        <v>978</v>
      </c>
      <c r="C46" s="2" t="s">
        <v>350</v>
      </c>
      <c r="D46" s="2" t="s">
        <v>351</v>
      </c>
      <c r="E46" s="2" t="s">
        <v>17</v>
      </c>
      <c r="F46" s="2" t="s">
        <v>0</v>
      </c>
      <c r="G46" s="1" t="s">
        <v>931</v>
      </c>
      <c r="H46" s="1" t="s">
        <v>1157</v>
      </c>
      <c r="I46" s="1" t="str">
        <f>IF($F46="○","mkdir """&amp;[1]!getdirpath($H46)&amp;"""","")</f>
        <v>mkdir "G:\マイドライブ\100_programs\120_setting\Git\local"</v>
      </c>
      <c r="J46" s="1" t="str">
        <f>IF(
  $F46="○",
  IF(
    $E46="file",
    "copy """&amp;$G46&amp;""" """&amp;[1]!getdirpath($H46)&amp;"""",
    "robocopy """&amp;$G46&amp;""" """&amp;H46&amp;""" /MIR /XD ""System Volume Information"""
  ),
  ""
)</f>
        <v>copy "%USERPROFILE%\.gitconfig" "G:\マイドライブ\100_programs\120_setting\Git\local"</v>
      </c>
      <c r="K46" s="1" t="str">
        <f t="shared" si="0"/>
        <v>rename "%USERPROFILE%\.gitconfig" ".gitconfig_bak"</v>
      </c>
      <c r="L46" s="1" t="str">
        <f>IF(
  F46="○",
  "mklink "&amp;IF(
    E46="folder",
    "/d ",
    ""
  )&amp;""""&amp;G46&amp;""" """&amp;H46&amp;"""",
  ""
)</f>
        <v>mklink "%USERPROFILE%\.gitconfig" "G:\マイドライブ\100_programs\120_setting\Git\local\.gitconfig"</v>
      </c>
      <c r="M46" t="s">
        <v>30</v>
      </c>
    </row>
    <row r="47" spans="1:13">
      <c r="A47" s="1" t="s">
        <v>935</v>
      </c>
      <c r="B47" s="1" t="s">
        <v>969</v>
      </c>
      <c r="C47" s="2" t="s">
        <v>350</v>
      </c>
      <c r="D47" s="2" t="s">
        <v>351</v>
      </c>
      <c r="E47" s="2" t="s">
        <v>18</v>
      </c>
      <c r="F47" s="2" t="s">
        <v>0</v>
      </c>
      <c r="G47" s="1" t="s">
        <v>965</v>
      </c>
      <c r="H47" s="1" t="s">
        <v>1158</v>
      </c>
      <c r="I47" s="1" t="str">
        <f>IF($F47="○","mkdir """&amp;[1]!getdirpath($H47)&amp;"""","")</f>
        <v>mkdir "G:\マイドライブ\100_programs\120_setting\iTunes"</v>
      </c>
      <c r="J47" s="1" t="str">
        <f>IF(
  $F47="○",
  IF(
    $E47="file",
    "copy """&amp;$G47&amp;""" """&amp;[1]!getdirpath($H47)&amp;"""",
    "robocopy """&amp;$G47&amp;""" """&amp;H47&amp;""" /MIR /XD ""System Volume Information"""
  ),
  ""
)</f>
        <v>robocopy "%USERPROFILE%\Music\iTunes\Previous iTunes Libraries" "G:\マイドライブ\100_programs\120_setting\iTunes\Previous iTunes Libraries" /MIR /XD "System Volume Information"</v>
      </c>
      <c r="K47" s="1" t="str">
        <f t="shared" si="0"/>
        <v>rename "%USERPROFILE%\Music\iTunes\Previous iTunes Libraries" "Previous iTunes Libraries_bak"</v>
      </c>
      <c r="L47" s="1" t="str">
        <f>IF(
  F47="○",
  "mklink "&amp;IF(
    E47="folder",
    "/d ",
    ""
  )&amp;""""&amp;G47&amp;""" """&amp;H47&amp;"""",
  ""
)</f>
        <v>mklink /d "%USERPROFILE%\Music\iTunes\Previous iTunes Libraries" "G:\マイドライブ\100_programs\120_setting\iTunes\Previous iTunes Libraries"</v>
      </c>
      <c r="M47" t="s">
        <v>30</v>
      </c>
    </row>
    <row r="48" spans="1:13">
      <c r="A48" s="1" t="s">
        <v>935</v>
      </c>
      <c r="B48" s="1" t="s">
        <v>970</v>
      </c>
      <c r="C48" s="2" t="s">
        <v>350</v>
      </c>
      <c r="D48" s="2" t="s">
        <v>351</v>
      </c>
      <c r="E48" s="2" t="s">
        <v>17</v>
      </c>
      <c r="F48" s="2" t="s">
        <v>0</v>
      </c>
      <c r="G48" s="1" t="s">
        <v>966</v>
      </c>
      <c r="H48" s="1" t="s">
        <v>1159</v>
      </c>
      <c r="I48" s="1" t="str">
        <f>IF($F48="○","mkdir """&amp;[1]!getdirpath($H48)&amp;"""","")</f>
        <v>mkdir "G:\マイドライブ\100_programs\120_setting\iTunes"</v>
      </c>
      <c r="J48" s="1" t="str">
        <f>IF(
  $F48="○",
  IF(
    $E48="file",
    "copy """&amp;$G48&amp;""" """&amp;[1]!getdirpath($H48)&amp;"""",
    "robocopy """&amp;$G48&amp;""" """&amp;H48&amp;""" /MIR /XD ""System Volume Information"""
  ),
  ""
)</f>
        <v>copy "%USERPROFILE%\Music\iTunes\iTunes Library Extras.itdb" "G:\マイドライブ\100_programs\120_setting\iTunes"</v>
      </c>
      <c r="K48" s="1" t="str">
        <f t="shared" si="0"/>
        <v>rename "%USERPROFILE%\Music\iTunes\iTunes Library Extras.itdb" "iTunes Library Extras.itdb_bak"</v>
      </c>
      <c r="L48" s="1" t="str">
        <f>IF(
  F48="○",
  "mklink "&amp;IF(
    E48="folder",
    "/d ",
    ""
  )&amp;""""&amp;G48&amp;""" """&amp;H48&amp;"""",
  ""
)</f>
        <v>mklink "%USERPROFILE%\Music\iTunes\iTunes Library Extras.itdb" "G:\マイドライブ\100_programs\120_setting\iTunes\iTunes Library Extras.itdb"</v>
      </c>
      <c r="M48" t="s">
        <v>30</v>
      </c>
    </row>
    <row r="49" spans="1:13">
      <c r="A49" s="1" t="s">
        <v>935</v>
      </c>
      <c r="B49" s="1" t="s">
        <v>971</v>
      </c>
      <c r="C49" s="2" t="s">
        <v>350</v>
      </c>
      <c r="D49" s="2" t="s">
        <v>351</v>
      </c>
      <c r="E49" s="2" t="s">
        <v>17</v>
      </c>
      <c r="F49" s="2" t="s">
        <v>0</v>
      </c>
      <c r="G49" s="1" t="s">
        <v>967</v>
      </c>
      <c r="H49" s="1" t="s">
        <v>1160</v>
      </c>
      <c r="I49" s="1" t="str">
        <f>IF($F49="○","mkdir """&amp;[1]!getdirpath($H49)&amp;"""","")</f>
        <v>mkdir "G:\マイドライブ\100_programs\120_setting\iTunes"</v>
      </c>
      <c r="J49" s="1" t="str">
        <f>IF(
  $F49="○",
  IF(
    $E49="file",
    "copy """&amp;$G49&amp;""" """&amp;[1]!getdirpath($H49)&amp;"""",
    "robocopy """&amp;$G49&amp;""" """&amp;H49&amp;""" /MIR /XD ""System Volume Information"""
  ),
  ""
)</f>
        <v>copy "%USERPROFILE%\Music\iTunes\iTunes Library Genius.itdb" "G:\マイドライブ\100_programs\120_setting\iTunes"</v>
      </c>
      <c r="K49" s="1" t="str">
        <f t="shared" si="0"/>
        <v>rename "%USERPROFILE%\Music\iTunes\iTunes Library Genius.itdb" "iTunes Library Genius.itdb_bak"</v>
      </c>
      <c r="L49" s="1" t="str">
        <f>IF(
  F49="○",
  "mklink "&amp;IF(
    E49="folder",
    "/d ",
    ""
  )&amp;""""&amp;G49&amp;""" """&amp;H49&amp;"""",
  ""
)</f>
        <v>mklink "%USERPROFILE%\Music\iTunes\iTunes Library Genius.itdb" "G:\マイドライブ\100_programs\120_setting\iTunes\iTunes Library Genius.itdb"</v>
      </c>
      <c r="M49" t="s">
        <v>30</v>
      </c>
    </row>
    <row r="50" spans="1:13">
      <c r="A50" s="1" t="s">
        <v>935</v>
      </c>
      <c r="B50" s="1" t="s">
        <v>972</v>
      </c>
      <c r="C50" s="2" t="s">
        <v>350</v>
      </c>
      <c r="D50" s="2" t="s">
        <v>351</v>
      </c>
      <c r="E50" s="2" t="s">
        <v>17</v>
      </c>
      <c r="F50" s="2" t="s">
        <v>0</v>
      </c>
      <c r="G50" s="1" t="s">
        <v>968</v>
      </c>
      <c r="H50" s="1" t="s">
        <v>1161</v>
      </c>
      <c r="I50" s="1" t="str">
        <f>IF($F50="○","mkdir """&amp;[1]!getdirpath($H50)&amp;"""","")</f>
        <v>mkdir "G:\マイドライブ\100_programs\120_setting\iTunes"</v>
      </c>
      <c r="J50" s="1" t="str">
        <f>IF(
  $F50="○",
  IF(
    $E50="file",
    "copy """&amp;$G50&amp;""" """&amp;[1]!getdirpath($H50)&amp;"""",
    "robocopy """&amp;$G50&amp;""" """&amp;H50&amp;""" /MIR /XD ""System Volume Information"""
  ),
  ""
)</f>
        <v>copy "%USERPROFILE%\Music\iTunes\iTunes Library.itl" "G:\マイドライブ\100_programs\120_setting\iTunes"</v>
      </c>
      <c r="K50" s="1" t="str">
        <f t="shared" si="0"/>
        <v>rename "%USERPROFILE%\Music\iTunes\iTunes Library.itl" "iTunes Library.itl_bak"</v>
      </c>
      <c r="L50" s="1" t="str">
        <f>IF(
  F50="○",
  "mklink "&amp;IF(
    E50="folder",
    "/d ",
    ""
  )&amp;""""&amp;G50&amp;""" """&amp;H50&amp;"""",
  ""
)</f>
        <v>mklink "%USERPROFILE%\Music\iTunes\iTunes Library.itl" "G:\マイドライブ\100_programs\120_setting\iTunes\iTunes Library.itl"</v>
      </c>
      <c r="M50" t="s">
        <v>30</v>
      </c>
    </row>
    <row r="51" spans="1:13">
      <c r="A51" s="1" t="s">
        <v>935</v>
      </c>
      <c r="B51" s="1" t="s">
        <v>973</v>
      </c>
      <c r="C51" s="2" t="s">
        <v>350</v>
      </c>
      <c r="D51" s="2" t="s">
        <v>351</v>
      </c>
      <c r="E51" s="2" t="s">
        <v>17</v>
      </c>
      <c r="F51" s="2" t="s">
        <v>0</v>
      </c>
      <c r="G51" s="1" t="s">
        <v>974</v>
      </c>
      <c r="H51" s="1" t="s">
        <v>1162</v>
      </c>
      <c r="I51" s="1" t="str">
        <f>IF($F51="○","mkdir """&amp;[1]!getdirpath($H51)&amp;"""","")</f>
        <v>mkdir "G:\マイドライブ\100_programs\120_setting\iTunes"</v>
      </c>
      <c r="J51" s="1" t="str">
        <f>IF(
  $F51="○",
  IF(
    $E51="file",
    "copy """&amp;$G51&amp;""" """&amp;[1]!getdirpath($H51)&amp;"""",
    "robocopy """&amp;$G51&amp;""" """&amp;H51&amp;""" /MIR /XD ""System Volume Information"""
  ),
  ""
)</f>
        <v>copy "%USERPROFILE%\Music\iTunes\iTunes Music Library.xml" "G:\マイドライブ\100_programs\120_setting\iTunes"</v>
      </c>
      <c r="K51" s="1" t="str">
        <f t="shared" si="0"/>
        <v>rename "%USERPROFILE%\Music\iTunes\iTunes Music Library.xml" "iTunes Music Library.xml_bak"</v>
      </c>
      <c r="L51" s="1" t="str">
        <f>IF(
  F51="○",
  "mklink "&amp;IF(
    E51="folder",
    "/d ",
    ""
  )&amp;""""&amp;G51&amp;""" """&amp;H51&amp;"""",
  ""
)</f>
        <v>mklink "%USERPROFILE%\Music\iTunes\iTunes Music Library.xml" "G:\マイドライブ\100_programs\120_setting\iTunes\iTunes Music Library.xml"</v>
      </c>
      <c r="M51" t="s">
        <v>30</v>
      </c>
    </row>
    <row r="52" spans="1:13">
      <c r="A52" s="1" t="s">
        <v>935</v>
      </c>
      <c r="B52" s="1" t="s">
        <v>976</v>
      </c>
      <c r="C52" s="2" t="s">
        <v>350</v>
      </c>
      <c r="D52" s="2" t="s">
        <v>351</v>
      </c>
      <c r="E52" s="2" t="s">
        <v>17</v>
      </c>
      <c r="F52" s="2" t="s">
        <v>0</v>
      </c>
      <c r="G52" s="1" t="s">
        <v>975</v>
      </c>
      <c r="H52" s="1" t="s">
        <v>1163</v>
      </c>
      <c r="I52" s="1" t="str">
        <f>IF($F52="○","mkdir """&amp;[1]!getdirpath($H52)&amp;"""","")</f>
        <v>mkdir "G:\マイドライブ\100_programs\120_setting\iTunes"</v>
      </c>
      <c r="J52" s="1" t="str">
        <f>IF(
  $F52="○",
  IF(
    $E52="file",
    "copy """&amp;$G52&amp;""" """&amp;[1]!getdirpath($H52)&amp;"""",
    "robocopy """&amp;$G52&amp;""" """&amp;H52&amp;""" /MIR /XD ""System Volume Information"""
  ),
  ""
)</f>
        <v>copy "%USERPROFILE%\Music\iTunes\sentinel" "G:\マイドライブ\100_programs\120_setting\iTunes"</v>
      </c>
      <c r="K52" s="1" t="str">
        <f t="shared" si="0"/>
        <v>rename "%USERPROFILE%\Music\iTunes\sentinel" "sentinel_bak"</v>
      </c>
      <c r="L52" s="1" t="str">
        <f>IF(
  F52="○",
  "mklink "&amp;IF(
    E52="folder",
    "/d ",
    ""
  )&amp;""""&amp;G52&amp;""" """&amp;H52&amp;"""",
  ""
)</f>
        <v>mklink "%USERPROFILE%\Music\iTunes\sentinel" "G:\マイドライブ\100_programs\120_setting\iTunes\sentinel"</v>
      </c>
      <c r="M52" t="s">
        <v>30</v>
      </c>
    </row>
    <row r="53" spans="1:13">
      <c r="A53" s="1" t="s">
        <v>950</v>
      </c>
      <c r="B53" s="1" t="s">
        <v>979</v>
      </c>
      <c r="C53" s="2" t="s">
        <v>350</v>
      </c>
      <c r="D53" s="2" t="s">
        <v>351</v>
      </c>
      <c r="E53" s="2" t="s">
        <v>18</v>
      </c>
      <c r="F53" s="2" t="s">
        <v>0</v>
      </c>
      <c r="G53" s="1" t="s">
        <v>348</v>
      </c>
      <c r="H53" s="1" t="s">
        <v>349</v>
      </c>
      <c r="I53" s="1" t="str">
        <f>IF($F53="○","mkdir """&amp;[1]!getdirpath($H53)&amp;"""","")</f>
        <v>mkdir "X:\720_Evacuate_iTunes\MobileSync"</v>
      </c>
      <c r="J53" s="1" t="str">
        <f>IF(
  $F53="○",
  IF(
    $E53="file",
    "copy """&amp;$G53&amp;""" """&amp;[1]!getdirpath($H53)&amp;"""",
    "robocopy """&amp;$G53&amp;""" """&amp;H53&amp;""" /MIR /XD ""System Volume Information"""
  ),
  ""
)</f>
        <v>robocopy "%USERPROFILE%\AppData\Roaming\Apple Computer\MobileSync\Backup" "X:\720_Evacuate_iTunes\MobileSync\BackUp" /MIR /XD "System Volume Information"</v>
      </c>
      <c r="K53" s="1" t="str">
        <f t="shared" si="0"/>
        <v>rename "%USERPROFILE%\AppData\Roaming\Apple Computer\MobileSync\Backup" "Backup_bak"</v>
      </c>
      <c r="L53" s="1" t="str">
        <f>IF(
  F53="○",
  "mklink "&amp;IF(
    E53="folder",
    "/d ",
    ""
  )&amp;""""&amp;G53&amp;""" """&amp;H53&amp;"""",
  ""
)</f>
        <v>mklink /d "%USERPROFILE%\AppData\Roaming\Apple Computer\MobileSync\Backup" "X:\720_Evacuate_iTunes\MobileSync\BackUp"</v>
      </c>
      <c r="M53" t="s">
        <v>30</v>
      </c>
    </row>
    <row r="54" spans="1:13">
      <c r="A54" s="1" t="s">
        <v>950</v>
      </c>
      <c r="B54" s="1" t="s">
        <v>981</v>
      </c>
      <c r="C54" s="2" t="s">
        <v>350</v>
      </c>
      <c r="D54" s="2" t="s">
        <v>351</v>
      </c>
      <c r="E54" s="2" t="s">
        <v>18</v>
      </c>
      <c r="F54" s="2" t="s">
        <v>0</v>
      </c>
      <c r="G54" s="1" t="s">
        <v>352</v>
      </c>
      <c r="H54" s="1" t="s">
        <v>354</v>
      </c>
      <c r="I54" s="1" t="str">
        <f>IF($F54="○","mkdir """&amp;[1]!getdirpath($H54)&amp;"""","")</f>
        <v>mkdir "X:\720_Evacuate_iTunes"</v>
      </c>
      <c r="J54" s="1" t="str">
        <f>IF(
  $F54="○",
  IF(
    $E54="file",
    "copy """&amp;$G54&amp;""" """&amp;[1]!getdirpath($H54)&amp;"""",
    "robocopy """&amp;$G54&amp;""" """&amp;H54&amp;""" /MIR /XD ""System Volume Information"""
  ),
  ""
)</f>
        <v>robocopy "%USERPROFILE%\Music\iTunes\Album Artwork" "X:\720_Evacuate_iTunes\iTunes Media" /MIR /XD "System Volume Information"</v>
      </c>
      <c r="K54" s="1" t="str">
        <f t="shared" si="0"/>
        <v>rename "%USERPROFILE%\Music\iTunes\Album Artwork" "Album Artwork_bak"</v>
      </c>
      <c r="L54" s="1" t="str">
        <f>IF(
  F54="○",
  "mklink "&amp;IF(
    E54="folder",
    "/d ",
    ""
  )&amp;""""&amp;G54&amp;""" """&amp;H54&amp;"""",
  ""
)</f>
        <v>mklink /d "%USERPROFILE%\Music\iTunes\Album Artwork" "X:\720_Evacuate_iTunes\iTunes Media"</v>
      </c>
      <c r="M54" t="s">
        <v>30</v>
      </c>
    </row>
    <row r="55" spans="1:13">
      <c r="A55" s="1" t="s">
        <v>950</v>
      </c>
      <c r="B55" s="1" t="s">
        <v>980</v>
      </c>
      <c r="C55" s="2" t="s">
        <v>350</v>
      </c>
      <c r="D55" s="2" t="s">
        <v>351</v>
      </c>
      <c r="E55" s="2" t="s">
        <v>18</v>
      </c>
      <c r="F55" s="2" t="s">
        <v>0</v>
      </c>
      <c r="G55" s="1" t="s">
        <v>353</v>
      </c>
      <c r="H55" s="1" t="s">
        <v>355</v>
      </c>
      <c r="I55" s="1" t="str">
        <f>IF($F55="○","mkdir """&amp;[1]!getdirpath($H55)&amp;"""","")</f>
        <v>mkdir "X:\720_Evacuate_iTunes"</v>
      </c>
      <c r="J55" s="1" t="str">
        <f>IF(
  $F55="○",
  IF(
    $E55="file",
    "copy """&amp;$G55&amp;""" """&amp;[1]!getdirpath($H55)&amp;"""",
    "robocopy """&amp;$G55&amp;""" """&amp;H55&amp;""" /MIR /XD ""System Volume Information"""
  ),
  ""
)</f>
        <v>robocopy "%USERPROFILE%\Music\iTunes\iTunes Media" "X:\720_Evacuate_iTunes\MobileSync" /MIR /XD "System Volume Information"</v>
      </c>
      <c r="K55" s="1" t="str">
        <f t="shared" si="0"/>
        <v>rename "%USERPROFILE%\Music\iTunes\iTunes Media" "iTunes Media_bak"</v>
      </c>
      <c r="L55" s="1" t="str">
        <f>IF(
  F55="○",
  "mklink "&amp;IF(
    E55="folder",
    "/d ",
    ""
  )&amp;""""&amp;G55&amp;""" """&amp;H55&amp;"""",
  ""
)</f>
        <v>mklink /d "%USERPROFILE%\Music\iTunes\iTunes Media" "X:\720_Evacuate_iTunes\MobileSync"</v>
      </c>
      <c r="M55" t="s">
        <v>30</v>
      </c>
    </row>
    <row r="56" spans="1:13">
      <c r="A56" s="1" t="s">
        <v>935</v>
      </c>
      <c r="B56" s="1" t="s">
        <v>1013</v>
      </c>
      <c r="C56" s="2" t="s">
        <v>0</v>
      </c>
      <c r="D56" s="2" t="s">
        <v>0</v>
      </c>
      <c r="E56" s="2" t="s">
        <v>18</v>
      </c>
      <c r="F56" s="2" t="s">
        <v>0</v>
      </c>
      <c r="G56" s="1" t="s">
        <v>1012</v>
      </c>
      <c r="H56" s="1" t="s">
        <v>1164</v>
      </c>
      <c r="I56" s="1" t="str">
        <f>IF($F56="○","mkdir """&amp;[1]!getdirpath($H56)&amp;"""","")</f>
        <v>mkdir "G:\マイドライブ\100_programs\120_setting\TresGrep"</v>
      </c>
      <c r="J56" s="1" t="str">
        <f>IF(
  $F56="○",
  IF(
    $E56="file",
    "copy """&amp;$G56&amp;""" """&amp;[1]!getdirpath($H56)&amp;"""",
    "robocopy """&amp;$G56&amp;""" """&amp;H56&amp;""" /MIR /XD ""System Volume Information"""
  ),
  ""
)</f>
        <v>robocopy "%USERPROFILE%\AppData\Local\TresGrep" "G:\マイドライブ\100_programs\120_setting\TresGrep\TresGrep" /MIR /XD "System Volume Information"</v>
      </c>
      <c r="K56" s="1" t="str">
        <f t="shared" si="0"/>
        <v>rename "%USERPROFILE%\AppData\Local\TresGrep" "TresGrep_bak"</v>
      </c>
      <c r="L56" s="1" t="str">
        <f>IF(
  F56="○",
  "mklink "&amp;IF(
    E56="folder",
    "/d ",
    ""
  )&amp;""""&amp;G56&amp;""" """&amp;H56&amp;"""",
  ""
)</f>
        <v>mklink /d "%USERPROFILE%\AppData\Local\TresGrep" "G:\マイドライブ\100_programs\120_setting\TresGrep\TresGrep"</v>
      </c>
      <c r="M56" t="s">
        <v>30</v>
      </c>
    </row>
    <row r="57" spans="1:13">
      <c r="A57" s="1" t="s">
        <v>935</v>
      </c>
      <c r="B57" s="1" t="s">
        <v>1014</v>
      </c>
      <c r="C57" s="2" t="s">
        <v>0</v>
      </c>
      <c r="D57" s="2" t="s">
        <v>0</v>
      </c>
      <c r="E57" s="2" t="s">
        <v>18</v>
      </c>
      <c r="F57" s="2" t="s">
        <v>0</v>
      </c>
      <c r="G57" s="1" t="s">
        <v>1011</v>
      </c>
      <c r="H57" s="1" t="s">
        <v>1165</v>
      </c>
      <c r="I57" s="1" t="str">
        <f>IF($F57="○","mkdir """&amp;[1]!getdirpath($H57)&amp;"""","")</f>
        <v>mkdir "G:\マイドライブ\100_programs\120_setting\Anki2"</v>
      </c>
      <c r="J57" s="1" t="str">
        <f>IF(
  $F57="○",
  IF(
    $E57="file",
    "copy """&amp;$G57&amp;""" """&amp;[1]!getdirpath($H57)&amp;"""",
    "robocopy """&amp;$G57&amp;""" """&amp;H57&amp;""" /MIR /XD ""System Volume Information"""
  ),
  ""
)</f>
        <v>robocopy "%USERPROFILE%\AppData\Roaming\Anki2" "G:\マイドライブ\100_programs\120_setting\Anki2\Anki2" /MIR /XD "System Volume Information"</v>
      </c>
      <c r="K57" s="1" t="str">
        <f t="shared" si="0"/>
        <v>rename "%USERPROFILE%\AppData\Roaming\Anki2" "Anki2_bak"</v>
      </c>
      <c r="L57" s="1" t="str">
        <f>IF(
  F57="○",
  "mklink "&amp;IF(
    E57="folder",
    "/d ",
    ""
  )&amp;""""&amp;G57&amp;""" """&amp;H57&amp;"""",
  ""
)</f>
        <v>mklink /d "%USERPROFILE%\AppData\Roaming\Anki2" "G:\マイドライブ\100_programs\120_setting\Anki2\Anki2"</v>
      </c>
      <c r="M57" t="s">
        <v>30</v>
      </c>
    </row>
    <row r="58" spans="1:13">
      <c r="A58" s="1"/>
      <c r="B58" s="1"/>
      <c r="C58" s="2"/>
      <c r="D58" s="2"/>
      <c r="E58" s="143"/>
      <c r="F58" s="143"/>
      <c r="G58" s="144"/>
      <c r="H58" s="144"/>
      <c r="I58" s="1" t="str">
        <f>IF($F58="○","mkdir """&amp;[1]!getdirpath($H58)&amp;"""","")</f>
        <v/>
      </c>
      <c r="J58" s="1" t="str">
        <f>IF(
  $F58="○",
  IF(
    $E58="file",
    "copy """&amp;$G58&amp;""" """&amp;[1]!getdirpath($H58)&amp;"""",
    "robocopy """&amp;$G58&amp;""" """&amp;H58&amp;""" /MIR /XD ""System Volume Information"""
  ),
  ""
)</f>
        <v/>
      </c>
      <c r="K58" s="1" t="str">
        <f t="shared" si="0"/>
        <v/>
      </c>
      <c r="L58" s="1" t="str">
        <f>IF(
  F58="○",
  "mklink "&amp;IF(
    E58="folder",
    "/d ",
    ""
  )&amp;""""&amp;G58&amp;""" """&amp;H58&amp;"""",
  ""
)</f>
        <v/>
      </c>
      <c r="M58" t="s">
        <v>30</v>
      </c>
    </row>
    <row r="59" spans="1:13">
      <c r="A59" s="1"/>
      <c r="B59" s="1"/>
      <c r="C59" s="2"/>
      <c r="D59" s="2"/>
      <c r="E59" s="143"/>
      <c r="F59" s="143"/>
      <c r="G59" s="144"/>
      <c r="H59" s="144"/>
      <c r="I59" s="1" t="str">
        <f>IF($F59="○","mkdir """&amp;[1]!getdirpath($H59)&amp;"""","")</f>
        <v/>
      </c>
      <c r="J59" s="1" t="str">
        <f>IF(
  $F59="○",
  IF(
    $E59="file",
    "copy """&amp;$G59&amp;""" """&amp;[1]!getdirpath($H59)&amp;"""",
    "robocopy """&amp;$G59&amp;""" """&amp;H59&amp;""" /MIR /XD ""System Volume Information"""
  ),
  ""
)</f>
        <v/>
      </c>
      <c r="K59" s="1" t="str">
        <f t="shared" si="0"/>
        <v/>
      </c>
      <c r="L59" s="1" t="str">
        <f>IF(
  F59="○",
  "mklink "&amp;IF(
    E59="folder",
    "/d ",
    ""
  )&amp;""""&amp;G59&amp;""" """&amp;H59&amp;"""",
  ""
)</f>
        <v/>
      </c>
      <c r="M59" t="s">
        <v>30</v>
      </c>
    </row>
    <row r="60" spans="1:13">
      <c r="A60" s="1"/>
      <c r="B60" s="1"/>
      <c r="C60" s="2"/>
      <c r="D60" s="2"/>
      <c r="E60" s="2"/>
      <c r="F60" s="2"/>
      <c r="G60" s="1"/>
      <c r="H60" s="1"/>
      <c r="I60" s="1" t="str">
        <f>IF($F60="○","mkdir """&amp;[1]!getdirpath($H60)&amp;"""","")</f>
        <v/>
      </c>
      <c r="J60" s="1" t="str">
        <f>IF(
  $F60="○",
  IF(
    $E60="file",
    "copy """&amp;$G60&amp;""" """&amp;[1]!getdirpath($H60)&amp;"""",
    "robocopy """&amp;$G60&amp;""" """&amp;H60&amp;""" /MIR /XD ""System Volume Information"""
  ),
  ""
)</f>
        <v/>
      </c>
      <c r="K60" s="1" t="str">
        <f t="shared" si="0"/>
        <v/>
      </c>
      <c r="L60" s="1" t="str">
        <f>IF(
  F60="○",
  "mklink "&amp;IF(
    E60="folder",
    "/d ",
    ""
  )&amp;""""&amp;G60&amp;""" """&amp;H60&amp;"""",
  ""
)</f>
        <v/>
      </c>
      <c r="M60" t="s">
        <v>30</v>
      </c>
    </row>
    <row r="61" spans="1:13">
      <c r="A61" s="1"/>
      <c r="B61" s="1"/>
      <c r="C61" s="2"/>
      <c r="D61" s="2"/>
      <c r="E61" s="2"/>
      <c r="F61" s="2"/>
      <c r="G61" s="1"/>
      <c r="H61" s="1"/>
      <c r="I61" s="1" t="str">
        <f>IF($F61="○","mkdir """&amp;[1]!getdirpath($H61)&amp;"""","")</f>
        <v/>
      </c>
      <c r="J61" s="1" t="str">
        <f>IF(
  $F61="○",
  IF(
    $E61="file",
    "copy """&amp;$G61&amp;""" """&amp;[1]!getdirpath($H61)&amp;"""",
    "robocopy """&amp;$G61&amp;""" """&amp;H61&amp;""" /MIR /XD ""System Volume Information"""
  ),
  ""
)</f>
        <v/>
      </c>
      <c r="K61" s="1" t="str">
        <f t="shared" si="0"/>
        <v/>
      </c>
      <c r="L61" s="1" t="str">
        <f>IF(
  F61="○",
  "mklink "&amp;IF(
    E61="folder",
    "/d ",
    ""
  )&amp;""""&amp;G61&amp;""" """&amp;H61&amp;"""",
  ""
)</f>
        <v/>
      </c>
      <c r="M61" t="s">
        <v>30</v>
      </c>
    </row>
    <row r="62" spans="1:13">
      <c r="A62" s="1"/>
      <c r="B62" s="1"/>
      <c r="C62" s="2"/>
      <c r="D62" s="2"/>
      <c r="E62" s="2"/>
      <c r="F62" s="2"/>
      <c r="G62" s="1"/>
      <c r="H62" s="1"/>
      <c r="I62" s="1" t="str">
        <f>IF($F62="○","mkdir """&amp;[1]!getdirpath($H62)&amp;"""","")</f>
        <v/>
      </c>
      <c r="J62" s="1" t="str">
        <f>IF(
  $F62="○",
  IF(
    $E62="file",
    "copy """&amp;$G62&amp;""" """&amp;[1]!getdirpath($H62)&amp;"""",
    "robocopy """&amp;$G62&amp;""" """&amp;H62&amp;""" /MIR /XD ""System Volume Information"""
  ),
  ""
)</f>
        <v/>
      </c>
      <c r="K62" s="1" t="str">
        <f t="shared" si="0"/>
        <v/>
      </c>
      <c r="L62" s="1" t="str">
        <f>IF(
  F62="○",
  "mklink "&amp;IF(
    E62="folder",
    "/d ",
    ""
  )&amp;""""&amp;G62&amp;""" """&amp;H62&amp;"""",
  ""
)</f>
        <v/>
      </c>
      <c r="M62" t="s">
        <v>30</v>
      </c>
    </row>
    <row r="63" spans="1:13">
      <c r="A63" s="1"/>
      <c r="B63" s="1"/>
      <c r="C63" s="2"/>
      <c r="D63" s="2"/>
      <c r="E63" s="2"/>
      <c r="F63" s="2"/>
      <c r="G63" s="1"/>
      <c r="H63" s="1"/>
      <c r="I63" s="1" t="str">
        <f>IF($F63="○","mkdir """&amp;[1]!getdirpath($H63)&amp;"""","")</f>
        <v/>
      </c>
      <c r="J63" s="1" t="str">
        <f>IF(
  $F63="○",
  IF(
    $E63="file",
    "copy """&amp;$G63&amp;""" """&amp;[1]!getdirpath($H63)&amp;"""",
    "robocopy """&amp;$G63&amp;""" """&amp;H63&amp;""" /MIR /XD ""System Volume Information"""
  ),
  ""
)</f>
        <v/>
      </c>
      <c r="K63" s="1" t="str">
        <f t="shared" si="0"/>
        <v/>
      </c>
      <c r="L63" s="1" t="str">
        <f>IF(
  F63="○",
  "mklink "&amp;IF(
    E63="folder",
    "/d ",
    ""
  )&amp;""""&amp;G63&amp;""" """&amp;H63&amp;"""",
  ""
)</f>
        <v/>
      </c>
      <c r="M63" t="s">
        <v>30</v>
      </c>
    </row>
    <row r="64" spans="1:13">
      <c r="A64" s="1"/>
      <c r="B64" s="1"/>
      <c r="C64" s="2"/>
      <c r="D64" s="2"/>
      <c r="E64" s="2"/>
      <c r="F64" s="2"/>
      <c r="G64" s="1"/>
      <c r="H64" s="1"/>
      <c r="I64" s="1" t="str">
        <f>IF($F64="○","mkdir """&amp;[1]!getdirpath($H64)&amp;"""","")</f>
        <v/>
      </c>
      <c r="J64" s="1" t="str">
        <f>IF(
  $F64="○",
  IF(
    $E64="file",
    "copy """&amp;$G64&amp;""" """&amp;[1]!getdirpath($H64)&amp;"""",
    "robocopy """&amp;$G64&amp;""" """&amp;H64&amp;""" /MIR /XD ""System Volume Information"""
  ),
  ""
)</f>
        <v/>
      </c>
      <c r="K64" s="1" t="str">
        <f t="shared" si="0"/>
        <v/>
      </c>
      <c r="L64" s="1" t="str">
        <f>IF(
  F64="○",
  "mklink "&amp;IF(
    E64="folder",
    "/d ",
    ""
  )&amp;""""&amp;G64&amp;""" """&amp;H64&amp;"""",
  ""
)</f>
        <v/>
      </c>
      <c r="M64" t="s">
        <v>30</v>
      </c>
    </row>
    <row r="65" spans="1:13">
      <c r="A65" s="1"/>
      <c r="B65" s="1"/>
      <c r="C65" s="2"/>
      <c r="D65" s="2"/>
      <c r="E65" s="2"/>
      <c r="F65" s="2"/>
      <c r="G65" s="1"/>
      <c r="H65" s="1"/>
      <c r="I65" s="1" t="str">
        <f>IF($F65="○","mkdir """&amp;[1]!getdirpath($H65)&amp;"""","")</f>
        <v/>
      </c>
      <c r="J65" s="1" t="str">
        <f>IF(
  $F65="○",
  IF(
    $E65="file",
    "copy """&amp;$G65&amp;""" """&amp;[1]!getdirpath($H65)&amp;"""",
    "robocopy """&amp;$G65&amp;""" """&amp;H65&amp;""" /MIR /XD ""System Volume Information"""
  ),
  ""
)</f>
        <v/>
      </c>
      <c r="K65" s="1" t="str">
        <f t="shared" si="0"/>
        <v/>
      </c>
      <c r="L65" s="1" t="str">
        <f>IF(
  F65="○",
  "mklink "&amp;IF(
    E65="folder",
    "/d ",
    ""
  )&amp;""""&amp;G65&amp;""" """&amp;H65&amp;"""",
  ""
)</f>
        <v/>
      </c>
      <c r="M65" t="s">
        <v>30</v>
      </c>
    </row>
    <row r="67" spans="1:13">
      <c r="A67" t="s">
        <v>991</v>
      </c>
    </row>
    <row r="68" spans="1:13">
      <c r="A68" s="101" t="s">
        <v>990</v>
      </c>
    </row>
    <row r="69" spans="1:13">
      <c r="A69" t="s">
        <v>953</v>
      </c>
    </row>
    <row r="70" spans="1:13">
      <c r="A70" s="101" t="s">
        <v>952</v>
      </c>
    </row>
    <row r="71" spans="1:13">
      <c r="A71" t="s">
        <v>954</v>
      </c>
    </row>
    <row r="72" spans="1:13">
      <c r="A72" t="s">
        <v>955</v>
      </c>
    </row>
    <row r="73" spans="1:13">
      <c r="A73" t="s">
        <v>983</v>
      </c>
    </row>
    <row r="74" spans="1:13">
      <c r="A74" t="s">
        <v>982</v>
      </c>
    </row>
    <row r="75" spans="1:13">
      <c r="A75" t="s">
        <v>984</v>
      </c>
    </row>
    <row r="76" spans="1:13">
      <c r="A76" t="s">
        <v>989</v>
      </c>
    </row>
    <row r="77" spans="1:13">
      <c r="A77" t="s">
        <v>1009</v>
      </c>
    </row>
    <row r="78" spans="1:13">
      <c r="A78" s="101" t="s">
        <v>986</v>
      </c>
    </row>
    <row r="79" spans="1:13">
      <c r="A79" s="101" t="s">
        <v>964</v>
      </c>
    </row>
    <row r="80" spans="1:13">
      <c r="A80" t="s">
        <v>1010</v>
      </c>
    </row>
    <row r="81" spans="1:1">
      <c r="A81" t="s">
        <v>1019</v>
      </c>
    </row>
    <row r="82" spans="1:1">
      <c r="A82" t="s">
        <v>1021</v>
      </c>
    </row>
    <row r="83" spans="1:1">
      <c r="A83" t="s">
        <v>1179</v>
      </c>
    </row>
    <row r="84" spans="1:1">
      <c r="A84" t="s">
        <v>1022</v>
      </c>
    </row>
  </sheetData>
  <autoFilter ref="A11:L65" xr:uid="{7E542800-9A9D-462F-B766-66624AB39BBF}"/>
  <phoneticPr fontId="7"/>
  <dataValidations count="2">
    <dataValidation type="list" allowBlank="1" showInputMessage="1" showErrorMessage="1" sqref="E12:E65" xr:uid="{60CC322B-9EB3-4D89-B01B-A544B01530D7}">
      <formula1>"file,folder"</formula1>
    </dataValidation>
    <dataValidation type="list" allowBlank="1" showInputMessage="1" showErrorMessage="1" sqref="C12:D65 F12:F65" xr:uid="{FD9D3AEC-D981-41D7-9FB4-5F0777D8F24E}">
      <formula1>"○,×"</formula1>
    </dataValidation>
  </dataValidations>
  <pageMargins left="0.7" right="0.7" top="0.75" bottom="0.75" header="0.3" footer="0.3"/>
  <pageSetup paperSize="9" scale="37"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3CF6F-D58E-4DAB-8433-A42572470D82}">
  <sheetPr codeName="Sheet3">
    <tabColor theme="8" tint="0.79998168889431442"/>
    <outlinePr summaryBelow="0" summaryRight="0"/>
  </sheetPr>
  <dimension ref="A1:F42"/>
  <sheetViews>
    <sheetView showGridLines="0" tabSelected="1" workbookViewId="0">
      <pane ySplit="3" topLeftCell="A4" activePane="bottomLeft" state="frozen"/>
      <selection pane="bottomLeft" activeCell="E4" sqref="E4"/>
    </sheetView>
  </sheetViews>
  <sheetFormatPr defaultColWidth="3.83203125" defaultRowHeight="11.25"/>
  <cols>
    <col min="1" max="1" width="21.33203125" bestFit="1" customWidth="1"/>
    <col min="2" max="3" width="84.1640625" customWidth="1"/>
    <col min="4" max="5" width="8.83203125" customWidth="1"/>
    <col min="6" max="6" width="71.83203125" bestFit="1" customWidth="1"/>
  </cols>
  <sheetData>
    <row r="1" spans="1:6">
      <c r="D1" s="5" t="s">
        <v>184</v>
      </c>
      <c r="E1" s="5"/>
    </row>
    <row r="2" spans="1:6">
      <c r="A2" s="3" t="s">
        <v>33</v>
      </c>
      <c r="B2" s="3" t="s">
        <v>203</v>
      </c>
      <c r="C2" s="3" t="s">
        <v>204</v>
      </c>
      <c r="D2" s="3" t="s">
        <v>182</v>
      </c>
      <c r="E2" s="3" t="s">
        <v>183</v>
      </c>
      <c r="F2" s="3" t="s">
        <v>211</v>
      </c>
    </row>
    <row r="3" spans="1:6" ht="3" customHeight="1">
      <c r="A3" s="16"/>
      <c r="B3" s="16"/>
      <c r="C3" s="16"/>
      <c r="D3" s="16"/>
      <c r="E3" s="16"/>
      <c r="F3" s="16"/>
    </row>
    <row r="4" spans="1:6">
      <c r="A4" s="35" t="s">
        <v>321</v>
      </c>
      <c r="B4" s="37" t="s">
        <v>202</v>
      </c>
      <c r="C4" s="37" t="s">
        <v>320</v>
      </c>
      <c r="D4" s="38" t="s">
        <v>165</v>
      </c>
      <c r="E4" s="38" t="s">
        <v>165</v>
      </c>
      <c r="F4" s="37"/>
    </row>
    <row r="5" spans="1:6">
      <c r="A5" s="46" t="s">
        <v>321</v>
      </c>
      <c r="B5" s="39" t="s">
        <v>206</v>
      </c>
      <c r="C5" s="39" t="s">
        <v>320</v>
      </c>
      <c r="D5" s="40" t="s">
        <v>165</v>
      </c>
      <c r="E5" s="40" t="s">
        <v>165</v>
      </c>
      <c r="F5" s="39"/>
    </row>
    <row r="6" spans="1:6">
      <c r="A6" s="46" t="s">
        <v>321</v>
      </c>
      <c r="B6" s="39" t="s">
        <v>207</v>
      </c>
      <c r="C6" s="39" t="s">
        <v>320</v>
      </c>
      <c r="D6" s="40" t="s">
        <v>165</v>
      </c>
      <c r="E6" s="40" t="s">
        <v>165</v>
      </c>
      <c r="F6" s="39"/>
    </row>
    <row r="7" spans="1:6">
      <c r="A7" s="46" t="s">
        <v>321</v>
      </c>
      <c r="B7" s="39" t="s">
        <v>208</v>
      </c>
      <c r="C7" s="39" t="s">
        <v>320</v>
      </c>
      <c r="D7" s="40" t="s">
        <v>165</v>
      </c>
      <c r="E7" s="40" t="s">
        <v>165</v>
      </c>
      <c r="F7" s="39"/>
    </row>
    <row r="8" spans="1:6">
      <c r="A8" s="46" t="s">
        <v>321</v>
      </c>
      <c r="B8" s="39" t="s">
        <v>209</v>
      </c>
      <c r="C8" s="39" t="s">
        <v>320</v>
      </c>
      <c r="D8" s="40" t="s">
        <v>165</v>
      </c>
      <c r="E8" s="40" t="s">
        <v>165</v>
      </c>
      <c r="F8" s="39"/>
    </row>
    <row r="9" spans="1:6">
      <c r="A9" s="46" t="s">
        <v>321</v>
      </c>
      <c r="B9" s="39" t="s">
        <v>210</v>
      </c>
      <c r="C9" s="39" t="s">
        <v>320</v>
      </c>
      <c r="D9" s="40" t="s">
        <v>165</v>
      </c>
      <c r="E9" s="40" t="s">
        <v>165</v>
      </c>
      <c r="F9" s="39"/>
    </row>
    <row r="10" spans="1:6">
      <c r="A10" s="46" t="s">
        <v>321</v>
      </c>
      <c r="B10" s="39" t="s">
        <v>160</v>
      </c>
      <c r="C10" s="39" t="s">
        <v>320</v>
      </c>
      <c r="D10" s="40" t="s">
        <v>165</v>
      </c>
      <c r="E10" s="40" t="s">
        <v>165</v>
      </c>
      <c r="F10" s="39"/>
    </row>
    <row r="11" spans="1:6">
      <c r="A11" s="46" t="s">
        <v>321</v>
      </c>
      <c r="B11" s="39" t="s">
        <v>161</v>
      </c>
      <c r="C11" s="39" t="s">
        <v>320</v>
      </c>
      <c r="D11" s="40" t="s">
        <v>165</v>
      </c>
      <c r="E11" s="40" t="s">
        <v>165</v>
      </c>
      <c r="F11" s="39"/>
    </row>
    <row r="12" spans="1:6">
      <c r="A12" s="46" t="s">
        <v>321</v>
      </c>
      <c r="B12" s="39" t="s">
        <v>162</v>
      </c>
      <c r="C12" s="39" t="s">
        <v>320</v>
      </c>
      <c r="D12" s="40" t="s">
        <v>165</v>
      </c>
      <c r="E12" s="40" t="s">
        <v>165</v>
      </c>
      <c r="F12" s="39"/>
    </row>
    <row r="13" spans="1:6">
      <c r="A13" s="46" t="s">
        <v>321</v>
      </c>
      <c r="B13" s="39" t="s">
        <v>163</v>
      </c>
      <c r="C13" s="39" t="s">
        <v>320</v>
      </c>
      <c r="D13" s="40" t="s">
        <v>165</v>
      </c>
      <c r="E13" s="40" t="s">
        <v>165</v>
      </c>
      <c r="F13" s="39"/>
    </row>
    <row r="14" spans="1:6">
      <c r="A14" s="46" t="s">
        <v>321</v>
      </c>
      <c r="B14" s="39" t="s">
        <v>164</v>
      </c>
      <c r="C14" s="39" t="s">
        <v>320</v>
      </c>
      <c r="D14" s="40" t="s">
        <v>165</v>
      </c>
      <c r="E14" s="40" t="s">
        <v>165</v>
      </c>
      <c r="F14" s="39"/>
    </row>
    <row r="15" spans="1:6">
      <c r="A15" s="47" t="s">
        <v>321</v>
      </c>
      <c r="B15" s="41" t="s">
        <v>159</v>
      </c>
      <c r="C15" s="41" t="s">
        <v>320</v>
      </c>
      <c r="D15" s="42" t="s">
        <v>165</v>
      </c>
      <c r="E15" s="42" t="s">
        <v>165</v>
      </c>
      <c r="F15" s="41"/>
    </row>
    <row r="16" spans="1:6">
      <c r="A16" s="26" t="s">
        <v>322</v>
      </c>
      <c r="B16" s="26" t="s">
        <v>205</v>
      </c>
      <c r="C16" s="26" t="s">
        <v>561</v>
      </c>
      <c r="D16" s="15" t="s">
        <v>165</v>
      </c>
      <c r="E16" s="15" t="s">
        <v>165</v>
      </c>
      <c r="F16" s="34" t="s">
        <v>1118</v>
      </c>
    </row>
    <row r="17" spans="1:6">
      <c r="A17" s="35" t="s">
        <v>560</v>
      </c>
      <c r="B17" s="37" t="s">
        <v>564</v>
      </c>
      <c r="C17" s="37" t="s">
        <v>561</v>
      </c>
      <c r="D17" s="38" t="s">
        <v>0</v>
      </c>
      <c r="E17" s="38" t="s">
        <v>0</v>
      </c>
      <c r="F17" s="37" t="s">
        <v>586</v>
      </c>
    </row>
    <row r="18" spans="1:6">
      <c r="A18" s="46" t="s">
        <v>560</v>
      </c>
      <c r="B18" s="39" t="s">
        <v>565</v>
      </c>
      <c r="C18" s="39" t="s">
        <v>561</v>
      </c>
      <c r="D18" s="40" t="s">
        <v>0</v>
      </c>
      <c r="E18" s="40" t="s">
        <v>0</v>
      </c>
      <c r="F18" s="39" t="s">
        <v>587</v>
      </c>
    </row>
    <row r="19" spans="1:6">
      <c r="A19" s="46" t="s">
        <v>560</v>
      </c>
      <c r="B19" s="51" t="s">
        <v>566</v>
      </c>
      <c r="C19" s="51" t="s">
        <v>561</v>
      </c>
      <c r="D19" s="52" t="s">
        <v>0</v>
      </c>
      <c r="E19" s="52" t="s">
        <v>0</v>
      </c>
      <c r="F19" s="51" t="s">
        <v>587</v>
      </c>
    </row>
    <row r="20" spans="1:6">
      <c r="A20" s="47" t="s">
        <v>560</v>
      </c>
      <c r="B20" s="41" t="s">
        <v>585</v>
      </c>
      <c r="C20" s="41" t="s">
        <v>43</v>
      </c>
      <c r="D20" s="42" t="s">
        <v>0</v>
      </c>
      <c r="E20" s="42" t="s">
        <v>0</v>
      </c>
      <c r="F20" s="41" t="s">
        <v>587</v>
      </c>
    </row>
    <row r="21" spans="1:6">
      <c r="A21" s="35" t="s">
        <v>326</v>
      </c>
      <c r="B21" s="43" t="s">
        <v>333</v>
      </c>
      <c r="C21" s="43" t="s">
        <v>333</v>
      </c>
      <c r="D21" s="38" t="s">
        <v>165</v>
      </c>
      <c r="E21" s="38" t="s">
        <v>165</v>
      </c>
      <c r="F21" s="37"/>
    </row>
    <row r="22" spans="1:6">
      <c r="A22" s="47" t="s">
        <v>343</v>
      </c>
      <c r="B22" s="45" t="s">
        <v>335</v>
      </c>
      <c r="C22" s="45" t="s">
        <v>335</v>
      </c>
      <c r="D22" s="42" t="s">
        <v>165</v>
      </c>
      <c r="E22" s="42" t="s">
        <v>165</v>
      </c>
      <c r="F22" s="41"/>
    </row>
    <row r="23" spans="1:6">
      <c r="A23" s="35" t="s">
        <v>562</v>
      </c>
      <c r="B23" s="35" t="s">
        <v>563</v>
      </c>
      <c r="C23" s="35" t="str">
        <f>B23</f>
        <v>vim ~/.ssh/config</v>
      </c>
      <c r="D23" s="105" t="s">
        <v>0</v>
      </c>
      <c r="E23" s="105" t="s">
        <v>0</v>
      </c>
      <c r="F23" s="35"/>
    </row>
    <row r="24" spans="1:6">
      <c r="A24" s="106" t="s">
        <v>1113</v>
      </c>
      <c r="B24" s="104" t="s">
        <v>1117</v>
      </c>
      <c r="C24" s="104" t="s">
        <v>1117</v>
      </c>
      <c r="D24" s="15" t="s">
        <v>165</v>
      </c>
      <c r="E24" s="15" t="s">
        <v>165</v>
      </c>
      <c r="F24" s="26" t="s">
        <v>1115</v>
      </c>
    </row>
    <row r="25" spans="1:6">
      <c r="A25" s="106" t="s">
        <v>1114</v>
      </c>
      <c r="B25" s="104" t="s">
        <v>1117</v>
      </c>
      <c r="C25" s="26" t="s">
        <v>43</v>
      </c>
      <c r="D25" s="15" t="s">
        <v>165</v>
      </c>
      <c r="E25" s="15" t="s">
        <v>165</v>
      </c>
      <c r="F25" s="26" t="s">
        <v>1116</v>
      </c>
    </row>
    <row r="26" spans="1:6">
      <c r="A26" s="26" t="s">
        <v>328</v>
      </c>
      <c r="B26" s="33" t="s">
        <v>329</v>
      </c>
      <c r="C26" s="26" t="str">
        <f>B26</f>
        <v>省略（~/.tmux.conf参照）</v>
      </c>
      <c r="D26" s="15" t="s">
        <v>165</v>
      </c>
      <c r="E26" s="15" t="s">
        <v>165</v>
      </c>
      <c r="F26" s="26"/>
    </row>
    <row r="27" spans="1:6">
      <c r="A27" s="36" t="s">
        <v>323</v>
      </c>
      <c r="B27" s="43" t="s">
        <v>331</v>
      </c>
      <c r="C27" s="37" t="str">
        <f>B27</f>
        <v>sudo apt install software-properties-common</v>
      </c>
      <c r="D27" s="38" t="s">
        <v>165</v>
      </c>
      <c r="E27" s="38" t="s">
        <v>165</v>
      </c>
      <c r="F27" s="37"/>
    </row>
    <row r="28" spans="1:6">
      <c r="A28" s="48" t="s">
        <v>323</v>
      </c>
      <c r="B28" s="44" t="s">
        <v>332</v>
      </c>
      <c r="C28" s="39" t="str">
        <f t="shared" ref="C28:C37" si="0">B28</f>
        <v>sudo add-apt-repository ppa:greymd/tmux-xpanes</v>
      </c>
      <c r="D28" s="40" t="s">
        <v>165</v>
      </c>
      <c r="E28" s="40" t="s">
        <v>165</v>
      </c>
      <c r="F28" s="39"/>
    </row>
    <row r="29" spans="1:6">
      <c r="A29" s="49" t="s">
        <v>323</v>
      </c>
      <c r="B29" s="44" t="s">
        <v>333</v>
      </c>
      <c r="C29" s="39" t="str">
        <f t="shared" si="0"/>
        <v>sudo apt update</v>
      </c>
      <c r="D29" s="40" t="s">
        <v>165</v>
      </c>
      <c r="E29" s="40" t="s">
        <v>165</v>
      </c>
      <c r="F29" s="39"/>
    </row>
    <row r="30" spans="1:6">
      <c r="A30" s="50" t="s">
        <v>323</v>
      </c>
      <c r="B30" s="45" t="s">
        <v>334</v>
      </c>
      <c r="C30" s="41" t="str">
        <f t="shared" si="0"/>
        <v>sudo apt install -y tmux-xpanes</v>
      </c>
      <c r="D30" s="42" t="s">
        <v>165</v>
      </c>
      <c r="E30" s="42" t="s">
        <v>165</v>
      </c>
      <c r="F30" s="41"/>
    </row>
    <row r="31" spans="1:6">
      <c r="A31" s="35" t="s">
        <v>327</v>
      </c>
      <c r="B31" s="37" t="s">
        <v>341</v>
      </c>
      <c r="C31" s="37" t="s">
        <v>341</v>
      </c>
      <c r="D31" s="38" t="s">
        <v>165</v>
      </c>
      <c r="E31" s="38" t="s">
        <v>165</v>
      </c>
      <c r="F31" s="37"/>
    </row>
    <row r="32" spans="1:6">
      <c r="A32" s="46" t="s">
        <v>327</v>
      </c>
      <c r="B32" s="39" t="s">
        <v>342</v>
      </c>
      <c r="C32" s="39" t="s">
        <v>342</v>
      </c>
      <c r="D32" s="40" t="s">
        <v>0</v>
      </c>
      <c r="E32" s="40" t="s">
        <v>0</v>
      </c>
      <c r="F32" s="39"/>
    </row>
    <row r="33" spans="1:6">
      <c r="A33" s="46" t="s">
        <v>327</v>
      </c>
      <c r="B33" s="39" t="s">
        <v>336</v>
      </c>
      <c r="C33" s="39" t="str">
        <f t="shared" si="0"/>
        <v>git config --global core.editor vim</v>
      </c>
      <c r="D33" s="40" t="s">
        <v>0</v>
      </c>
      <c r="E33" s="40" t="s">
        <v>0</v>
      </c>
      <c r="F33" s="39"/>
    </row>
    <row r="34" spans="1:6">
      <c r="A34" s="46" t="s">
        <v>327</v>
      </c>
      <c r="B34" s="39" t="s">
        <v>337</v>
      </c>
      <c r="C34" s="39" t="str">
        <f t="shared" si="0"/>
        <v>git config --global diff.tool vimdiff</v>
      </c>
      <c r="D34" s="40" t="s">
        <v>0</v>
      </c>
      <c r="E34" s="40" t="s">
        <v>0</v>
      </c>
      <c r="F34" s="39"/>
    </row>
    <row r="35" spans="1:6">
      <c r="A35" s="46" t="s">
        <v>327</v>
      </c>
      <c r="B35" s="39" t="s">
        <v>338</v>
      </c>
      <c r="C35" s="39" t="str">
        <f t="shared" si="0"/>
        <v>git config --global difftool.prompt false</v>
      </c>
      <c r="D35" s="40" t="s">
        <v>0</v>
      </c>
      <c r="E35" s="40" t="s">
        <v>0</v>
      </c>
      <c r="F35" s="39"/>
    </row>
    <row r="36" spans="1:6">
      <c r="A36" s="46" t="s">
        <v>327</v>
      </c>
      <c r="B36" s="39" t="s">
        <v>339</v>
      </c>
      <c r="C36" s="39" t="str">
        <f t="shared" si="0"/>
        <v>git config --global merge.tool vimdiff</v>
      </c>
      <c r="D36" s="40" t="s">
        <v>0</v>
      </c>
      <c r="E36" s="40" t="s">
        <v>0</v>
      </c>
      <c r="F36" s="39"/>
    </row>
    <row r="37" spans="1:6">
      <c r="A37" s="46" t="s">
        <v>327</v>
      </c>
      <c r="B37" s="51" t="s">
        <v>340</v>
      </c>
      <c r="C37" s="51" t="str">
        <f t="shared" si="0"/>
        <v>git config --global mergetool.prompt false</v>
      </c>
      <c r="D37" s="52" t="s">
        <v>0</v>
      </c>
      <c r="E37" s="52" t="s">
        <v>0</v>
      </c>
      <c r="F37" s="51"/>
    </row>
    <row r="38" spans="1:6">
      <c r="A38" s="47" t="s">
        <v>327</v>
      </c>
      <c r="B38" s="41" t="s">
        <v>347</v>
      </c>
      <c r="C38" s="41" t="str">
        <f t="shared" ref="C38" si="1">B38</f>
        <v>git config --global credential.helper store</v>
      </c>
      <c r="D38" s="42" t="s">
        <v>0</v>
      </c>
      <c r="E38" s="42" t="s">
        <v>0</v>
      </c>
      <c r="F38" s="41"/>
    </row>
    <row r="39" spans="1:6">
      <c r="A39" s="26" t="s">
        <v>330</v>
      </c>
      <c r="B39" s="26" t="s">
        <v>344</v>
      </c>
      <c r="C39" s="27" t="s">
        <v>345</v>
      </c>
      <c r="D39" s="15" t="s">
        <v>346</v>
      </c>
      <c r="E39" s="15" t="s">
        <v>346</v>
      </c>
      <c r="F39" s="26"/>
    </row>
    <row r="40" spans="1:6">
      <c r="A40" s="26"/>
      <c r="B40" s="26"/>
      <c r="C40" s="26"/>
      <c r="D40" s="15"/>
      <c r="E40" s="15"/>
      <c r="F40" s="26"/>
    </row>
    <row r="41" spans="1:6">
      <c r="A41" s="26"/>
      <c r="B41" s="26"/>
      <c r="C41" s="26"/>
      <c r="D41" s="15"/>
      <c r="E41" s="15"/>
      <c r="F41" s="26"/>
    </row>
    <row r="42" spans="1:6">
      <c r="A42" s="26"/>
      <c r="B42" s="26"/>
      <c r="C42" s="26"/>
      <c r="D42" s="15"/>
      <c r="E42" s="15"/>
      <c r="F42" s="26"/>
    </row>
  </sheetData>
  <phoneticPr fontId="2"/>
  <hyperlinks>
    <hyperlink ref="A27" r:id="rId1" xr:uid="{6EEC3229-0B8C-4AB3-89F7-7EFBF167C9C5}"/>
    <hyperlink ref="B25" r:id="rId2" xr:uid="{7635C521-28C2-43E4-A5E7-615300630D2F}"/>
    <hyperlink ref="B24" r:id="rId3" xr:uid="{052F1D69-3A21-4195-803A-970A653CB7B2}"/>
    <hyperlink ref="C24" r:id="rId4" xr:uid="{99ADF0A5-7F93-4849-B4D0-7B7C6B54E9B3}"/>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70665-4139-4538-8457-B2E3F96E83BC}">
  <sheetPr codeName="Sheet6">
    <tabColor theme="1"/>
  </sheetPr>
  <dimension ref="A1"/>
  <sheetViews>
    <sheetView workbookViewId="0"/>
  </sheetViews>
  <sheetFormatPr defaultRowHeight="11.25"/>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01F5F-0DD0-4920-8B1A-3EC550C9D25B}">
  <sheetPr codeName="Sheet7">
    <tabColor theme="7" tint="0.79998168889431442"/>
    <outlinePr summaryBelow="0" summaryRight="0"/>
  </sheetPr>
  <dimension ref="B2:T74"/>
  <sheetViews>
    <sheetView showGridLines="0" zoomScaleNormal="100" workbookViewId="0">
      <pane xSplit="3" ySplit="13" topLeftCell="D14" activePane="bottomRight" state="frozen"/>
      <selection activeCell="A5" sqref="A5"/>
      <selection pane="topRight" activeCell="A5" sqref="A5"/>
      <selection pane="bottomLeft" activeCell="A5" sqref="A5"/>
      <selection pane="bottomRight" activeCell="D14" sqref="D14"/>
    </sheetView>
  </sheetViews>
  <sheetFormatPr defaultColWidth="3.83203125" defaultRowHeight="11.25" outlineLevelRow="1"/>
  <cols>
    <col min="1" max="2" width="3.83203125" style="7"/>
    <col min="3" max="3" width="30.6640625" style="7" customWidth="1"/>
    <col min="4" max="4" width="52.33203125" style="7" bestFit="1" customWidth="1"/>
    <col min="5" max="11" width="6" style="7" customWidth="1"/>
    <col min="12" max="14" width="7.83203125" style="8" customWidth="1"/>
    <col min="15" max="15" width="9" style="8" bestFit="1" customWidth="1"/>
    <col min="16" max="16" width="10" style="7" bestFit="1" customWidth="1"/>
    <col min="17" max="18" width="10" style="7" customWidth="1"/>
    <col min="19" max="19" width="10" style="7" bestFit="1" customWidth="1"/>
    <col min="20" max="20" width="118.5" style="7" customWidth="1"/>
    <col min="21" max="24" width="6" style="7" customWidth="1"/>
    <col min="25" max="16384" width="3.83203125" style="7"/>
  </cols>
  <sheetData>
    <row r="2" spans="2:20" s="28" customFormat="1">
      <c r="B2" s="28" t="s">
        <v>1180</v>
      </c>
      <c r="L2" s="57"/>
      <c r="M2" s="57"/>
      <c r="N2" s="57"/>
      <c r="O2" s="57"/>
    </row>
    <row r="3" spans="2:20">
      <c r="E3" s="58" t="s">
        <v>381</v>
      </c>
      <c r="F3" s="58"/>
      <c r="G3" s="58"/>
      <c r="H3" s="58"/>
      <c r="I3" s="58"/>
      <c r="J3" s="58"/>
      <c r="K3" s="58"/>
    </row>
    <row r="4" spans="2:20">
      <c r="E4" s="58" t="s">
        <v>382</v>
      </c>
      <c r="F4" s="58" t="s">
        <v>383</v>
      </c>
      <c r="G4" s="58"/>
      <c r="H4" s="58"/>
      <c r="I4" s="58"/>
      <c r="J4" s="58"/>
      <c r="K4" s="58"/>
    </row>
    <row r="5" spans="2:20">
      <c r="E5" s="58" t="s">
        <v>382</v>
      </c>
      <c r="F5" s="58" t="s">
        <v>382</v>
      </c>
      <c r="G5" s="58" t="s">
        <v>384</v>
      </c>
      <c r="H5" s="58"/>
      <c r="I5" s="58"/>
      <c r="J5" s="58"/>
      <c r="K5" s="58"/>
    </row>
    <row r="6" spans="2:20">
      <c r="E6" s="58" t="s">
        <v>382</v>
      </c>
      <c r="F6" s="58" t="s">
        <v>382</v>
      </c>
      <c r="G6" s="58" t="s">
        <v>382</v>
      </c>
      <c r="H6" s="58" t="s">
        <v>385</v>
      </c>
      <c r="I6" s="58"/>
      <c r="J6" s="58"/>
      <c r="K6" s="58"/>
      <c r="L6" s="58"/>
    </row>
    <row r="7" spans="2:20">
      <c r="E7" s="58" t="s">
        <v>382</v>
      </c>
      <c r="F7" s="58" t="s">
        <v>382</v>
      </c>
      <c r="G7" s="58" t="s">
        <v>382</v>
      </c>
      <c r="H7" s="58" t="s">
        <v>382</v>
      </c>
      <c r="I7" s="58" t="s">
        <v>386</v>
      </c>
      <c r="J7" s="58"/>
      <c r="K7" s="58"/>
      <c r="L7" s="58"/>
    </row>
    <row r="8" spans="2:20">
      <c r="E8" s="58" t="s">
        <v>382</v>
      </c>
      <c r="F8" s="58" t="s">
        <v>382</v>
      </c>
      <c r="G8" s="58" t="s">
        <v>382</v>
      </c>
      <c r="H8" s="58" t="s">
        <v>382</v>
      </c>
      <c r="I8" s="58" t="s">
        <v>382</v>
      </c>
      <c r="J8" s="58" t="s">
        <v>387</v>
      </c>
      <c r="K8" s="58"/>
      <c r="L8" s="58"/>
    </row>
    <row r="9" spans="2:20">
      <c r="E9" s="58" t="s">
        <v>382</v>
      </c>
      <c r="F9" s="58" t="s">
        <v>382</v>
      </c>
      <c r="G9" s="58" t="s">
        <v>382</v>
      </c>
      <c r="H9" s="58" t="s">
        <v>382</v>
      </c>
      <c r="I9" s="58" t="s">
        <v>382</v>
      </c>
      <c r="J9" s="58" t="s">
        <v>382</v>
      </c>
      <c r="K9" s="58" t="s">
        <v>388</v>
      </c>
      <c r="L9" s="58"/>
    </row>
    <row r="10" spans="2:20">
      <c r="E10" s="58" t="s">
        <v>389</v>
      </c>
      <c r="F10" s="58" t="s">
        <v>389</v>
      </c>
      <c r="G10" s="58" t="s">
        <v>389</v>
      </c>
      <c r="H10" s="58" t="s">
        <v>389</v>
      </c>
      <c r="I10" s="58" t="s">
        <v>389</v>
      </c>
      <c r="J10" s="58" t="s">
        <v>389</v>
      </c>
      <c r="K10" s="58" t="s">
        <v>389</v>
      </c>
      <c r="L10" s="58"/>
    </row>
    <row r="11" spans="2:20">
      <c r="E11" s="59" t="s">
        <v>390</v>
      </c>
      <c r="F11" s="59"/>
      <c r="G11" s="59"/>
      <c r="H11" s="59"/>
      <c r="I11" s="59"/>
      <c r="J11" s="59"/>
      <c r="K11" s="59"/>
      <c r="L11" s="59" t="s">
        <v>1175</v>
      </c>
      <c r="M11" s="59"/>
      <c r="N11" s="59"/>
      <c r="O11" s="59"/>
      <c r="P11" s="59"/>
      <c r="Q11" s="59"/>
      <c r="R11" s="59"/>
      <c r="S11" s="59"/>
    </row>
    <row r="12" spans="2:20" ht="22.5">
      <c r="E12" s="60" t="s">
        <v>391</v>
      </c>
      <c r="F12" s="60" t="s">
        <v>392</v>
      </c>
      <c r="G12" s="61" t="s">
        <v>393</v>
      </c>
      <c r="H12" s="60" t="s">
        <v>394</v>
      </c>
      <c r="I12" s="60" t="s">
        <v>395</v>
      </c>
      <c r="J12" s="60" t="s">
        <v>396</v>
      </c>
      <c r="K12" s="61" t="s">
        <v>397</v>
      </c>
      <c r="L12" s="59" t="s">
        <v>398</v>
      </c>
      <c r="M12" s="59"/>
      <c r="N12" s="59"/>
      <c r="O12" s="59" t="s">
        <v>399</v>
      </c>
      <c r="P12" s="59"/>
      <c r="Q12" s="59"/>
      <c r="R12" s="59"/>
      <c r="S12" s="59"/>
    </row>
    <row r="13" spans="2:20" ht="22.5">
      <c r="C13" s="61" t="s">
        <v>400</v>
      </c>
      <c r="D13" s="61" t="s">
        <v>401</v>
      </c>
      <c r="E13" s="61" t="s">
        <v>402</v>
      </c>
      <c r="F13" s="61" t="s">
        <v>403</v>
      </c>
      <c r="G13" s="61" t="s">
        <v>404</v>
      </c>
      <c r="H13" s="61" t="s">
        <v>405</v>
      </c>
      <c r="I13" s="61" t="s">
        <v>406</v>
      </c>
      <c r="J13" s="61" t="s">
        <v>407</v>
      </c>
      <c r="K13" s="61" t="s">
        <v>408</v>
      </c>
      <c r="L13" s="61" t="s">
        <v>409</v>
      </c>
      <c r="M13" s="61" t="s">
        <v>410</v>
      </c>
      <c r="N13" s="61" t="s">
        <v>411</v>
      </c>
      <c r="O13" s="61" t="s">
        <v>412</v>
      </c>
      <c r="P13" s="61" t="s">
        <v>413</v>
      </c>
      <c r="Q13" s="61" t="s">
        <v>414</v>
      </c>
      <c r="R13" s="60" t="s">
        <v>415</v>
      </c>
      <c r="S13" s="61" t="s">
        <v>416</v>
      </c>
      <c r="T13" s="61" t="s">
        <v>914</v>
      </c>
    </row>
    <row r="14" spans="2:20">
      <c r="C14" s="62" t="s">
        <v>417</v>
      </c>
      <c r="D14" s="62" t="s">
        <v>418</v>
      </c>
      <c r="E14" s="63" t="s">
        <v>368</v>
      </c>
      <c r="F14" s="63" t="s">
        <v>419</v>
      </c>
      <c r="G14" s="63" t="s">
        <v>368</v>
      </c>
      <c r="H14" s="63" t="s">
        <v>419</v>
      </c>
      <c r="I14" s="63" t="s">
        <v>419</v>
      </c>
      <c r="J14" s="63" t="s">
        <v>368</v>
      </c>
      <c r="K14" s="63" t="s">
        <v>368</v>
      </c>
      <c r="L14" s="63" t="s">
        <v>420</v>
      </c>
      <c r="M14" s="63"/>
      <c r="N14" s="63"/>
      <c r="O14" s="63"/>
      <c r="P14" s="63"/>
      <c r="Q14" s="63"/>
      <c r="R14" s="63"/>
      <c r="S14" s="63"/>
      <c r="T14" s="62" t="s">
        <v>421</v>
      </c>
    </row>
    <row r="15" spans="2:20">
      <c r="C15" s="64" t="s">
        <v>422</v>
      </c>
      <c r="D15" s="64" t="s">
        <v>913</v>
      </c>
      <c r="E15" s="65" t="s">
        <v>423</v>
      </c>
      <c r="F15" s="65" t="s">
        <v>423</v>
      </c>
      <c r="G15" s="65" t="s">
        <v>423</v>
      </c>
      <c r="H15" s="65" t="s">
        <v>423</v>
      </c>
      <c r="I15" s="65"/>
      <c r="J15" s="65" t="s">
        <v>423</v>
      </c>
      <c r="K15" s="65" t="s">
        <v>423</v>
      </c>
      <c r="L15" s="65"/>
      <c r="M15" s="65"/>
      <c r="N15" s="65"/>
      <c r="O15" s="65"/>
      <c r="P15" s="65"/>
      <c r="Q15" s="65"/>
      <c r="R15" s="65"/>
      <c r="S15" s="65"/>
      <c r="T15" s="64" t="s">
        <v>424</v>
      </c>
    </row>
    <row r="16" spans="2:20">
      <c r="C16" s="62" t="s">
        <v>425</v>
      </c>
      <c r="D16" s="66" t="s">
        <v>426</v>
      </c>
      <c r="E16" s="67" t="s">
        <v>419</v>
      </c>
      <c r="F16" s="67" t="s">
        <v>427</v>
      </c>
      <c r="G16" s="63" t="s">
        <v>368</v>
      </c>
      <c r="H16" s="67" t="s">
        <v>427</v>
      </c>
      <c r="I16" s="67" t="s">
        <v>419</v>
      </c>
      <c r="J16" s="67" t="s">
        <v>427</v>
      </c>
      <c r="K16" s="67" t="s">
        <v>427</v>
      </c>
      <c r="L16" s="63" t="s">
        <v>420</v>
      </c>
      <c r="M16" s="63"/>
      <c r="N16" s="63"/>
      <c r="O16" s="63" t="s">
        <v>428</v>
      </c>
      <c r="P16" s="63"/>
      <c r="Q16" s="63"/>
      <c r="R16" s="63"/>
      <c r="S16" s="63"/>
      <c r="T16" s="62" t="s">
        <v>429</v>
      </c>
    </row>
    <row r="17" spans="3:20">
      <c r="C17" s="62" t="s">
        <v>430</v>
      </c>
      <c r="D17" s="66" t="s">
        <v>431</v>
      </c>
      <c r="E17" s="63" t="s">
        <v>368</v>
      </c>
      <c r="F17" s="63" t="s">
        <v>419</v>
      </c>
      <c r="G17" s="63" t="s">
        <v>368</v>
      </c>
      <c r="H17" s="63" t="s">
        <v>427</v>
      </c>
      <c r="I17" s="63" t="s">
        <v>419</v>
      </c>
      <c r="J17" s="63" t="s">
        <v>427</v>
      </c>
      <c r="K17" s="63" t="s">
        <v>427</v>
      </c>
      <c r="L17" s="63" t="s">
        <v>420</v>
      </c>
      <c r="M17" s="63"/>
      <c r="N17" s="63"/>
      <c r="O17" s="63"/>
      <c r="P17" s="63"/>
      <c r="Q17" s="63"/>
      <c r="R17" s="63"/>
      <c r="S17" s="63"/>
      <c r="T17" s="62" t="s">
        <v>421</v>
      </c>
    </row>
    <row r="18" spans="3:20">
      <c r="C18" s="62" t="s">
        <v>432</v>
      </c>
      <c r="D18" s="66" t="s">
        <v>433</v>
      </c>
      <c r="E18" s="63" t="s">
        <v>368</v>
      </c>
      <c r="F18" s="63" t="s">
        <v>419</v>
      </c>
      <c r="G18" s="63" t="s">
        <v>368</v>
      </c>
      <c r="H18" s="67" t="s">
        <v>427</v>
      </c>
      <c r="I18" s="67" t="s">
        <v>419</v>
      </c>
      <c r="J18" s="67" t="s">
        <v>427</v>
      </c>
      <c r="K18" s="63" t="s">
        <v>419</v>
      </c>
      <c r="L18" s="63"/>
      <c r="M18" s="63" t="s">
        <v>420</v>
      </c>
      <c r="N18" s="63" t="s">
        <v>428</v>
      </c>
      <c r="O18" s="63"/>
      <c r="P18" s="63"/>
      <c r="Q18" s="63"/>
      <c r="R18" s="63"/>
      <c r="S18" s="63"/>
      <c r="T18" s="62" t="s">
        <v>434</v>
      </c>
    </row>
    <row r="19" spans="3:20">
      <c r="C19" s="62" t="s">
        <v>437</v>
      </c>
      <c r="D19" s="66" t="s">
        <v>438</v>
      </c>
      <c r="E19" s="63" t="s">
        <v>368</v>
      </c>
      <c r="F19" s="63" t="s">
        <v>419</v>
      </c>
      <c r="G19" s="67" t="s">
        <v>427</v>
      </c>
      <c r="H19" s="67" t="s">
        <v>427</v>
      </c>
      <c r="I19" s="67" t="s">
        <v>419</v>
      </c>
      <c r="J19" s="67" t="s">
        <v>427</v>
      </c>
      <c r="K19" s="63" t="s">
        <v>368</v>
      </c>
      <c r="L19" s="63"/>
      <c r="M19" s="63" t="s">
        <v>420</v>
      </c>
      <c r="N19" s="63" t="s">
        <v>428</v>
      </c>
      <c r="O19" s="63"/>
      <c r="P19" s="63"/>
      <c r="Q19" s="63"/>
      <c r="R19" s="63"/>
      <c r="S19" s="63"/>
      <c r="T19" s="62" t="s">
        <v>439</v>
      </c>
    </row>
    <row r="20" spans="3:20">
      <c r="C20" s="62" t="s">
        <v>442</v>
      </c>
      <c r="D20" s="62" t="s">
        <v>443</v>
      </c>
      <c r="E20" s="63" t="s">
        <v>368</v>
      </c>
      <c r="F20" s="63" t="s">
        <v>419</v>
      </c>
      <c r="G20" s="67" t="s">
        <v>427</v>
      </c>
      <c r="H20" s="67" t="s">
        <v>427</v>
      </c>
      <c r="I20" s="67" t="s">
        <v>419</v>
      </c>
      <c r="J20" s="67" t="s">
        <v>427</v>
      </c>
      <c r="K20" s="63" t="s">
        <v>368</v>
      </c>
      <c r="L20" s="63"/>
      <c r="M20" s="63" t="s">
        <v>420</v>
      </c>
      <c r="N20" s="63" t="s">
        <v>428</v>
      </c>
      <c r="O20" s="63"/>
      <c r="P20" s="62"/>
      <c r="Q20" s="62"/>
      <c r="R20" s="62"/>
      <c r="S20" s="62"/>
      <c r="T20" s="62"/>
    </row>
    <row r="21" spans="3:20">
      <c r="C21" s="62" t="s">
        <v>446</v>
      </c>
      <c r="D21" s="62" t="s">
        <v>447</v>
      </c>
      <c r="E21" s="63" t="s">
        <v>368</v>
      </c>
      <c r="F21" s="63" t="s">
        <v>419</v>
      </c>
      <c r="G21" s="67" t="s">
        <v>427</v>
      </c>
      <c r="H21" s="67" t="s">
        <v>427</v>
      </c>
      <c r="I21" s="67" t="s">
        <v>419</v>
      </c>
      <c r="J21" s="67" t="s">
        <v>427</v>
      </c>
      <c r="K21" s="63" t="s">
        <v>368</v>
      </c>
      <c r="L21" s="63"/>
      <c r="M21" s="63" t="s">
        <v>420</v>
      </c>
      <c r="N21" s="63" t="s">
        <v>428</v>
      </c>
      <c r="O21" s="63"/>
      <c r="P21" s="62"/>
      <c r="Q21" s="62"/>
      <c r="R21" s="62"/>
      <c r="S21" s="62"/>
      <c r="T21" s="62"/>
    </row>
    <row r="22" spans="3:20">
      <c r="C22" s="62" t="s">
        <v>448</v>
      </c>
      <c r="D22" s="62" t="s">
        <v>449</v>
      </c>
      <c r="E22" s="63" t="s">
        <v>368</v>
      </c>
      <c r="F22" s="63" t="s">
        <v>419</v>
      </c>
      <c r="G22" s="67" t="s">
        <v>427</v>
      </c>
      <c r="H22" s="67" t="s">
        <v>427</v>
      </c>
      <c r="I22" s="67" t="s">
        <v>419</v>
      </c>
      <c r="J22" s="67" t="s">
        <v>427</v>
      </c>
      <c r="K22" s="63" t="s">
        <v>368</v>
      </c>
      <c r="L22" s="63"/>
      <c r="M22" s="63" t="s">
        <v>420</v>
      </c>
      <c r="N22" s="63" t="s">
        <v>428</v>
      </c>
      <c r="O22" s="63"/>
      <c r="P22" s="62"/>
      <c r="Q22" s="62"/>
      <c r="R22" s="62"/>
      <c r="S22" s="62"/>
      <c r="T22" s="62"/>
    </row>
    <row r="23" spans="3:20">
      <c r="C23" s="62" t="s">
        <v>450</v>
      </c>
      <c r="D23" s="62" t="s">
        <v>451</v>
      </c>
      <c r="E23" s="63" t="s">
        <v>368</v>
      </c>
      <c r="F23" s="63" t="s">
        <v>419</v>
      </c>
      <c r="G23" s="67" t="s">
        <v>427</v>
      </c>
      <c r="H23" s="67" t="s">
        <v>427</v>
      </c>
      <c r="I23" s="67" t="s">
        <v>419</v>
      </c>
      <c r="J23" s="67" t="s">
        <v>427</v>
      </c>
      <c r="K23" s="63" t="s">
        <v>368</v>
      </c>
      <c r="L23" s="63"/>
      <c r="M23" s="63" t="s">
        <v>420</v>
      </c>
      <c r="N23" s="63" t="s">
        <v>428</v>
      </c>
      <c r="O23" s="63"/>
      <c r="P23" s="62"/>
      <c r="Q23" s="62"/>
      <c r="R23" s="62"/>
      <c r="S23" s="62"/>
      <c r="T23" s="62"/>
    </row>
    <row r="24" spans="3:20">
      <c r="C24" s="62" t="s">
        <v>452</v>
      </c>
      <c r="D24" s="62" t="s">
        <v>453</v>
      </c>
      <c r="E24" s="63" t="s">
        <v>368</v>
      </c>
      <c r="F24" s="63" t="s">
        <v>419</v>
      </c>
      <c r="G24" s="67" t="s">
        <v>427</v>
      </c>
      <c r="H24" s="67" t="s">
        <v>427</v>
      </c>
      <c r="I24" s="67" t="s">
        <v>419</v>
      </c>
      <c r="J24" s="67" t="s">
        <v>427</v>
      </c>
      <c r="K24" s="63" t="s">
        <v>368</v>
      </c>
      <c r="L24" s="63"/>
      <c r="M24" s="63" t="s">
        <v>420</v>
      </c>
      <c r="N24" s="63" t="s">
        <v>428</v>
      </c>
      <c r="O24" s="63"/>
      <c r="P24" s="62"/>
      <c r="Q24" s="62"/>
      <c r="R24" s="62"/>
      <c r="S24" s="62"/>
      <c r="T24" s="62"/>
    </row>
    <row r="25" spans="3:20">
      <c r="C25" s="62" t="s">
        <v>480</v>
      </c>
      <c r="D25" s="62" t="s">
        <v>481</v>
      </c>
      <c r="E25" s="63" t="s">
        <v>368</v>
      </c>
      <c r="F25" s="63" t="s">
        <v>368</v>
      </c>
      <c r="G25" s="67" t="s">
        <v>419</v>
      </c>
      <c r="H25" s="67" t="s">
        <v>419</v>
      </c>
      <c r="I25" s="67" t="s">
        <v>419</v>
      </c>
      <c r="J25" s="67" t="s">
        <v>419</v>
      </c>
      <c r="K25" s="63" t="s">
        <v>368</v>
      </c>
      <c r="L25" s="63"/>
      <c r="M25" s="63" t="s">
        <v>420</v>
      </c>
      <c r="N25" s="63" t="s">
        <v>428</v>
      </c>
      <c r="O25" s="63"/>
      <c r="P25" s="63"/>
      <c r="Q25" s="63"/>
      <c r="R25" s="63"/>
      <c r="S25" s="63"/>
      <c r="T25" s="62" t="s">
        <v>482</v>
      </c>
    </row>
    <row r="26" spans="3:20">
      <c r="C26" s="62" t="s">
        <v>483</v>
      </c>
      <c r="D26" s="62" t="s">
        <v>484</v>
      </c>
      <c r="E26" s="63" t="s">
        <v>368</v>
      </c>
      <c r="F26" s="63" t="s">
        <v>368</v>
      </c>
      <c r="G26" s="67" t="s">
        <v>419</v>
      </c>
      <c r="H26" s="67" t="s">
        <v>419</v>
      </c>
      <c r="I26" s="67" t="s">
        <v>419</v>
      </c>
      <c r="J26" s="67" t="s">
        <v>419</v>
      </c>
      <c r="K26" s="63" t="s">
        <v>368</v>
      </c>
      <c r="L26" s="63"/>
      <c r="M26" s="63" t="s">
        <v>420</v>
      </c>
      <c r="N26" s="63" t="s">
        <v>428</v>
      </c>
      <c r="O26" s="63"/>
      <c r="P26" s="63"/>
      <c r="Q26" s="63"/>
      <c r="R26" s="63"/>
      <c r="S26" s="63"/>
      <c r="T26" s="62" t="s">
        <v>485</v>
      </c>
    </row>
    <row r="27" spans="3:20">
      <c r="C27" s="64" t="s">
        <v>435</v>
      </c>
      <c r="D27" s="64" t="s">
        <v>436</v>
      </c>
      <c r="E27" s="65" t="s">
        <v>423</v>
      </c>
      <c r="F27" s="65" t="s">
        <v>423</v>
      </c>
      <c r="G27" s="65" t="s">
        <v>423</v>
      </c>
      <c r="H27" s="65" t="s">
        <v>423</v>
      </c>
      <c r="I27" s="65"/>
      <c r="J27" s="65" t="s">
        <v>423</v>
      </c>
      <c r="K27" s="65" t="s">
        <v>423</v>
      </c>
      <c r="L27" s="65"/>
      <c r="M27" s="65"/>
      <c r="N27" s="65"/>
      <c r="O27" s="65"/>
      <c r="P27" s="65"/>
      <c r="Q27" s="65"/>
      <c r="R27" s="65"/>
      <c r="S27" s="65"/>
      <c r="T27" s="64" t="s">
        <v>424</v>
      </c>
    </row>
    <row r="28" spans="3:20">
      <c r="C28" s="64" t="s">
        <v>440</v>
      </c>
      <c r="D28" s="64" t="s">
        <v>441</v>
      </c>
      <c r="E28" s="65" t="s">
        <v>423</v>
      </c>
      <c r="F28" s="65" t="s">
        <v>423</v>
      </c>
      <c r="G28" s="65" t="s">
        <v>423</v>
      </c>
      <c r="H28" s="65" t="s">
        <v>423</v>
      </c>
      <c r="I28" s="65"/>
      <c r="J28" s="65" t="s">
        <v>423</v>
      </c>
      <c r="K28" s="65" t="s">
        <v>423</v>
      </c>
      <c r="L28" s="65"/>
      <c r="M28" s="65"/>
      <c r="N28" s="65"/>
      <c r="O28" s="65"/>
      <c r="P28" s="65"/>
      <c r="Q28" s="65"/>
      <c r="R28" s="65"/>
      <c r="S28" s="65"/>
      <c r="T28" s="64" t="s">
        <v>424</v>
      </c>
    </row>
    <row r="29" spans="3:20">
      <c r="C29" s="64" t="s">
        <v>444</v>
      </c>
      <c r="D29" s="64" t="s">
        <v>445</v>
      </c>
      <c r="E29" s="65" t="s">
        <v>423</v>
      </c>
      <c r="F29" s="65" t="s">
        <v>423</v>
      </c>
      <c r="G29" s="65" t="s">
        <v>423</v>
      </c>
      <c r="H29" s="65" t="s">
        <v>423</v>
      </c>
      <c r="I29" s="65"/>
      <c r="J29" s="65" t="s">
        <v>423</v>
      </c>
      <c r="K29" s="65" t="s">
        <v>423</v>
      </c>
      <c r="L29" s="65"/>
      <c r="M29" s="65"/>
      <c r="N29" s="65"/>
      <c r="O29" s="65"/>
      <c r="P29" s="65"/>
      <c r="Q29" s="65"/>
      <c r="R29" s="65"/>
      <c r="S29" s="65"/>
      <c r="T29" s="64" t="s">
        <v>424</v>
      </c>
    </row>
    <row r="30" spans="3:20">
      <c r="C30" s="64" t="s">
        <v>454</v>
      </c>
      <c r="D30" s="64" t="s">
        <v>455</v>
      </c>
      <c r="E30" s="65" t="s">
        <v>423</v>
      </c>
      <c r="F30" s="65" t="s">
        <v>423</v>
      </c>
      <c r="G30" s="65" t="s">
        <v>423</v>
      </c>
      <c r="H30" s="65" t="s">
        <v>423</v>
      </c>
      <c r="I30" s="65"/>
      <c r="J30" s="65" t="s">
        <v>423</v>
      </c>
      <c r="K30" s="65" t="s">
        <v>423</v>
      </c>
      <c r="L30" s="65"/>
      <c r="M30" s="65"/>
      <c r="N30" s="65"/>
      <c r="O30" s="65"/>
      <c r="P30" s="65"/>
      <c r="Q30" s="65"/>
      <c r="R30" s="65"/>
      <c r="S30" s="65"/>
      <c r="T30" s="64" t="s">
        <v>456</v>
      </c>
    </row>
    <row r="31" spans="3:20">
      <c r="C31" s="62" t="s">
        <v>457</v>
      </c>
      <c r="D31" s="62" t="s">
        <v>458</v>
      </c>
      <c r="E31" s="63" t="s">
        <v>419</v>
      </c>
      <c r="F31" s="63" t="s">
        <v>419</v>
      </c>
      <c r="G31" s="63" t="s">
        <v>368</v>
      </c>
      <c r="H31" s="67" t="s">
        <v>427</v>
      </c>
      <c r="I31" s="67" t="s">
        <v>419</v>
      </c>
      <c r="J31" s="67" t="s">
        <v>419</v>
      </c>
      <c r="K31" s="67" t="s">
        <v>427</v>
      </c>
      <c r="L31" s="63" t="s">
        <v>420</v>
      </c>
      <c r="M31" s="63"/>
      <c r="N31" s="63" t="s">
        <v>428</v>
      </c>
      <c r="O31" s="63"/>
      <c r="P31" s="63"/>
      <c r="Q31" s="63"/>
      <c r="R31" s="63"/>
      <c r="S31" s="63"/>
      <c r="T31" s="62" t="s">
        <v>459</v>
      </c>
    </row>
    <row r="32" spans="3:20">
      <c r="C32" s="62" t="s">
        <v>460</v>
      </c>
      <c r="D32" s="62" t="s">
        <v>20</v>
      </c>
      <c r="E32" s="67" t="s">
        <v>427</v>
      </c>
      <c r="F32" s="67" t="s">
        <v>419</v>
      </c>
      <c r="G32" s="63" t="s">
        <v>368</v>
      </c>
      <c r="H32" s="67" t="s">
        <v>427</v>
      </c>
      <c r="I32" s="67" t="s">
        <v>419</v>
      </c>
      <c r="J32" s="67" t="s">
        <v>419</v>
      </c>
      <c r="K32" s="67" t="s">
        <v>427</v>
      </c>
      <c r="L32" s="63" t="s">
        <v>420</v>
      </c>
      <c r="M32" s="63"/>
      <c r="N32" s="63"/>
      <c r="O32" s="63"/>
      <c r="P32" s="63"/>
      <c r="Q32" s="63"/>
      <c r="R32" s="63"/>
      <c r="S32" s="63" t="s">
        <v>428</v>
      </c>
      <c r="T32" s="62" t="s">
        <v>461</v>
      </c>
    </row>
    <row r="33" spans="3:20">
      <c r="C33" s="62" t="s">
        <v>462</v>
      </c>
      <c r="D33" s="62" t="s">
        <v>463</v>
      </c>
      <c r="E33" s="67" t="s">
        <v>427</v>
      </c>
      <c r="F33" s="67" t="s">
        <v>419</v>
      </c>
      <c r="G33" s="63" t="s">
        <v>368</v>
      </c>
      <c r="H33" s="67" t="s">
        <v>427</v>
      </c>
      <c r="I33" s="67" t="s">
        <v>419</v>
      </c>
      <c r="J33" s="67" t="s">
        <v>419</v>
      </c>
      <c r="K33" s="67" t="s">
        <v>427</v>
      </c>
      <c r="L33" s="63" t="s">
        <v>420</v>
      </c>
      <c r="M33" s="63"/>
      <c r="N33" s="63"/>
      <c r="O33" s="63"/>
      <c r="P33" s="63"/>
      <c r="Q33" s="63"/>
      <c r="R33" s="63"/>
      <c r="S33" s="63" t="s">
        <v>428</v>
      </c>
      <c r="T33" s="62" t="s">
        <v>461</v>
      </c>
    </row>
    <row r="34" spans="3:20">
      <c r="C34" s="62" t="s">
        <v>464</v>
      </c>
      <c r="D34" s="62" t="s">
        <v>21</v>
      </c>
      <c r="E34" s="67" t="s">
        <v>427</v>
      </c>
      <c r="F34" s="67" t="s">
        <v>419</v>
      </c>
      <c r="G34" s="63" t="s">
        <v>368</v>
      </c>
      <c r="H34" s="67" t="s">
        <v>427</v>
      </c>
      <c r="I34" s="67" t="s">
        <v>419</v>
      </c>
      <c r="J34" s="67" t="s">
        <v>419</v>
      </c>
      <c r="K34" s="67" t="s">
        <v>427</v>
      </c>
      <c r="L34" s="63" t="s">
        <v>420</v>
      </c>
      <c r="M34" s="63"/>
      <c r="N34" s="63"/>
      <c r="O34" s="63"/>
      <c r="P34" s="63"/>
      <c r="Q34" s="63"/>
      <c r="R34" s="63"/>
      <c r="S34" s="63" t="s">
        <v>428</v>
      </c>
      <c r="T34" s="62" t="s">
        <v>461</v>
      </c>
    </row>
    <row r="35" spans="3:20">
      <c r="C35" s="62" t="s">
        <v>465</v>
      </c>
      <c r="D35" s="68" t="s">
        <v>1122</v>
      </c>
      <c r="E35" s="67" t="s">
        <v>427</v>
      </c>
      <c r="F35" s="63" t="s">
        <v>368</v>
      </c>
      <c r="G35" s="63" t="s">
        <v>368</v>
      </c>
      <c r="H35" s="67" t="s">
        <v>427</v>
      </c>
      <c r="I35" s="67" t="s">
        <v>419</v>
      </c>
      <c r="J35" s="67" t="s">
        <v>427</v>
      </c>
      <c r="K35" s="67" t="s">
        <v>419</v>
      </c>
      <c r="L35" s="63" t="s">
        <v>420</v>
      </c>
      <c r="M35" s="63"/>
      <c r="N35" s="63" t="s">
        <v>428</v>
      </c>
      <c r="O35" s="63"/>
      <c r="P35" s="62"/>
      <c r="Q35" s="63"/>
      <c r="R35" s="63" t="s">
        <v>428</v>
      </c>
      <c r="S35" s="63"/>
      <c r="T35" s="62" t="s">
        <v>466</v>
      </c>
    </row>
    <row r="36" spans="3:20">
      <c r="C36" s="62" t="s">
        <v>467</v>
      </c>
      <c r="D36" s="68" t="s">
        <v>1122</v>
      </c>
      <c r="E36" s="63" t="s">
        <v>368</v>
      </c>
      <c r="F36" s="63" t="s">
        <v>368</v>
      </c>
      <c r="G36" s="63" t="s">
        <v>368</v>
      </c>
      <c r="H36" s="67" t="s">
        <v>427</v>
      </c>
      <c r="I36" s="67" t="s">
        <v>419</v>
      </c>
      <c r="J36" s="67" t="s">
        <v>427</v>
      </c>
      <c r="K36" s="63" t="s">
        <v>419</v>
      </c>
      <c r="L36" s="63" t="s">
        <v>420</v>
      </c>
      <c r="M36" s="63"/>
      <c r="N36" s="63" t="s">
        <v>428</v>
      </c>
      <c r="O36" s="63"/>
      <c r="P36" s="62"/>
      <c r="Q36" s="63"/>
      <c r="R36" s="63"/>
      <c r="S36" s="63"/>
      <c r="T36" s="62" t="s">
        <v>468</v>
      </c>
    </row>
    <row r="37" spans="3:20">
      <c r="C37" s="62" t="s">
        <v>469</v>
      </c>
      <c r="D37" s="68" t="s">
        <v>1172</v>
      </c>
      <c r="E37" s="67" t="s">
        <v>427</v>
      </c>
      <c r="F37" s="63" t="s">
        <v>368</v>
      </c>
      <c r="G37" s="63" t="s">
        <v>368</v>
      </c>
      <c r="H37" s="67" t="s">
        <v>427</v>
      </c>
      <c r="I37" s="67" t="s">
        <v>419</v>
      </c>
      <c r="J37" s="67" t="s">
        <v>427</v>
      </c>
      <c r="K37" s="67" t="s">
        <v>368</v>
      </c>
      <c r="L37" s="63" t="s">
        <v>420</v>
      </c>
      <c r="M37" s="63"/>
      <c r="N37" s="63" t="s">
        <v>428</v>
      </c>
      <c r="O37" s="63"/>
      <c r="P37" s="62"/>
      <c r="Q37" s="63"/>
      <c r="R37" s="142" t="s">
        <v>428</v>
      </c>
      <c r="S37" s="62"/>
      <c r="T37" s="62" t="s">
        <v>1173</v>
      </c>
    </row>
    <row r="38" spans="3:20">
      <c r="C38" s="62" t="s">
        <v>470</v>
      </c>
      <c r="D38" s="68" t="s">
        <v>1166</v>
      </c>
      <c r="E38" s="63" t="s">
        <v>368</v>
      </c>
      <c r="F38" s="63" t="s">
        <v>368</v>
      </c>
      <c r="G38" s="63" t="s">
        <v>368</v>
      </c>
      <c r="H38" s="67" t="s">
        <v>427</v>
      </c>
      <c r="I38" s="67" t="s">
        <v>419</v>
      </c>
      <c r="J38" s="67" t="s">
        <v>427</v>
      </c>
      <c r="K38" s="63" t="s">
        <v>368</v>
      </c>
      <c r="L38" s="63" t="s">
        <v>420</v>
      </c>
      <c r="M38" s="63"/>
      <c r="N38" s="63" t="s">
        <v>428</v>
      </c>
      <c r="O38" s="63"/>
      <c r="P38" s="62"/>
      <c r="Q38" s="63"/>
      <c r="R38" s="142" t="s">
        <v>428</v>
      </c>
      <c r="S38" s="63"/>
      <c r="T38" s="62" t="s">
        <v>1174</v>
      </c>
    </row>
    <row r="39" spans="3:20">
      <c r="C39" s="62" t="s">
        <v>471</v>
      </c>
      <c r="D39" s="68" t="s">
        <v>1167</v>
      </c>
      <c r="E39" s="67" t="s">
        <v>427</v>
      </c>
      <c r="F39" s="63" t="s">
        <v>368</v>
      </c>
      <c r="G39" s="63" t="s">
        <v>368</v>
      </c>
      <c r="H39" s="67" t="s">
        <v>427</v>
      </c>
      <c r="I39" s="67" t="s">
        <v>419</v>
      </c>
      <c r="J39" s="67" t="s">
        <v>427</v>
      </c>
      <c r="K39" s="67" t="s">
        <v>419</v>
      </c>
      <c r="L39" s="63" t="s">
        <v>420</v>
      </c>
      <c r="M39" s="63"/>
      <c r="N39" s="63" t="s">
        <v>428</v>
      </c>
      <c r="O39" s="63"/>
      <c r="P39" s="62"/>
      <c r="Q39" s="63"/>
      <c r="R39" s="63" t="s">
        <v>428</v>
      </c>
      <c r="S39" s="62"/>
      <c r="T39" s="62" t="s">
        <v>472</v>
      </c>
    </row>
    <row r="40" spans="3:20">
      <c r="C40" s="62" t="s">
        <v>473</v>
      </c>
      <c r="D40" s="68" t="s">
        <v>1168</v>
      </c>
      <c r="E40" s="67" t="s">
        <v>427</v>
      </c>
      <c r="F40" s="63" t="s">
        <v>368</v>
      </c>
      <c r="G40" s="63" t="s">
        <v>368</v>
      </c>
      <c r="H40" s="67" t="s">
        <v>427</v>
      </c>
      <c r="I40" s="67" t="s">
        <v>419</v>
      </c>
      <c r="J40" s="67" t="s">
        <v>427</v>
      </c>
      <c r="K40" s="67" t="s">
        <v>419</v>
      </c>
      <c r="L40" s="63" t="s">
        <v>420</v>
      </c>
      <c r="M40" s="63"/>
      <c r="N40" s="63" t="s">
        <v>428</v>
      </c>
      <c r="O40" s="63"/>
      <c r="P40" s="62"/>
      <c r="Q40" s="63"/>
      <c r="R40" s="63" t="s">
        <v>428</v>
      </c>
      <c r="S40" s="62"/>
      <c r="T40" s="62" t="s">
        <v>472</v>
      </c>
    </row>
    <row r="41" spans="3:20">
      <c r="C41" s="62" t="s">
        <v>474</v>
      </c>
      <c r="D41" s="68" t="s">
        <v>1169</v>
      </c>
      <c r="E41" s="67" t="s">
        <v>427</v>
      </c>
      <c r="F41" s="63" t="s">
        <v>368</v>
      </c>
      <c r="G41" s="63" t="s">
        <v>368</v>
      </c>
      <c r="H41" s="67" t="s">
        <v>427</v>
      </c>
      <c r="I41" s="63" t="s">
        <v>368</v>
      </c>
      <c r="J41" s="67" t="s">
        <v>427</v>
      </c>
      <c r="K41" s="63" t="s">
        <v>368</v>
      </c>
      <c r="L41" s="63" t="s">
        <v>420</v>
      </c>
      <c r="M41" s="63"/>
      <c r="N41" s="63" t="s">
        <v>428</v>
      </c>
      <c r="O41" s="63"/>
      <c r="P41" s="62"/>
      <c r="Q41" s="63"/>
      <c r="R41" s="63" t="s">
        <v>428</v>
      </c>
      <c r="S41" s="62"/>
      <c r="T41" s="62" t="s">
        <v>472</v>
      </c>
    </row>
    <row r="42" spans="3:20" ht="22.5">
      <c r="C42" s="62" t="s">
        <v>475</v>
      </c>
      <c r="D42" s="66" t="s">
        <v>476</v>
      </c>
      <c r="E42" s="63" t="s">
        <v>368</v>
      </c>
      <c r="F42" s="63" t="s">
        <v>368</v>
      </c>
      <c r="G42" s="67" t="s">
        <v>427</v>
      </c>
      <c r="H42" s="63" t="s">
        <v>427</v>
      </c>
      <c r="I42" s="63" t="s">
        <v>419</v>
      </c>
      <c r="J42" s="67" t="s">
        <v>419</v>
      </c>
      <c r="K42" s="63" t="s">
        <v>368</v>
      </c>
      <c r="L42" s="63"/>
      <c r="M42" s="63"/>
      <c r="N42" s="63" t="s">
        <v>420</v>
      </c>
      <c r="O42" s="63"/>
      <c r="P42" s="63"/>
      <c r="Q42" s="63"/>
      <c r="R42" s="63"/>
      <c r="S42" s="63"/>
      <c r="T42" s="68" t="s">
        <v>477</v>
      </c>
    </row>
    <row r="43" spans="3:20">
      <c r="C43" s="62" t="s">
        <v>478</v>
      </c>
      <c r="D43" s="62" t="s">
        <v>479</v>
      </c>
      <c r="E43" s="63" t="s">
        <v>368</v>
      </c>
      <c r="F43" s="63" t="s">
        <v>368</v>
      </c>
      <c r="G43" s="67" t="s">
        <v>427</v>
      </c>
      <c r="H43" s="63" t="s">
        <v>427</v>
      </c>
      <c r="I43" s="63" t="s">
        <v>419</v>
      </c>
      <c r="J43" s="67" t="s">
        <v>419</v>
      </c>
      <c r="K43" s="63" t="s">
        <v>368</v>
      </c>
      <c r="L43" s="63"/>
      <c r="M43" s="63"/>
      <c r="N43" s="63" t="s">
        <v>420</v>
      </c>
      <c r="O43" s="63"/>
      <c r="P43" s="63"/>
      <c r="Q43" s="63"/>
      <c r="R43" s="63"/>
      <c r="S43" s="63"/>
      <c r="T43" s="68" t="s">
        <v>477</v>
      </c>
    </row>
    <row r="44" spans="3:20">
      <c r="P44" s="8"/>
      <c r="Q44" s="8"/>
      <c r="R44" s="8"/>
      <c r="S44" s="8"/>
    </row>
    <row r="45" spans="3:20">
      <c r="C45" s="7" t="s">
        <v>486</v>
      </c>
    </row>
    <row r="46" spans="3:20">
      <c r="C46" s="69" t="s">
        <v>487</v>
      </c>
    </row>
    <row r="49" spans="2:11">
      <c r="B49" s="28" t="s">
        <v>488</v>
      </c>
    </row>
    <row r="50" spans="2:11">
      <c r="D50" s="62" t="s">
        <v>489</v>
      </c>
      <c r="E50" s="63" t="s">
        <v>368</v>
      </c>
      <c r="F50" s="63" t="s">
        <v>368</v>
      </c>
      <c r="G50" s="63" t="s">
        <v>427</v>
      </c>
      <c r="H50" s="63" t="s">
        <v>427</v>
      </c>
      <c r="I50" s="63" t="s">
        <v>427</v>
      </c>
      <c r="J50" s="63" t="s">
        <v>427</v>
      </c>
      <c r="K50" s="63" t="s">
        <v>368</v>
      </c>
    </row>
    <row r="51" spans="2:11">
      <c r="D51" s="62" t="s">
        <v>411</v>
      </c>
      <c r="E51" s="63" t="s">
        <v>368</v>
      </c>
      <c r="F51" s="63" t="s">
        <v>368</v>
      </c>
      <c r="G51" s="63" t="s">
        <v>427</v>
      </c>
      <c r="H51" s="63" t="s">
        <v>427</v>
      </c>
      <c r="I51" s="63" t="s">
        <v>427</v>
      </c>
      <c r="J51" s="63" t="s">
        <v>427</v>
      </c>
      <c r="K51" s="63" t="s">
        <v>368</v>
      </c>
    </row>
    <row r="52" spans="2:11">
      <c r="D52" s="62" t="s">
        <v>55</v>
      </c>
      <c r="E52" s="63" t="s">
        <v>427</v>
      </c>
      <c r="F52" s="63" t="s">
        <v>427</v>
      </c>
      <c r="G52" s="63" t="s">
        <v>427</v>
      </c>
      <c r="H52" s="63" t="s">
        <v>427</v>
      </c>
      <c r="I52" s="63" t="s">
        <v>427</v>
      </c>
      <c r="J52" s="63" t="s">
        <v>427</v>
      </c>
      <c r="K52" s="63" t="s">
        <v>419</v>
      </c>
    </row>
    <row r="53" spans="2:11">
      <c r="D53" s="62" t="s">
        <v>371</v>
      </c>
      <c r="E53" s="63" t="s">
        <v>427</v>
      </c>
      <c r="F53" s="63" t="s">
        <v>427</v>
      </c>
      <c r="G53" s="63" t="s">
        <v>427</v>
      </c>
      <c r="H53" s="63" t="s">
        <v>427</v>
      </c>
      <c r="I53" s="63" t="s">
        <v>427</v>
      </c>
      <c r="J53" s="63" t="s">
        <v>427</v>
      </c>
      <c r="K53" s="63" t="s">
        <v>419</v>
      </c>
    </row>
    <row r="54" spans="2:11">
      <c r="D54" s="62" t="s">
        <v>490</v>
      </c>
      <c r="E54" s="63" t="s">
        <v>427</v>
      </c>
      <c r="F54" s="63" t="s">
        <v>427</v>
      </c>
      <c r="G54" s="63" t="s">
        <v>427</v>
      </c>
      <c r="H54" s="63" t="s">
        <v>427</v>
      </c>
      <c r="I54" s="63" t="s">
        <v>427</v>
      </c>
      <c r="J54" s="63" t="s">
        <v>427</v>
      </c>
      <c r="K54" s="63" t="s">
        <v>419</v>
      </c>
    </row>
    <row r="55" spans="2:11">
      <c r="D55" s="62" t="s">
        <v>491</v>
      </c>
      <c r="E55" s="63" t="s">
        <v>427</v>
      </c>
      <c r="F55" s="63" t="s">
        <v>427</v>
      </c>
      <c r="G55" s="63" t="s">
        <v>427</v>
      </c>
      <c r="H55" s="63" t="s">
        <v>427</v>
      </c>
      <c r="I55" s="63" t="s">
        <v>427</v>
      </c>
      <c r="J55" s="63" t="s">
        <v>427</v>
      </c>
      <c r="K55" s="63" t="s">
        <v>427</v>
      </c>
    </row>
    <row r="56" spans="2:11">
      <c r="D56" s="62" t="s">
        <v>492</v>
      </c>
      <c r="E56" s="63" t="s">
        <v>368</v>
      </c>
      <c r="F56" s="63" t="s">
        <v>368</v>
      </c>
      <c r="G56" s="63" t="s">
        <v>368</v>
      </c>
      <c r="H56" s="63" t="s">
        <v>368</v>
      </c>
      <c r="I56" s="63" t="s">
        <v>427</v>
      </c>
      <c r="J56" s="63" t="s">
        <v>368</v>
      </c>
      <c r="K56" s="63" t="s">
        <v>427</v>
      </c>
    </row>
    <row r="58" spans="2:11">
      <c r="B58" s="28" t="s">
        <v>493</v>
      </c>
    </row>
    <row r="59" spans="2:11">
      <c r="C59" s="7" t="s">
        <v>494</v>
      </c>
    </row>
    <row r="60" spans="2:11" outlineLevel="1">
      <c r="C60" s="70" t="s">
        <v>495</v>
      </c>
    </row>
    <row r="61" spans="2:11" outlineLevel="1">
      <c r="C61" s="141" t="s">
        <v>496</v>
      </c>
    </row>
    <row r="62" spans="2:11">
      <c r="C62" s="7" t="s">
        <v>497</v>
      </c>
    </row>
    <row r="63" spans="2:11" outlineLevel="1">
      <c r="C63" s="69" t="s">
        <v>498</v>
      </c>
    </row>
    <row r="64" spans="2:11">
      <c r="C64" s="7" t="s">
        <v>499</v>
      </c>
    </row>
    <row r="65" spans="3:16">
      <c r="C65" s="7" t="s">
        <v>985</v>
      </c>
    </row>
    <row r="66" spans="3:16" outlineLevel="1">
      <c r="C66" s="71" t="s">
        <v>500</v>
      </c>
    </row>
    <row r="67" spans="3:16" outlineLevel="1">
      <c r="C67" s="69" t="s">
        <v>1170</v>
      </c>
    </row>
    <row r="68" spans="3:16" outlineLevel="1">
      <c r="C68" s="72" t="s">
        <v>501</v>
      </c>
    </row>
    <row r="69" spans="3:16" outlineLevel="1">
      <c r="C69" s="69" t="s">
        <v>502</v>
      </c>
    </row>
    <row r="70" spans="3:16" outlineLevel="1"/>
    <row r="71" spans="3:16">
      <c r="C71" s="7" t="s">
        <v>1119</v>
      </c>
    </row>
    <row r="72" spans="3:16">
      <c r="C72" s="7" t="s">
        <v>1133</v>
      </c>
      <c r="E72" s="7" t="s">
        <v>1123</v>
      </c>
      <c r="P72" s="7" t="s">
        <v>1131</v>
      </c>
    </row>
    <row r="73" spans="3:16">
      <c r="C73" s="7" t="s">
        <v>1134</v>
      </c>
      <c r="E73" s="7" t="s">
        <v>1124</v>
      </c>
      <c r="P73" s="7" t="s">
        <v>1132</v>
      </c>
    </row>
    <row r="74" spans="3:16">
      <c r="C74" s="58" t="s">
        <v>1135</v>
      </c>
      <c r="E74" s="7" t="s">
        <v>1125</v>
      </c>
      <c r="P74" s="7" t="s">
        <v>1126</v>
      </c>
    </row>
  </sheetData>
  <phoneticPr fontId="2"/>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C2356-3C74-40D4-861D-3FFC5C0334F8}">
  <sheetPr>
    <tabColor theme="1"/>
    <outlinePr summaryBelow="0" summaryRight="0"/>
  </sheetPr>
  <dimension ref="A1"/>
  <sheetViews>
    <sheetView workbookViewId="0"/>
  </sheetViews>
  <sheetFormatPr defaultRowHeight="11.25"/>
  <sheetData/>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3D2EE-CC0F-4883-833D-EA71C04CAAC1}">
  <sheetPr codeName="Sheet1">
    <tabColor theme="0" tint="-0.249977111117893"/>
  </sheetPr>
  <dimension ref="A1:E11"/>
  <sheetViews>
    <sheetView workbookViewId="0"/>
  </sheetViews>
  <sheetFormatPr defaultRowHeight="11.25"/>
  <cols>
    <col min="1" max="1" width="12.1640625" style="7" bestFit="1" customWidth="1"/>
    <col min="2" max="2" width="13.33203125" style="7" bestFit="1" customWidth="1"/>
    <col min="3" max="3" width="18" style="7" bestFit="1" customWidth="1"/>
    <col min="4" max="4" width="40" style="7" customWidth="1"/>
    <col min="5" max="5" width="64.5" style="7" customWidth="1"/>
    <col min="6" max="16384" width="9.33203125" style="7"/>
  </cols>
  <sheetData>
    <row r="1" spans="1:5">
      <c r="A1" s="53" t="s">
        <v>356</v>
      </c>
      <c r="B1" s="54" t="s">
        <v>357</v>
      </c>
      <c r="C1" s="54" t="s">
        <v>358</v>
      </c>
      <c r="D1" s="54" t="s">
        <v>359</v>
      </c>
      <c r="E1" s="54" t="s">
        <v>360</v>
      </c>
    </row>
    <row r="2" spans="1:5" ht="33.75">
      <c r="A2" s="55" t="s">
        <v>361</v>
      </c>
      <c r="B2" s="55" t="s">
        <v>362</v>
      </c>
      <c r="C2" s="55"/>
      <c r="D2" s="55"/>
      <c r="E2" s="55"/>
    </row>
    <row r="3" spans="1:5" ht="78.75">
      <c r="A3" s="55" t="s">
        <v>56</v>
      </c>
      <c r="B3" s="55" t="s">
        <v>363</v>
      </c>
      <c r="C3" s="55"/>
      <c r="D3" s="56" t="s">
        <v>364</v>
      </c>
      <c r="E3" s="56" t="s">
        <v>365</v>
      </c>
    </row>
    <row r="4" spans="1:5" ht="112.5">
      <c r="A4" s="55" t="s">
        <v>366</v>
      </c>
      <c r="B4" s="55" t="s">
        <v>367</v>
      </c>
      <c r="C4" s="55" t="s">
        <v>368</v>
      </c>
      <c r="D4" s="55" t="s">
        <v>369</v>
      </c>
      <c r="E4" s="56" t="s">
        <v>370</v>
      </c>
    </row>
    <row r="5" spans="1:5">
      <c r="A5" s="55" t="s">
        <v>371</v>
      </c>
      <c r="B5" s="55" t="s">
        <v>367</v>
      </c>
      <c r="C5" s="55" t="s">
        <v>372</v>
      </c>
      <c r="D5" s="56" t="s">
        <v>373</v>
      </c>
      <c r="E5" s="56" t="s">
        <v>374</v>
      </c>
    </row>
    <row r="6" spans="1:5">
      <c r="A6" s="55" t="s">
        <v>55</v>
      </c>
      <c r="B6" s="55" t="s">
        <v>375</v>
      </c>
      <c r="C6" s="55"/>
      <c r="D6" s="55"/>
      <c r="E6" s="55"/>
    </row>
    <row r="7" spans="1:5">
      <c r="A7" s="55" t="s">
        <v>376</v>
      </c>
      <c r="B7" s="55" t="s">
        <v>377</v>
      </c>
      <c r="C7" s="55"/>
      <c r="D7" s="55"/>
      <c r="E7" s="55"/>
    </row>
    <row r="9" spans="1:5">
      <c r="A9" s="7" t="s">
        <v>378</v>
      </c>
    </row>
    <row r="10" spans="1:5">
      <c r="A10" s="7" t="s">
        <v>379</v>
      </c>
    </row>
    <row r="11" spans="1:5">
      <c r="A11" s="7" t="s">
        <v>380</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3</vt:i4>
      </vt:variant>
    </vt:vector>
  </HeadingPairs>
  <TitlesOfParts>
    <vt:vector size="14" baseType="lpstr">
      <vt:lpstr>セットアップ事項</vt:lpstr>
      <vt:lpstr>shortcut設定</vt:lpstr>
      <vt:lpstr>shortcut</vt:lpstr>
      <vt:lpstr>symlink</vt:lpstr>
      <vt:lpstr>linux環境構築</vt:lpstr>
      <vt:lpstr>検討→</vt:lpstr>
      <vt:lpstr>PCバックアップ先</vt:lpstr>
      <vt:lpstr>旧→</vt:lpstr>
      <vt:lpstr>CloudStrg検討</vt:lpstr>
      <vt:lpstr>script整理</vt:lpstr>
      <vt:lpstr>PCバックアップPrg整理</vt:lpstr>
      <vt:lpstr>shortcut!Print_Area</vt:lpstr>
      <vt:lpstr>symlink!Print_Area</vt:lpstr>
      <vt:lpstr>カテゴリ</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dcterms:created xsi:type="dcterms:W3CDTF">2021-01-15T04:23:06Z</dcterms:created>
  <dcterms:modified xsi:type="dcterms:W3CDTF">2023-11-21T14:02:31Z</dcterms:modified>
</cp:coreProperties>
</file>