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18EC4294-4E09-4238-B76C-6EAE7310BA55}" xr6:coauthVersionLast="47" xr6:coauthVersionMax="47" xr10:uidLastSave="{00000000-0000-0000-0000-000000000000}"/>
  <bookViews>
    <workbookView xWindow="-32400" yWindow="-4080" windowWidth="32415" windowHeight="40725" activeTab="1" xr2:uid="{4766EE0F-731E-4860-9E19-7E5345AFF867}"/>
  </bookViews>
  <sheets>
    <sheet name="shortcut設定" sheetId="8" r:id="rId1"/>
    <sheet name="shortcut" sheetId="20" r:id="rId2"/>
    <sheet name="symlink" sheetId="4" r:id="rId3"/>
    <sheet name="linux環境構築" sheetId="14" r:id="rId4"/>
    <sheet name="セットアップ事項(private)" sheetId="3" r:id="rId5"/>
    <sheet name="セットアップ事項(work)" sheetId="10" r:id="rId6"/>
    <sheet name="検討→" sheetId="19" r:id="rId7"/>
    <sheet name="CloudStrg検討" sheetId="15" r:id="rId8"/>
    <sheet name="PCバックアップ検討" sheetId="16" r:id="rId9"/>
    <sheet name="script整理" sheetId="17" r:id="rId10"/>
    <sheet name="PCバックアップPrg整理" sheetId="18" r:id="rId11"/>
  </sheets>
  <definedNames>
    <definedName name="_xlnm._FilterDatabase" localSheetId="3" hidden="1">linux環境構築!#REF!</definedName>
    <definedName name="_xlnm._FilterDatabase" localSheetId="1" hidden="1">shortcut!$A$2:$Y$182</definedName>
    <definedName name="_xlnm._FilterDatabase" localSheetId="2" hidden="1">symlink!$A$2:$K$28</definedName>
    <definedName name="_xlnm._FilterDatabase" localSheetId="4" hidden="1">'セットアップ事項(private)'!$A$1:$F$82</definedName>
    <definedName name="_xlnm._FilterDatabase" localSheetId="5" hidden="1">'セットアップ事項(work)'!$A$1:$F$40</definedName>
    <definedName name="_xlnm.Print_Area" localSheetId="1">shortcut!$A$1:$K$183</definedName>
    <definedName name="_xlnm.Print_Area" localSheetId="2">symlink!$A$1:$I$28</definedName>
    <definedName name="カテゴリ">shortcut設定!$F$12:$F$36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2" i="20" l="1"/>
  <c r="R181" i="20"/>
  <c r="R180" i="20"/>
  <c r="R179" i="20"/>
  <c r="R178" i="20"/>
  <c r="R177" i="20"/>
  <c r="R176" i="20"/>
  <c r="R125" i="20"/>
  <c r="R124" i="20"/>
  <c r="R123" i="20"/>
  <c r="R175" i="20"/>
  <c r="Q175" i="20" s="1"/>
  <c r="R174" i="20"/>
  <c r="R173" i="20"/>
  <c r="R172" i="20"/>
  <c r="R171" i="20"/>
  <c r="R170" i="20"/>
  <c r="R169" i="20"/>
  <c r="R168" i="20"/>
  <c r="R167" i="20"/>
  <c r="Q167" i="20" s="1"/>
  <c r="R166" i="20"/>
  <c r="R165" i="20"/>
  <c r="R163" i="20"/>
  <c r="R162" i="20"/>
  <c r="R161" i="20"/>
  <c r="R160" i="20"/>
  <c r="R159" i="20"/>
  <c r="R158" i="20"/>
  <c r="R157" i="20"/>
  <c r="R156" i="20"/>
  <c r="R155" i="20"/>
  <c r="R154" i="20"/>
  <c r="R153" i="20"/>
  <c r="R152" i="20"/>
  <c r="R151" i="20"/>
  <c r="R150" i="20"/>
  <c r="R149" i="20"/>
  <c r="R148" i="20"/>
  <c r="R147" i="20"/>
  <c r="R146" i="20"/>
  <c r="R145" i="20"/>
  <c r="R144" i="20"/>
  <c r="R143" i="20"/>
  <c r="R142" i="20"/>
  <c r="R141" i="20"/>
  <c r="R140" i="20"/>
  <c r="R139" i="20"/>
  <c r="R138" i="20"/>
  <c r="R137" i="20"/>
  <c r="R136" i="20"/>
  <c r="R135" i="20"/>
  <c r="R134" i="20"/>
  <c r="R133" i="20"/>
  <c r="R132" i="20"/>
  <c r="R131" i="20"/>
  <c r="R130" i="20"/>
  <c r="R129" i="20"/>
  <c r="R128" i="20"/>
  <c r="R127" i="20"/>
  <c r="R126" i="20"/>
  <c r="R122" i="20"/>
  <c r="R121" i="20"/>
  <c r="R120" i="20"/>
  <c r="R119" i="20"/>
  <c r="R118" i="20"/>
  <c r="R117" i="20"/>
  <c r="R116" i="20"/>
  <c r="R115"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R10" i="20"/>
  <c r="R9" i="20"/>
  <c r="R8" i="20"/>
  <c r="R7" i="20"/>
  <c r="R6" i="20"/>
  <c r="R5" i="20"/>
  <c r="R4" i="20"/>
  <c r="R164" i="20"/>
  <c r="Q164" i="20" s="1"/>
  <c r="X182" i="20"/>
  <c r="W182" i="20"/>
  <c r="X181" i="20"/>
  <c r="W181" i="20"/>
  <c r="X180" i="20"/>
  <c r="W180" i="20"/>
  <c r="X179" i="20"/>
  <c r="W179" i="20"/>
  <c r="X178" i="20"/>
  <c r="W178" i="20"/>
  <c r="X177" i="20"/>
  <c r="W177" i="20"/>
  <c r="X176" i="20"/>
  <c r="W176" i="20"/>
  <c r="X125" i="20"/>
  <c r="W125" i="20"/>
  <c r="X124" i="20"/>
  <c r="W124" i="20"/>
  <c r="X123" i="20"/>
  <c r="W123" i="20"/>
  <c r="X175" i="20"/>
  <c r="W175" i="20"/>
  <c r="X174" i="20"/>
  <c r="W174" i="20"/>
  <c r="X173" i="20"/>
  <c r="W173" i="20"/>
  <c r="X172" i="20"/>
  <c r="W172" i="20" s="1"/>
  <c r="X171" i="20"/>
  <c r="W171" i="20"/>
  <c r="X170" i="20"/>
  <c r="W170" i="20" s="1"/>
  <c r="X169" i="20"/>
  <c r="W169" i="20"/>
  <c r="X168" i="20"/>
  <c r="W168" i="20"/>
  <c r="X167" i="20"/>
  <c r="W167" i="20"/>
  <c r="X166" i="20"/>
  <c r="W166" i="20"/>
  <c r="X165" i="20"/>
  <c r="W165" i="20"/>
  <c r="X164" i="20"/>
  <c r="W164" i="20"/>
  <c r="X163" i="20"/>
  <c r="W163" i="20"/>
  <c r="X162" i="20"/>
  <c r="W162" i="20"/>
  <c r="X161" i="20"/>
  <c r="W161" i="20"/>
  <c r="X160" i="20"/>
  <c r="W160" i="20"/>
  <c r="X159" i="20"/>
  <c r="W159" i="20"/>
  <c r="X158" i="20"/>
  <c r="W158" i="20"/>
  <c r="X157" i="20"/>
  <c r="W157" i="20"/>
  <c r="X156" i="20"/>
  <c r="W156" i="20"/>
  <c r="X155" i="20"/>
  <c r="W155" i="20"/>
  <c r="X154" i="20"/>
  <c r="W154" i="20"/>
  <c r="X153" i="20"/>
  <c r="W153" i="20"/>
  <c r="X152" i="20"/>
  <c r="W152" i="20"/>
  <c r="X151" i="20"/>
  <c r="W151" i="20"/>
  <c r="X150" i="20"/>
  <c r="W150" i="20"/>
  <c r="X149" i="20"/>
  <c r="W149" i="20"/>
  <c r="X148" i="20"/>
  <c r="W148" i="20"/>
  <c r="X147" i="20"/>
  <c r="W147" i="20"/>
  <c r="X146" i="20"/>
  <c r="W146" i="20"/>
  <c r="X145" i="20"/>
  <c r="W145" i="20"/>
  <c r="X144" i="20"/>
  <c r="W144" i="20"/>
  <c r="X143" i="20"/>
  <c r="W143" i="20"/>
  <c r="X142" i="20"/>
  <c r="W142" i="20"/>
  <c r="X141" i="20"/>
  <c r="W141" i="20"/>
  <c r="X140" i="20"/>
  <c r="W140" i="20"/>
  <c r="X139" i="20"/>
  <c r="W139" i="20"/>
  <c r="X138" i="20"/>
  <c r="W138" i="20"/>
  <c r="X137" i="20"/>
  <c r="W137" i="20"/>
  <c r="X136" i="20"/>
  <c r="W136" i="20"/>
  <c r="X135" i="20"/>
  <c r="W135" i="20"/>
  <c r="X134" i="20"/>
  <c r="W134" i="20"/>
  <c r="X133" i="20"/>
  <c r="W133" i="20"/>
  <c r="X132" i="20"/>
  <c r="W132" i="20"/>
  <c r="X131" i="20"/>
  <c r="W131" i="20"/>
  <c r="X130" i="20"/>
  <c r="W130" i="20"/>
  <c r="X129" i="20"/>
  <c r="W129" i="20"/>
  <c r="X128" i="20"/>
  <c r="W128" i="20"/>
  <c r="X127" i="20"/>
  <c r="W127" i="20"/>
  <c r="X126" i="20"/>
  <c r="W126" i="20" s="1"/>
  <c r="X122" i="20"/>
  <c r="W122" i="20"/>
  <c r="X121" i="20"/>
  <c r="W121" i="20"/>
  <c r="X120" i="20"/>
  <c r="W120" i="20"/>
  <c r="X119" i="20"/>
  <c r="W119" i="20"/>
  <c r="X118" i="20"/>
  <c r="W118" i="20"/>
  <c r="X117" i="20"/>
  <c r="W117" i="20" s="1"/>
  <c r="X116" i="20"/>
  <c r="W116" i="20"/>
  <c r="X115" i="20"/>
  <c r="W115" i="20"/>
  <c r="X114" i="20"/>
  <c r="W114" i="20"/>
  <c r="X113" i="20"/>
  <c r="W113" i="20"/>
  <c r="X112" i="20"/>
  <c r="W112" i="20"/>
  <c r="X111" i="20"/>
  <c r="W111" i="20"/>
  <c r="X110" i="20"/>
  <c r="W110" i="20"/>
  <c r="X109" i="20"/>
  <c r="W109" i="20"/>
  <c r="X108" i="20"/>
  <c r="W108" i="20"/>
  <c r="X107" i="20"/>
  <c r="W107" i="20"/>
  <c r="X106" i="20"/>
  <c r="W106" i="20"/>
  <c r="X105" i="20"/>
  <c r="W105" i="20"/>
  <c r="X104" i="20"/>
  <c r="W104" i="20"/>
  <c r="X103" i="20"/>
  <c r="W103" i="20"/>
  <c r="X102" i="20"/>
  <c r="W102" i="20"/>
  <c r="X101" i="20"/>
  <c r="W101" i="20"/>
  <c r="X100" i="20"/>
  <c r="W100" i="20"/>
  <c r="X99" i="20"/>
  <c r="W99" i="20"/>
  <c r="X98" i="20"/>
  <c r="W98" i="20"/>
  <c r="X97" i="20"/>
  <c r="W97" i="20"/>
  <c r="X96" i="20"/>
  <c r="W96" i="20"/>
  <c r="X95" i="20"/>
  <c r="W95" i="20"/>
  <c r="X94" i="20"/>
  <c r="W94" i="20"/>
  <c r="X93" i="20"/>
  <c r="W93" i="20"/>
  <c r="X92" i="20"/>
  <c r="W92" i="20"/>
  <c r="X91" i="20"/>
  <c r="W91" i="20"/>
  <c r="X90" i="20"/>
  <c r="W90" i="20"/>
  <c r="X89" i="20"/>
  <c r="W89" i="20"/>
  <c r="X88" i="20"/>
  <c r="W88" i="20"/>
  <c r="X87" i="20"/>
  <c r="W87" i="20"/>
  <c r="X86" i="20"/>
  <c r="W86" i="20"/>
  <c r="X85" i="20"/>
  <c r="W85" i="20"/>
  <c r="X84" i="20"/>
  <c r="W84" i="20"/>
  <c r="X83" i="20"/>
  <c r="W83" i="20"/>
  <c r="X82" i="20"/>
  <c r="W82" i="20"/>
  <c r="X81" i="20"/>
  <c r="W81" i="20"/>
  <c r="X80" i="20"/>
  <c r="W80" i="20"/>
  <c r="X79" i="20"/>
  <c r="W79" i="20"/>
  <c r="X78" i="20"/>
  <c r="W78" i="20"/>
  <c r="X77" i="20"/>
  <c r="W77" i="20"/>
  <c r="X76" i="20"/>
  <c r="W76" i="20"/>
  <c r="X75" i="20"/>
  <c r="W75" i="20"/>
  <c r="X74" i="20"/>
  <c r="W74" i="20"/>
  <c r="X73" i="20"/>
  <c r="W73" i="20"/>
  <c r="X72" i="20"/>
  <c r="W72" i="20"/>
  <c r="X71" i="20"/>
  <c r="W71" i="20"/>
  <c r="X70" i="20"/>
  <c r="W70" i="20"/>
  <c r="X69" i="20"/>
  <c r="W69" i="20"/>
  <c r="X68" i="20"/>
  <c r="W68" i="20"/>
  <c r="X67" i="20"/>
  <c r="W67" i="20"/>
  <c r="X66" i="20"/>
  <c r="W66" i="20"/>
  <c r="X65" i="20"/>
  <c r="W65" i="20"/>
  <c r="X64" i="20"/>
  <c r="W64" i="20"/>
  <c r="X63" i="20"/>
  <c r="W63" i="20"/>
  <c r="X62" i="20"/>
  <c r="W62" i="20"/>
  <c r="X61" i="20"/>
  <c r="W61" i="20"/>
  <c r="X60" i="20"/>
  <c r="W60" i="20"/>
  <c r="X59" i="20"/>
  <c r="W59" i="20"/>
  <c r="X58" i="20"/>
  <c r="W58" i="20"/>
  <c r="X57" i="20"/>
  <c r="W57" i="20" s="1"/>
  <c r="X56" i="20"/>
  <c r="W56" i="20"/>
  <c r="X55" i="20"/>
  <c r="W55" i="20"/>
  <c r="X54" i="20"/>
  <c r="W54" i="20"/>
  <c r="X53" i="20"/>
  <c r="W53" i="20"/>
  <c r="X52" i="20"/>
  <c r="W52" i="20"/>
  <c r="X51" i="20"/>
  <c r="W51" i="20"/>
  <c r="X50" i="20"/>
  <c r="W50" i="20"/>
  <c r="X49" i="20"/>
  <c r="W49" i="20"/>
  <c r="X48" i="20"/>
  <c r="W48" i="20"/>
  <c r="X47" i="20"/>
  <c r="W47" i="20"/>
  <c r="X46" i="20"/>
  <c r="W46" i="20"/>
  <c r="X45" i="20"/>
  <c r="W45" i="20"/>
  <c r="X44" i="20"/>
  <c r="W44" i="20"/>
  <c r="X43" i="20"/>
  <c r="W43" i="20"/>
  <c r="X42" i="20"/>
  <c r="W42" i="20"/>
  <c r="X41" i="20"/>
  <c r="W41" i="20"/>
  <c r="X40" i="20"/>
  <c r="W40" i="20"/>
  <c r="X39" i="20"/>
  <c r="W39" i="20"/>
  <c r="X38" i="20"/>
  <c r="W38" i="20"/>
  <c r="X37" i="20"/>
  <c r="W37" i="20"/>
  <c r="X36" i="20"/>
  <c r="W36" i="20"/>
  <c r="X35" i="20"/>
  <c r="W35" i="20"/>
  <c r="X34" i="20"/>
  <c r="W34" i="20"/>
  <c r="X33" i="20"/>
  <c r="W33" i="20"/>
  <c r="X32" i="20"/>
  <c r="W32" i="20"/>
  <c r="X31" i="20"/>
  <c r="W31" i="20"/>
  <c r="X30" i="20"/>
  <c r="W30" i="20" s="1"/>
  <c r="X29" i="20"/>
  <c r="W29" i="20"/>
  <c r="X28" i="20"/>
  <c r="W28" i="20"/>
  <c r="X27" i="20"/>
  <c r="W27" i="20"/>
  <c r="X26" i="20"/>
  <c r="W26" i="20"/>
  <c r="X25" i="20"/>
  <c r="W25" i="20"/>
  <c r="X24" i="20"/>
  <c r="W24" i="20"/>
  <c r="X23" i="20"/>
  <c r="W23" i="20"/>
  <c r="X22" i="20"/>
  <c r="W22" i="20"/>
  <c r="X21" i="20"/>
  <c r="W21" i="20"/>
  <c r="X20" i="20"/>
  <c r="W20" i="20"/>
  <c r="X19" i="20"/>
  <c r="W19" i="20"/>
  <c r="X18" i="20"/>
  <c r="W18" i="20"/>
  <c r="X17" i="20"/>
  <c r="W17" i="20"/>
  <c r="X16" i="20"/>
  <c r="W16" i="20"/>
  <c r="X14" i="20"/>
  <c r="W14" i="20"/>
  <c r="X13" i="20"/>
  <c r="W13" i="20"/>
  <c r="X12" i="20"/>
  <c r="W12" i="20"/>
  <c r="X11" i="20"/>
  <c r="W11" i="20"/>
  <c r="X10" i="20"/>
  <c r="W10" i="20"/>
  <c r="X9" i="20"/>
  <c r="W9" i="20"/>
  <c r="X8" i="20"/>
  <c r="W8" i="20"/>
  <c r="X7" i="20"/>
  <c r="W7" i="20"/>
  <c r="X6" i="20"/>
  <c r="W6" i="20"/>
  <c r="X5" i="20"/>
  <c r="W5" i="20"/>
  <c r="X4" i="20"/>
  <c r="W4" i="20"/>
  <c r="X15" i="20"/>
  <c r="W15" i="20" s="1"/>
  <c r="V182" i="20"/>
  <c r="V181" i="20"/>
  <c r="V180" i="20"/>
  <c r="V179" i="20"/>
  <c r="V178" i="20"/>
  <c r="V177" i="20"/>
  <c r="V176" i="20"/>
  <c r="V125" i="20"/>
  <c r="V124" i="20"/>
  <c r="V123" i="20"/>
  <c r="V175" i="20"/>
  <c r="V174" i="20"/>
  <c r="V173" i="20"/>
  <c r="V172" i="20"/>
  <c r="V171" i="20"/>
  <c r="V170" i="20"/>
  <c r="V169" i="20"/>
  <c r="V168" i="20"/>
  <c r="V167" i="20"/>
  <c r="V166" i="20"/>
  <c r="V165" i="20"/>
  <c r="V164" i="20"/>
  <c r="V163" i="20"/>
  <c r="V162" i="20"/>
  <c r="V158" i="20"/>
  <c r="V155" i="20"/>
  <c r="V154" i="20"/>
  <c r="V153" i="20"/>
  <c r="V152" i="20"/>
  <c r="V150" i="20"/>
  <c r="V149" i="20"/>
  <c r="V148" i="20"/>
  <c r="V147" i="20"/>
  <c r="V146" i="20"/>
  <c r="V145" i="20"/>
  <c r="V144" i="20"/>
  <c r="V143" i="20"/>
  <c r="V141" i="20"/>
  <c r="V137" i="20"/>
  <c r="V136" i="20"/>
  <c r="V135" i="20"/>
  <c r="V134" i="20"/>
  <c r="V133" i="20"/>
  <c r="V132" i="20"/>
  <c r="V126" i="20"/>
  <c r="V122" i="20"/>
  <c r="V121" i="20"/>
  <c r="V120" i="20"/>
  <c r="V119" i="20"/>
  <c r="V118" i="20"/>
  <c r="V117" i="20"/>
  <c r="V116" i="20"/>
  <c r="V115" i="20"/>
  <c r="V114" i="20"/>
  <c r="V113" i="20"/>
  <c r="V112" i="20"/>
  <c r="V111" i="20"/>
  <c r="V110" i="20"/>
  <c r="V109" i="20"/>
  <c r="V108" i="20"/>
  <c r="V107" i="20"/>
  <c r="V106" i="20"/>
  <c r="V105" i="20"/>
  <c r="V104" i="20"/>
  <c r="V103" i="20"/>
  <c r="V102" i="20"/>
  <c r="V101" i="20"/>
  <c r="V100" i="20"/>
  <c r="V99" i="20"/>
  <c r="V98" i="20"/>
  <c r="V97" i="20"/>
  <c r="V96" i="20"/>
  <c r="V95" i="20"/>
  <c r="V94" i="20"/>
  <c r="V93" i="20"/>
  <c r="V92" i="20"/>
  <c r="V91" i="20"/>
  <c r="V90" i="20"/>
  <c r="V89" i="20"/>
  <c r="V88" i="20"/>
  <c r="V87" i="20"/>
  <c r="V86" i="20"/>
  <c r="V85" i="20"/>
  <c r="V83" i="20"/>
  <c r="V82" i="20"/>
  <c r="V81" i="20"/>
  <c r="V80" i="20"/>
  <c r="V79" i="20"/>
  <c r="V78" i="20"/>
  <c r="V77" i="20"/>
  <c r="V76" i="20"/>
  <c r="V74" i="20"/>
  <c r="V73" i="20"/>
  <c r="V72" i="20"/>
  <c r="V71" i="20"/>
  <c r="V70" i="20"/>
  <c r="V69" i="20"/>
  <c r="V68" i="20"/>
  <c r="V66" i="20"/>
  <c r="V65" i="20"/>
  <c r="V64" i="20"/>
  <c r="V63" i="20"/>
  <c r="V61" i="20"/>
  <c r="V60" i="20"/>
  <c r="V59" i="20"/>
  <c r="V58" i="20"/>
  <c r="V57" i="20"/>
  <c r="V56" i="20"/>
  <c r="V55" i="20"/>
  <c r="V54" i="20"/>
  <c r="V53" i="20"/>
  <c r="V52" i="20"/>
  <c r="V51" i="20"/>
  <c r="V50" i="20"/>
  <c r="V49" i="20"/>
  <c r="V48" i="20"/>
  <c r="V47" i="20"/>
  <c r="V46" i="20"/>
  <c r="V45" i="20"/>
  <c r="V44"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V11" i="20"/>
  <c r="V10" i="20"/>
  <c r="V9" i="20"/>
  <c r="V8" i="20"/>
  <c r="V7" i="20"/>
  <c r="V6" i="20"/>
  <c r="V5" i="20"/>
  <c r="V4" i="20"/>
  <c r="S4" i="20"/>
  <c r="Q168" i="20"/>
  <c r="P182" i="20"/>
  <c r="N182" i="20"/>
  <c r="P181" i="20"/>
  <c r="N181" i="20"/>
  <c r="P180" i="20"/>
  <c r="N180" i="20"/>
  <c r="P179" i="20"/>
  <c r="N179" i="20"/>
  <c r="P178" i="20"/>
  <c r="N178" i="20"/>
  <c r="P177" i="20"/>
  <c r="N177" i="20"/>
  <c r="P176" i="20"/>
  <c r="N176" i="20"/>
  <c r="P175" i="20"/>
  <c r="N175" i="20"/>
  <c r="P174" i="20"/>
  <c r="N174" i="20"/>
  <c r="P173" i="20"/>
  <c r="N173" i="20"/>
  <c r="P172" i="20"/>
  <c r="N172" i="20"/>
  <c r="P171" i="20"/>
  <c r="N171" i="20"/>
  <c r="P170" i="20"/>
  <c r="N170" i="20"/>
  <c r="P169" i="20"/>
  <c r="N169" i="20"/>
  <c r="P168" i="20"/>
  <c r="N168" i="20"/>
  <c r="P167" i="20"/>
  <c r="N167" i="20"/>
  <c r="P166" i="20"/>
  <c r="N166" i="20"/>
  <c r="P165" i="20"/>
  <c r="N165" i="20"/>
  <c r="P164" i="20"/>
  <c r="N164" i="20"/>
  <c r="P163" i="20"/>
  <c r="N163" i="20"/>
  <c r="P162" i="20"/>
  <c r="N162" i="20"/>
  <c r="P161" i="20"/>
  <c r="N161" i="20"/>
  <c r="P160" i="20"/>
  <c r="N160" i="20"/>
  <c r="P159" i="20"/>
  <c r="N159" i="20"/>
  <c r="P158" i="20"/>
  <c r="N158" i="20"/>
  <c r="P157" i="20"/>
  <c r="N157" i="20"/>
  <c r="P156" i="20"/>
  <c r="N156" i="20"/>
  <c r="P155" i="20"/>
  <c r="N155" i="20"/>
  <c r="P154" i="20"/>
  <c r="N154" i="20"/>
  <c r="P153" i="20"/>
  <c r="N153" i="20"/>
  <c r="P152" i="20"/>
  <c r="N152" i="20"/>
  <c r="P151" i="20"/>
  <c r="N151" i="20"/>
  <c r="P150" i="20"/>
  <c r="N150" i="20"/>
  <c r="P149" i="20"/>
  <c r="N149" i="20"/>
  <c r="P148" i="20"/>
  <c r="N148" i="20"/>
  <c r="P147" i="20"/>
  <c r="N147" i="20"/>
  <c r="P146" i="20"/>
  <c r="N146" i="20"/>
  <c r="P145" i="20"/>
  <c r="N145" i="20"/>
  <c r="P144" i="20"/>
  <c r="N144" i="20"/>
  <c r="P143" i="20"/>
  <c r="N143" i="20"/>
  <c r="P142" i="20"/>
  <c r="N142" i="20"/>
  <c r="P141" i="20"/>
  <c r="N141" i="20"/>
  <c r="P140" i="20"/>
  <c r="N140" i="20"/>
  <c r="P139" i="20"/>
  <c r="N139" i="20"/>
  <c r="P138" i="20"/>
  <c r="N138" i="20"/>
  <c r="P137" i="20"/>
  <c r="N137" i="20"/>
  <c r="P136" i="20"/>
  <c r="N136" i="20"/>
  <c r="P135" i="20"/>
  <c r="N135" i="20"/>
  <c r="P134" i="20"/>
  <c r="N134" i="20"/>
  <c r="P133" i="20"/>
  <c r="N133" i="20"/>
  <c r="P132" i="20"/>
  <c r="N132" i="20"/>
  <c r="P131" i="20"/>
  <c r="N131" i="20"/>
  <c r="P130" i="20"/>
  <c r="N130" i="20"/>
  <c r="P129" i="20"/>
  <c r="N129" i="20"/>
  <c r="P128" i="20"/>
  <c r="N128" i="20"/>
  <c r="P127" i="20"/>
  <c r="N127" i="20"/>
  <c r="P126" i="20"/>
  <c r="N126" i="20"/>
  <c r="U182" i="20"/>
  <c r="U181" i="20"/>
  <c r="U180" i="20"/>
  <c r="U179" i="20"/>
  <c r="U178" i="20"/>
  <c r="U177" i="20"/>
  <c r="U176" i="20"/>
  <c r="U125" i="20"/>
  <c r="U124" i="20"/>
  <c r="U123" i="20"/>
  <c r="U175" i="20"/>
  <c r="U174" i="20"/>
  <c r="U173" i="20"/>
  <c r="U172" i="20"/>
  <c r="U171" i="20"/>
  <c r="U170" i="20"/>
  <c r="U169" i="20"/>
  <c r="U168" i="20"/>
  <c r="U167" i="20"/>
  <c r="U166" i="20"/>
  <c r="U165" i="20"/>
  <c r="U164" i="20"/>
  <c r="U163" i="20"/>
  <c r="U162" i="20"/>
  <c r="U161" i="20"/>
  <c r="U160" i="20"/>
  <c r="U159" i="20"/>
  <c r="U158" i="20"/>
  <c r="U157" i="20"/>
  <c r="U155" i="20"/>
  <c r="U154" i="20"/>
  <c r="U153" i="20"/>
  <c r="U152" i="20"/>
  <c r="U151" i="20"/>
  <c r="U150" i="20"/>
  <c r="U149" i="20"/>
  <c r="U148" i="20"/>
  <c r="U147" i="20"/>
  <c r="U146" i="20"/>
  <c r="U145" i="20"/>
  <c r="U144" i="20"/>
  <c r="U143" i="20"/>
  <c r="U142" i="20"/>
  <c r="U141" i="20"/>
  <c r="U140" i="20"/>
  <c r="U139" i="20"/>
  <c r="U138" i="20"/>
  <c r="U137" i="20"/>
  <c r="U136" i="20"/>
  <c r="U135" i="20"/>
  <c r="U134" i="20"/>
  <c r="U133" i="20"/>
  <c r="U132" i="20"/>
  <c r="U131" i="20"/>
  <c r="U130" i="20"/>
  <c r="U129" i="20"/>
  <c r="U128" i="20"/>
  <c r="U127" i="20"/>
  <c r="U126" i="20"/>
  <c r="U122" i="20"/>
  <c r="U121" i="20"/>
  <c r="U120" i="20"/>
  <c r="U119" i="20"/>
  <c r="U118" i="20"/>
  <c r="U117" i="20"/>
  <c r="U116" i="20"/>
  <c r="U115" i="20"/>
  <c r="U114" i="20"/>
  <c r="U113" i="20"/>
  <c r="U112" i="20"/>
  <c r="U111" i="20"/>
  <c r="U110" i="20"/>
  <c r="U109" i="20"/>
  <c r="U108" i="20"/>
  <c r="U107" i="20"/>
  <c r="U106" i="20"/>
  <c r="U105" i="20"/>
  <c r="U104" i="20"/>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U10" i="20"/>
  <c r="U9" i="20"/>
  <c r="U8" i="20"/>
  <c r="U7" i="20"/>
  <c r="U6" i="20"/>
  <c r="U5" i="20"/>
  <c r="U4" i="20"/>
  <c r="U156" i="20"/>
  <c r="Q5" i="20"/>
  <c r="S182" i="20"/>
  <c r="S181" i="20"/>
  <c r="S180" i="20"/>
  <c r="S179" i="20"/>
  <c r="S178" i="20"/>
  <c r="S177" i="20"/>
  <c r="S176" i="20"/>
  <c r="S125" i="20"/>
  <c r="S124" i="20"/>
  <c r="S123" i="20"/>
  <c r="S175" i="20"/>
  <c r="S174" i="20"/>
  <c r="S173" i="20"/>
  <c r="S172" i="20"/>
  <c r="S171" i="20"/>
  <c r="S170" i="20"/>
  <c r="S169" i="20"/>
  <c r="S168" i="20"/>
  <c r="S167" i="20"/>
  <c r="S166" i="20"/>
  <c r="S165" i="20"/>
  <c r="S164" i="20"/>
  <c r="S163" i="20"/>
  <c r="S162" i="20"/>
  <c r="S158" i="20"/>
  <c r="S155" i="20"/>
  <c r="S154" i="20"/>
  <c r="S153" i="20"/>
  <c r="S152" i="20"/>
  <c r="S150" i="20"/>
  <c r="S149" i="20"/>
  <c r="S148" i="20"/>
  <c r="S147" i="20"/>
  <c r="S146" i="20"/>
  <c r="S145" i="20"/>
  <c r="S144" i="20"/>
  <c r="S143" i="20"/>
  <c r="S141" i="20"/>
  <c r="S137" i="20"/>
  <c r="S136" i="20"/>
  <c r="S135" i="20"/>
  <c r="S134" i="20"/>
  <c r="S133" i="20"/>
  <c r="S132" i="20"/>
  <c r="S126" i="20"/>
  <c r="S122" i="20"/>
  <c r="S121" i="20"/>
  <c r="S120" i="20"/>
  <c r="S119" i="20"/>
  <c r="S118" i="20"/>
  <c r="S117" i="20"/>
  <c r="S116" i="20"/>
  <c r="S115" i="20"/>
  <c r="S114" i="20"/>
  <c r="S113" i="20"/>
  <c r="S112" i="20"/>
  <c r="S111" i="20"/>
  <c r="S110" i="20"/>
  <c r="S109" i="20"/>
  <c r="S108" i="20"/>
  <c r="S107" i="20"/>
  <c r="S106" i="20"/>
  <c r="S105" i="20"/>
  <c r="S104" i="20"/>
  <c r="S103" i="20"/>
  <c r="S102" i="20"/>
  <c r="S101" i="20"/>
  <c r="S100" i="20"/>
  <c r="S99" i="20"/>
  <c r="S98" i="20"/>
  <c r="S97" i="20"/>
  <c r="S96" i="20"/>
  <c r="S95" i="20"/>
  <c r="S94" i="20"/>
  <c r="S93" i="20"/>
  <c r="S92" i="20"/>
  <c r="S91" i="20"/>
  <c r="S90" i="20"/>
  <c r="S89" i="20"/>
  <c r="S88" i="20"/>
  <c r="S87" i="20"/>
  <c r="S86" i="20"/>
  <c r="S85" i="20"/>
  <c r="S83" i="20"/>
  <c r="S82" i="20"/>
  <c r="S81" i="20"/>
  <c r="S80" i="20"/>
  <c r="S79" i="20"/>
  <c r="S78" i="20"/>
  <c r="S77" i="20"/>
  <c r="S76" i="20"/>
  <c r="S74" i="20"/>
  <c r="S73" i="20"/>
  <c r="S72" i="20"/>
  <c r="S71" i="20"/>
  <c r="S70" i="20"/>
  <c r="S69" i="20"/>
  <c r="S68" i="20"/>
  <c r="S66" i="20"/>
  <c r="S65" i="20"/>
  <c r="S64" i="20"/>
  <c r="S63" i="20"/>
  <c r="S61" i="20"/>
  <c r="S60" i="20"/>
  <c r="S59" i="20"/>
  <c r="S58" i="20"/>
  <c r="S57" i="20"/>
  <c r="S56" i="20"/>
  <c r="S55" i="20"/>
  <c r="S54" i="20"/>
  <c r="S53" i="20"/>
  <c r="S52" i="20"/>
  <c r="S51" i="20"/>
  <c r="S50" i="20"/>
  <c r="S49" i="20"/>
  <c r="S48" i="20"/>
  <c r="S47" i="20"/>
  <c r="S44" i="20"/>
  <c r="S42" i="20"/>
  <c r="Q182" i="20"/>
  <c r="Q181" i="20"/>
  <c r="Q180" i="20"/>
  <c r="Q179" i="20"/>
  <c r="Q178" i="20"/>
  <c r="Q177" i="20"/>
  <c r="Q176" i="20"/>
  <c r="Q125" i="20"/>
  <c r="Q124" i="20"/>
  <c r="Q123" i="20"/>
  <c r="Q174" i="20"/>
  <c r="Q173" i="20"/>
  <c r="Q172" i="20"/>
  <c r="Q171" i="20"/>
  <c r="Q170" i="20"/>
  <c r="Q169" i="20"/>
  <c r="Q166" i="20"/>
  <c r="Q165" i="20"/>
  <c r="Q163" i="20"/>
  <c r="Q162" i="20"/>
  <c r="Q161" i="20"/>
  <c r="Q160" i="20"/>
  <c r="Q159" i="20"/>
  <c r="Q158" i="20"/>
  <c r="Q157" i="20"/>
  <c r="Q156" i="20"/>
  <c r="Q155" i="20"/>
  <c r="Q154" i="20"/>
  <c r="Q153" i="20"/>
  <c r="Q152" i="20"/>
  <c r="Q151" i="20"/>
  <c r="Q150" i="20"/>
  <c r="Q149" i="20"/>
  <c r="Q148" i="20"/>
  <c r="Q147" i="20"/>
  <c r="Q146" i="20"/>
  <c r="Q145" i="20"/>
  <c r="Q144" i="20"/>
  <c r="Q143" i="20"/>
  <c r="Q142" i="20"/>
  <c r="Q141" i="20"/>
  <c r="Q140" i="20"/>
  <c r="Q139" i="20"/>
  <c r="Q138" i="20"/>
  <c r="Q137" i="20"/>
  <c r="Q136" i="20"/>
  <c r="Q135" i="20"/>
  <c r="Q134" i="20"/>
  <c r="Q133" i="20"/>
  <c r="Q132" i="20"/>
  <c r="Q131" i="20"/>
  <c r="Q130" i="20"/>
  <c r="Q129" i="20"/>
  <c r="Q128" i="20"/>
  <c r="Q127" i="20"/>
  <c r="Q126" i="20"/>
  <c r="Q122" i="20"/>
  <c r="Q121" i="20"/>
  <c r="Q120" i="20"/>
  <c r="Q119" i="20"/>
  <c r="Q118" i="20"/>
  <c r="Q117" i="20"/>
  <c r="Q116" i="20"/>
  <c r="Q115" i="20"/>
  <c r="Q114" i="20"/>
  <c r="Q113" i="20"/>
  <c r="Q112" i="20"/>
  <c r="Q111" i="20"/>
  <c r="Q110" i="20"/>
  <c r="Q109" i="20"/>
  <c r="Q108" i="20"/>
  <c r="Q107" i="20"/>
  <c r="Q106" i="20"/>
  <c r="Q105" i="20"/>
  <c r="Q104" i="20"/>
  <c r="Q103" i="20"/>
  <c r="Q102" i="20"/>
  <c r="Q101" i="20"/>
  <c r="Q100" i="20"/>
  <c r="Q99" i="20"/>
  <c r="Q98" i="20"/>
  <c r="Q97" i="20"/>
  <c r="Q96" i="20"/>
  <c r="Q95" i="20"/>
  <c r="Q94" i="20"/>
  <c r="Q93" i="20"/>
  <c r="Q92" i="20"/>
  <c r="Q91" i="20"/>
  <c r="Q90" i="20"/>
  <c r="Q89" i="20"/>
  <c r="Q88" i="20"/>
  <c r="Q87" i="20"/>
  <c r="Q86" i="20"/>
  <c r="Q85" i="20"/>
  <c r="Q84" i="20"/>
  <c r="Q83" i="20"/>
  <c r="Q82" i="20"/>
  <c r="Q81" i="20"/>
  <c r="Q80" i="20"/>
  <c r="Q79" i="20"/>
  <c r="Q78" i="20"/>
  <c r="Q77" i="20"/>
  <c r="Q76" i="20"/>
  <c r="Q75" i="20"/>
  <c r="Q74" i="20"/>
  <c r="Q73" i="20"/>
  <c r="Q72" i="20"/>
  <c r="Q71" i="20"/>
  <c r="Q70" i="20"/>
  <c r="Q69" i="20"/>
  <c r="Q68" i="20"/>
  <c r="Q67" i="20"/>
  <c r="Q66" i="20"/>
  <c r="Q65" i="20"/>
  <c r="Q64" i="20"/>
  <c r="Q63" i="20"/>
  <c r="Q62" i="20"/>
  <c r="Q61" i="20"/>
  <c r="Q60" i="20"/>
  <c r="Q59" i="20"/>
  <c r="Q58" i="20"/>
  <c r="Q57" i="20"/>
  <c r="Q56" i="20"/>
  <c r="Q55" i="20"/>
  <c r="Q54" i="20"/>
  <c r="Q53" i="20"/>
  <c r="Q52" i="20"/>
  <c r="Q51" i="20"/>
  <c r="Q50" i="20"/>
  <c r="Q49" i="20"/>
  <c r="Q48" i="20"/>
  <c r="Q47" i="20"/>
  <c r="Q46" i="20"/>
  <c r="Q45" i="20"/>
  <c r="Q44" i="20"/>
  <c r="Q43" i="20"/>
  <c r="Q42" i="20"/>
  <c r="Q41" i="20"/>
  <c r="Q40" i="20"/>
  <c r="Q39" i="20"/>
  <c r="Q38" i="20"/>
  <c r="Q37" i="20"/>
  <c r="Q36" i="20"/>
  <c r="Q35" i="20"/>
  <c r="Q34" i="20"/>
  <c r="Q33" i="20"/>
  <c r="Q32" i="20"/>
  <c r="Q31" i="20"/>
  <c r="Q30" i="20"/>
  <c r="Q29" i="20"/>
  <c r="Q28" i="20"/>
  <c r="Q27" i="20"/>
  <c r="Q26" i="20"/>
  <c r="Q25" i="20"/>
  <c r="Q24" i="20"/>
  <c r="Q23" i="20"/>
  <c r="Q22" i="20"/>
  <c r="Q21" i="20"/>
  <c r="Q20" i="20"/>
  <c r="Q19" i="20"/>
  <c r="Q18" i="20"/>
  <c r="Q17" i="20"/>
  <c r="Q16" i="20"/>
  <c r="Q15" i="20"/>
  <c r="Q14" i="20"/>
  <c r="Q13" i="20"/>
  <c r="Q12" i="20"/>
  <c r="Q11" i="20"/>
  <c r="Q10" i="20"/>
  <c r="Q9" i="20"/>
  <c r="Q8" i="20"/>
  <c r="Q7" i="20"/>
  <c r="Q6" i="20"/>
  <c r="Q4" i="20"/>
  <c r="O6" i="8"/>
  <c r="O5" i="8"/>
  <c r="O4" i="8"/>
  <c r="L182" i="20"/>
  <c r="L181" i="20"/>
  <c r="L180" i="20"/>
  <c r="L179" i="20"/>
  <c r="L178" i="20"/>
  <c r="L177" i="20"/>
  <c r="L176" i="20"/>
  <c r="L125" i="20"/>
  <c r="L124" i="20"/>
  <c r="L123" i="20"/>
  <c r="L175" i="20"/>
  <c r="L174" i="20"/>
  <c r="L173" i="20"/>
  <c r="L172" i="20"/>
  <c r="L171" i="20"/>
  <c r="L170" i="20"/>
  <c r="L169" i="20"/>
  <c r="L168" i="20"/>
  <c r="L167" i="20"/>
  <c r="L166" i="20"/>
  <c r="L165" i="20"/>
  <c r="L164" i="20"/>
  <c r="L163" i="20"/>
  <c r="L162" i="20"/>
  <c r="L161" i="20"/>
  <c r="L160" i="20"/>
  <c r="L159" i="20"/>
  <c r="L158" i="20"/>
  <c r="L157" i="20"/>
  <c r="L156" i="20"/>
  <c r="L155" i="20"/>
  <c r="L154" i="20"/>
  <c r="L153" i="20"/>
  <c r="L152" i="20"/>
  <c r="L151" i="20"/>
  <c r="L150" i="20"/>
  <c r="L147" i="20"/>
  <c r="L149" i="20"/>
  <c r="L148" i="20"/>
  <c r="L146" i="20"/>
  <c r="L137" i="20"/>
  <c r="L136" i="20"/>
  <c r="L135" i="20"/>
  <c r="L145" i="20"/>
  <c r="L144" i="20"/>
  <c r="L143" i="20"/>
  <c r="L141" i="20"/>
  <c r="L140" i="20"/>
  <c r="L139" i="20"/>
  <c r="L138" i="20"/>
  <c r="L134" i="20"/>
  <c r="L133" i="20"/>
  <c r="L132" i="20"/>
  <c r="L142" i="20"/>
  <c r="L131" i="20"/>
  <c r="L130" i="20"/>
  <c r="L129" i="20"/>
  <c r="L128" i="20"/>
  <c r="L127" i="20"/>
  <c r="L126" i="20"/>
  <c r="L122" i="20"/>
  <c r="L121"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F35" i="8"/>
  <c r="F34" i="8"/>
  <c r="F33" i="8"/>
  <c r="F32" i="8"/>
  <c r="F31" i="8"/>
  <c r="F30" i="8"/>
  <c r="F29" i="8"/>
  <c r="F28" i="8"/>
  <c r="F27" i="8"/>
  <c r="F26" i="8"/>
  <c r="F25" i="8"/>
  <c r="F24" i="8"/>
  <c r="F23" i="8"/>
  <c r="F22" i="8"/>
  <c r="F21" i="8"/>
  <c r="F20" i="8"/>
  <c r="F19" i="8"/>
  <c r="F18" i="8"/>
  <c r="F17" i="8"/>
  <c r="F16" i="8"/>
  <c r="F15" i="8"/>
  <c r="F14" i="8"/>
  <c r="F13" i="8"/>
  <c r="I33" i="8"/>
  <c r="I34" i="8" s="1"/>
  <c r="I31" i="8"/>
  <c r="I32" i="8" s="1"/>
  <c r="I27" i="8"/>
  <c r="I28" i="8" s="1"/>
  <c r="I29" i="8" s="1"/>
  <c r="I30" i="8" s="1"/>
  <c r="I23" i="8"/>
  <c r="I24" i="8" s="1"/>
  <c r="I25" i="8" s="1"/>
  <c r="I26" i="8" s="1"/>
  <c r="I19" i="8"/>
  <c r="I20" i="8" s="1"/>
  <c r="I21" i="8" s="1"/>
  <c r="I22" i="8" s="1"/>
  <c r="I16" i="8"/>
  <c r="I17" i="8" s="1"/>
  <c r="I18" i="8" s="1"/>
  <c r="I13" i="8"/>
  <c r="I14" i="8" s="1"/>
  <c r="I15" i="8" s="1"/>
  <c r="I35" i="8"/>
  <c r="H13" i="8"/>
  <c r="H14" i="8" s="1"/>
  <c r="H15" i="8" s="1"/>
  <c r="H16" i="8" s="1"/>
  <c r="H17" i="8" s="1"/>
  <c r="H18" i="8" s="1"/>
  <c r="H19" i="8" s="1"/>
  <c r="H20" i="8" s="1"/>
  <c r="H21" i="8" s="1"/>
  <c r="H22" i="8" s="1"/>
  <c r="H23" i="8" s="1"/>
  <c r="H24" i="8" s="1"/>
  <c r="H25" i="8" s="1"/>
  <c r="H26" i="8" s="1"/>
  <c r="H27" i="8" s="1"/>
  <c r="H28" i="8" s="1"/>
  <c r="H29" i="8" s="1"/>
  <c r="H30" i="8" s="1"/>
  <c r="H31" i="8" s="1"/>
  <c r="H32" i="8" s="1"/>
  <c r="H33" i="8" s="1"/>
  <c r="H34" i="8" s="1"/>
  <c r="H35" i="8"/>
  <c r="G13" i="8"/>
  <c r="G14" i="8" s="1"/>
  <c r="G15" i="8" s="1"/>
  <c r="G16" i="8" s="1"/>
  <c r="G17" i="8" s="1"/>
  <c r="G18" i="8" s="1"/>
  <c r="G19" i="8" s="1"/>
  <c r="G20" i="8" s="1"/>
  <c r="G21" i="8" s="1"/>
  <c r="G22" i="8" s="1"/>
  <c r="G23" i="8" s="1"/>
  <c r="G24" i="8" s="1"/>
  <c r="G25" i="8" s="1"/>
  <c r="G26" i="8" s="1"/>
  <c r="G27" i="8" s="1"/>
  <c r="G28" i="8" s="1"/>
  <c r="G29" i="8" s="1"/>
  <c r="G30" i="8" s="1"/>
  <c r="G31" i="8" s="1"/>
  <c r="G32" i="8" s="1"/>
  <c r="G33" i="8" s="1"/>
  <c r="G34" i="8" s="1"/>
  <c r="G35" i="8" s="1"/>
  <c r="C23" i="14"/>
  <c r="C37" i="14"/>
  <c r="C36" i="14"/>
  <c r="C35" i="14"/>
  <c r="C34" i="14"/>
  <c r="C33" i="14"/>
  <c r="C32" i="14"/>
  <c r="C25" i="14"/>
  <c r="C29" i="14"/>
  <c r="C28" i="14"/>
  <c r="C27" i="14"/>
  <c r="C26" i="14"/>
  <c r="E10" i="10"/>
  <c r="E9" i="10"/>
  <c r="E8" i="10"/>
  <c r="E7" i="10"/>
  <c r="E6" i="10"/>
  <c r="E5" i="10"/>
  <c r="E4" i="10"/>
  <c r="E3" i="10"/>
  <c r="E2" i="10"/>
  <c r="K28" i="4"/>
  <c r="K27" i="4"/>
  <c r="K26" i="4"/>
  <c r="K25" i="4"/>
  <c r="K24" i="4"/>
  <c r="K23" i="4"/>
  <c r="K22" i="4"/>
  <c r="K21" i="4"/>
  <c r="K20" i="4"/>
  <c r="K19" i="4"/>
  <c r="K18" i="4"/>
  <c r="K17" i="4"/>
  <c r="K16" i="4"/>
  <c r="K15" i="4"/>
  <c r="K14" i="4"/>
  <c r="K13" i="4"/>
  <c r="K12" i="4"/>
  <c r="K11" i="4"/>
  <c r="K10" i="4"/>
  <c r="K9" i="4"/>
  <c r="K8" i="4"/>
  <c r="K7" i="4"/>
  <c r="K6" i="4"/>
  <c r="K5" i="4"/>
  <c r="K4" i="4"/>
  <c r="K3" i="4"/>
  <c r="J23" i="4"/>
  <c r="J28" i="4"/>
  <c r="J27" i="4"/>
  <c r="J26" i="4"/>
  <c r="J25" i="4"/>
  <c r="J24" i="4"/>
  <c r="J19" i="4"/>
  <c r="J18" i="4"/>
  <c r="J17" i="4"/>
  <c r="J16" i="4"/>
  <c r="J15" i="4"/>
  <c r="J14" i="4"/>
  <c r="J13" i="4"/>
  <c r="J12" i="4"/>
  <c r="O180" i="20" l="1"/>
  <c r="O178" i="20"/>
  <c r="O181" i="20"/>
  <c r="O176" i="20"/>
  <c r="O179" i="20"/>
  <c r="O182" i="20"/>
  <c r="O177" i="20"/>
  <c r="T176" i="20"/>
  <c r="T179" i="20"/>
  <c r="T182" i="20"/>
  <c r="T177" i="20"/>
  <c r="T180" i="20"/>
  <c r="T178" i="20"/>
  <c r="T181" i="20"/>
  <c r="M179" i="20"/>
  <c r="M66" i="20"/>
  <c r="M5" i="20"/>
  <c r="M9" i="20"/>
  <c r="M13" i="20"/>
  <c r="M17" i="20"/>
  <c r="M21" i="20"/>
  <c r="M25" i="20"/>
  <c r="M29" i="20"/>
  <c r="M33" i="20"/>
  <c r="M37" i="20"/>
  <c r="M41" i="20"/>
  <c r="M45" i="20"/>
  <c r="M49" i="20"/>
  <c r="M53" i="20"/>
  <c r="M55" i="20"/>
  <c r="M59" i="20"/>
  <c r="M63" i="20"/>
  <c r="M67" i="20"/>
  <c r="M71" i="20"/>
  <c r="M75" i="20"/>
  <c r="M79" i="20"/>
  <c r="M83" i="20"/>
  <c r="M87" i="20"/>
  <c r="M91" i="20"/>
  <c r="M95" i="20"/>
  <c r="M98" i="20"/>
  <c r="M102" i="20"/>
  <c r="M105" i="20"/>
  <c r="M109" i="20"/>
  <c r="M113" i="20"/>
  <c r="M117" i="20"/>
  <c r="M121" i="20"/>
  <c r="M128" i="20"/>
  <c r="M142" i="20"/>
  <c r="M138" i="20"/>
  <c r="M143" i="20"/>
  <c r="M136" i="20"/>
  <c r="M149" i="20"/>
  <c r="M151" i="20"/>
  <c r="M155" i="20"/>
  <c r="M159" i="20"/>
  <c r="M163" i="20"/>
  <c r="M167" i="20"/>
  <c r="M171" i="20"/>
  <c r="M175" i="20"/>
  <c r="M176" i="20"/>
  <c r="M180" i="20"/>
  <c r="M6" i="20"/>
  <c r="M10" i="20"/>
  <c r="M14" i="20"/>
  <c r="M18" i="20"/>
  <c r="M22" i="20"/>
  <c r="M26" i="20"/>
  <c r="M30" i="20"/>
  <c r="M34" i="20"/>
  <c r="M38" i="20"/>
  <c r="M42" i="20"/>
  <c r="M46" i="20"/>
  <c r="M50" i="20"/>
  <c r="M54" i="20"/>
  <c r="M56" i="20"/>
  <c r="M60" i="20"/>
  <c r="M64" i="20"/>
  <c r="M68" i="20"/>
  <c r="M72" i="20"/>
  <c r="M76" i="20"/>
  <c r="M80" i="20"/>
  <c r="M84" i="20"/>
  <c r="M88" i="20"/>
  <c r="M92" i="20"/>
  <c r="M96" i="20"/>
  <c r="M99" i="20"/>
  <c r="M103" i="20"/>
  <c r="M106" i="20"/>
  <c r="M110" i="20"/>
  <c r="M114" i="20"/>
  <c r="M118" i="20"/>
  <c r="M122" i="20"/>
  <c r="M129" i="20"/>
  <c r="M132" i="20"/>
  <c r="M139" i="20"/>
  <c r="M144" i="20"/>
  <c r="M137" i="20"/>
  <c r="M147" i="20"/>
  <c r="M152" i="20"/>
  <c r="M156" i="20"/>
  <c r="M160" i="20"/>
  <c r="M164" i="20"/>
  <c r="M168" i="20"/>
  <c r="M172" i="20"/>
  <c r="M123" i="20"/>
  <c r="M177" i="20"/>
  <c r="M181" i="20"/>
  <c r="M7" i="20"/>
  <c r="M11" i="20"/>
  <c r="M15" i="20"/>
  <c r="M19" i="20"/>
  <c r="M23" i="20"/>
  <c r="M27" i="20"/>
  <c r="M31" i="20"/>
  <c r="M35" i="20"/>
  <c r="M39" i="20"/>
  <c r="M43" i="20"/>
  <c r="M47" i="20"/>
  <c r="M51" i="20"/>
  <c r="M57" i="20"/>
  <c r="M61" i="20"/>
  <c r="M65" i="20"/>
  <c r="M69" i="20"/>
  <c r="M73" i="20"/>
  <c r="M77" i="20"/>
  <c r="M81" i="20"/>
  <c r="M85" i="20"/>
  <c r="M89" i="20"/>
  <c r="M93" i="20"/>
  <c r="M97" i="20"/>
  <c r="M100" i="20"/>
  <c r="M104" i="20"/>
  <c r="M107" i="20"/>
  <c r="M111" i="20"/>
  <c r="M115" i="20"/>
  <c r="M119" i="20"/>
  <c r="M126" i="20"/>
  <c r="M130" i="20"/>
  <c r="M133" i="20"/>
  <c r="M140" i="20"/>
  <c r="M145" i="20"/>
  <c r="M146" i="20"/>
  <c r="M150" i="20"/>
  <c r="M153" i="20"/>
  <c r="M157" i="20"/>
  <c r="M161" i="20"/>
  <c r="M165" i="20"/>
  <c r="M169" i="20"/>
  <c r="M173" i="20"/>
  <c r="M124" i="20"/>
  <c r="M178" i="20"/>
  <c r="M182" i="20"/>
  <c r="M4" i="20"/>
  <c r="M8" i="20"/>
  <c r="M12" i="20"/>
  <c r="M16" i="20"/>
  <c r="M20" i="20"/>
  <c r="M24" i="20"/>
  <c r="M28" i="20"/>
  <c r="M32" i="20"/>
  <c r="M36" i="20"/>
  <c r="M40" i="20"/>
  <c r="M44" i="20"/>
  <c r="M48" i="20"/>
  <c r="M52" i="20"/>
  <c r="M58" i="20"/>
  <c r="M62" i="20"/>
  <c r="M70" i="20"/>
  <c r="M74" i="20"/>
  <c r="M78" i="20"/>
  <c r="M82" i="20"/>
  <c r="M86" i="20"/>
  <c r="M90" i="20"/>
  <c r="M94" i="20"/>
  <c r="M101" i="20"/>
  <c r="M108" i="20"/>
  <c r="M112" i="20"/>
  <c r="M116" i="20"/>
  <c r="M120" i="20"/>
  <c r="M127" i="20"/>
  <c r="M131" i="20"/>
  <c r="M134" i="20"/>
  <c r="M141" i="20"/>
  <c r="M135" i="20"/>
  <c r="M148" i="20"/>
  <c r="M154" i="20"/>
  <c r="M158" i="20"/>
  <c r="M162" i="20"/>
  <c r="M166" i="20"/>
  <c r="M170" i="20"/>
  <c r="M174" i="20"/>
  <c r="M125" i="20"/>
  <c r="J21" i="8"/>
  <c r="J29" i="8"/>
  <c r="J20" i="8"/>
  <c r="J14" i="8"/>
  <c r="J22" i="8"/>
  <c r="J30" i="8"/>
  <c r="J15" i="8"/>
  <c r="J23" i="8"/>
  <c r="J31" i="8"/>
  <c r="T124" i="20" s="1"/>
  <c r="J16" i="8"/>
  <c r="J24" i="8"/>
  <c r="J32" i="8"/>
  <c r="J17" i="8"/>
  <c r="O123" i="20" s="1"/>
  <c r="P123" i="20" s="1"/>
  <c r="N123" i="20" s="1"/>
  <c r="J25" i="8"/>
  <c r="J33" i="8"/>
  <c r="J18" i="8"/>
  <c r="J26" i="8"/>
  <c r="O66" i="20" s="1"/>
  <c r="P66" i="20" s="1"/>
  <c r="N66" i="20" s="1"/>
  <c r="J34" i="8"/>
  <c r="J28" i="8"/>
  <c r="J19" i="8"/>
  <c r="J27" i="8"/>
  <c r="J35" i="8"/>
  <c r="J13" i="8"/>
  <c r="T125" i="20" l="1"/>
  <c r="O124" i="20"/>
  <c r="P124" i="20" s="1"/>
  <c r="N124" i="20" s="1"/>
  <c r="O125" i="20"/>
  <c r="P125" i="20" s="1"/>
  <c r="N125" i="20" s="1"/>
  <c r="T123" i="20"/>
  <c r="O114" i="20"/>
  <c r="P114" i="20" s="1"/>
  <c r="N114" i="20" s="1"/>
  <c r="O26" i="20"/>
  <c r="P26" i="20" s="1"/>
  <c r="N26" i="20" s="1"/>
  <c r="O10" i="20"/>
  <c r="P10" i="20" s="1"/>
  <c r="N10" i="20" s="1"/>
  <c r="O103" i="20"/>
  <c r="P103" i="20" s="1"/>
  <c r="N103" i="20" s="1"/>
  <c r="O95" i="20"/>
  <c r="P95" i="20" s="1"/>
  <c r="N95" i="20" s="1"/>
  <c r="O57" i="20"/>
  <c r="P57" i="20" s="1"/>
  <c r="N57" i="20" s="1"/>
  <c r="O77" i="20"/>
  <c r="P77" i="20" s="1"/>
  <c r="N77" i="20" s="1"/>
  <c r="O78" i="20"/>
  <c r="P78" i="20" s="1"/>
  <c r="N78" i="20" s="1"/>
  <c r="O70" i="20"/>
  <c r="P70" i="20" s="1"/>
  <c r="N70" i="20" s="1"/>
  <c r="O30" i="20"/>
  <c r="P30" i="20" s="1"/>
  <c r="N30" i="20" s="1"/>
  <c r="O14" i="20"/>
  <c r="P14" i="20" s="1"/>
  <c r="N14" i="20" s="1"/>
  <c r="O93" i="20"/>
  <c r="P93" i="20" s="1"/>
  <c r="N93" i="20" s="1"/>
  <c r="O107" i="20"/>
  <c r="P107" i="20" s="1"/>
  <c r="N107" i="20" s="1"/>
  <c r="O59" i="20"/>
  <c r="P59" i="20" s="1"/>
  <c r="N59" i="20" s="1"/>
  <c r="O104" i="20"/>
  <c r="P104" i="20" s="1"/>
  <c r="N104" i="20" s="1"/>
  <c r="O96" i="20"/>
  <c r="P96" i="20" s="1"/>
  <c r="N96" i="20" s="1"/>
  <c r="O16" i="20"/>
  <c r="P16" i="20" s="1"/>
  <c r="N16" i="20" s="1"/>
  <c r="O13" i="20"/>
  <c r="P13" i="20" s="1"/>
  <c r="N13" i="20" s="1"/>
  <c r="O63" i="20"/>
  <c r="P63" i="20" s="1"/>
  <c r="N63" i="20" s="1"/>
  <c r="O39" i="20"/>
  <c r="P39" i="20" s="1"/>
  <c r="N39" i="20" s="1"/>
  <c r="O92" i="20"/>
  <c r="P92" i="20" s="1"/>
  <c r="N92" i="20" s="1"/>
  <c r="O36" i="20"/>
  <c r="P36" i="20" s="1"/>
  <c r="N36" i="20" s="1"/>
  <c r="O33" i="20"/>
  <c r="P33" i="20" s="1"/>
  <c r="N33" i="20" s="1"/>
  <c r="O25" i="20"/>
  <c r="P25" i="20" s="1"/>
  <c r="N25" i="20" s="1"/>
  <c r="O9" i="20"/>
  <c r="P9" i="20" s="1"/>
  <c r="N9" i="20" s="1"/>
  <c r="O46" i="20"/>
  <c r="P46" i="20" s="1"/>
  <c r="N46" i="20" s="1"/>
  <c r="O56" i="20"/>
  <c r="P56" i="20" s="1"/>
  <c r="N56" i="20" s="1"/>
  <c r="O48" i="20"/>
  <c r="P48" i="20" s="1"/>
  <c r="N48" i="20" s="1"/>
  <c r="O32" i="20"/>
  <c r="P32" i="20" s="1"/>
  <c r="N32" i="20" s="1"/>
  <c r="O8" i="20"/>
  <c r="P8" i="20" s="1"/>
  <c r="N8" i="20" s="1"/>
  <c r="O122" i="20"/>
  <c r="P122" i="20" s="1"/>
  <c r="N122" i="20" s="1"/>
  <c r="O55" i="20"/>
  <c r="P55" i="20" s="1"/>
  <c r="N55" i="20" s="1"/>
  <c r="O84" i="20"/>
  <c r="P84" i="20" s="1"/>
  <c r="N84" i="20" s="1"/>
  <c r="O43" i="20"/>
  <c r="P43" i="20" s="1"/>
  <c r="N43" i="20" s="1"/>
  <c r="O53" i="20"/>
  <c r="P53" i="20" s="1"/>
  <c r="N53" i="20" s="1"/>
  <c r="O112" i="20"/>
  <c r="P112" i="20" s="1"/>
  <c r="N112" i="20" s="1"/>
  <c r="O172" i="20"/>
  <c r="O164" i="20"/>
  <c r="O156" i="20"/>
  <c r="O149" i="20"/>
  <c r="O141" i="20"/>
  <c r="O133" i="20"/>
  <c r="O169" i="20"/>
  <c r="O161" i="20"/>
  <c r="O153" i="20"/>
  <c r="O146" i="20"/>
  <c r="O138" i="20"/>
  <c r="O130" i="20"/>
  <c r="O174" i="20"/>
  <c r="O166" i="20"/>
  <c r="O158" i="20"/>
  <c r="O143" i="20"/>
  <c r="O135" i="20"/>
  <c r="O127" i="20"/>
  <c r="O175" i="20"/>
  <c r="O171" i="20"/>
  <c r="O163" i="20"/>
  <c r="O155" i="20"/>
  <c r="O148" i="20"/>
  <c r="O140" i="20"/>
  <c r="O132" i="20"/>
  <c r="O168" i="20"/>
  <c r="O160" i="20"/>
  <c r="O152" i="20"/>
  <c r="O145" i="20"/>
  <c r="O137" i="20"/>
  <c r="O129" i="20"/>
  <c r="O167" i="20"/>
  <c r="O144" i="20"/>
  <c r="O173" i="20"/>
  <c r="O165" i="20"/>
  <c r="O157" i="20"/>
  <c r="O150" i="20"/>
  <c r="O142" i="20"/>
  <c r="O134" i="20"/>
  <c r="O126" i="20"/>
  <c r="O151" i="20"/>
  <c r="O128" i="20"/>
  <c r="O170" i="20"/>
  <c r="O162" i="20"/>
  <c r="O154" i="20"/>
  <c r="O147" i="20"/>
  <c r="O139" i="20"/>
  <c r="O131" i="20"/>
  <c r="O159" i="20"/>
  <c r="O136" i="20"/>
  <c r="O108" i="20"/>
  <c r="P108" i="20" s="1"/>
  <c r="N108" i="20" s="1"/>
  <c r="O60" i="20"/>
  <c r="P60" i="20" s="1"/>
  <c r="N60" i="20" s="1"/>
  <c r="O62" i="20"/>
  <c r="P62" i="20" s="1"/>
  <c r="N62" i="20" s="1"/>
  <c r="O67" i="20"/>
  <c r="P67" i="20" s="1"/>
  <c r="N67" i="20" s="1"/>
  <c r="O74" i="20"/>
  <c r="P74" i="20" s="1"/>
  <c r="N74" i="20" s="1"/>
  <c r="O44" i="20"/>
  <c r="P44" i="20" s="1"/>
  <c r="N44" i="20" s="1"/>
  <c r="O105" i="20"/>
  <c r="P105" i="20" s="1"/>
  <c r="N105" i="20" s="1"/>
  <c r="O89" i="20"/>
  <c r="P89" i="20" s="1"/>
  <c r="N89" i="20" s="1"/>
  <c r="O73" i="20"/>
  <c r="P73" i="20" s="1"/>
  <c r="N73" i="20" s="1"/>
  <c r="O102" i="20"/>
  <c r="P102" i="20" s="1"/>
  <c r="N102" i="20" s="1"/>
  <c r="O5" i="20"/>
  <c r="P5" i="20" s="1"/>
  <c r="N5" i="20" s="1"/>
  <c r="O72" i="20"/>
  <c r="P72" i="20" s="1"/>
  <c r="N72" i="20" s="1"/>
  <c r="O31" i="20"/>
  <c r="P31" i="20" s="1"/>
  <c r="N31" i="20" s="1"/>
  <c r="O12" i="20"/>
  <c r="P12" i="20" s="1"/>
  <c r="N12" i="20" s="1"/>
  <c r="O65" i="20"/>
  <c r="P65" i="20" s="1"/>
  <c r="N65" i="20" s="1"/>
  <c r="O88" i="20"/>
  <c r="P88" i="20" s="1"/>
  <c r="N88" i="20" s="1"/>
  <c r="O64" i="20"/>
  <c r="P64" i="20" s="1"/>
  <c r="N64" i="20" s="1"/>
  <c r="O106" i="20"/>
  <c r="P106" i="20" s="1"/>
  <c r="N106" i="20" s="1"/>
  <c r="O90" i="20"/>
  <c r="P90" i="20" s="1"/>
  <c r="N90" i="20" s="1"/>
  <c r="O71" i="20"/>
  <c r="P71" i="20" s="1"/>
  <c r="N71" i="20" s="1"/>
  <c r="O68" i="20"/>
  <c r="P68" i="20" s="1"/>
  <c r="N68" i="20" s="1"/>
  <c r="O81" i="20"/>
  <c r="P81" i="20" s="1"/>
  <c r="N81" i="20" s="1"/>
  <c r="O109" i="20"/>
  <c r="P109" i="20" s="1"/>
  <c r="N109" i="20" s="1"/>
  <c r="O34" i="20"/>
  <c r="P34" i="20" s="1"/>
  <c r="N34" i="20" s="1"/>
  <c r="O23" i="20"/>
  <c r="P23" i="20" s="1"/>
  <c r="N23" i="20" s="1"/>
  <c r="O22" i="20"/>
  <c r="P22" i="20" s="1"/>
  <c r="N22" i="20" s="1"/>
  <c r="O24" i="20"/>
  <c r="P24" i="20" s="1"/>
  <c r="N24" i="20" s="1"/>
  <c r="O7" i="20"/>
  <c r="P7" i="20" s="1"/>
  <c r="N7" i="20" s="1"/>
  <c r="O6" i="20"/>
  <c r="P6" i="20" s="1"/>
  <c r="N6" i="20" s="1"/>
  <c r="O117" i="20"/>
  <c r="P117" i="20" s="1"/>
  <c r="N117" i="20" s="1"/>
  <c r="O85" i="20"/>
  <c r="P85" i="20" s="1"/>
  <c r="N85" i="20" s="1"/>
  <c r="O121" i="20"/>
  <c r="P121" i="20" s="1"/>
  <c r="N121" i="20" s="1"/>
  <c r="O113" i="20"/>
  <c r="P113" i="20" s="1"/>
  <c r="N113" i="20" s="1"/>
  <c r="O38" i="20"/>
  <c r="P38" i="20" s="1"/>
  <c r="N38" i="20" s="1"/>
  <c r="O91" i="20"/>
  <c r="P91" i="20" s="1"/>
  <c r="N91" i="20" s="1"/>
  <c r="O11" i="20"/>
  <c r="P11" i="20" s="1"/>
  <c r="N11" i="20" s="1"/>
  <c r="O45" i="20"/>
  <c r="P45" i="20" s="1"/>
  <c r="N45" i="20" s="1"/>
  <c r="O111" i="20"/>
  <c r="P111" i="20" s="1"/>
  <c r="N111" i="20" s="1"/>
  <c r="O41" i="20"/>
  <c r="P41" i="20" s="1"/>
  <c r="N41" i="20" s="1"/>
  <c r="O98" i="20"/>
  <c r="P98" i="20" s="1"/>
  <c r="N98" i="20" s="1"/>
  <c r="O82" i="20"/>
  <c r="P82" i="20" s="1"/>
  <c r="N82" i="20" s="1"/>
  <c r="O42" i="20"/>
  <c r="P42" i="20" s="1"/>
  <c r="N42" i="20" s="1"/>
  <c r="O119" i="20"/>
  <c r="P119" i="20" s="1"/>
  <c r="N119" i="20" s="1"/>
  <c r="O87" i="20"/>
  <c r="P87" i="20" s="1"/>
  <c r="N87" i="20" s="1"/>
  <c r="O47" i="20"/>
  <c r="P47" i="20" s="1"/>
  <c r="N47" i="20" s="1"/>
  <c r="O116" i="20"/>
  <c r="P116" i="20" s="1"/>
  <c r="N116" i="20" s="1"/>
  <c r="O97" i="20"/>
  <c r="P97" i="20" s="1"/>
  <c r="N97" i="20" s="1"/>
  <c r="O118" i="20"/>
  <c r="P118" i="20" s="1"/>
  <c r="N118" i="20" s="1"/>
  <c r="O110" i="20"/>
  <c r="P110" i="20" s="1"/>
  <c r="N110" i="20" s="1"/>
  <c r="O54" i="20"/>
  <c r="P54" i="20" s="1"/>
  <c r="N54" i="20" s="1"/>
  <c r="O115" i="20"/>
  <c r="P115" i="20" s="1"/>
  <c r="N115" i="20" s="1"/>
  <c r="O75" i="20"/>
  <c r="P75" i="20" s="1"/>
  <c r="N75" i="20" s="1"/>
  <c r="O101" i="20"/>
  <c r="P101" i="20" s="1"/>
  <c r="N101" i="20" s="1"/>
  <c r="O120" i="20"/>
  <c r="P120" i="20" s="1"/>
  <c r="N120" i="20" s="1"/>
  <c r="O40" i="20"/>
  <c r="P40" i="20" s="1"/>
  <c r="N40" i="20" s="1"/>
  <c r="O29" i="20"/>
  <c r="P29" i="20" s="1"/>
  <c r="N29" i="20" s="1"/>
  <c r="O94" i="20"/>
  <c r="P94" i="20" s="1"/>
  <c r="N94" i="20" s="1"/>
  <c r="O83" i="20"/>
  <c r="P83" i="20" s="1"/>
  <c r="N83" i="20" s="1"/>
  <c r="O35" i="20"/>
  <c r="P35" i="20" s="1"/>
  <c r="N35" i="20" s="1"/>
  <c r="O69" i="20"/>
  <c r="P69" i="20" s="1"/>
  <c r="N69" i="20" s="1"/>
  <c r="O50" i="20"/>
  <c r="P50" i="20" s="1"/>
  <c r="N50" i="20" s="1"/>
  <c r="O15" i="20"/>
  <c r="P15" i="20" s="1"/>
  <c r="N15" i="20" s="1"/>
  <c r="O100" i="20"/>
  <c r="P100" i="20" s="1"/>
  <c r="N100" i="20" s="1"/>
  <c r="O28" i="20"/>
  <c r="P28" i="20" s="1"/>
  <c r="N28" i="20" s="1"/>
  <c r="O49" i="20"/>
  <c r="P49" i="20" s="1"/>
  <c r="N49" i="20" s="1"/>
  <c r="O51" i="20"/>
  <c r="P51" i="20" s="1"/>
  <c r="N51" i="20" s="1"/>
  <c r="O27" i="20"/>
  <c r="P27" i="20" s="1"/>
  <c r="N27" i="20" s="1"/>
  <c r="O80" i="20"/>
  <c r="P80" i="20" s="1"/>
  <c r="N80" i="20" s="1"/>
  <c r="O58" i="20"/>
  <c r="P58" i="20" s="1"/>
  <c r="N58" i="20" s="1"/>
  <c r="O18" i="20"/>
  <c r="P18" i="20" s="1"/>
  <c r="N18" i="20" s="1"/>
  <c r="O79" i="20"/>
  <c r="P79" i="20" s="1"/>
  <c r="N79" i="20" s="1"/>
  <c r="O61" i="20"/>
  <c r="P61" i="20" s="1"/>
  <c r="N61" i="20" s="1"/>
  <c r="O21" i="20"/>
  <c r="P21" i="20" s="1"/>
  <c r="N21" i="20" s="1"/>
  <c r="O76" i="20"/>
  <c r="P76" i="20" s="1"/>
  <c r="N76" i="20" s="1"/>
  <c r="O52" i="20"/>
  <c r="P52" i="20" s="1"/>
  <c r="N52" i="20" s="1"/>
  <c r="O20" i="20"/>
  <c r="P20" i="20" s="1"/>
  <c r="N20" i="20" s="1"/>
  <c r="O17" i="20"/>
  <c r="P17" i="20" s="1"/>
  <c r="N17" i="20" s="1"/>
  <c r="O86" i="20"/>
  <c r="P86" i="20" s="1"/>
  <c r="N86" i="20" s="1"/>
  <c r="O37" i="20"/>
  <c r="P37" i="20" s="1"/>
  <c r="N37" i="20" s="1"/>
  <c r="O99" i="20"/>
  <c r="P99" i="20" s="1"/>
  <c r="N99" i="20" s="1"/>
  <c r="O19" i="20"/>
  <c r="P19" i="20" s="1"/>
  <c r="N19" i="20" s="1"/>
  <c r="T35" i="20"/>
  <c r="S35" i="20" s="1"/>
  <c r="T29" i="20"/>
  <c r="S29" i="20" s="1"/>
  <c r="T94" i="20"/>
  <c r="T83" i="20"/>
  <c r="T69" i="20"/>
  <c r="T100" i="20"/>
  <c r="T28" i="20"/>
  <c r="S28" i="20" s="1"/>
  <c r="T49" i="20"/>
  <c r="T51" i="20"/>
  <c r="T27" i="20"/>
  <c r="S27" i="20" s="1"/>
  <c r="T50" i="20"/>
  <c r="T15" i="20"/>
  <c r="S15" i="20" s="1"/>
  <c r="T80" i="20"/>
  <c r="T58" i="20"/>
  <c r="T79" i="20"/>
  <c r="T76" i="20"/>
  <c r="T52" i="20"/>
  <c r="T20" i="20"/>
  <c r="S20" i="20" s="1"/>
  <c r="T17" i="20"/>
  <c r="S17" i="20" s="1"/>
  <c r="T19" i="20"/>
  <c r="S19" i="20" s="1"/>
  <c r="T37" i="20"/>
  <c r="S37" i="20" s="1"/>
  <c r="T21" i="20"/>
  <c r="S21" i="20" s="1"/>
  <c r="T18" i="20"/>
  <c r="S18" i="20" s="1"/>
  <c r="T86" i="20"/>
  <c r="T99" i="20"/>
  <c r="T61" i="20"/>
  <c r="T172" i="20"/>
  <c r="T164" i="20"/>
  <c r="T156" i="20"/>
  <c r="V156" i="20" s="1"/>
  <c r="T149" i="20"/>
  <c r="T141" i="20"/>
  <c r="T133" i="20"/>
  <c r="T169" i="20"/>
  <c r="T161" i="20"/>
  <c r="V161" i="20" s="1"/>
  <c r="T153" i="20"/>
  <c r="T146" i="20"/>
  <c r="T138" i="20"/>
  <c r="V138" i="20" s="1"/>
  <c r="T130" i="20"/>
  <c r="V130" i="20" s="1"/>
  <c r="T174" i="20"/>
  <c r="T166" i="20"/>
  <c r="T158" i="20"/>
  <c r="T143" i="20"/>
  <c r="T135" i="20"/>
  <c r="T127" i="20"/>
  <c r="V127" i="20" s="1"/>
  <c r="T171" i="20"/>
  <c r="T163" i="20"/>
  <c r="T155" i="20"/>
  <c r="T148" i="20"/>
  <c r="T140" i="20"/>
  <c r="V140" i="20" s="1"/>
  <c r="T132" i="20"/>
  <c r="T168" i="20"/>
  <c r="T160" i="20"/>
  <c r="V160" i="20" s="1"/>
  <c r="T152" i="20"/>
  <c r="T145" i="20"/>
  <c r="T137" i="20"/>
  <c r="T129" i="20"/>
  <c r="V129" i="20" s="1"/>
  <c r="T173" i="20"/>
  <c r="T165" i="20"/>
  <c r="T157" i="20"/>
  <c r="V157" i="20" s="1"/>
  <c r="T150" i="20"/>
  <c r="T142" i="20"/>
  <c r="V142" i="20" s="1"/>
  <c r="T134" i="20"/>
  <c r="T126" i="20"/>
  <c r="T170" i="20"/>
  <c r="T162" i="20"/>
  <c r="T154" i="20"/>
  <c r="T147" i="20"/>
  <c r="T139" i="20"/>
  <c r="V139" i="20" s="1"/>
  <c r="T131" i="20"/>
  <c r="V131" i="20" s="1"/>
  <c r="T175" i="20"/>
  <c r="T167" i="20"/>
  <c r="T159" i="20"/>
  <c r="V159" i="20" s="1"/>
  <c r="T151" i="20"/>
  <c r="V151" i="20" s="1"/>
  <c r="T144" i="20"/>
  <c r="T136" i="20"/>
  <c r="T128" i="20"/>
  <c r="V128" i="20" s="1"/>
  <c r="T108" i="20"/>
  <c r="T60" i="20"/>
  <c r="T62" i="20"/>
  <c r="V62" i="20" s="1"/>
  <c r="T67" i="20"/>
  <c r="V67" i="20" s="1"/>
  <c r="T74" i="20"/>
  <c r="T44" i="20"/>
  <c r="T5" i="20"/>
  <c r="S5" i="20" s="1"/>
  <c r="T105" i="20"/>
  <c r="T89" i="20"/>
  <c r="T73" i="20"/>
  <c r="T102" i="20"/>
  <c r="T72" i="20"/>
  <c r="T31" i="20"/>
  <c r="S31" i="20" s="1"/>
  <c r="T12" i="20"/>
  <c r="S12" i="20" s="1"/>
  <c r="T65" i="20"/>
  <c r="T88" i="20"/>
  <c r="T64" i="20"/>
  <c r="T98" i="20"/>
  <c r="T82" i="20"/>
  <c r="T119" i="20"/>
  <c r="T87" i="20"/>
  <c r="T116" i="20"/>
  <c r="T54" i="20"/>
  <c r="T40" i="20"/>
  <c r="S40" i="20" s="1"/>
  <c r="T42" i="20"/>
  <c r="T47" i="20"/>
  <c r="T97" i="20"/>
  <c r="T118" i="20"/>
  <c r="T110" i="20"/>
  <c r="T115" i="20"/>
  <c r="T75" i="20"/>
  <c r="V75" i="20" s="1"/>
  <c r="T120" i="20"/>
  <c r="T101" i="20"/>
  <c r="T106" i="20"/>
  <c r="T90" i="20"/>
  <c r="T71" i="20"/>
  <c r="T68" i="20"/>
  <c r="T81" i="20"/>
  <c r="T109" i="20"/>
  <c r="T22" i="20"/>
  <c r="S22" i="20" s="1"/>
  <c r="T24" i="20"/>
  <c r="S24" i="20" s="1"/>
  <c r="T34" i="20"/>
  <c r="S34" i="20" s="1"/>
  <c r="T23" i="20"/>
  <c r="S23" i="20" s="1"/>
  <c r="T7" i="20"/>
  <c r="S7" i="20" s="1"/>
  <c r="T6" i="20"/>
  <c r="S6" i="20" s="1"/>
  <c r="T114" i="20"/>
  <c r="T103" i="20"/>
  <c r="T95" i="20"/>
  <c r="T30" i="20"/>
  <c r="S30" i="20" s="1"/>
  <c r="T14" i="20"/>
  <c r="S14" i="20" s="1"/>
  <c r="T16" i="20"/>
  <c r="S16" i="20" s="1"/>
  <c r="T13" i="20"/>
  <c r="S13" i="20" s="1"/>
  <c r="T26" i="20"/>
  <c r="S26" i="20" s="1"/>
  <c r="T10" i="20"/>
  <c r="S10" i="20" s="1"/>
  <c r="T57" i="20"/>
  <c r="T78" i="20"/>
  <c r="T70" i="20"/>
  <c r="T107" i="20"/>
  <c r="T59" i="20"/>
  <c r="T104" i="20"/>
  <c r="T96" i="20"/>
  <c r="T93" i="20"/>
  <c r="T77" i="20"/>
  <c r="T63" i="20"/>
  <c r="T92" i="20"/>
  <c r="T36" i="20"/>
  <c r="S36" i="20" s="1"/>
  <c r="T33" i="20"/>
  <c r="S33" i="20" s="1"/>
  <c r="T25" i="20"/>
  <c r="S25" i="20" s="1"/>
  <c r="T9" i="20"/>
  <c r="S9" i="20" s="1"/>
  <c r="T46" i="20"/>
  <c r="S46" i="20" s="1"/>
  <c r="T48" i="20"/>
  <c r="T32" i="20"/>
  <c r="S32" i="20" s="1"/>
  <c r="T8" i="20"/>
  <c r="S8" i="20" s="1"/>
  <c r="T39" i="20"/>
  <c r="S39" i="20" s="1"/>
  <c r="T56" i="20"/>
  <c r="T122" i="20"/>
  <c r="T84" i="20"/>
  <c r="V84" i="20" s="1"/>
  <c r="T43" i="20"/>
  <c r="V43" i="20" s="1"/>
  <c r="T53" i="20"/>
  <c r="T55" i="20"/>
  <c r="T112" i="20"/>
  <c r="T66" i="20"/>
  <c r="T38" i="20"/>
  <c r="S38" i="20" s="1"/>
  <c r="T11" i="20"/>
  <c r="S11" i="20" s="1"/>
  <c r="T45" i="20"/>
  <c r="S45" i="20" s="1"/>
  <c r="T121" i="20"/>
  <c r="T113" i="20"/>
  <c r="T91" i="20"/>
  <c r="T117" i="20"/>
  <c r="T85" i="20"/>
  <c r="T111" i="20"/>
  <c r="T41" i="20"/>
  <c r="S41" i="20" s="1"/>
  <c r="T4" i="20"/>
  <c r="O4" i="20"/>
  <c r="P4" i="20" s="1"/>
  <c r="N4" i="20" s="1"/>
  <c r="S62" i="20" l="1"/>
  <c r="S131" i="20"/>
  <c r="S142" i="20"/>
  <c r="S130" i="20"/>
  <c r="S128" i="20"/>
  <c r="S139" i="20"/>
  <c r="S160" i="20"/>
  <c r="S127" i="20"/>
  <c r="S138" i="20"/>
  <c r="S156" i="20"/>
  <c r="S75" i="20"/>
  <c r="S157" i="20"/>
  <c r="S43" i="20"/>
  <c r="S84" i="20"/>
  <c r="S151" i="20"/>
  <c r="S140" i="20"/>
  <c r="S161" i="20"/>
  <c r="S67" i="20"/>
  <c r="S159" i="20"/>
  <c r="S129" i="20"/>
  <c r="J11" i="4" l="1"/>
  <c r="J10" i="4"/>
  <c r="J9" i="4"/>
  <c r="J8" i="4"/>
  <c r="J7" i="4"/>
  <c r="J21" i="4"/>
  <c r="J20" i="4"/>
  <c r="J22" i="4"/>
  <c r="J5" i="4"/>
  <c r="J6" i="4"/>
  <c r="J4" i="4"/>
  <c r="J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I1" authorId="0" shapeId="0" xr:uid="{0E73B2B7-DB8E-4A52-AE36-012FACCD0F32}">
      <text>
        <r>
          <rPr>
            <sz val="9"/>
            <color indexed="81"/>
            <rFont val="MS P ゴシック"/>
            <family val="3"/>
            <charset val="128"/>
          </rPr>
          <t>ファイル数は最大46個まで</t>
        </r>
      </text>
    </comment>
    <comment ref="H2" authorId="0" shapeId="0" xr:uid="{A8EB2865-378A-4097-B627-D02B3E78B699}">
      <text>
        <r>
          <rPr>
            <sz val="9"/>
            <color indexed="81"/>
            <rFont val="MS P ゴシック"/>
            <family val="3"/>
            <charset val="128"/>
          </rPr>
          <t>プログラムにアクセスするためのキー文字列
（e.g. TeraTermWsl2 → ttw）</t>
        </r>
      </text>
    </comment>
    <comment ref="J2" authorId="0" shapeId="0" xr:uid="{B8AE7634-476E-4B6C-8166-3E26B3EA9DA0}">
      <text>
        <r>
          <rPr>
            <sz val="9"/>
            <color indexed="81"/>
            <rFont val="MS P ゴシック"/>
            <family val="3"/>
            <charset val="128"/>
          </rPr>
          <t>「送る」上で指定できるホットキー
（e.g. Winmerge (&amp;W)）</t>
        </r>
      </text>
    </comment>
    <comment ref="C118" authorId="0" shapeId="0" xr:uid="{209F33ED-0895-44FD-B57C-67B76FF67DAC}">
      <text>
        <r>
          <rPr>
            <b/>
            <sz val="9"/>
            <color indexed="81"/>
            <rFont val="MS P ゴシック"/>
            <family val="3"/>
            <charset val="128"/>
          </rPr>
          <t>ショートカットファイル作成後、リンク先(T)に「 /x」を追加する！</t>
        </r>
      </text>
    </comment>
    <comment ref="H163" authorId="0" shapeId="0" xr:uid="{43599851-4CD4-47C7-9140-5CEACB3348C9}">
      <text>
        <r>
          <rPr>
            <sz val="9"/>
            <color indexed="81"/>
            <rFont val="MS P ゴシック"/>
            <family val="3"/>
            <charset val="128"/>
          </rPr>
          <t>「ConnectWSL2withTeraTerm.vbs」でまとめて行う</t>
        </r>
      </text>
    </comment>
    <comment ref="H165" authorId="0" shapeId="0" xr:uid="{2D07A148-9B37-4407-977A-36F9D8D46C29}">
      <text>
        <r>
          <rPr>
            <sz val="9"/>
            <color indexed="81"/>
            <rFont val="MS P ゴシック"/>
            <family val="3"/>
            <charset val="128"/>
          </rPr>
          <t>「ConnectWSL2withTeraTerm.vbs」でまとめて行う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D37" authorId="0" shapeId="0" xr:uid="{D286685F-8869-4FEF-A8A3-6107641FA60B}">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 ref="D38" authorId="0" shapeId="0" xr:uid="{C0103469-FF17-4340-A845-C9C88E4DB834}">
      <text>
        <r>
          <rPr>
            <sz val="9"/>
            <color indexed="81"/>
            <rFont val="MS P ゴシック"/>
            <family val="3"/>
            <charset val="128"/>
          </rPr>
          <t>AppData\Local\Kinza\User Data
AppData\Local\HNXgrep
AppData\Local\Icaros
AppData\Roaming\GZ20
AppData\Roaming\KT Software
AppData\Roaming\Mp3tag
AppData\Roaming\Team Hasebe
AppData\Roaming\Audacity
AppData\Roaming\Subversion
AppData\Roaming\TortoiseGit
AppData\Roaming\TortoiseSVN</t>
        </r>
      </text>
    </comment>
  </commentList>
</comments>
</file>

<file path=xl/sharedStrings.xml><?xml version="1.0" encoding="utf-8"?>
<sst xmlns="http://schemas.openxmlformats.org/spreadsheetml/2006/main" count="3530" uniqueCount="1098">
  <si>
    <t>タイミング</t>
    <phoneticPr fontId="3"/>
  </si>
  <si>
    <t>列1</t>
  </si>
  <si>
    <t>状態</t>
    <rPh sb="0" eb="2">
      <t>ジョウタイ</t>
    </rPh>
    <phoneticPr fontId="3"/>
  </si>
  <si>
    <t>備考</t>
    <rPh sb="0" eb="2">
      <t>ビコウ</t>
    </rPh>
    <phoneticPr fontId="3"/>
  </si>
  <si>
    <t>‐</t>
    <phoneticPr fontId="3"/>
  </si>
  <si>
    <t>○</t>
  </si>
  <si>
    <t>codes</t>
  </si>
  <si>
    <t>other</t>
  </si>
  <si>
    <t>C:\codes\vim\_gvimrc</t>
  </si>
  <si>
    <t>C:\codes\vim\_vimrc</t>
  </si>
  <si>
    <t>C:\codes\vba\excel\AddIns</t>
  </si>
  <si>
    <t>C:\codes\vim\_plugins_user\bufferlist.vim\plugin\bufferlist.vim</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</si>
  <si>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</si>
  <si>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</si>
  <si>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</si>
  <si>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</si>
  <si>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</si>
  <si>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</si>
  <si>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C:\other\setting\hidemaru</t>
  </si>
  <si>
    <t>C:\prg_exe\Vim\_gvimrc</t>
    <phoneticPr fontId="2"/>
  </si>
  <si>
    <t>C:\prg_exe\Vim\_vimrc</t>
  </si>
  <si>
    <t>C:\prg_exe\Vim\_plugins_user\bufferlist.vim\plugin\bufferlist.vim</t>
  </si>
  <si>
    <t>C:\prg_exe\Vim\_plugins_user\FavEx\plugin\favex.vim</t>
  </si>
  <si>
    <t>C:\prg_exe\Vim\_plugins_user\FavEx\favlist</t>
  </si>
  <si>
    <t>C:\prg_exe\Vim\_plugins_user\jellybeans.vim\colors\jellybeans.vim</t>
  </si>
  <si>
    <t>C:\prg_exe\Vim\_plugins_user\mark.vim\plugin\mark.vim</t>
  </si>
  <si>
    <t>C:\prg_exe\Vim\_plugins_user\qfixapp\autoload\qfixgrep.vim</t>
  </si>
  <si>
    <t>C:\prg_exe\Hidemaru\setting</t>
  </si>
  <si>
    <t>%USERPROFILE%\AppData\Local\Packages\Microsoft.WindowsTerminal_8wekyb3d8bbwe\LocalState\settings.json</t>
    <phoneticPr fontId="2"/>
  </si>
  <si>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</si>
  <si>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</si>
  <si>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</si>
  <si>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</si>
  <si>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</si>
  <si>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</si>
  <si>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</si>
  <si>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</si>
  <si>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</si>
  <si>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</si>
  <si>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</si>
  <si>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%USERPROFILE%\AppData\Roaming\Microsoft\Word\STARTUP</t>
    <phoneticPr fontId="2"/>
  </si>
  <si>
    <t>C:\codes\vba\word\AddIns</t>
    <phoneticPr fontId="2"/>
  </si>
  <si>
    <t>C:\codes\vba\outlook\AddIns</t>
    <phoneticPr fontId="2"/>
  </si>
  <si>
    <t>%USERPROFILE%\AppData\Roaming\Microsoft\Outlook</t>
    <phoneticPr fontId="2"/>
  </si>
  <si>
    <t>事前退避</t>
    <rPh sb="0" eb="2">
      <t>ジゼン</t>
    </rPh>
    <rPh sb="2" eb="4">
      <t>タイヒ</t>
    </rPh>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</si>
  <si>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</si>
  <si>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</si>
  <si>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</si>
  <si>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</si>
  <si>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</si>
  <si>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</si>
  <si>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フォルダ</t>
  </si>
  <si>
    <t>prg_exe</t>
  </si>
  <si>
    <t>アドイン</t>
  </si>
  <si>
    <t>Excel</t>
  </si>
  <si>
    <t>Word</t>
  </si>
  <si>
    <t>Outlook</t>
  </si>
  <si>
    <t>秀丸マクロ</t>
  </si>
  <si>
    <t>秀丸設定</t>
  </si>
  <si>
    <t>_gvimrc</t>
  </si>
  <si>
    <t>_vimrc</t>
  </si>
  <si>
    <t>VIMプラグイン</t>
  </si>
  <si>
    <t>bufferlist.vim</t>
  </si>
  <si>
    <t>favex.vim</t>
  </si>
  <si>
    <t>favlist</t>
  </si>
  <si>
    <t>jellybeans.vim</t>
  </si>
  <si>
    <t>mark.vim</t>
  </si>
  <si>
    <t>qfixgrep.vim</t>
  </si>
  <si>
    <t>Visio</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</si>
  <si>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</si>
  <si>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</si>
  <si>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</si>
  <si>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</si>
  <si>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</si>
  <si>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</si>
  <si>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リンク作成</t>
    <rPh sb="3" eb="5">
      <t>サクセイ</t>
    </rPh>
    <phoneticPr fontId="2"/>
  </si>
  <si>
    <t>実行可否</t>
    <rPh sb="0" eb="2">
      <t>ジッコウ</t>
    </rPh>
    <rPh sb="2" eb="4">
      <t>カヒ</t>
    </rPh>
    <phoneticPr fontId="2"/>
  </si>
  <si>
    <t>★codesなどのパスを環境変数化</t>
    <rPh sb="12" eb="14">
      <t>カンキョウ</t>
    </rPh>
    <rPh sb="14" eb="17">
      <t>ヘンスウカ</t>
    </rPh>
    <phoneticPr fontId="2"/>
  </si>
  <si>
    <t>★wordアドインリンク</t>
    <phoneticPr fontId="2"/>
  </si>
  <si>
    <t>インストール</t>
    <phoneticPr fontId="2"/>
  </si>
  <si>
    <t>2023/4/19のYahooメール参照</t>
    <phoneticPr fontId="2"/>
  </si>
  <si>
    <t>WindowsUpdate</t>
  </si>
  <si>
    <t>BIOS設定 仮想</t>
  </si>
  <si>
    <t>BIOS設定 ActionKey</t>
  </si>
  <si>
    <t>タスクバーの設定</t>
  </si>
  <si>
    <t>画面の色</t>
  </si>
  <si>
    <t>Explorer設定</t>
  </si>
  <si>
    <t>辞書設定</t>
  </si>
  <si>
    <t>IMEの設定（画面中央に表示する）</t>
  </si>
  <si>
    <t>IMEの設定（Shift+Spaceを無効化）</t>
  </si>
  <si>
    <t>OneDrive無効化</t>
  </si>
  <si>
    <t>LogiOptions+ 設定</t>
  </si>
  <si>
    <t>Zドライブ化</t>
  </si>
  <si>
    <t>Windowsクリップボード有効化（Win+V）</t>
  </si>
  <si>
    <t>クイックアクセス設定</t>
  </si>
  <si>
    <t>programs\quickaccess登録</t>
  </si>
  <si>
    <t>sendto 登録</t>
  </si>
  <si>
    <t>startup 登録</t>
  </si>
  <si>
    <t>excel アドイン登録</t>
  </si>
  <si>
    <t>set_environment_variable.vbs実行</t>
  </si>
  <si>
    <t>Git</t>
  </si>
  <si>
    <t>TortoiseGit</t>
  </si>
  <si>
    <t>Dropbox</t>
  </si>
  <si>
    <t>LogiOptions+</t>
  </si>
  <si>
    <t>LINE</t>
  </si>
  <si>
    <t>GoogleDrive</t>
  </si>
  <si>
    <t>Zoom</t>
  </si>
  <si>
    <t>Anki</t>
  </si>
  <si>
    <t>TortoiseSVN</t>
  </si>
  <si>
    <t>Copytrans Photo</t>
  </si>
  <si>
    <t>WSL (ubuntu)</t>
  </si>
  <si>
    <t>vbeplus</t>
  </si>
  <si>
    <t>DVD Shrink</t>
  </si>
  <si>
    <t>退避</t>
    <rPh sb="0" eb="2">
      <t>タイヒ</t>
    </rPh>
    <phoneticPr fontId="2"/>
  </si>
  <si>
    <t>C:\_push_all.bat</t>
    <phoneticPr fontId="2"/>
  </si>
  <si>
    <t>C:\codes_sample</t>
    <phoneticPr fontId="2"/>
  </si>
  <si>
    <t>復帰</t>
    <rPh sb="0" eb="2">
      <t>フッキ</t>
    </rPh>
    <phoneticPr fontId="2"/>
  </si>
  <si>
    <t>excelセッティング</t>
    <phoneticPr fontId="2"/>
  </si>
  <si>
    <t>wordセッティング</t>
    <phoneticPr fontId="2"/>
  </si>
  <si>
    <t>outlookセッティング</t>
    <phoneticPr fontId="2"/>
  </si>
  <si>
    <t>bluetooth 機器接続</t>
    <rPh sb="10" eb="12">
      <t>キキ</t>
    </rPh>
    <phoneticPr fontId="2"/>
  </si>
  <si>
    <t>McAfee</t>
    <phoneticPr fontId="2"/>
  </si>
  <si>
    <t>C:\codes\vbs\command\CreateShortcutFile.vbs</t>
  </si>
  <si>
    <t>$QuickAccess</t>
    <phoneticPr fontId="8"/>
  </si>
  <si>
    <t>StartUp</t>
    <phoneticPr fontId="8"/>
  </si>
  <si>
    <t>Programs</t>
    <phoneticPr fontId="8"/>
  </si>
  <si>
    <t>SendTo</t>
    <phoneticPr fontId="8"/>
  </si>
  <si>
    <t>コマンド</t>
    <phoneticPr fontId="8"/>
  </si>
  <si>
    <t>ショートカットファイルパス</t>
    <phoneticPr fontId="8"/>
  </si>
  <si>
    <t>Common_Edit</t>
  </si>
  <si>
    <t>-</t>
    <phoneticPr fontId="8"/>
  </si>
  <si>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</si>
  <si>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</si>
  <si>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</si>
  <si>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</si>
  <si>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</si>
  <si>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</si>
  <si>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</si>
  <si>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</si>
  <si>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</si>
  <si>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</si>
  <si>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</si>
  <si>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</si>
  <si>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</si>
  <si>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</si>
  <si>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</si>
  <si>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</si>
  <si>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</si>
  <si>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</si>
  <si>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</si>
  <si>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</si>
  <si>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</si>
  <si>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</si>
  <si>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8"/>
  </si>
  <si>
    <t>C:\prg\Anki\anki.exe</t>
  </si>
  <si>
    <t>C:\Program Files (x86)\Microsoft Office\root\Office16\EXCEL.EXE</t>
    <phoneticPr fontId="8"/>
  </si>
  <si>
    <t>C:\Program Files (x86)\Microsoft Office\root\Office16\VISIO.EXE</t>
    <phoneticPr fontId="8"/>
  </si>
  <si>
    <t>C:\Program Files (x86)\Microsoft Office\root\Office16\WINWORD.EXE</t>
    <phoneticPr fontId="8"/>
  </si>
  <si>
    <t>C:\Program Files (x86)\Microsoft Office\root\Office16\OUTLOOK.EXE</t>
    <phoneticPr fontId="8"/>
  </si>
  <si>
    <t>C:\prg\DVD Shrink\DVD Shrink 3.2.exe</t>
    <phoneticPr fontId="8"/>
  </si>
  <si>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</si>
  <si>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</si>
  <si>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</si>
  <si>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</si>
  <si>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</si>
  <si>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</si>
  <si>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</si>
  <si>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</si>
  <si>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</si>
  <si>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</si>
  <si>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</si>
  <si>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</si>
  <si>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</si>
  <si>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</si>
  <si>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</si>
  <si>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</si>
  <si>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</si>
  <si>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</si>
  <si>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</si>
  <si>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</si>
  <si>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</si>
  <si>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</si>
  <si>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</si>
  <si>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</si>
  <si>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</si>
  <si>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</si>
  <si>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</si>
  <si>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</si>
  <si>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</si>
  <si>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</si>
  <si>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</si>
  <si>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</si>
  <si>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</si>
  <si>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</si>
  <si>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</si>
  <si>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10"/>
  </si>
  <si>
    <t>Analyze</t>
  </si>
  <si>
    <t>View</t>
    <phoneticPr fontId="10"/>
  </si>
  <si>
    <t>Edit</t>
    <phoneticPr fontId="10"/>
  </si>
  <si>
    <t>Doc</t>
    <phoneticPr fontId="10"/>
  </si>
  <si>
    <t>Music</t>
    <phoneticPr fontId="10"/>
  </si>
  <si>
    <t>Analyze</t>
    <phoneticPr fontId="10"/>
  </si>
  <si>
    <t>Record</t>
    <phoneticPr fontId="10"/>
  </si>
  <si>
    <t>Listen</t>
    <phoneticPr fontId="10"/>
  </si>
  <si>
    <t>Movie</t>
    <phoneticPr fontId="10"/>
  </si>
  <si>
    <t>Picture</t>
    <phoneticPr fontId="10"/>
  </si>
  <si>
    <t>Network</t>
    <phoneticPr fontId="10"/>
  </si>
  <si>
    <t>Global</t>
    <phoneticPr fontId="10"/>
  </si>
  <si>
    <t>Local</t>
    <phoneticPr fontId="10"/>
  </si>
  <si>
    <t>Utility</t>
    <phoneticPr fontId="10"/>
  </si>
  <si>
    <t>System</t>
    <phoneticPr fontId="8"/>
  </si>
  <si>
    <t>Other</t>
    <phoneticPr fontId="8"/>
  </si>
  <si>
    <t>テンプレートフォルダ作成</t>
    <rPh sb="10" eb="12">
      <t>サクセイ</t>
    </rPh>
    <phoneticPr fontId="2"/>
  </si>
  <si>
    <t>root配下</t>
    <rPh sb="4" eb="6">
      <t>ハイカ</t>
    </rPh>
    <phoneticPr fontId="2"/>
  </si>
  <si>
    <t>ブラウザブックマーク追加</t>
    <rPh sb="10" eb="12">
      <t>ツイカ</t>
    </rPh>
    <phoneticPr fontId="2"/>
  </si>
  <si>
    <t>github</t>
    <phoneticPr fontId="2"/>
  </si>
  <si>
    <t>https://github.com/draemonash2</t>
    <phoneticPr fontId="2"/>
  </si>
  <si>
    <t>github pages</t>
    <phoneticPr fontId="2"/>
  </si>
  <si>
    <t>https://draemonash2.github.io/</t>
    <phoneticPr fontId="2"/>
  </si>
  <si>
    <t>githubからダウンロード</t>
  </si>
  <si>
    <t>https://github.com/draemonash2/codes/archive/master.zip</t>
    <phoneticPr fontId="2"/>
  </si>
  <si>
    <t>programs</t>
    <phoneticPr fontId="2"/>
  </si>
  <si>
    <t>https://github.com/draemonash2/programs/archive/master.zip</t>
    <phoneticPr fontId="2"/>
  </si>
  <si>
    <t>https://github.com/draemonash2/other/archive/master.zip</t>
    <phoneticPr fontId="2"/>
  </si>
  <si>
    <t>Windows設定</t>
  </si>
  <si>
    <t>prg_exe用環境変数追加</t>
    <rPh sb="7" eb="8">
      <t>ヨウ</t>
    </rPh>
    <rPh sb="12" eb="14">
      <t>ツイカ</t>
    </rPh>
    <phoneticPr fontId="2"/>
  </si>
  <si>
    <t>「C:\codes\_set_environment_variable.vbs」を編集して実行する</t>
    <rPh sb="41" eb="43">
      <t>ヘンシュウ</t>
    </rPh>
    <rPh sb="45" eb="47">
      <t>ジッコウ</t>
    </rPh>
    <phoneticPr fontId="2"/>
  </si>
  <si>
    <t>リンク追加</t>
    <rPh sb="3" eb="5">
      <t>ツイカ</t>
    </rPh>
    <phoneticPr fontId="2"/>
  </si>
  <si>
    <t>各種プログラム</t>
    <rPh sb="0" eb="2">
      <t>カクシュ</t>
    </rPh>
    <phoneticPr fontId="2"/>
  </si>
  <si>
    <t>[リンク作成]シート参照</t>
    <rPh sb="10" eb="12">
      <t>サンショウ</t>
    </rPh>
    <phoneticPr fontId="2"/>
  </si>
  <si>
    <t>アドイン設定</t>
    <rPh sb="4" eb="6">
      <t>セッテイ</t>
    </rPh>
    <phoneticPr fontId="2"/>
  </si>
  <si>
    <t>Excel</t>
    <phoneticPr fontId="2"/>
  </si>
  <si>
    <t>アドイン追加</t>
    <rPh sb="4" eb="6">
      <t>ツイカ</t>
    </rPh>
    <phoneticPr fontId="2"/>
  </si>
  <si>
    <t>Word</t>
    <phoneticPr fontId="2"/>
  </si>
  <si>
    <t>C:\codes\vba\word\AddIns</t>
  </si>
  <si>
    <t>Visio</t>
    <phoneticPr fontId="2"/>
  </si>
  <si>
    <t>C:\codes\vba\outlook\AddIns</t>
  </si>
  <si>
    <t>プログラム設定インポート</t>
  </si>
  <si>
    <t>excel</t>
    <phoneticPr fontId="2"/>
  </si>
  <si>
    <t>C:\other\setting\Excel Customizations.exportedUI</t>
  </si>
  <si>
    <t>word</t>
    <phoneticPr fontId="2"/>
  </si>
  <si>
    <t>C:\other\setting\Word Customizations.exportedUI</t>
  </si>
  <si>
    <t>visio</t>
    <phoneticPr fontId="2"/>
  </si>
  <si>
    <t>C:\other\setting\Visio Customizations.exportedUI</t>
  </si>
  <si>
    <t>outlook</t>
    <phoneticPr fontId="2"/>
  </si>
  <si>
    <t>C:\other\setting\Outlook のユーザー設定 (olkexplorer).exportedUI</t>
  </si>
  <si>
    <t>Windows設定</t>
    <rPh sb="7" eb="9">
      <t>セッテイ</t>
    </rPh>
    <phoneticPr fontId="2"/>
  </si>
  <si>
    <t>辞書ファイル追加</t>
  </si>
  <si>
    <t>C:\other\setting\IMEユーザー辞書\output1.txt</t>
  </si>
  <si>
    <t>アプリ設定</t>
    <rPh sb="3" eb="5">
      <t>セッテイ</t>
    </rPh>
    <phoneticPr fontId="2"/>
  </si>
  <si>
    <t>Winmerge コンテキストメニュー追加</t>
    <rPh sb="19" eb="21">
      <t>ツイカ</t>
    </rPh>
    <phoneticPr fontId="2"/>
  </si>
  <si>
    <t>X-Finder お気に入り追加</t>
    <rPh sb="10" eb="11">
      <t>キ</t>
    </rPh>
    <rPh sb="12" eb="13">
      <t>イ</t>
    </rPh>
    <rPh sb="14" eb="16">
      <t>ツイカ</t>
    </rPh>
    <phoneticPr fontId="2"/>
  </si>
  <si>
    <t>Windowsエクスプローラを使用する場合は実施不要</t>
    <rPh sb="15" eb="17">
      <t>シヨウ</t>
    </rPh>
    <rPh sb="19" eb="21">
      <t>バアイ</t>
    </rPh>
    <rPh sb="22" eb="24">
      <t>ジッシ</t>
    </rPh>
    <rPh sb="24" eb="26">
      <t>フヨウ</t>
    </rPh>
    <phoneticPr fontId="2"/>
  </si>
  <si>
    <t>エクスプローラー設定</t>
    <rPh sb="8" eb="10">
      <t>セッテイ</t>
    </rPh>
    <phoneticPr fontId="2"/>
  </si>
  <si>
    <t>クイックアクセス追加</t>
  </si>
  <si>
    <t>X-Finderを使用する場合は実施不要</t>
    <rPh sb="9" eb="11">
      <t>シヨウ</t>
    </rPh>
    <rPh sb="13" eb="15">
      <t>バアイ</t>
    </rPh>
    <rPh sb="16" eb="18">
      <t>ジッシ</t>
    </rPh>
    <rPh sb="18" eb="20">
      <t>フヨウ</t>
    </rPh>
    <phoneticPr fontId="2"/>
  </si>
  <si>
    <t>Linux環境構築</t>
    <rPh sb="5" eb="7">
      <t>カンキョウ</t>
    </rPh>
    <rPh sb="7" eb="9">
      <t>コウチク</t>
    </rPh>
    <phoneticPr fontId="2"/>
  </si>
  <si>
    <t>設定ファイル（.vimrc / bashrc / .gdbinit / .inputrc）</t>
    <rPh sb="0" eb="2">
      <t>セッテイ</t>
    </rPh>
    <phoneticPr fontId="2"/>
  </si>
  <si>
    <t>.vim</t>
    <phoneticPr fontId="2"/>
  </si>
  <si>
    <t>間接作業</t>
  </si>
  <si>
    <t>直接作業</t>
  </si>
  <si>
    <t>開発用ソースファイルを格納</t>
    <rPh sb="0" eb="3">
      <t>カイハツヨウ</t>
    </rPh>
    <phoneticPr fontId="2"/>
  </si>
  <si>
    <t>開発用文書を格納</t>
    <rPh sb="0" eb="3">
      <t>カイハツヨウ</t>
    </rPh>
    <phoneticPr fontId="2"/>
  </si>
  <si>
    <t>作業用管理</t>
  </si>
  <si>
    <t>Windows Terminal</t>
    <phoneticPr fontId="2"/>
  </si>
  <si>
    <t>%USERPROFILE%\AppData\Roaming\Microsoft\Windows\SendTo</t>
  </si>
  <si>
    <t>%USERPROFILE%\AppData\Roaming\Microsoft\Windows\Start Menu\Programs</t>
  </si>
  <si>
    <t>%USERPROFILE%\AppData\Roaming\Microsoft\Windows\Start Menu\Programs\Startup</t>
  </si>
  <si>
    <t>%USERPROFILE%\Programs\program\prg_exe</t>
  </si>
  <si>
    <t>%USERPROFILE%\OneDrive\Documents\MyExcelAddin</t>
  </si>
  <si>
    <t>%USERPROFILE%\OneDrive\Documents\svn_repo"</t>
  </si>
  <si>
    <t>%USERPROFILE%\Programs\setting</t>
  </si>
  <si>
    <t>%USERPROFILE%\Programs_script</t>
  </si>
  <si>
    <t>%USERPROFILE%\.gitconfig</t>
  </si>
  <si>
    <t>%USERPROFILE%\_viminfo</t>
  </si>
  <si>
    <t>C:\codes\winterm\settings.json</t>
    <phoneticPr fontId="2"/>
  </si>
  <si>
    <t>C:\prg_exe\Hidemaru\macro</t>
    <phoneticPr fontId="2"/>
  </si>
  <si>
    <t>file=.vimrc     &amp;&amp; dir=/mnt/c/codes/vim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</si>
  <si>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</si>
  <si>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</si>
  <si>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</si>
  <si>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</si>
  <si>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</si>
  <si>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Winmergeセッティング</t>
    <phoneticPr fontId="2"/>
  </si>
  <si>
    <t>○</t>
    <phoneticPr fontId="2"/>
  </si>
  <si>
    <t>○</t>
    <phoneticPr fontId="2"/>
  </si>
  <si>
    <t>タイミング
(移行前)</t>
    <rPh sb="7" eb="9">
      <t>イコウ</t>
    </rPh>
    <rPh sb="9" eb="10">
      <t>マエ</t>
    </rPh>
    <phoneticPr fontId="3"/>
  </si>
  <si>
    <t>タイミング
(移行後)</t>
    <rPh sb="7" eb="9">
      <t>イコウ</t>
    </rPh>
    <rPh sb="9" eb="10">
      <t>ゴ</t>
    </rPh>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</si>
  <si>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</si>
  <si>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</si>
  <si>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keybindings.json</t>
    <phoneticPr fontId="2"/>
  </si>
  <si>
    <t>settings.json</t>
    <phoneticPr fontId="2"/>
  </si>
  <si>
    <t>C:\prg_exe\VSCode\data\user-data\User\keybindings.json</t>
    <phoneticPr fontId="2"/>
  </si>
  <si>
    <t>C:\codes\vscode\keybindings.json</t>
    <phoneticPr fontId="2"/>
  </si>
  <si>
    <t>C:\prg_exe\VSCode\data\user-data\User\settings.json</t>
    <phoneticPr fontId="2"/>
  </si>
  <si>
    <t>C:\codes\vscode\settings.json</t>
    <phoneticPr fontId="2"/>
  </si>
  <si>
    <t>設定(秀丸)</t>
    <rPh sb="0" eb="2">
      <t>セッテイ</t>
    </rPh>
    <rPh sb="3" eb="5">
      <t>ヒデマル</t>
    </rPh>
    <phoneticPr fontId="2"/>
  </si>
  <si>
    <t>設定(VSCode)</t>
    <phoneticPr fontId="2"/>
  </si>
  <si>
    <t>設定(WindowsTerminal)</t>
    <rPh sb="0" eb="2">
      <t>セッテイ</t>
    </rPh>
    <phoneticPr fontId="2"/>
  </si>
  <si>
    <t>設定(VIM)</t>
    <phoneticPr fontId="2"/>
  </si>
  <si>
    <t>C:\prg\uvnc bvba\UltraVNC\vncviewer.exe</t>
    <phoneticPr fontId="2"/>
  </si>
  <si>
    <t>Visioステンシル</t>
    <phoneticPr fontId="2"/>
  </si>
  <si>
    <t>C:\other\template\fav.vssx</t>
    <phoneticPr fontId="2"/>
  </si>
  <si>
    <t>fav.vssx</t>
    <phoneticPr fontId="2"/>
  </si>
  <si>
    <r>
      <t>%USERPROFILE%\</t>
    </r>
    <r>
      <rPr>
        <sz val="9"/>
        <color rgb="FF00B0F0"/>
        <rFont val="ＭＳ ゴシック"/>
        <family val="3"/>
        <charset val="128"/>
      </rPr>
      <t>OneDrive</t>
    </r>
    <r>
      <rPr>
        <sz val="9"/>
        <color theme="1"/>
        <rFont val="ＭＳ ゴシック"/>
        <family val="2"/>
        <charset val="128"/>
      </rPr>
      <t>\Documents\個人用図形\fav.vssx</t>
    </r>
  </si>
  <si>
    <t>★OneDrive⇔それ以外のパス切り替え</t>
    <rPh sb="12" eb="14">
      <t>イガイ</t>
    </rPh>
    <rPh sb="17" eb="18">
      <t>キ</t>
    </rPh>
    <rPh sb="19" eb="20">
      <t>カ</t>
    </rPh>
    <phoneticPr fontId="2"/>
  </si>
  <si>
    <t>root配下 git管理</t>
    <rPh sb="4" eb="6">
      <t>ハイカ</t>
    </rPh>
    <rPh sb="10" eb="12">
      <t>カンリ</t>
    </rPh>
    <phoneticPr fontId="2"/>
  </si>
  <si>
    <t>C:\prg\LibreOffice\program\soffice.exe</t>
    <phoneticPr fontId="2"/>
  </si>
  <si>
    <t>C:\prg\iTunes\iTunes.exe</t>
    <phoneticPr fontId="2"/>
  </si>
  <si>
    <t>iTunes</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</si>
  <si>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</si>
  <si>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</si>
  <si>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</si>
  <si>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</si>
  <si>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</si>
  <si>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</si>
  <si>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</si>
  <si>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</si>
  <si>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iTunes</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</si>
  <si>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</si>
  <si>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</si>
  <si>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</si>
  <si>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</si>
  <si>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</si>
  <si>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</si>
  <si>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</si>
  <si>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</si>
  <si>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</si>
  <si>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</si>
  <si>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</si>
  <si>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</si>
  <si>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</si>
  <si>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8"/>
  </si>
  <si>
    <t>リンク作成</t>
    <phoneticPr fontId="8"/>
  </si>
  <si>
    <t>コマンド</t>
    <phoneticPr fontId="2"/>
  </si>
  <si>
    <t>root\00_indirect</t>
  </si>
  <si>
    <t>root\10_workitem</t>
  </si>
  <si>
    <t>root\20_src</t>
  </si>
  <si>
    <t>root\21_doc</t>
  </si>
  <si>
    <t>root\30_tool</t>
  </si>
  <si>
    <t>root\38_programs</t>
  </si>
  <si>
    <t>root\39_other</t>
  </si>
  <si>
    <t>root\40_workspace</t>
  </si>
  <si>
    <t>root</t>
    <phoneticPr fontId="2"/>
  </si>
  <si>
    <t>mkdir "%USERPROFILE%\AppData\Roaming\Microsoft\Windows\Start Menu\Programs\$Hotkey"</t>
  </si>
  <si>
    <t>ホットキーフォルダ作成</t>
    <rPh sb="9" eb="11">
      <t>サクセイ</t>
    </rPh>
    <phoneticPr fontId="2"/>
  </si>
  <si>
    <t>githubのcodes</t>
  </si>
  <si>
    <t>githubのprograms(prg_exe)</t>
  </si>
  <si>
    <t>githubのother</t>
  </si>
  <si>
    <t xml:space="preserve"> </t>
    <phoneticPr fontId="2"/>
  </si>
  <si>
    <t>リポジトリ設定</t>
    <rPh sb="5" eb="7">
      <t>セッテイ</t>
    </rPh>
    <phoneticPr fontId="2"/>
  </si>
  <si>
    <t>file=.bashrc    &amp;&amp; mv ~/${file} ~/${file}.org</t>
  </si>
  <si>
    <t>カテゴリ</t>
    <phoneticPr fontId="2"/>
  </si>
  <si>
    <t>カテゴリ</t>
    <phoneticPr fontId="2"/>
  </si>
  <si>
    <t>WSL2 (Ubuntu22.04)</t>
    <phoneticPr fontId="2"/>
  </si>
  <si>
    <t>Ubuntu 22.04</t>
    <phoneticPr fontId="2"/>
  </si>
  <si>
    <t>cp -r /mnt/c/prg_exe/Vim/_plugins_user ~/.vim/_plugins_user</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</si>
  <si>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</si>
  <si>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</si>
  <si>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</si>
  <si>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</si>
  <si>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</si>
  <si>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</si>
  <si>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</si>
  <si>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</si>
  <si>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</si>
  <si>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</si>
  <si>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</si>
  <si>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</si>
  <si>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</si>
  <si>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</si>
  <si>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</si>
  <si>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</si>
  <si>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</si>
  <si>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</si>
  <si>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</si>
  <si>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</si>
  <si>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</si>
  <si>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</si>
  <si>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</si>
  <si>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</si>
  <si>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</si>
  <si>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</si>
  <si>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</si>
  <si>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</si>
  <si>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</si>
  <si>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</si>
  <si>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</si>
  <si>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</si>
  <si>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</si>
  <si>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</si>
  <si>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</si>
  <si>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</si>
  <si>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</si>
  <si>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</si>
  <si>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</si>
  <si>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</si>
  <si>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</si>
  <si>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</si>
  <si>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</si>
  <si>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</si>
  <si>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</si>
  <si>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</si>
  <si>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</si>
  <si>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</si>
  <si>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</si>
  <si>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</si>
  <si>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</si>
  <si>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</si>
  <si>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</si>
  <si>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</si>
  <si>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</si>
  <si>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</si>
  <si>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</si>
  <si>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</si>
  <si>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</si>
  <si>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</si>
  <si>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</si>
  <si>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</si>
  <si>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</si>
  <si>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</si>
  <si>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</si>
  <si>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</si>
  <si>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</si>
  <si>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</si>
  <si>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</si>
  <si>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</si>
  <si>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</si>
  <si>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</si>
  <si>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</si>
  <si>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</si>
  <si>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</si>
  <si>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</si>
  <si>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</si>
  <si>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</si>
  <si>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</si>
  <si>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</si>
  <si>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</si>
  <si>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</si>
  <si>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</si>
  <si>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</si>
  <si>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</si>
  <si>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</si>
  <si>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</si>
  <si>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</si>
  <si>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</si>
  <si>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</si>
  <si>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</si>
  <si>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</si>
  <si>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</si>
  <si>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</si>
  <si>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</si>
  <si>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</si>
  <si>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</si>
  <si>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</si>
  <si>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</si>
  <si>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</si>
  <si>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</si>
  <si>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</si>
  <si>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</si>
  <si>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</si>
  <si>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</si>
  <si>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</si>
  <si>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</si>
  <si>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</si>
  <si>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</si>
  <si>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</si>
  <si>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</si>
  <si>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</si>
  <si>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</si>
  <si>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</si>
  <si>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</si>
  <si>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</si>
  <si>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</si>
  <si>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</si>
  <si>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</si>
  <si>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</si>
  <si>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ssh接続</t>
    <rPh sb="3" eb="5">
      <t>セツゾク</t>
    </rPh>
    <phoneticPr fontId="2"/>
  </si>
  <si>
    <t>省略</t>
    <rPh sb="0" eb="2">
      <t>ショウリャク</t>
    </rPh>
    <phoneticPr fontId="2"/>
  </si>
  <si>
    <t>各種インストール</t>
    <rPh sb="0" eb="2">
      <t>カクシュ</t>
    </rPh>
    <phoneticPr fontId="2"/>
  </si>
  <si>
    <t>★ln化？</t>
    <rPh sb="3" eb="4">
      <t>カ</t>
    </rPh>
    <phoneticPr fontId="2"/>
  </si>
  <si>
    <t>.gitconfig設定</t>
  </si>
  <si>
    <t>tmux設定</t>
  </si>
  <si>
    <t>省略（~/.tmux.conf参照）</t>
    <rPh sb="0" eb="2">
      <t>ショウリャク</t>
    </rPh>
    <rPh sb="15" eb="17">
      <t>サンショウ</t>
    </rPh>
    <phoneticPr fontId="2"/>
  </si>
  <si>
    <t>git バックアップ設定</t>
    <rPh sb="10" eb="12">
      <t>セッテイ</t>
    </rPh>
    <phoneticPr fontId="2"/>
  </si>
  <si>
    <t>sudo apt install software-properties-common</t>
  </si>
  <si>
    <t>sudo add-apt-repository ppa:greymd/tmux-xpanes</t>
  </si>
  <si>
    <t>sudo apt update</t>
  </si>
  <si>
    <t>sudo apt install -y tmux-xpanes</t>
  </si>
  <si>
    <t>sudo apt install -y tmux tig universal-ctags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</si>
  <si>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</si>
  <si>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</si>
  <si>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</si>
  <si>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</si>
  <si>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</si>
  <si>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</si>
  <si>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</si>
  <si>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</si>
  <si>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t>
    <phoneticPr fontId="2"/>
  </si>
  <si>
    <t>★</t>
    <phoneticPr fontId="2"/>
  </si>
  <si>
    <t>○</t>
    <phoneticPr fontId="2"/>
  </si>
  <si>
    <t>git config --global credential.helper store</t>
    <phoneticPr fontId="2"/>
  </si>
  <si>
    <t>%USERPROFILE%\AppData\Roaming\Apple Computer\MobileSync\Backup</t>
    <phoneticPr fontId="8"/>
  </si>
  <si>
    <t>X:\720_Evacuate_iTunes\MobileSync\BackUp</t>
    <phoneticPr fontId="8"/>
  </si>
  <si>
    <t>×</t>
    <phoneticPr fontId="8"/>
  </si>
  <si>
    <t>○</t>
    <phoneticPr fontId="8"/>
  </si>
  <si>
    <t>%USERPROFILE%\Music\iTunes\Album Artwork</t>
    <phoneticPr fontId="8"/>
  </si>
  <si>
    <t>%USERPROFILE%\Music\iTunes\iTunes Media</t>
    <phoneticPr fontId="8"/>
  </si>
  <si>
    <t>iTunes バックアップ</t>
    <phoneticPr fontId="8"/>
  </si>
  <si>
    <t>iTunes Album Artwork</t>
    <phoneticPr fontId="8"/>
  </si>
  <si>
    <t>iTunes iTunes Media</t>
    <phoneticPr fontId="8"/>
  </si>
  <si>
    <t>X:\720_Evacuate_iTunes\iTunes Media</t>
  </si>
  <si>
    <t>X:\720_Evacuate_iTunes\MobileSync</t>
  </si>
  <si>
    <t>サービス名</t>
    <rPh sb="4" eb="5">
      <t>メイ</t>
    </rPh>
    <phoneticPr fontId="10"/>
  </si>
  <si>
    <t>容量</t>
    <rPh sb="0" eb="2">
      <t>ヨウリョウ</t>
    </rPh>
    <phoneticPr fontId="10"/>
  </si>
  <si>
    <t>zipダウンロード</t>
    <phoneticPr fontId="10"/>
  </si>
  <si>
    <t>メリット</t>
  </si>
  <si>
    <t>デメリット</t>
  </si>
  <si>
    <t>クラウドストレージMEGA</t>
    <phoneticPr fontId="10"/>
  </si>
  <si>
    <t>15GB</t>
    <phoneticPr fontId="10"/>
  </si>
  <si>
    <t>15GB(*1)</t>
    <phoneticPr fontId="10"/>
  </si>
  <si>
    <r>
      <t>・</t>
    </r>
    <r>
      <rPr>
        <sz val="9"/>
        <color theme="1"/>
        <rFont val="ＭＳ ゴシック"/>
        <family val="2"/>
        <charset val="128"/>
      </rPr>
      <t xml:space="preserve">容量15G
</t>
    </r>
    <r>
      <rPr>
        <sz val="9"/>
        <color rgb="FF000000"/>
        <rFont val="ＭＳ ゴシック"/>
        <family val="3"/>
        <charset val="128"/>
      </rPr>
      <t>・</t>
    </r>
    <phoneticPr fontId="10"/>
  </si>
  <si>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10"/>
  </si>
  <si>
    <t>AmazonDrive</t>
  </si>
  <si>
    <t>5GB</t>
    <phoneticPr fontId="10"/>
  </si>
  <si>
    <t>×</t>
    <phoneticPr fontId="10"/>
  </si>
  <si>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</si>
  <si>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10"/>
  </si>
  <si>
    <t>OneDrive</t>
  </si>
  <si>
    <t>○(*2)</t>
    <phoneticPr fontId="10"/>
  </si>
  <si>
    <r>
      <t>・</t>
    </r>
    <r>
      <rPr>
        <sz val="9"/>
        <color theme="1"/>
        <rFont val="ＭＳ ゴシック"/>
        <family val="2"/>
        <charset val="128"/>
      </rPr>
      <t>各フォルダ毎にzipダウンロードできる</t>
    </r>
    <rPh sb="1" eb="2">
      <t>カク</t>
    </rPh>
    <rPh sb="6" eb="7">
      <t>ゴト</t>
    </rPh>
    <phoneticPr fontId="10"/>
  </si>
  <si>
    <r>
      <t>・</t>
    </r>
    <r>
      <rPr>
        <sz val="9"/>
        <color theme="1"/>
        <rFont val="ＭＳ ゴシック"/>
        <family val="2"/>
        <charset val="128"/>
      </rPr>
      <t>zipダウンロード時にzip変換がおっせえ</t>
    </r>
    <rPh sb="10" eb="11">
      <t>ジ</t>
    </rPh>
    <rPh sb="15" eb="17">
      <t>ヘンカン</t>
    </rPh>
    <phoneticPr fontId="10"/>
  </si>
  <si>
    <t>3GB+α</t>
    <phoneticPr fontId="10"/>
  </si>
  <si>
    <t>github</t>
    <phoneticPr fontId="10"/>
  </si>
  <si>
    <t>1GB未満推奨</t>
    <phoneticPr fontId="10"/>
  </si>
  <si>
    <t>(*1) 履歴も容量に含まれる。長く使うと自然に 15GB を超えるため、履歴を削除しないとそれ以降新規ファイルが同期されなくなる。</t>
    <phoneticPr fontId="10"/>
  </si>
  <si>
    <t>(*2)★容量のmaxある？</t>
    <rPh sb="5" eb="7">
      <t>ヨウリョウ</t>
    </rPh>
    <phoneticPr fontId="10"/>
  </si>
  <si>
    <t>★zipダウンロード時に1000ファイルいかに抑える必要なのはどのサービスだっけ？</t>
    <rPh sb="10" eb="11">
      <t>ジ</t>
    </rPh>
    <rPh sb="23" eb="24">
      <t>オサ</t>
    </rPh>
    <rPh sb="26" eb="28">
      <t>ヒツヨウ</t>
    </rPh>
    <phoneticPr fontId="10"/>
  </si>
  <si>
    <t>■要件整理</t>
    <rPh sb="1" eb="3">
      <t>ヨウケン</t>
    </rPh>
    <rPh sb="3" eb="5">
      <t>セイリ</t>
    </rPh>
    <phoneticPr fontId="10"/>
  </si>
  <si>
    <t>①-1 仕事先で使用するために、アップロードしたい</t>
    <rPh sb="4" eb="7">
      <t>シゴトサキ</t>
    </rPh>
    <rPh sb="8" eb="10">
      <t>シヨウ</t>
    </rPh>
    <phoneticPr fontId="10"/>
  </si>
  <si>
    <t>｜</t>
    <phoneticPr fontId="10"/>
  </si>
  <si>
    <t>①-2 スマホでも見るために、アップロードしたい</t>
    <rPh sb="9" eb="10">
      <t>ミ</t>
    </rPh>
    <phoneticPr fontId="10"/>
  </si>
  <si>
    <t>② PC内の容量を抑制するために、退避したい</t>
    <rPh sb="4" eb="5">
      <t>ナイ</t>
    </rPh>
    <rPh sb="6" eb="8">
      <t>ヨウリョウ</t>
    </rPh>
    <rPh sb="9" eb="11">
      <t>ヨクセイ</t>
    </rPh>
    <phoneticPr fontId="10"/>
  </si>
  <si>
    <t>③-1 故障時の保障のために、バックアップしたい（アップロードで担保できればよし）</t>
    <rPh sb="4" eb="7">
      <t>コショウジ</t>
    </rPh>
    <rPh sb="8" eb="10">
      <t>ホショウ</t>
    </rPh>
    <phoneticPr fontId="10"/>
  </si>
  <si>
    <t>③-2 ファイル削除時の復旧のために、バックアップしたい（アップロードで担保できればよし）</t>
    <rPh sb="8" eb="10">
      <t>サクジョ</t>
    </rPh>
    <rPh sb="10" eb="11">
      <t>ジ</t>
    </rPh>
    <rPh sb="12" eb="14">
      <t>フッキュウ</t>
    </rPh>
    <phoneticPr fontId="10"/>
  </si>
  <si>
    <t>③-3 PC移行時用に、バックアップしたい（アップロードで担保できればよし）</t>
    <rPh sb="6" eb="8">
      <t>イコウ</t>
    </rPh>
    <rPh sb="8" eb="9">
      <t>ジ</t>
    </rPh>
    <rPh sb="9" eb="10">
      <t>ヨウ</t>
    </rPh>
    <phoneticPr fontId="10"/>
  </si>
  <si>
    <t>④バージョン管理したい</t>
    <rPh sb="6" eb="8">
      <t>カンリ</t>
    </rPh>
    <phoneticPr fontId="10"/>
  </si>
  <si>
    <t>↓</t>
    <phoneticPr fontId="10"/>
  </si>
  <si>
    <t>要件</t>
    <rPh sb="0" eb="2">
      <t>ヨウケン</t>
    </rPh>
    <phoneticPr fontId="10"/>
  </si>
  <si>
    <t>格納先（M:メインデータ、B:バックアップデータ）</t>
    <rPh sb="0" eb="2">
      <t>カクノウ</t>
    </rPh>
    <rPh sb="2" eb="3">
      <t>サキ</t>
    </rPh>
    <phoneticPr fontId="10"/>
  </si>
  <si>
    <t>up
仕事</t>
    <rPh sb="3" eb="5">
      <t>シゴト</t>
    </rPh>
    <phoneticPr fontId="10"/>
  </si>
  <si>
    <t>up
Mbl</t>
    <phoneticPr fontId="10"/>
  </si>
  <si>
    <t>ev</t>
    <phoneticPr fontId="10"/>
  </si>
  <si>
    <t>bk
故障</t>
    <rPh sb="3" eb="5">
      <t>コショウ</t>
    </rPh>
    <phoneticPr fontId="10"/>
  </si>
  <si>
    <t>bk
削除</t>
    <rPh sb="3" eb="5">
      <t>サクジョ</t>
    </rPh>
    <phoneticPr fontId="10"/>
  </si>
  <si>
    <t>bk
移行</t>
    <rPh sb="3" eb="5">
      <t>イコウ</t>
    </rPh>
    <phoneticPr fontId="10"/>
  </si>
  <si>
    <t>vr</t>
    <phoneticPr fontId="10"/>
  </si>
  <si>
    <t>ストレージ</t>
    <phoneticPr fontId="10"/>
  </si>
  <si>
    <t>CLOUD</t>
    <phoneticPr fontId="10"/>
  </si>
  <si>
    <t>ディレクトリ</t>
    <phoneticPr fontId="10"/>
  </si>
  <si>
    <t>パス</t>
    <phoneticPr fontId="10"/>
  </si>
  <si>
    <t>①-1</t>
    <phoneticPr fontId="10"/>
  </si>
  <si>
    <t>①-2</t>
    <phoneticPr fontId="10"/>
  </si>
  <si>
    <t>②</t>
    <phoneticPr fontId="10"/>
  </si>
  <si>
    <t>③-1</t>
    <phoneticPr fontId="10"/>
  </si>
  <si>
    <t>③-2</t>
    <phoneticPr fontId="10"/>
  </si>
  <si>
    <t>③-3</t>
    <phoneticPr fontId="10"/>
  </si>
  <si>
    <t>④</t>
    <phoneticPr fontId="10"/>
  </si>
  <si>
    <t>本体</t>
    <rPh sb="0" eb="2">
      <t>ホンタイ</t>
    </rPh>
    <phoneticPr fontId="10"/>
  </si>
  <si>
    <t>SD</t>
    <phoneticPr fontId="10"/>
  </si>
  <si>
    <t>外部HDD</t>
    <rPh sb="0" eb="2">
      <t>ガイブ</t>
    </rPh>
    <phoneticPr fontId="10"/>
  </si>
  <si>
    <t>Dropbox</t>
    <phoneticPr fontId="10"/>
  </si>
  <si>
    <t>OneDrive</t>
    <phoneticPr fontId="10"/>
  </si>
  <si>
    <t>iCloud</t>
    <phoneticPr fontId="10"/>
  </si>
  <si>
    <t>Google
Drive</t>
    <phoneticPr fontId="10"/>
  </si>
  <si>
    <t>Github</t>
    <phoneticPr fontId="10"/>
  </si>
  <si>
    <t>デスクトップ(OneDrive)</t>
    <phoneticPr fontId="10"/>
  </si>
  <si>
    <t>C:\Users\draem\OneDrive\デスクトップ</t>
  </si>
  <si>
    <t>△</t>
    <phoneticPr fontId="10"/>
  </si>
  <si>
    <t>M</t>
    <phoneticPr fontId="10"/>
  </si>
  <si>
    <t>重要なデータは格納しないため、特にバックアップしない。</t>
    <rPh sb="15" eb="16">
      <t>トク</t>
    </rPh>
    <phoneticPr fontId="10"/>
  </si>
  <si>
    <t>デスクトップ</t>
    <phoneticPr fontId="10"/>
  </si>
  <si>
    <t>-</t>
    <phoneticPr fontId="10"/>
  </si>
  <si>
    <t>格納しない</t>
    <rPh sb="0" eb="2">
      <t>カクノウ</t>
    </rPh>
    <phoneticPr fontId="10"/>
  </si>
  <si>
    <t>ドキュメント(メイン)</t>
    <phoneticPr fontId="10"/>
  </si>
  <si>
    <t>C:\Users\draem\Dropbox</t>
    <phoneticPr fontId="10"/>
  </si>
  <si>
    <t>○</t>
    <phoneticPr fontId="10"/>
  </si>
  <si>
    <t>S</t>
    <phoneticPr fontId="10"/>
  </si>
  <si>
    <t>Dropboxでバックアップ</t>
    <phoneticPr fontId="10"/>
  </si>
  <si>
    <t>ドキュメント(サブ1)</t>
    <phoneticPr fontId="10"/>
  </si>
  <si>
    <t>C:\Users\draem\OneDrive\Documents</t>
    <phoneticPr fontId="10"/>
  </si>
  <si>
    <t>ドキュメント(サブ2)</t>
    <phoneticPr fontId="10"/>
  </si>
  <si>
    <t>Z:\100_Documents</t>
    <phoneticPr fontId="10"/>
  </si>
  <si>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10"/>
  </si>
  <si>
    <t>ピクチャ(Cドライブ)</t>
    <phoneticPr fontId="10"/>
  </si>
  <si>
    <t>C:\Users\draem\OneDrive\Pictures</t>
    <phoneticPr fontId="10"/>
  </si>
  <si>
    <t>ピクチャ(Zドライブ)</t>
    <phoneticPr fontId="10"/>
  </si>
  <si>
    <t>Z:\200_Pictures</t>
    <phoneticPr fontId="10"/>
  </si>
  <si>
    <t>基本SD、バックアップのために外部HDDに置く。容量が大きいのでスマホUpはしない。</t>
    <rPh sb="0" eb="2">
      <t>キホン</t>
    </rPh>
    <rPh sb="15" eb="17">
      <t>ガイブ</t>
    </rPh>
    <rPh sb="21" eb="22">
      <t>オ</t>
    </rPh>
    <rPh sb="24" eb="26">
      <t>ヨウリョウ</t>
    </rPh>
    <rPh sb="27" eb="28">
      <t>オオ</t>
    </rPh>
    <phoneticPr fontId="10"/>
  </si>
  <si>
    <t>音楽(Cドライブ)</t>
    <rPh sb="0" eb="2">
      <t>オンガク</t>
    </rPh>
    <phoneticPr fontId="10"/>
  </si>
  <si>
    <t>C:\Users\draem\Music</t>
    <phoneticPr fontId="10"/>
  </si>
  <si>
    <t>音楽(Zドライブ)</t>
    <rPh sb="0" eb="2">
      <t>オンガク</t>
    </rPh>
    <phoneticPr fontId="10"/>
  </si>
  <si>
    <t>Z:\300_Musics</t>
  </si>
  <si>
    <t>ビデオ(Cドライブ)</t>
    <phoneticPr fontId="10"/>
  </si>
  <si>
    <t>C:\Users\draem\Videos</t>
    <phoneticPr fontId="10"/>
  </si>
  <si>
    <t>ビデオ(Zドライブ)</t>
    <phoneticPr fontId="10"/>
  </si>
  <si>
    <t>Z:\400_Videos</t>
  </si>
  <si>
    <t>ゲーム(Zドライブ)</t>
    <phoneticPr fontId="10"/>
  </si>
  <si>
    <t>Z:\500_Games</t>
  </si>
  <si>
    <t>漫画(Zドライブ)</t>
    <rPh sb="0" eb="2">
      <t>マンガ</t>
    </rPh>
    <phoneticPr fontId="10"/>
  </si>
  <si>
    <t>Z:\600_Comics</t>
  </si>
  <si>
    <t>小説(Zドライブ)</t>
    <rPh sb="0" eb="2">
      <t>ショウセツ</t>
    </rPh>
    <phoneticPr fontId="10"/>
  </si>
  <si>
    <t>Z:\610_Novels</t>
  </si>
  <si>
    <t>ダウンロード</t>
    <phoneticPr fontId="10"/>
  </si>
  <si>
    <t>‪C:\Users\draem\Downloads</t>
    <phoneticPr fontId="10"/>
  </si>
  <si>
    <t>基本、格納しない。格納したら移動する。</t>
    <rPh sb="0" eb="2">
      <t>キホン</t>
    </rPh>
    <rPh sb="3" eb="5">
      <t>カクノウ</t>
    </rPh>
    <rPh sb="9" eb="11">
      <t>カクノウ</t>
    </rPh>
    <rPh sb="14" eb="16">
      <t>イドウ</t>
    </rPh>
    <phoneticPr fontId="10"/>
  </si>
  <si>
    <t>コードサンプル</t>
    <phoneticPr fontId="10"/>
  </si>
  <si>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</si>
  <si>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10"/>
  </si>
  <si>
    <t>コード</t>
    <phoneticPr fontId="10"/>
  </si>
  <si>
    <t>githubで管理する。</t>
    <rPh sb="7" eb="9">
      <t>カンリ</t>
    </rPh>
    <phoneticPr fontId="10"/>
  </si>
  <si>
    <t>GITHUB wiki</t>
    <phoneticPr fontId="10"/>
  </si>
  <si>
    <t>C:\github_io</t>
  </si>
  <si>
    <t>Other</t>
    <phoneticPr fontId="10"/>
  </si>
  <si>
    <t>ソフトウェア(仕事用)</t>
    <rPh sb="7" eb="10">
      <t>シゴトヨウ</t>
    </rPh>
    <phoneticPr fontId="10"/>
  </si>
  <si>
    <t>C:\Users\draem\Programs\program（C:\prg_exe）</t>
    <phoneticPr fontId="10"/>
  </si>
  <si>
    <t>外部HDDにバックアップ＋zipに固めてGoogleDriveアップロード</t>
    <rPh sb="0" eb="2">
      <t>ガイブ</t>
    </rPh>
    <rPh sb="17" eb="18">
      <t>カタ</t>
    </rPh>
    <phoneticPr fontId="10"/>
  </si>
  <si>
    <t>ソフトウェア(私用)</t>
    <rPh sb="7" eb="9">
      <t>シヨウ</t>
    </rPh>
    <phoneticPr fontId="10"/>
  </si>
  <si>
    <t>外部HDDにバックアップ</t>
    <phoneticPr fontId="10"/>
  </si>
  <si>
    <t>ソフトウェア設定(仕事用)</t>
    <rPh sb="6" eb="8">
      <t>セッテイ</t>
    </rPh>
    <phoneticPr fontId="10"/>
  </si>
  <si>
    <t>C:\Users\draem\Programs\setting（AppData\*）</t>
  </si>
  <si>
    <t>ソフトウェア設定(私用)</t>
    <rPh sb="6" eb="8">
      <t>セッテイ</t>
    </rPh>
    <phoneticPr fontId="10"/>
  </si>
  <si>
    <t>タスクスケジューラ設定</t>
    <rPh sb="9" eb="11">
      <t>セッテイ</t>
    </rPh>
    <phoneticPr fontId="10"/>
  </si>
  <si>
    <t>C:\Users\draem\Programs\taskscheduler</t>
    <phoneticPr fontId="10"/>
  </si>
  <si>
    <t>GoogleDriveアップロード</t>
    <phoneticPr fontId="10"/>
  </si>
  <si>
    <t>ユーザ―辞書</t>
    <rPh sb="4" eb="6">
      <t>ジショ</t>
    </rPh>
    <phoneticPr fontId="10"/>
  </si>
  <si>
    <t>C:\Users\draem\Programs\userdictionary</t>
    <phoneticPr fontId="10"/>
  </si>
  <si>
    <t>ソフトウェアインストーラー</t>
    <phoneticPr fontId="10"/>
  </si>
  <si>
    <t>C:\Users\draem\Programs\installer</t>
    <phoneticPr fontId="10"/>
  </si>
  <si>
    <t>iTunesライブラリ</t>
    <phoneticPr fontId="10"/>
  </si>
  <si>
    <t>X:\720_Evacuate_iTunes\Album Artwork
X:\720_Evacuate_iTunes\iTunes Media</t>
    <phoneticPr fontId="10"/>
  </si>
  <si>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10"/>
  </si>
  <si>
    <t>iTunesバックアップ</t>
    <phoneticPr fontId="10"/>
  </si>
  <si>
    <t>X:\720_Evacuate_iTunes\MobileSync</t>
    <phoneticPr fontId="10"/>
  </si>
  <si>
    <t>SERATOバックアップ</t>
    <phoneticPr fontId="10"/>
  </si>
  <si>
    <t>Z:\_Serato_Backup</t>
    <phoneticPr fontId="10"/>
  </si>
  <si>
    <t>基本SD、バックアップのために外部HDDに置く。</t>
    <phoneticPr fontId="10"/>
  </si>
  <si>
    <t>SERATOライブラリ</t>
    <phoneticPr fontId="10"/>
  </si>
  <si>
    <t>Z:\_Serato_</t>
    <phoneticPr fontId="10"/>
  </si>
  <si>
    <t>基本SD、バックアップのために外部HDDに置く。</t>
  </si>
  <si>
    <t>・SVNやWindowsのファイル履歴機能の注意点</t>
    <rPh sb="22" eb="25">
      <t>チュウイテン</t>
    </rPh>
    <phoneticPr fontId="10"/>
  </si>
  <si>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10"/>
  </si>
  <si>
    <t>■各デバイス/サービスの特徴</t>
    <rPh sb="1" eb="2">
      <t>カク</t>
    </rPh>
    <rPh sb="12" eb="14">
      <t>トクチョウ</t>
    </rPh>
    <phoneticPr fontId="10"/>
  </si>
  <si>
    <t>SD</t>
  </si>
  <si>
    <t>iCloud</t>
  </si>
  <si>
    <t>Github</t>
  </si>
  <si>
    <t>SVN</t>
    <phoneticPr fontId="10"/>
  </si>
  <si>
    <t>■TODO</t>
    <phoneticPr fontId="10"/>
  </si>
  <si>
    <t>☆OneDrive有効化</t>
    <rPh sb="9" eb="12">
      <t>ユウコウカ</t>
    </rPh>
    <phoneticPr fontId="10"/>
  </si>
  <si>
    <t>☆容量が大きいため、要整理</t>
    <rPh sb="1" eb="3">
      <t>ヨウリョウ</t>
    </rPh>
    <rPh sb="4" eb="5">
      <t>オオ</t>
    </rPh>
    <rPh sb="10" eb="11">
      <t>ヨウ</t>
    </rPh>
    <rPh sb="11" eb="13">
      <t>セイリ</t>
    </rPh>
    <phoneticPr fontId="10"/>
  </si>
  <si>
    <t>→OneDriveは使わない。</t>
    <rPh sb="10" eb="11">
      <t>ツカ</t>
    </rPh>
    <phoneticPr fontId="10"/>
  </si>
  <si>
    <t>☆prg_exeを「C:\Users\draem\Programs\program」に置く目的は？</t>
    <rPh sb="43" eb="44">
      <t>オ</t>
    </rPh>
    <rPh sb="45" eb="47">
      <t>モクテキ</t>
    </rPh>
    <phoneticPr fontId="10"/>
  </si>
  <si>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10"/>
  </si>
  <si>
    <t>☆C:\Users\draem\Programs配下を整理する</t>
    <rPh sb="24" eb="26">
      <t>ハイカ</t>
    </rPh>
    <rPh sb="27" eb="29">
      <t>セイリ</t>
    </rPh>
    <phoneticPr fontId="10"/>
  </si>
  <si>
    <t>★ソフトウェア設定整理</t>
    <rPh sb="7" eb="9">
      <t>セッテイ</t>
    </rPh>
    <rPh sb="9" eb="11">
      <t>セイリ</t>
    </rPh>
    <phoneticPr fontId="10"/>
  </si>
  <si>
    <t>・C:\other</t>
    <phoneticPr fontId="10"/>
  </si>
  <si>
    <t>・G:\マイドライブ\120_setting</t>
    <phoneticPr fontId="10"/>
  </si>
  <si>
    <t>→手動で格納</t>
    <phoneticPr fontId="10"/>
  </si>
  <si>
    <t>・C:\Users\draem\programs\setting</t>
    <phoneticPr fontId="10"/>
  </si>
  <si>
    <t>iTunes</t>
  </si>
  <si>
    <t>Kinza</t>
  </si>
  <si>
    <t>MP3Tag</t>
  </si>
  <si>
    <t>Serato</t>
  </si>
  <si>
    <t>Subversion</t>
  </si>
  <si>
    <t>■「C:\Users\draem\Programs\_script」整理</t>
    <rPh sb="34" eb="36">
      <t>セイリ</t>
    </rPh>
    <phoneticPr fontId="10"/>
  </si>
  <si>
    <t>000_output_program_list.bat.lnk</t>
  </si>
  <si>
    <t>program files等の配下のディレクトリ名を出力</t>
    <rPh sb="13" eb="14">
      <t>ナド</t>
    </rPh>
    <rPh sb="15" eb="17">
      <t>ハイカ</t>
    </rPh>
    <rPh sb="24" eb="25">
      <t>メイ</t>
    </rPh>
    <rPh sb="26" eb="28">
      <t>シュツリョク</t>
    </rPh>
    <phoneticPr fontId="10"/>
  </si>
  <si>
    <t>100_move_setting_files.bat.lnk</t>
  </si>
  <si>
    <t>インストール済みソフトウェアの設定ファイルを退避＆復帰する</t>
    <rPh sb="22" eb="24">
      <t>タイヒ</t>
    </rPh>
    <rPh sb="25" eb="27">
      <t>フッキ</t>
    </rPh>
    <phoneticPr fontId="10"/>
  </si>
  <si>
    <t>200_backup_shortcut_folder.bat.lnk</t>
  </si>
  <si>
    <t>C:\Users\draem\Programs\_script\shortcut(*1)をshortcut_bakとしてバックアップする</t>
    <phoneticPr fontId="10"/>
  </si>
  <si>
    <t>210_rename_shortcut_name_lnk_to_lnkbak.bat.lnk</t>
  </si>
  <si>
    <t>shortcut_bak内のショートカットファイルの拡張子をlnk→lnkbakに変更する(*2)</t>
    <rPh sb="12" eb="13">
      <t>ナイ</t>
    </rPh>
    <rPh sb="26" eb="29">
      <t>カクチョウシ</t>
    </rPh>
    <rPh sb="41" eb="43">
      <t>ヘンコウ</t>
    </rPh>
    <phoneticPr fontId="10"/>
  </si>
  <si>
    <t>211_rename_shortcut_name_lnkbak_to_lnk.bat.lnk</t>
  </si>
  <si>
    <t>shortcut_bak内のショートカットファイルの拡張子をlnkbak→lnkに変更する(*2)</t>
    <rPh sb="12" eb="13">
      <t>ナイ</t>
    </rPh>
    <rPh sb="26" eb="29">
      <t>カクチョウシ</t>
    </rPh>
    <rPh sb="41" eb="43">
      <t>ヘンコウ</t>
    </rPh>
    <phoneticPr fontId="10"/>
  </si>
  <si>
    <t>(*1) Start Menu\Programs\配下とSendToを指すディレクトリ</t>
    <rPh sb="35" eb="36">
      <t>サ</t>
    </rPh>
    <phoneticPr fontId="10"/>
  </si>
  <si>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10"/>
  </si>
  <si>
    <t>プログラム</t>
    <phoneticPr fontId="10"/>
  </si>
  <si>
    <t>退避系</t>
    <rPh sb="0" eb="2">
      <t>タイヒ</t>
    </rPh>
    <rPh sb="2" eb="3">
      <t>ケイ</t>
    </rPh>
    <phoneticPr fontId="10"/>
  </si>
  <si>
    <t>C:\codes\bat\tools\other\MoveSettingFiles.bat</t>
  </si>
  <si>
    <t>..\vbs\300_EvacuateSettingFiles.vbs</t>
    <phoneticPr fontId="10"/>
  </si>
  <si>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</si>
  <si>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</si>
  <si>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</si>
  <si>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</si>
  <si>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</si>
  <si>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</si>
  <si>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</si>
  <si>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</si>
  <si>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</si>
  <si>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</si>
  <si>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</si>
  <si>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</si>
  <si>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</si>
  <si>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10"/>
  </si>
  <si>
    <t>%USERPROFILE%\Music\iTunes                                            "%DST_ROOT_PATH%\setting\iTunes\iTunes"</t>
    <phoneticPr fontId="10"/>
  </si>
  <si>
    <t>バックアップ</t>
    <phoneticPr fontId="10"/>
  </si>
  <si>
    <t>SRCからDSTへrobocopyする</t>
    <phoneticPr fontId="10"/>
  </si>
  <si>
    <t>SRC</t>
    <phoneticPr fontId="10"/>
  </si>
  <si>
    <t>DST</t>
    <phoneticPr fontId="10"/>
  </si>
  <si>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</si>
  <si>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</si>
  <si>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10"/>
  </si>
  <si>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</si>
  <si>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</si>
  <si>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10"/>
  </si>
  <si>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</si>
  <si>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</si>
  <si>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10"/>
  </si>
  <si>
    <t>C:\codes\bat\tools\other\backup\BackupCommon.bat</t>
  </si>
  <si>
    <t>C:\codes\bat\tools\other\BackupShortcutFolder.bat</t>
  </si>
  <si>
    <t>「shortcut」フォルダから「shortcut_bak」へrobocopyし、.lnkを.lnkbakにリネームする</t>
    <phoneticPr fontId="10"/>
  </si>
  <si>
    <t>C:\codes\bat\tools\other\RenameShortcutNameLnkbakToLnk.bat</t>
  </si>
  <si>
    <t>「shortcut_bak」フォルダ内の.lnkbakを.lnkにリネームする</t>
    <rPh sb="18" eb="19">
      <t>ナイ</t>
    </rPh>
    <phoneticPr fontId="10"/>
  </si>
  <si>
    <t>C:\codes\bat\tools\other\RenameShortcutNameLnkToLnkbak.bat</t>
  </si>
  <si>
    <t>「shortcut_bak」フォルダ内の.lnkを.lnkbakにリネームする</t>
    <rPh sb="18" eb="19">
      <t>ナイ</t>
    </rPh>
    <phoneticPr fontId="10"/>
  </si>
  <si>
    <t>SSH暗号鍵</t>
    <rPh sb="3" eb="5">
      <t>アンゴウ</t>
    </rPh>
    <rPh sb="5" eb="6">
      <t>カギ</t>
    </rPh>
    <phoneticPr fontId="2"/>
  </si>
  <si>
    <t>-</t>
    <phoneticPr fontId="2"/>
  </si>
  <si>
    <t>SSH config設定</t>
    <rPh sb="10" eb="12">
      <t>セッテイ</t>
    </rPh>
    <phoneticPr fontId="2"/>
  </si>
  <si>
    <t>vim ~/.ssh/config</t>
    <phoneticPr fontId="2"/>
  </si>
  <si>
    <t>★</t>
    <phoneticPr fontId="2"/>
  </si>
  <si>
    <t>\cp -f /mnt/c/Users/draem/.ssh/id_rsa     ~/.ssh/id_rsa</t>
  </si>
  <si>
    <t>\cp -f /mnt/c/Users/draem/.ssh/id_rsa.ppk ~/.ssh/id_rsa.ppk</t>
  </si>
  <si>
    <t>\cp -f /mnt/c/Users/draem/.ssh/id_rsa.pub ~/.ssh/id_rsa.pub</t>
  </si>
  <si>
    <t>Codes</t>
  </si>
  <si>
    <t>Codes</t>
    <phoneticPr fontId="10"/>
  </si>
  <si>
    <t>Prg</t>
    <phoneticPr fontId="10"/>
  </si>
  <si>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</si>
  <si>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</si>
  <si>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</si>
  <si>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</si>
  <si>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</si>
  <si>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</si>
  <si>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</si>
  <si>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</si>
  <si>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</si>
  <si>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</si>
  <si>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</si>
  <si>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</si>
  <si>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</si>
  <si>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</si>
  <si>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8"/>
  </si>
  <si>
    <t>\cp -f /mnt/c/Users/draem/.ssh/config ~/.ssh/config</t>
    <phoneticPr fontId="2"/>
  </si>
  <si>
    <t>シンボリックリンクだとアクセス権でエラーになるため、コピーする</t>
    <rPh sb="15" eb="16">
      <t>ケン</t>
    </rPh>
    <phoneticPr fontId="2"/>
  </si>
  <si>
    <t>↑</t>
    <phoneticPr fontId="2"/>
  </si>
  <si>
    <t>ショートカットフォルダパス</t>
    <phoneticPr fontId="8"/>
  </si>
  <si>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</si>
  <si>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</si>
  <si>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</si>
  <si>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</si>
  <si>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</si>
  <si>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</si>
  <si>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</si>
  <si>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★.tmux.conf.ubuntu.conf or .tmux.conf</t>
    <phoneticPr fontId="2"/>
  </si>
  <si>
    <t>-</t>
    <phoneticPr fontId="2"/>
  </si>
  <si>
    <t>D</t>
    <phoneticPr fontId="2"/>
  </si>
  <si>
    <t>U</t>
    <phoneticPr fontId="2"/>
  </si>
  <si>
    <t>Z</t>
    <phoneticPr fontId="2"/>
  </si>
  <si>
    <t>リンク</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</si>
  <si>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</si>
  <si>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</si>
  <si>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</si>
  <si>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</si>
  <si>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</si>
  <si>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</si>
  <si>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</si>
  <si>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</si>
  <si>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</si>
  <si>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</si>
  <si>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</si>
  <si>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</si>
  <si>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</si>
  <si>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</si>
  <si>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</si>
  <si>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</si>
  <si>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</si>
  <si>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</si>
  <si>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</si>
  <si>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</si>
  <si>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</si>
  <si>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</si>
  <si>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</si>
  <si>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</si>
  <si>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</si>
  <si>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</si>
  <si>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</si>
  <si>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</si>
  <si>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</si>
  <si>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</si>
  <si>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</si>
  <si>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</si>
  <si>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</si>
  <si>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</si>
  <si>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</si>
  <si>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</si>
  <si>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</si>
  <si>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</si>
  <si>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</si>
  <si>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</si>
  <si>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</si>
  <si>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</si>
  <si>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</si>
  <si>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</si>
  <si>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</si>
  <si>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</si>
  <si>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</si>
  <si>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</si>
  <si>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</si>
  <si>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</si>
  <si>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</si>
  <si>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</si>
  <si>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</si>
  <si>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</si>
  <si>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</si>
  <si>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</si>
  <si>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</si>
  <si>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</si>
  <si>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</si>
  <si>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</si>
  <si>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</si>
  <si>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</si>
  <si>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</si>
  <si>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</si>
  <si>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</si>
  <si>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</si>
  <si>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</si>
  <si>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</si>
  <si>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</si>
  <si>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</si>
  <si>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</si>
  <si>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</si>
  <si>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</si>
  <si>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</si>
  <si>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</si>
  <si>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</si>
  <si>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</si>
  <si>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</si>
  <si>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</si>
  <si>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</si>
  <si>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</si>
  <si>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</si>
  <si>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</si>
  <si>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</si>
  <si>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</si>
  <si>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</si>
  <si>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</si>
  <si>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</si>
  <si>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</si>
  <si>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</si>
  <si>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</si>
  <si>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</si>
  <si>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</si>
  <si>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</si>
  <si>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</si>
  <si>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</si>
  <si>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</si>
  <si>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</si>
  <si>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</si>
  <si>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</si>
  <si>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</si>
  <si>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</si>
  <si>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</si>
  <si>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</si>
  <si>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</si>
  <si>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</si>
  <si>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</si>
  <si>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</si>
  <si>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</si>
  <si>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</si>
  <si>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</si>
  <si>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</si>
  <si>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</si>
  <si>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</si>
  <si>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</si>
  <si>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</si>
  <si>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</si>
  <si>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</si>
  <si>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</si>
  <si>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</si>
  <si>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</si>
  <si>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</si>
  <si>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</si>
  <si>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</si>
  <si>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</si>
  <si>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</si>
  <si>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</si>
  <si>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</si>
  <si>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</si>
  <si>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</si>
  <si>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</si>
  <si>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</si>
  <si>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</si>
  <si>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</si>
  <si>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</si>
  <si>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</si>
  <si>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</si>
  <si>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</si>
  <si>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</si>
  <si>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</si>
  <si>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</si>
  <si>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</si>
  <si>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</si>
  <si>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</si>
  <si>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</si>
  <si>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</si>
  <si>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</si>
  <si>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</si>
  <si>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</si>
  <si>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</si>
  <si>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</si>
  <si>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</si>
  <si>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</si>
  <si>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</si>
  <si>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</si>
  <si>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</si>
  <si>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</si>
  <si>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</si>
  <si>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</si>
  <si>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</si>
  <si>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</si>
  <si>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</si>
  <si>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</si>
  <si>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</si>
  <si>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</si>
  <si>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</si>
  <si>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</si>
  <si>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</si>
  <si>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</si>
  <si>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</si>
  <si>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</si>
  <si>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</si>
  <si>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</si>
  <si>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</si>
  <si>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</si>
  <si>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</si>
  <si>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</si>
  <si>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</si>
  <si>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</si>
  <si>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</si>
  <si>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</si>
  <si>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</si>
  <si>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</si>
  <si>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</si>
  <si>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</si>
  <si>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</si>
  <si>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</si>
  <si>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</si>
  <si>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</si>
  <si>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</si>
  <si>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</si>
  <si>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</si>
  <si>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</si>
  <si>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</si>
  <si>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</si>
  <si>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</si>
  <si>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</si>
  <si>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</si>
  <si>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</si>
  <si>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</si>
  <si>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</si>
  <si>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</si>
  <si>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</si>
  <si>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</si>
  <si>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</si>
  <si>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</si>
  <si>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</si>
  <si>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</si>
  <si>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</si>
  <si>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</si>
  <si>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</si>
  <si>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</si>
  <si>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</si>
  <si>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</si>
  <si>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</si>
  <si>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</si>
  <si>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</si>
  <si>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</si>
  <si>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</si>
  <si>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</si>
  <si>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</si>
  <si>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</si>
  <si>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</si>
  <si>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</si>
  <si>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</si>
  <si>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</si>
  <si>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</si>
  <si>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</si>
  <si>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</si>
  <si>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</si>
  <si>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</si>
  <si>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</si>
  <si>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</si>
  <si>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</si>
  <si>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</si>
  <si>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</si>
  <si>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</si>
  <si>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</si>
  <si>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</si>
  <si>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</si>
  <si>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</si>
  <si>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</si>
  <si>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</si>
  <si>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</si>
  <si>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</si>
  <si>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</si>
  <si>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</si>
  <si>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</si>
  <si>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</si>
  <si>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</si>
  <si>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</si>
  <si>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</si>
  <si>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</si>
  <si>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</si>
  <si>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</si>
  <si>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</si>
  <si>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</si>
  <si>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</si>
  <si>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</si>
  <si>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</si>
  <si>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</si>
  <si>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</si>
  <si>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</si>
  <si>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</si>
  <si>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</si>
  <si>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</si>
  <si>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</si>
  <si>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</si>
  <si>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</si>
  <si>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</si>
  <si>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</si>
  <si>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</si>
  <si>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</si>
  <si>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</si>
  <si>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</si>
  <si>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</si>
  <si>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</si>
  <si>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</si>
  <si>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</si>
  <si>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</si>
  <si>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</si>
  <si>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</si>
  <si>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</si>
  <si>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</si>
  <si>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</si>
  <si>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</si>
  <si>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</si>
  <si>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</si>
  <si>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</si>
  <si>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</si>
  <si>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</si>
  <si>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</si>
  <si>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</si>
  <si>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</si>
  <si>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</si>
  <si>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</si>
  <si>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8"/>
  </si>
  <si>
    <t>ttr</t>
    <phoneticPr fontId="8"/>
  </si>
  <si>
    <t>ttm</t>
    <phoneticPr fontId="8"/>
  </si>
  <si>
    <t>wsr</t>
    <phoneticPr fontId="8"/>
  </si>
  <si>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</si>
  <si>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</si>
  <si>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</si>
  <si>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</si>
  <si>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</si>
  <si>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</si>
  <si>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</si>
  <si>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</si>
  <si>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</si>
  <si>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</si>
  <si>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</si>
  <si>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</si>
  <si>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</si>
  <si>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プリンタドライバー(Canon)</t>
    <phoneticPr fontId="2"/>
  </si>
  <si>
    <t>スキャナドライバー(ScanSnap)</t>
    <phoneticPr fontId="2"/>
  </si>
  <si>
    <t>C:\Users\draem\Desktop</t>
    <phoneticPr fontId="2"/>
  </si>
  <si>
    <t>%USERPROFILE%\OneDrive\Documents\svn_repo"</t>
    <phoneticPr fontId="2"/>
  </si>
  <si>
    <t>対応方針</t>
    <rPh sb="0" eb="2">
      <t>タイオウ</t>
    </rPh>
    <rPh sb="2" eb="4">
      <t>ホウシン</t>
    </rPh>
    <phoneticPr fontId="10"/>
  </si>
  <si>
    <t>★ソフトウェア設定の格納先をGoogleDriveにまとめる？</t>
    <phoneticPr fontId="10"/>
  </si>
  <si>
    <t>Z:\</t>
    <phoneticPr fontId="2"/>
  </si>
  <si>
    <t>X:\820_BackUp_SD\latest\</t>
    <phoneticPr fontId="2"/>
  </si>
  <si>
    <t>C:\codes_sample</t>
    <phoneticPr fontId="2"/>
  </si>
  <si>
    <t>C:\Users\draem\Programs</t>
    <phoneticPr fontId="2"/>
  </si>
  <si>
    <t>X:\810_BackUp_PC\latest\Programs</t>
    <phoneticPr fontId="2"/>
  </si>
  <si>
    <t>X:\810_BackUp_PC\latest\codes_sample</t>
    <phoneticPr fontId="2"/>
  </si>
  <si>
    <t>★バックアップスクリプト 本体→外部HDD C:\Users\draem\Programs</t>
    <phoneticPr fontId="10"/>
  </si>
  <si>
    <t>★バックアップスクリプト 本体→外部HDD C:\codes_sample</t>
    <phoneticPr fontId="2"/>
  </si>
  <si>
    <t>★バックアップスクリプト SD→外部HDD</t>
    <phoneticPr fontId="10"/>
  </si>
  <si>
    <t>SoftPerfectFileRecovery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</si>
</sst>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9"/>
      <color theme="1"/>
      <name val="ＭＳ ゴシック"/>
      <family val="2"/>
      <charset val="128"/>
    </font>
    <font>
      <sz val="11"/>
      <name val="游ゴシック"/>
      <family val="2"/>
      <scheme val="minor"/>
    </font>
    <font>
      <sz val="6"/>
      <name val="ＭＳ ゴシック"/>
      <family val="2"/>
      <charset val="128"/>
    </font>
    <font>
      <sz val="6"/>
      <name val="游ゴシック"/>
      <family val="3"/>
      <charset val="128"/>
      <scheme val="minor"/>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11"/>
      <name val="ＭＳ ゴシック"/>
      <family val="3"/>
      <charset val="128"/>
    </font>
    <font>
      <sz val="11"/>
      <name val="ＭＳ ゴシック"/>
      <family val="3"/>
      <charset val="128"/>
    </font>
    <font>
      <u/>
      <sz val="11"/>
      <color theme="10"/>
      <name val="ＭＳ ゴシック"/>
      <family val="3"/>
      <charset val="128"/>
    </font>
    <font>
      <sz val="9"/>
      <color rgb="FF00B0F0"/>
      <name val="ＭＳ ゴシック"/>
      <family val="3"/>
      <charset val="128"/>
    </font>
    <font>
      <b/>
      <sz val="12"/>
      <name val="ＭＳ ゴシック"/>
      <family val="3"/>
      <charset val="128"/>
    </font>
    <font>
      <sz val="12"/>
      <name val="ＭＳ ゴシック"/>
      <family val="3"/>
      <charset val="128"/>
    </font>
    <font>
      <sz val="12"/>
      <color theme="1"/>
      <name val="ＭＳ ゴシック"/>
      <family val="3"/>
      <charset val="128"/>
    </font>
    <font>
      <u/>
      <sz val="12"/>
      <color theme="10"/>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1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s>
  <cellStyleXfs count="6">
    <xf numFmtId="0" fontId="0" fillId="0" borderId="0">
      <alignment vertical="center"/>
    </xf>
    <xf numFmtId="0" fontId="1" fillId="0" borderId="0"/>
    <xf numFmtId="0" fontId="5" fillId="0" borderId="0" applyNumberFormat="0" applyFill="0" applyBorder="0" applyAlignment="0" applyProtection="0">
      <alignment vertical="center"/>
    </xf>
    <xf numFmtId="0" fontId="7" fillId="0" borderId="0">
      <alignment vertical="top"/>
    </xf>
    <xf numFmtId="0" fontId="9" fillId="0" borderId="0">
      <alignment vertical="center"/>
    </xf>
    <xf numFmtId="0" fontId="28" fillId="0" borderId="0" applyNumberFormat="0" applyFill="0" applyBorder="0" applyAlignment="0" applyProtection="0">
      <alignment vertical="top"/>
    </xf>
  </cellStyleXfs>
  <cellXfs count="142">
    <xf numFmtId="0" fontId="0" fillId="0" borderId="0" xfId="0">
      <alignment vertical="center"/>
    </xf>
    <xf numFmtId="0" fontId="0" fillId="0" borderId="3" xfId="0" applyBorder="1">
      <alignment vertical="center"/>
    </xf>
    <xf numFmtId="0" fontId="0" fillId="0" borderId="3" xfId="0"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3" borderId="3" xfId="0" applyFill="1" applyBorder="1">
      <alignment vertical="center"/>
    </xf>
    <xf numFmtId="0" fontId="0" fillId="2" borderId="3" xfId="0" applyFill="1" applyBorder="1" applyAlignment="1">
      <alignment horizontal="centerContinuous" vertical="center"/>
    </xf>
    <xf numFmtId="0" fontId="6" fillId="0" borderId="3" xfId="0" applyFont="1" applyBorder="1">
      <alignment vertical="center"/>
    </xf>
    <xf numFmtId="0" fontId="7" fillId="0" borderId="0" xfId="3">
      <alignment vertical="top"/>
    </xf>
    <xf numFmtId="0" fontId="7" fillId="0" borderId="0" xfId="3" applyAlignment="1">
      <alignment horizontal="center" vertical="top"/>
    </xf>
    <xf numFmtId="0" fontId="7" fillId="0" borderId="3" xfId="3" applyBorder="1">
      <alignment vertical="top"/>
    </xf>
    <xf numFmtId="0" fontId="7" fillId="5" borderId="3" xfId="3" applyFill="1" applyBorder="1">
      <alignment vertical="top"/>
    </xf>
    <xf numFmtId="0" fontId="12" fillId="0" borderId="1" xfId="1" applyFont="1" applyBorder="1" applyAlignment="1">
      <alignment horizontal="center" vertical="top" wrapText="1"/>
    </xf>
    <xf numFmtId="0" fontId="12" fillId="0" borderId="1" xfId="1" applyFont="1" applyBorder="1" applyAlignment="1">
      <alignment horizontal="center" vertical="top"/>
    </xf>
    <xf numFmtId="0" fontId="12" fillId="0" borderId="2" xfId="1" applyFont="1" applyBorder="1" applyAlignment="1">
      <alignment horizontal="centerContinuous" vertical="top"/>
    </xf>
    <xf numFmtId="0" fontId="12" fillId="0" borderId="2" xfId="1" applyFont="1" applyBorder="1" applyAlignment="1">
      <alignment horizontal="center" vertical="top"/>
    </xf>
    <xf numFmtId="0" fontId="13" fillId="0" borderId="0" xfId="1" applyFont="1"/>
    <xf numFmtId="0" fontId="13" fillId="0" borderId="0" xfId="1" applyFont="1" applyAlignment="1">
      <alignment horizontal="center"/>
    </xf>
    <xf numFmtId="0" fontId="13" fillId="0" borderId="5" xfId="1" applyFont="1" applyBorder="1" applyAlignment="1">
      <alignment horizontal="center"/>
    </xf>
    <xf numFmtId="0" fontId="13" fillId="0" borderId="6" xfId="1" applyFont="1" applyBorder="1" applyAlignment="1">
      <alignment horizontal="center"/>
    </xf>
    <xf numFmtId="0" fontId="13" fillId="0" borderId="6" xfId="1" applyFont="1" applyBorder="1" applyAlignment="1">
      <alignment wrapText="1"/>
    </xf>
    <xf numFmtId="0" fontId="13" fillId="0" borderId="6" xfId="1" applyFont="1" applyBorder="1"/>
    <xf numFmtId="0" fontId="13" fillId="0" borderId="3" xfId="1" applyFont="1" applyBorder="1" applyAlignment="1">
      <alignment horizontal="center"/>
    </xf>
    <xf numFmtId="0" fontId="13" fillId="0" borderId="4" xfId="1" applyFont="1" applyBorder="1"/>
    <xf numFmtId="0" fontId="13" fillId="0" borderId="4" xfId="1" applyFont="1" applyBorder="1" applyAlignment="1">
      <alignment horizontal="center"/>
    </xf>
    <xf numFmtId="0" fontId="13" fillId="0" borderId="4" xfId="1" applyFont="1" applyBorder="1" applyAlignment="1">
      <alignment wrapText="1"/>
    </xf>
    <xf numFmtId="0" fontId="14" fillId="0" borderId="4" xfId="2" applyFont="1" applyBorder="1" applyAlignment="1"/>
    <xf numFmtId="0" fontId="14" fillId="0" borderId="6" xfId="2" applyFont="1" applyBorder="1" applyAlignment="1">
      <alignment wrapText="1"/>
    </xf>
    <xf numFmtId="0" fontId="7" fillId="4" borderId="3" xfId="3" applyFill="1" applyBorder="1" applyAlignment="1">
      <alignment horizontal="centerContinuous" vertical="top"/>
    </xf>
    <xf numFmtId="0" fontId="7" fillId="4" borderId="7" xfId="3" applyFill="1" applyBorder="1" applyAlignment="1">
      <alignment horizontal="center" vertical="top"/>
    </xf>
    <xf numFmtId="0" fontId="7" fillId="0" borderId="7" xfId="3" applyBorder="1">
      <alignment vertical="top"/>
    </xf>
    <xf numFmtId="0" fontId="7" fillId="0" borderId="8" xfId="3" applyBorder="1">
      <alignment vertical="top"/>
    </xf>
    <xf numFmtId="0" fontId="7" fillId="0" borderId="3" xfId="3" applyBorder="1" applyAlignment="1">
      <alignment horizontal="center" vertical="top"/>
    </xf>
    <xf numFmtId="0" fontId="7" fillId="6" borderId="3" xfId="3" applyFill="1" applyBorder="1">
      <alignment vertical="top"/>
    </xf>
    <xf numFmtId="0" fontId="7" fillId="6" borderId="7" xfId="3" applyFill="1" applyBorder="1">
      <alignment vertical="top"/>
    </xf>
    <xf numFmtId="0" fontId="7" fillId="6" borderId="8" xfId="3" applyFill="1" applyBorder="1">
      <alignment vertical="top"/>
    </xf>
    <xf numFmtId="0" fontId="0" fillId="7" borderId="3" xfId="0" applyFill="1" applyBorder="1" applyAlignment="1">
      <alignment horizontal="center" vertical="center"/>
    </xf>
    <xf numFmtId="0" fontId="7" fillId="0" borderId="4" xfId="3" applyBorder="1">
      <alignment vertical="top"/>
    </xf>
    <xf numFmtId="0" fontId="7" fillId="0" borderId="9" xfId="3" applyBorder="1">
      <alignment vertical="top"/>
    </xf>
    <xf numFmtId="0" fontId="7" fillId="0" borderId="10" xfId="3" applyBorder="1">
      <alignment vertical="top"/>
    </xf>
    <xf numFmtId="0" fontId="0" fillId="2" borderId="4" xfId="0" applyFill="1" applyBorder="1" applyAlignment="1">
      <alignment horizontal="left" vertical="center"/>
    </xf>
    <xf numFmtId="0" fontId="0" fillId="2" borderId="9" xfId="0" applyFill="1" applyBorder="1" applyAlignment="1">
      <alignment horizontal="left" vertical="center"/>
    </xf>
    <xf numFmtId="0" fontId="0" fillId="2" borderId="10" xfId="0" applyFill="1" applyBorder="1" applyAlignment="1">
      <alignment horizontal="left" vertical="center"/>
    </xf>
    <xf numFmtId="0" fontId="16" fillId="0" borderId="1" xfId="1" applyFont="1" applyBorder="1" applyAlignment="1">
      <alignment horizontal="center" vertical="top"/>
    </xf>
    <xf numFmtId="0" fontId="16" fillId="0" borderId="2" xfId="1" applyFont="1" applyBorder="1" applyAlignment="1">
      <alignment horizontal="centerContinuous" vertical="top"/>
    </xf>
    <xf numFmtId="0" fontId="16" fillId="0" borderId="2" xfId="1" applyFont="1" applyBorder="1" applyAlignment="1">
      <alignment horizontal="center" vertical="top"/>
    </xf>
    <xf numFmtId="0" fontId="17" fillId="0" borderId="0" xfId="1" applyFont="1"/>
    <xf numFmtId="0" fontId="17" fillId="0" borderId="0" xfId="1" applyFont="1" applyAlignment="1">
      <alignment horizontal="center"/>
    </xf>
    <xf numFmtId="0" fontId="17" fillId="0" borderId="3" xfId="1" applyFont="1" applyBorder="1" applyAlignment="1">
      <alignment horizontal="center"/>
    </xf>
    <xf numFmtId="0" fontId="17" fillId="0" borderId="4" xfId="1" applyFont="1" applyBorder="1" applyAlignment="1">
      <alignment wrapText="1"/>
    </xf>
    <xf numFmtId="0" fontId="18" fillId="0" borderId="0" xfId="0" applyFont="1">
      <alignment vertical="center"/>
    </xf>
    <xf numFmtId="0" fontId="17" fillId="0" borderId="4" xfId="1" applyFont="1" applyBorder="1"/>
    <xf numFmtId="0" fontId="17" fillId="0" borderId="4" xfId="1" applyFont="1" applyBorder="1" applyAlignment="1">
      <alignment horizontal="center"/>
    </xf>
    <xf numFmtId="0" fontId="19" fillId="0" borderId="4" xfId="2" applyFont="1" applyBorder="1" applyAlignment="1"/>
    <xf numFmtId="0" fontId="17" fillId="0" borderId="5" xfId="1" applyFont="1" applyBorder="1" applyAlignment="1">
      <alignment horizontal="center"/>
    </xf>
    <xf numFmtId="0" fontId="17" fillId="0" borderId="6" xfId="1" applyFont="1" applyBorder="1" applyAlignment="1">
      <alignment horizontal="center"/>
    </xf>
    <xf numFmtId="0" fontId="17" fillId="0" borderId="6" xfId="1" applyFont="1" applyBorder="1" applyAlignment="1">
      <alignment wrapText="1"/>
    </xf>
    <xf numFmtId="0" fontId="17" fillId="0" borderId="6" xfId="1" applyFont="1" applyBorder="1"/>
    <xf numFmtId="0" fontId="17" fillId="0" borderId="4" xfId="1" applyFont="1" applyBorder="1" applyAlignment="1">
      <alignment horizontal="left"/>
    </xf>
    <xf numFmtId="0" fontId="17" fillId="3" borderId="4" xfId="1" applyFont="1" applyFill="1" applyBorder="1"/>
    <xf numFmtId="0" fontId="17" fillId="3" borderId="4" xfId="1" applyFont="1" applyFill="1" applyBorder="1" applyAlignment="1">
      <alignment wrapText="1"/>
    </xf>
    <xf numFmtId="0" fontId="7" fillId="0" borderId="3" xfId="3" applyBorder="1" applyAlignment="1">
      <alignment horizontal="left" vertical="top"/>
    </xf>
    <xf numFmtId="0" fontId="7" fillId="3" borderId="3" xfId="3" applyFill="1" applyBorder="1" applyAlignment="1">
      <alignment horizontal="left" vertical="top"/>
    </xf>
    <xf numFmtId="0" fontId="20" fillId="0" borderId="0" xfId="3" applyFont="1">
      <alignment vertical="top"/>
    </xf>
    <xf numFmtId="0" fontId="7" fillId="7" borderId="7" xfId="3" applyFill="1" applyBorder="1" applyAlignment="1">
      <alignment horizontal="center" vertical="top"/>
    </xf>
    <xf numFmtId="0" fontId="0" fillId="7" borderId="5" xfId="0" applyFill="1" applyBorder="1" applyAlignment="1">
      <alignment horizontal="centerContinuous" vertical="center"/>
    </xf>
    <xf numFmtId="0" fontId="0" fillId="7" borderId="1" xfId="0" applyFill="1" applyBorder="1" applyAlignment="1">
      <alignment horizontal="center" vertical="center"/>
    </xf>
    <xf numFmtId="0" fontId="7" fillId="7" borderId="8" xfId="3" applyFill="1" applyBorder="1" applyAlignment="1">
      <alignment horizontal="center" vertical="top"/>
    </xf>
    <xf numFmtId="0" fontId="7" fillId="0" borderId="3" xfId="3" applyBorder="1" applyAlignment="1">
      <alignment horizontal="left" vertical="top" wrapText="1"/>
    </xf>
    <xf numFmtId="0" fontId="5" fillId="0" borderId="3" xfId="2" applyBorder="1" applyAlignment="1">
      <alignment horizontal="left" vertical="top"/>
    </xf>
    <xf numFmtId="0" fontId="11" fillId="3" borderId="3" xfId="3" applyFont="1" applyFill="1" applyBorder="1" applyAlignment="1">
      <alignment horizontal="left" vertical="top"/>
    </xf>
    <xf numFmtId="0" fontId="7" fillId="0" borderId="5" xfId="3" applyBorder="1" applyAlignment="1">
      <alignment horizontal="left" vertical="top"/>
    </xf>
    <xf numFmtId="0" fontId="5" fillId="0" borderId="5" xfId="2" applyBorder="1" applyAlignment="1">
      <alignment horizontal="left" vertical="top"/>
    </xf>
    <xf numFmtId="0" fontId="7" fillId="0" borderId="12" xfId="3" applyBorder="1" applyAlignment="1">
      <alignment horizontal="left" vertical="top"/>
    </xf>
    <xf numFmtId="0" fontId="7" fillId="0" borderId="12" xfId="3" applyBorder="1" applyAlignment="1">
      <alignment horizontal="center" vertical="top"/>
    </xf>
    <xf numFmtId="0" fontId="7" fillId="0" borderId="13" xfId="3" applyBorder="1" applyAlignment="1">
      <alignment horizontal="left" vertical="top"/>
    </xf>
    <xf numFmtId="0" fontId="7" fillId="0" borderId="13" xfId="3" applyBorder="1" applyAlignment="1">
      <alignment horizontal="center" vertical="top"/>
    </xf>
    <xf numFmtId="0" fontId="7" fillId="0" borderId="14" xfId="3" applyBorder="1" applyAlignment="1">
      <alignment horizontal="left" vertical="top"/>
    </xf>
    <xf numFmtId="0" fontId="7" fillId="0" borderId="14" xfId="3" applyBorder="1" applyAlignment="1">
      <alignment horizontal="center" vertical="top"/>
    </xf>
    <xf numFmtId="0" fontId="7" fillId="0" borderId="12" xfId="3" applyBorder="1" applyAlignment="1">
      <alignment horizontal="left" vertical="top" wrapText="1"/>
    </xf>
    <xf numFmtId="0" fontId="7" fillId="0" borderId="13" xfId="3" applyBorder="1" applyAlignment="1">
      <alignment horizontal="left" vertical="top" wrapText="1"/>
    </xf>
    <xf numFmtId="0" fontId="7" fillId="0" borderId="14" xfId="3" applyBorder="1" applyAlignment="1">
      <alignment horizontal="left" vertical="top" wrapText="1"/>
    </xf>
    <xf numFmtId="0" fontId="23" fillId="0" borderId="11" xfId="3" applyFont="1" applyBorder="1" applyAlignment="1">
      <alignment horizontal="left" vertical="top"/>
    </xf>
    <xf numFmtId="0" fontId="23" fillId="0" borderId="1" xfId="3" applyFont="1" applyBorder="1" applyAlignment="1">
      <alignment horizontal="left" vertical="top"/>
    </xf>
    <xf numFmtId="0" fontId="24" fillId="0" borderId="11" xfId="2" applyFont="1" applyBorder="1" applyAlignment="1">
      <alignment horizontal="left" vertical="top"/>
    </xf>
    <xf numFmtId="0" fontId="25" fillId="0" borderId="11" xfId="2" applyFont="1" applyBorder="1" applyAlignment="1">
      <alignment horizontal="left" vertical="top"/>
    </xf>
    <xf numFmtId="0" fontId="25" fillId="0" borderId="1" xfId="2" applyFont="1" applyBorder="1" applyAlignment="1">
      <alignment horizontal="left" vertical="top"/>
    </xf>
    <xf numFmtId="0" fontId="7" fillId="0" borderId="15" xfId="3" applyBorder="1" applyAlignment="1">
      <alignment horizontal="left" vertical="top"/>
    </xf>
    <xf numFmtId="0" fontId="7" fillId="0" borderId="15" xfId="3" applyBorder="1" applyAlignment="1">
      <alignment horizontal="center" vertical="top"/>
    </xf>
    <xf numFmtId="0" fontId="7" fillId="0" borderId="0" xfId="3" applyAlignment="1">
      <alignment horizontal="right" vertical="top" wrapText="1"/>
    </xf>
    <xf numFmtId="0" fontId="7" fillId="0" borderId="0" xfId="3" applyAlignment="1">
      <alignment horizontal="center" vertical="top" wrapText="1"/>
    </xf>
    <xf numFmtId="0" fontId="7" fillId="0" borderId="0" xfId="3" applyAlignment="1">
      <alignment vertical="top" wrapText="1"/>
    </xf>
    <xf numFmtId="0" fontId="26" fillId="0" borderId="0" xfId="3" applyFont="1" applyAlignment="1">
      <alignment vertical="top" wrapText="1"/>
    </xf>
    <xf numFmtId="0" fontId="20" fillId="0" borderId="0" xfId="3" applyFont="1" applyAlignment="1">
      <alignment horizontal="center" vertical="top"/>
    </xf>
    <xf numFmtId="0" fontId="7" fillId="0" borderId="0" xfId="3" applyAlignment="1">
      <alignment horizontal="left" vertical="top"/>
    </xf>
    <xf numFmtId="0" fontId="7" fillId="2" borderId="16" xfId="3" applyFill="1" applyBorder="1" applyAlignment="1">
      <alignment horizontal="centerContinuous" vertical="top"/>
    </xf>
    <xf numFmtId="0" fontId="7" fillId="2" borderId="16" xfId="3" applyFill="1" applyBorder="1" applyAlignment="1">
      <alignment horizontal="center" vertical="top" wrapText="1"/>
    </xf>
    <xf numFmtId="0" fontId="7" fillId="2" borderId="16" xfId="3" applyFill="1" applyBorder="1" applyAlignment="1">
      <alignment horizontal="center" vertical="top"/>
    </xf>
    <xf numFmtId="0" fontId="7" fillId="0" borderId="16" xfId="3" applyBorder="1">
      <alignment vertical="top"/>
    </xf>
    <xf numFmtId="0" fontId="7" fillId="0" borderId="16" xfId="3" applyBorder="1" applyAlignment="1">
      <alignment horizontal="center" vertical="top"/>
    </xf>
    <xf numFmtId="0" fontId="7" fillId="7" borderId="16" xfId="3" applyFill="1" applyBorder="1">
      <alignment vertical="top"/>
    </xf>
    <xf numFmtId="0" fontId="7" fillId="7" borderId="16" xfId="3" applyFill="1" applyBorder="1" applyAlignment="1">
      <alignment horizontal="center" vertical="top"/>
    </xf>
    <xf numFmtId="0" fontId="7" fillId="0" borderId="16" xfId="3" applyBorder="1" applyAlignment="1">
      <alignment vertical="top" wrapText="1"/>
    </xf>
    <xf numFmtId="0" fontId="7" fillId="8" borderId="16" xfId="3" applyFill="1" applyBorder="1" applyAlignment="1">
      <alignment horizontal="center" vertical="top"/>
    </xf>
    <xf numFmtId="0" fontId="7" fillId="3" borderId="16" xfId="3" applyFill="1" applyBorder="1" applyAlignment="1">
      <alignment horizontal="center" vertical="top"/>
    </xf>
    <xf numFmtId="0" fontId="11" fillId="0" borderId="16" xfId="3" applyFont="1" applyBorder="1">
      <alignment vertical="top"/>
    </xf>
    <xf numFmtId="0" fontId="7" fillId="0" borderId="0" xfId="3" applyAlignment="1">
      <alignment horizontal="left" vertical="top" indent="1"/>
    </xf>
    <xf numFmtId="0" fontId="11" fillId="0" borderId="0" xfId="3" applyFont="1" applyAlignment="1">
      <alignment horizontal="left" vertical="top" indent="1"/>
    </xf>
    <xf numFmtId="0" fontId="22" fillId="0" borderId="0" xfId="3" applyFont="1" applyAlignment="1">
      <alignment horizontal="left" vertical="top" indent="2"/>
    </xf>
    <xf numFmtId="0" fontId="27" fillId="0" borderId="0" xfId="3" applyFont="1" applyAlignment="1">
      <alignment horizontal="left" vertical="top" indent="1"/>
    </xf>
    <xf numFmtId="0" fontId="7" fillId="0" borderId="0" xfId="3" applyAlignment="1">
      <alignment horizontal="left" vertical="top" indent="2"/>
    </xf>
    <xf numFmtId="3" fontId="7" fillId="0" borderId="0" xfId="3" applyNumberFormat="1">
      <alignment vertical="top"/>
    </xf>
    <xf numFmtId="0" fontId="11" fillId="0" borderId="0" xfId="3" applyFont="1">
      <alignment vertical="top"/>
    </xf>
    <xf numFmtId="0" fontId="28" fillId="0" borderId="0" xfId="5">
      <alignment vertical="top"/>
    </xf>
    <xf numFmtId="0" fontId="27" fillId="0" borderId="0" xfId="3" applyFont="1">
      <alignment vertical="top"/>
    </xf>
    <xf numFmtId="0" fontId="29" fillId="0" borderId="0" xfId="5" applyFont="1">
      <alignment vertical="top"/>
    </xf>
    <xf numFmtId="0" fontId="7" fillId="0" borderId="3" xfId="3" applyBorder="1" applyAlignment="1">
      <alignment horizontal="centerContinuous" vertical="top"/>
    </xf>
    <xf numFmtId="0" fontId="7" fillId="5" borderId="3" xfId="3" applyFill="1" applyBorder="1" applyAlignment="1">
      <alignment horizontal="centerContinuous" vertical="top"/>
    </xf>
    <xf numFmtId="0" fontId="7" fillId="5" borderId="3" xfId="3" applyFill="1" applyBorder="1" applyAlignment="1">
      <alignment horizontal="center" vertical="top"/>
    </xf>
    <xf numFmtId="0" fontId="0" fillId="2" borderId="5" xfId="0" applyFill="1" applyBorder="1">
      <alignment vertical="center"/>
    </xf>
    <xf numFmtId="0" fontId="0" fillId="2" borderId="1" xfId="0" applyFill="1" applyBorder="1" applyAlignment="1">
      <alignment horizontal="center" vertical="center"/>
    </xf>
    <xf numFmtId="0" fontId="7" fillId="3" borderId="3" xfId="3" applyFill="1" applyBorder="1" applyAlignment="1">
      <alignment horizontal="left" vertical="top" wrapText="1"/>
    </xf>
    <xf numFmtId="0" fontId="11" fillId="0" borderId="3" xfId="3" applyFont="1" applyBorder="1">
      <alignment vertical="top"/>
    </xf>
    <xf numFmtId="0" fontId="0" fillId="9" borderId="4" xfId="0" applyFill="1" applyBorder="1" applyAlignment="1">
      <alignment horizontal="centerContinuous" vertical="center"/>
    </xf>
    <xf numFmtId="0" fontId="0" fillId="9" borderId="9" xfId="0" applyFill="1" applyBorder="1" applyAlignment="1">
      <alignment horizontal="centerContinuous" vertical="center"/>
    </xf>
    <xf numFmtId="0" fontId="0" fillId="9" borderId="10" xfId="0" applyFill="1" applyBorder="1" applyAlignment="1">
      <alignment horizontal="centerContinuous" vertical="center"/>
    </xf>
    <xf numFmtId="0" fontId="7" fillId="9" borderId="4" xfId="3" applyFill="1" applyBorder="1" applyAlignment="1">
      <alignment horizontal="centerContinuous" vertical="top"/>
    </xf>
    <xf numFmtId="0" fontId="7" fillId="9" borderId="9" xfId="3" applyFill="1" applyBorder="1" applyAlignment="1">
      <alignment horizontal="centerContinuous" vertical="top"/>
    </xf>
    <xf numFmtId="0" fontId="7" fillId="9" borderId="10" xfId="3" applyFill="1" applyBorder="1" applyAlignment="1">
      <alignment horizontal="centerContinuous" vertical="top"/>
    </xf>
    <xf numFmtId="0" fontId="5" fillId="0" borderId="0" xfId="2" applyAlignment="1">
      <alignment vertical="top"/>
    </xf>
    <xf numFmtId="0" fontId="0" fillId="2" borderId="5" xfId="0" applyFill="1" applyBorder="1" applyAlignment="1">
      <alignment horizontal="center" vertical="center" wrapText="1"/>
    </xf>
    <xf numFmtId="0" fontId="7" fillId="7" borderId="3" xfId="3" applyFill="1" applyBorder="1" applyAlignment="1">
      <alignment horizontal="center" vertical="top"/>
    </xf>
    <xf numFmtId="0" fontId="7" fillId="3" borderId="13" xfId="3" applyFill="1" applyBorder="1" applyAlignment="1">
      <alignment horizontal="left" vertical="top"/>
    </xf>
    <xf numFmtId="0" fontId="22" fillId="0" borderId="3" xfId="3" applyFont="1" applyBorder="1">
      <alignment vertical="top"/>
    </xf>
    <xf numFmtId="0" fontId="0" fillId="2" borderId="7" xfId="0" applyFill="1" applyBorder="1" applyAlignment="1">
      <alignment horizontal="centerContinuous" vertical="center"/>
    </xf>
    <xf numFmtId="0" fontId="0" fillId="2" borderId="8" xfId="0" applyFill="1" applyBorder="1" applyAlignment="1">
      <alignment horizontal="center" vertical="center"/>
    </xf>
    <xf numFmtId="0" fontId="0" fillId="7" borderId="4" xfId="0" applyFill="1" applyBorder="1" applyAlignment="1">
      <alignment horizontal="center" vertical="center"/>
    </xf>
    <xf numFmtId="0" fontId="7" fillId="6" borderId="4" xfId="3" applyFill="1" applyBorder="1">
      <alignment vertical="top"/>
    </xf>
    <xf numFmtId="0" fontId="7" fillId="0" borderId="17" xfId="3" applyBorder="1">
      <alignment vertical="top"/>
    </xf>
    <xf numFmtId="0" fontId="7" fillId="0" borderId="17" xfId="3" applyBorder="1" applyAlignment="1">
      <alignment horizontal="center" vertical="top"/>
    </xf>
    <xf numFmtId="0" fontId="7" fillId="0" borderId="7" xfId="3" applyBorder="1" applyAlignment="1">
      <alignment horizontal="center" vertical="top"/>
    </xf>
    <xf numFmtId="0" fontId="7" fillId="0" borderId="8" xfId="3" applyBorder="1" applyAlignment="1">
      <alignment horizontal="center"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28">
    <dxf>
      <font>
        <color auto="1"/>
      </font>
      <fill>
        <patternFill>
          <bgColor theme="0" tint="-0.14996795556505021"/>
        </patternFill>
      </fill>
    </dxf>
    <dxf>
      <fill>
        <patternFill>
          <bgColor theme="0" tint="-0.34998626667073579"/>
        </patternFill>
      </fill>
    </dxf>
    <dxf>
      <font>
        <color rgb="FFFF0000"/>
      </font>
      <fill>
        <patternFill>
          <bgColor theme="5" tint="0.79998168889431442"/>
        </patternFill>
      </fill>
    </dxf>
    <dxf>
      <font>
        <color auto="1"/>
      </font>
      <fill>
        <patternFill>
          <bgColor theme="0" tint="-0.14996795556505021"/>
        </patternFill>
      </fill>
    </dxf>
    <dxf>
      <fill>
        <patternFill>
          <bgColor theme="0" tint="-0.34998626667073579"/>
        </patternFill>
      </fill>
    </dxf>
    <dxf>
      <font>
        <color rgb="FFFF0000"/>
      </font>
      <fill>
        <patternFill>
          <bgColor theme="5" tint="0.79998168889431442"/>
        </patternFill>
      </fill>
    </dxf>
    <dxf>
      <font>
        <strike val="0"/>
        <outline val="0"/>
        <shadow val="0"/>
        <vertAlign val="baseline"/>
        <sz val="12"/>
        <name val="ＭＳ ゴシック"/>
        <family val="3"/>
        <charset val="128"/>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ＭＳ ゴシック"/>
        <family val="3"/>
        <charset val="128"/>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2"/>
        <name val="ＭＳ ゴシック"/>
        <family val="3"/>
        <charset val="128"/>
        <scheme val="none"/>
      </font>
    </dxf>
    <dxf>
      <border outline="0">
        <bottom style="thin">
          <color rgb="FF000000"/>
        </bottom>
      </border>
    </dxf>
    <dxf>
      <font>
        <b/>
        <i val="0"/>
        <strike val="0"/>
        <condense val="0"/>
        <extend val="0"/>
        <outline val="0"/>
        <shadow val="0"/>
        <u val="none"/>
        <vertAlign val="baseline"/>
        <sz val="12"/>
        <color auto="1"/>
        <name val="ＭＳ ゴシック"/>
        <family val="3"/>
        <charset val="128"/>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1"/>
        <name val="ＭＳ ゴシック"/>
        <family val="3"/>
        <charset val="128"/>
        <scheme val="none"/>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vertAlign val="baseline"/>
        <sz val="11"/>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vertAlign val="baseline"/>
        <sz val="11"/>
        <name val="ＭＳ ゴシック"/>
        <family val="3"/>
        <charset val="128"/>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1"/>
        <name val="ＭＳ ゴシック"/>
        <family val="3"/>
        <charset val="128"/>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1"/>
        <name val="ＭＳ ゴシック"/>
        <family val="3"/>
        <charset val="128"/>
        <scheme val="none"/>
      </font>
      <alignment horizontal="center" vertical="bottom" textRotation="0" wrapText="0" indent="0" justifyLastLine="0" shrinkToFit="0" readingOrder="0"/>
      <border diagonalUp="0" diagonalDown="0" outline="0">
        <left style="thin">
          <color indexed="64"/>
        </left>
        <right/>
        <top style="thin">
          <color indexed="64"/>
        </top>
        <bottom/>
      </border>
    </dxf>
    <dxf>
      <font>
        <strike val="0"/>
        <outline val="0"/>
        <shadow val="0"/>
        <vertAlign val="baseline"/>
        <sz val="11"/>
        <name val="ＭＳ ゴシック"/>
        <family val="3"/>
        <charset val="128"/>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1"/>
        <name val="ＭＳ ゴシック"/>
        <family val="3"/>
        <charset val="128"/>
        <scheme val="none"/>
      </font>
    </dxf>
    <dxf>
      <border outline="0">
        <bottom style="thin">
          <color rgb="FF000000"/>
        </bottom>
      </border>
    </dxf>
    <dxf>
      <font>
        <b/>
        <i val="0"/>
        <strike val="0"/>
        <condense val="0"/>
        <extend val="0"/>
        <outline val="0"/>
        <shadow val="0"/>
        <u val="none"/>
        <vertAlign val="baseline"/>
        <sz val="11"/>
        <color auto="1"/>
        <name val="ＭＳ ゴシック"/>
        <family val="3"/>
        <charset val="128"/>
        <scheme val="none"/>
      </font>
      <fill>
        <patternFill patternType="none">
          <fgColor indexed="64"/>
          <bgColor auto="1"/>
        </patternFill>
      </fill>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048007-8526-42DE-A339-9D8654C4D34C}" name="テーブル223" displayName="テーブル223" ref="A1:F82" totalsRowShown="0" headerRowDxfId="27" dataDxfId="25" headerRowBorderDxfId="26" tableBorderDxfId="24" totalsRowBorderDxfId="23" headerRowCellStyle="標準 2">
  <autoFilter ref="A1:F82" xr:uid="{00000000-0009-0000-0100-000001000000}"/>
  <tableColumns count="6">
    <tableColumn id="2" xr3:uid="{D99A842B-D9B6-4C9F-9FA3-4DF6CE6BDD1C}" name="タイミング_x000a_(移行前)" dataDxfId="22" dataCellStyle="標準 2"/>
    <tableColumn id="5" xr3:uid="{76EB8367-01C4-41B3-9DDC-88A368E31715}" name="タイミング_x000a_(移行後)" dataDxfId="21" dataCellStyle="標準 2"/>
    <tableColumn id="1" xr3:uid="{60F4688E-5497-471B-8448-F31F20035DD5}" name="カテゴリ" dataDxfId="20" dataCellStyle="標準 2"/>
    <tableColumn id="3" xr3:uid="{C969242E-1AB3-48E9-BA43-2BB0F4826FEC}" name="列1" dataDxfId="19" dataCellStyle="標準 2"/>
    <tableColumn id="14" xr3:uid="{21D8CC79-387E-4056-8934-97B278BC68CD}" name="状態" dataDxfId="18" dataCellStyle="標準 2"/>
    <tableColumn id="15" xr3:uid="{68902BC1-ED87-4EA6-941E-472D4B2FD768}" name="備考" dataDxfId="17" dataCellStyle="標準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8A480A-6FD2-43C6-B3BA-4CF7AC7127B5}" name="テーブル2234" displayName="テーブル2234" ref="A1:F40" totalsRowShown="0" headerRowDxfId="16" dataDxfId="14" headerRowBorderDxfId="15" tableBorderDxfId="13" totalsRowBorderDxfId="12" headerRowCellStyle="標準 2">
  <autoFilter ref="A1:F40" xr:uid="{00000000-0009-0000-0100-000001000000}"/>
  <tableColumns count="6">
    <tableColumn id="2" xr3:uid="{CEB566B4-6D6F-4F25-B33A-D611DB93E464}" name="タイミング" dataDxfId="11" dataCellStyle="標準 2"/>
    <tableColumn id="1" xr3:uid="{4C641D77-0FCC-41F0-821A-5DA16D3AE90A}" name="カテゴリ" dataDxfId="10" dataCellStyle="標準 2"/>
    <tableColumn id="3" xr3:uid="{6B098D03-165C-4A2A-A512-C837659BE2C8}" name="列1" dataDxfId="9" dataCellStyle="標準 2"/>
    <tableColumn id="14" xr3:uid="{216A3697-FE04-4C9D-8A94-D348CE32B4A5}" name="状態" dataDxfId="8" dataCellStyle="標準 2"/>
    <tableColumn id="4" xr3:uid="{88DC2E31-D967-4201-B2FF-0923F79DDB70}" name="コマンド" dataDxfId="7" dataCellStyle="標準 2"/>
    <tableColumn id="15" xr3:uid="{ED56086A-6964-4D3B-94F0-C34432CC72F5}" name="備考" dataDxfId="6" dataCellStyle="標準 2"/>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draemonash2.github.io/keepass_sft/keepass.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draemonash2/other/archive/master.zip" TargetMode="External"/><Relationship Id="rId2" Type="http://schemas.openxmlformats.org/officeDocument/2006/relationships/hyperlink" Target="https://github.com/draemonash2/programs/archive/master.zip" TargetMode="External"/><Relationship Id="rId1" Type="http://schemas.openxmlformats.org/officeDocument/2006/relationships/hyperlink" Target="https://github.com/draemonash2/codes/archive/master.zip" TargetMode="External"/><Relationship Id="rId5" Type="http://schemas.openxmlformats.org/officeDocument/2006/relationships/table" Target="../tables/table2.x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B2:O36"/>
  <sheetViews>
    <sheetView showGridLines="0" workbookViewId="0">
      <selection activeCell="A3" sqref="A3"/>
    </sheetView>
  </sheetViews>
  <sheetFormatPr defaultColWidth="11.83203125" defaultRowHeight="11.25"/>
  <cols>
    <col min="1" max="2" width="3.33203125" style="8" customWidth="1"/>
    <col min="3" max="3" width="9" style="8" bestFit="1" customWidth="1"/>
    <col min="4" max="4" width="11.83203125" style="8"/>
    <col min="5" max="5" width="17.33203125" style="8" bestFit="1" customWidth="1"/>
    <col min="6" max="6" width="16.83203125" style="8" customWidth="1"/>
    <col min="7" max="9" width="4.6640625" style="8" customWidth="1"/>
    <col min="10" max="10" width="15.6640625" style="8" bestFit="1" customWidth="1"/>
    <col min="11" max="13" width="11.83203125" style="8"/>
    <col min="14" max="14" width="2" style="8" customWidth="1"/>
    <col min="15" max="15" width="4" style="8" bestFit="1" customWidth="1"/>
    <col min="16" max="16384" width="11.83203125" style="8"/>
  </cols>
  <sheetData>
    <row r="2" spans="2:15">
      <c r="B2" s="63" t="s">
        <v>364</v>
      </c>
    </row>
    <row r="3" spans="2:15">
      <c r="C3" s="123" t="s">
        <v>49</v>
      </c>
      <c r="D3" s="124"/>
      <c r="E3" s="125"/>
      <c r="F3" s="126" t="s">
        <v>760</v>
      </c>
      <c r="G3" s="127"/>
      <c r="H3" s="127"/>
      <c r="I3" s="127"/>
      <c r="J3" s="127"/>
      <c r="K3" s="127"/>
      <c r="L3" s="127"/>
      <c r="M3" s="128"/>
    </row>
    <row r="4" spans="2:15">
      <c r="C4" s="40" t="s">
        <v>327</v>
      </c>
      <c r="D4" s="41"/>
      <c r="E4" s="42"/>
      <c r="F4" s="37" t="s">
        <v>761</v>
      </c>
      <c r="G4" s="38"/>
      <c r="H4" s="38"/>
      <c r="I4" s="38"/>
      <c r="J4" s="38"/>
      <c r="K4" s="38"/>
      <c r="L4" s="38"/>
      <c r="M4" s="39"/>
      <c r="O4" s="129" t="str">
        <f>HYPERLINK(F4,"→")</f>
        <v>→</v>
      </c>
    </row>
    <row r="5" spans="2:15">
      <c r="C5" s="40" t="s">
        <v>328</v>
      </c>
      <c r="D5" s="41"/>
      <c r="E5" s="42"/>
      <c r="F5" s="37" t="s">
        <v>312</v>
      </c>
      <c r="G5" s="38"/>
      <c r="H5" s="38"/>
      <c r="I5" s="38"/>
      <c r="J5" s="38"/>
      <c r="K5" s="38"/>
      <c r="L5" s="38"/>
      <c r="M5" s="39"/>
      <c r="O5" s="129" t="str">
        <f t="shared" ref="O5:O6" si="0">HYPERLINK(F5,"→")</f>
        <v>→</v>
      </c>
    </row>
    <row r="6" spans="2:15">
      <c r="C6" s="40" t="s">
        <v>329</v>
      </c>
      <c r="D6" s="41"/>
      <c r="E6" s="42"/>
      <c r="F6" s="37" t="s">
        <v>313</v>
      </c>
      <c r="G6" s="38"/>
      <c r="H6" s="38"/>
      <c r="I6" s="38"/>
      <c r="J6" s="38"/>
      <c r="K6" s="38"/>
      <c r="L6" s="38"/>
      <c r="M6" s="39"/>
      <c r="O6" s="129" t="str">
        <f t="shared" si="0"/>
        <v>→</v>
      </c>
    </row>
    <row r="7" spans="2:15">
      <c r="C7" s="40" t="s">
        <v>330</v>
      </c>
      <c r="D7" s="41"/>
      <c r="E7" s="42"/>
      <c r="F7" s="37" t="s">
        <v>122</v>
      </c>
      <c r="G7" s="38"/>
      <c r="H7" s="38"/>
      <c r="I7" s="38"/>
      <c r="J7" s="38"/>
      <c r="K7" s="38"/>
      <c r="L7" s="38"/>
      <c r="M7" s="39"/>
    </row>
    <row r="8" spans="2:15">
      <c r="C8" s="40" t="s">
        <v>331</v>
      </c>
      <c r="D8" s="41"/>
      <c r="E8" s="42"/>
      <c r="F8" s="37" t="s">
        <v>123</v>
      </c>
      <c r="G8" s="38"/>
      <c r="H8" s="38"/>
      <c r="I8" s="38"/>
      <c r="J8" s="38"/>
      <c r="K8" s="38"/>
      <c r="L8" s="38"/>
      <c r="M8" s="39"/>
    </row>
    <row r="10" spans="2:15">
      <c r="B10" s="63" t="s">
        <v>363</v>
      </c>
    </row>
    <row r="11" spans="2:15">
      <c r="C11" s="116" t="s">
        <v>737</v>
      </c>
      <c r="D11" s="116"/>
      <c r="E11" s="116"/>
      <c r="F11" s="118" t="s">
        <v>737</v>
      </c>
      <c r="G11" s="117" t="s">
        <v>739</v>
      </c>
      <c r="H11" s="117"/>
      <c r="I11" s="117"/>
      <c r="J11" s="118" t="s">
        <v>738</v>
      </c>
    </row>
    <row r="12" spans="2:15" ht="3.6" customHeight="1">
      <c r="C12" s="33"/>
      <c r="D12" s="33"/>
      <c r="E12" s="33"/>
      <c r="F12" s="33"/>
      <c r="G12" s="33"/>
      <c r="H12" s="33"/>
      <c r="I12" s="33"/>
      <c r="J12" s="33"/>
    </row>
    <row r="13" spans="2:15">
      <c r="C13" s="10" t="s">
        <v>736</v>
      </c>
      <c r="D13" s="10" t="s">
        <v>195</v>
      </c>
      <c r="E13" s="10" t="s">
        <v>196</v>
      </c>
      <c r="F13" s="11" t="str">
        <f>IF(
  $C13="Prg",
  $D13&amp;"_"&amp;$E13,
  $C13
)</f>
        <v>Common_Analyze</v>
      </c>
      <c r="G13" s="11">
        <f ca="1">IF(
  $C13=OFFSET($C13,-1,0),
  OFFSET(G13,-1,0),
  OFFSET(G13,-1,0)+1
)</f>
        <v>1</v>
      </c>
      <c r="H13" s="11">
        <f t="shared" ref="H13:H34" ca="1" si="1">IF(
  $D13="",
  0,
  IF(
    $D13=OFFSET($D13,-1,0),
    OFFSET(H13,-1,0),
    OFFSET(H13,-1,0)+1
  )
)</f>
        <v>1</v>
      </c>
      <c r="I13" s="11">
        <f t="shared" ref="I13:I34" ca="1" si="2">IF(
  $D13="",
  0,
  IF(
    $D13=OFFSET($D13,-1,0),
    OFFSET(I13,-1,0)+1,
    1
  )
)</f>
        <v>1</v>
      </c>
      <c r="J13" s="11" t="str">
        <f ca="1">$G13&amp;$H13&amp;$I13</f>
        <v>111</v>
      </c>
    </row>
    <row r="14" spans="2:15">
      <c r="C14" s="10" t="s">
        <v>736</v>
      </c>
      <c r="D14" s="10" t="s">
        <v>195</v>
      </c>
      <c r="E14" s="10" t="s">
        <v>197</v>
      </c>
      <c r="F14" s="11" t="str">
        <f t="shared" ref="F14:F35" si="3">IF(
  $C14="Prg",
  $D14&amp;"_"&amp;$E14,
  $C14
)</f>
        <v>Common_View</v>
      </c>
      <c r="G14" s="11">
        <f t="shared" ref="G14:G35" ca="1" si="4">IF(
  $C14=OFFSET($C14,-1,0),
  OFFSET(G14,-1,0),
  OFFSET(G14,-1,0)+1
)</f>
        <v>1</v>
      </c>
      <c r="H14" s="11">
        <f t="shared" ca="1" si="1"/>
        <v>1</v>
      </c>
      <c r="I14" s="11">
        <f t="shared" ca="1" si="2"/>
        <v>2</v>
      </c>
      <c r="J14" s="11" t="str">
        <f t="shared" ref="J14:J35" ca="1" si="5">$G14&amp;$H14&amp;$I14</f>
        <v>112</v>
      </c>
    </row>
    <row r="15" spans="2:15">
      <c r="C15" s="10" t="s">
        <v>736</v>
      </c>
      <c r="D15" s="10" t="s">
        <v>195</v>
      </c>
      <c r="E15" s="10" t="s">
        <v>198</v>
      </c>
      <c r="F15" s="11" t="str">
        <f t="shared" si="3"/>
        <v>Common_Edit</v>
      </c>
      <c r="G15" s="11">
        <f t="shared" ca="1" si="4"/>
        <v>1</v>
      </c>
      <c r="H15" s="11">
        <f t="shared" ca="1" si="1"/>
        <v>1</v>
      </c>
      <c r="I15" s="11">
        <f t="shared" ca="1" si="2"/>
        <v>3</v>
      </c>
      <c r="J15" s="11" t="str">
        <f t="shared" ca="1" si="5"/>
        <v>113</v>
      </c>
    </row>
    <row r="16" spans="2:15">
      <c r="C16" s="10" t="s">
        <v>736</v>
      </c>
      <c r="D16" s="10" t="s">
        <v>199</v>
      </c>
      <c r="E16" s="10" t="s">
        <v>196</v>
      </c>
      <c r="F16" s="11" t="str">
        <f t="shared" si="3"/>
        <v>Doc_Analyze</v>
      </c>
      <c r="G16" s="11">
        <f t="shared" ca="1" si="4"/>
        <v>1</v>
      </c>
      <c r="H16" s="11">
        <f t="shared" ca="1" si="1"/>
        <v>2</v>
      </c>
      <c r="I16" s="11">
        <f t="shared" ca="1" si="2"/>
        <v>1</v>
      </c>
      <c r="J16" s="11" t="str">
        <f t="shared" ca="1" si="5"/>
        <v>121</v>
      </c>
    </row>
    <row r="17" spans="3:10">
      <c r="C17" s="10" t="s">
        <v>736</v>
      </c>
      <c r="D17" s="10" t="s">
        <v>199</v>
      </c>
      <c r="E17" s="10" t="s">
        <v>197</v>
      </c>
      <c r="F17" s="11" t="str">
        <f t="shared" si="3"/>
        <v>Doc_View</v>
      </c>
      <c r="G17" s="11">
        <f t="shared" ca="1" si="4"/>
        <v>1</v>
      </c>
      <c r="H17" s="11">
        <f t="shared" ca="1" si="1"/>
        <v>2</v>
      </c>
      <c r="I17" s="11">
        <f t="shared" ca="1" si="2"/>
        <v>2</v>
      </c>
      <c r="J17" s="11" t="str">
        <f t="shared" ca="1" si="5"/>
        <v>122</v>
      </c>
    </row>
    <row r="18" spans="3:10">
      <c r="C18" s="10" t="s">
        <v>736</v>
      </c>
      <c r="D18" s="10" t="s">
        <v>199</v>
      </c>
      <c r="E18" s="10" t="s">
        <v>198</v>
      </c>
      <c r="F18" s="11" t="str">
        <f t="shared" si="3"/>
        <v>Doc_Edit</v>
      </c>
      <c r="G18" s="11">
        <f t="shared" ca="1" si="4"/>
        <v>1</v>
      </c>
      <c r="H18" s="11">
        <f t="shared" ca="1" si="1"/>
        <v>2</v>
      </c>
      <c r="I18" s="11">
        <f t="shared" ca="1" si="2"/>
        <v>3</v>
      </c>
      <c r="J18" s="11" t="str">
        <f t="shared" ca="1" si="5"/>
        <v>123</v>
      </c>
    </row>
    <row r="19" spans="3:10">
      <c r="C19" s="10" t="s">
        <v>736</v>
      </c>
      <c r="D19" s="10" t="s">
        <v>200</v>
      </c>
      <c r="E19" s="10" t="s">
        <v>201</v>
      </c>
      <c r="F19" s="11" t="str">
        <f t="shared" si="3"/>
        <v>Music_Analyze</v>
      </c>
      <c r="G19" s="11">
        <f t="shared" ca="1" si="4"/>
        <v>1</v>
      </c>
      <c r="H19" s="11">
        <f t="shared" ca="1" si="1"/>
        <v>3</v>
      </c>
      <c r="I19" s="11">
        <f t="shared" ca="1" si="2"/>
        <v>1</v>
      </c>
      <c r="J19" s="11" t="str">
        <f t="shared" ca="1" si="5"/>
        <v>131</v>
      </c>
    </row>
    <row r="20" spans="3:10">
      <c r="C20" s="10" t="s">
        <v>736</v>
      </c>
      <c r="D20" s="10" t="s">
        <v>200</v>
      </c>
      <c r="E20" s="10" t="s">
        <v>202</v>
      </c>
      <c r="F20" s="11" t="str">
        <f t="shared" si="3"/>
        <v>Music_Record</v>
      </c>
      <c r="G20" s="11">
        <f t="shared" ca="1" si="4"/>
        <v>1</v>
      </c>
      <c r="H20" s="11">
        <f t="shared" ca="1" si="1"/>
        <v>3</v>
      </c>
      <c r="I20" s="11">
        <f t="shared" ca="1" si="2"/>
        <v>2</v>
      </c>
      <c r="J20" s="11" t="str">
        <f t="shared" ca="1" si="5"/>
        <v>132</v>
      </c>
    </row>
    <row r="21" spans="3:10">
      <c r="C21" s="10" t="s">
        <v>736</v>
      </c>
      <c r="D21" s="10" t="s">
        <v>200</v>
      </c>
      <c r="E21" s="10" t="s">
        <v>203</v>
      </c>
      <c r="F21" s="11" t="str">
        <f t="shared" si="3"/>
        <v>Music_Listen</v>
      </c>
      <c r="G21" s="11">
        <f t="shared" ca="1" si="4"/>
        <v>1</v>
      </c>
      <c r="H21" s="11">
        <f t="shared" ca="1" si="1"/>
        <v>3</v>
      </c>
      <c r="I21" s="11">
        <f t="shared" ca="1" si="2"/>
        <v>3</v>
      </c>
      <c r="J21" s="11" t="str">
        <f t="shared" ca="1" si="5"/>
        <v>133</v>
      </c>
    </row>
    <row r="22" spans="3:10">
      <c r="C22" s="10" t="s">
        <v>736</v>
      </c>
      <c r="D22" s="10" t="s">
        <v>200</v>
      </c>
      <c r="E22" s="10" t="s">
        <v>198</v>
      </c>
      <c r="F22" s="11" t="str">
        <f t="shared" si="3"/>
        <v>Music_Edit</v>
      </c>
      <c r="G22" s="11">
        <f t="shared" ca="1" si="4"/>
        <v>1</v>
      </c>
      <c r="H22" s="11">
        <f t="shared" ca="1" si="1"/>
        <v>3</v>
      </c>
      <c r="I22" s="11">
        <f t="shared" ca="1" si="2"/>
        <v>4</v>
      </c>
      <c r="J22" s="11" t="str">
        <f t="shared" ca="1" si="5"/>
        <v>134</v>
      </c>
    </row>
    <row r="23" spans="3:10">
      <c r="C23" s="10" t="s">
        <v>736</v>
      </c>
      <c r="D23" s="10" t="s">
        <v>204</v>
      </c>
      <c r="E23" s="10" t="s">
        <v>201</v>
      </c>
      <c r="F23" s="11" t="str">
        <f t="shared" si="3"/>
        <v>Movie_Analyze</v>
      </c>
      <c r="G23" s="11">
        <f t="shared" ca="1" si="4"/>
        <v>1</v>
      </c>
      <c r="H23" s="11">
        <f t="shared" ca="1" si="1"/>
        <v>4</v>
      </c>
      <c r="I23" s="11">
        <f t="shared" ca="1" si="2"/>
        <v>1</v>
      </c>
      <c r="J23" s="11" t="str">
        <f t="shared" ca="1" si="5"/>
        <v>141</v>
      </c>
    </row>
    <row r="24" spans="3:10">
      <c r="C24" s="10" t="s">
        <v>736</v>
      </c>
      <c r="D24" s="10" t="s">
        <v>204</v>
      </c>
      <c r="E24" s="10" t="s">
        <v>202</v>
      </c>
      <c r="F24" s="11" t="str">
        <f t="shared" si="3"/>
        <v>Movie_Record</v>
      </c>
      <c r="G24" s="11">
        <f t="shared" ca="1" si="4"/>
        <v>1</v>
      </c>
      <c r="H24" s="11">
        <f t="shared" ca="1" si="1"/>
        <v>4</v>
      </c>
      <c r="I24" s="11">
        <f t="shared" ca="1" si="2"/>
        <v>2</v>
      </c>
      <c r="J24" s="11" t="str">
        <f t="shared" ca="1" si="5"/>
        <v>142</v>
      </c>
    </row>
    <row r="25" spans="3:10">
      <c r="C25" s="10" t="s">
        <v>736</v>
      </c>
      <c r="D25" s="10" t="s">
        <v>204</v>
      </c>
      <c r="E25" s="10" t="s">
        <v>198</v>
      </c>
      <c r="F25" s="11" t="str">
        <f t="shared" si="3"/>
        <v>Movie_Edit</v>
      </c>
      <c r="G25" s="11">
        <f t="shared" ca="1" si="4"/>
        <v>1</v>
      </c>
      <c r="H25" s="11">
        <f t="shared" ca="1" si="1"/>
        <v>4</v>
      </c>
      <c r="I25" s="11">
        <f t="shared" ca="1" si="2"/>
        <v>3</v>
      </c>
      <c r="J25" s="11" t="str">
        <f t="shared" ca="1" si="5"/>
        <v>143</v>
      </c>
    </row>
    <row r="26" spans="3:10">
      <c r="C26" s="10" t="s">
        <v>736</v>
      </c>
      <c r="D26" s="10" t="s">
        <v>204</v>
      </c>
      <c r="E26" s="10" t="s">
        <v>197</v>
      </c>
      <c r="F26" s="11" t="str">
        <f t="shared" si="3"/>
        <v>Movie_View</v>
      </c>
      <c r="G26" s="11">
        <f t="shared" ca="1" si="4"/>
        <v>1</v>
      </c>
      <c r="H26" s="11">
        <f t="shared" ca="1" si="1"/>
        <v>4</v>
      </c>
      <c r="I26" s="11">
        <f t="shared" ca="1" si="2"/>
        <v>4</v>
      </c>
      <c r="J26" s="11" t="str">
        <f t="shared" ca="1" si="5"/>
        <v>144</v>
      </c>
    </row>
    <row r="27" spans="3:10">
      <c r="C27" s="10" t="s">
        <v>736</v>
      </c>
      <c r="D27" s="10" t="s">
        <v>205</v>
      </c>
      <c r="E27" s="10" t="s">
        <v>201</v>
      </c>
      <c r="F27" s="11" t="str">
        <f t="shared" si="3"/>
        <v>Picture_Analyze</v>
      </c>
      <c r="G27" s="11">
        <f t="shared" ca="1" si="4"/>
        <v>1</v>
      </c>
      <c r="H27" s="11">
        <f t="shared" ca="1" si="1"/>
        <v>5</v>
      </c>
      <c r="I27" s="11">
        <f t="shared" ca="1" si="2"/>
        <v>1</v>
      </c>
      <c r="J27" s="11" t="str">
        <f t="shared" ca="1" si="5"/>
        <v>151</v>
      </c>
    </row>
    <row r="28" spans="3:10">
      <c r="C28" s="10" t="s">
        <v>736</v>
      </c>
      <c r="D28" s="10" t="s">
        <v>205</v>
      </c>
      <c r="E28" s="10" t="s">
        <v>202</v>
      </c>
      <c r="F28" s="11" t="str">
        <f t="shared" si="3"/>
        <v>Picture_Record</v>
      </c>
      <c r="G28" s="11">
        <f t="shared" ca="1" si="4"/>
        <v>1</v>
      </c>
      <c r="H28" s="11">
        <f t="shared" ca="1" si="1"/>
        <v>5</v>
      </c>
      <c r="I28" s="11">
        <f t="shared" ca="1" si="2"/>
        <v>2</v>
      </c>
      <c r="J28" s="11" t="str">
        <f t="shared" ca="1" si="5"/>
        <v>152</v>
      </c>
    </row>
    <row r="29" spans="3:10">
      <c r="C29" s="10" t="s">
        <v>736</v>
      </c>
      <c r="D29" s="10" t="s">
        <v>205</v>
      </c>
      <c r="E29" s="10" t="s">
        <v>198</v>
      </c>
      <c r="F29" s="11" t="str">
        <f t="shared" si="3"/>
        <v>Picture_Edit</v>
      </c>
      <c r="G29" s="11">
        <f t="shared" ca="1" si="4"/>
        <v>1</v>
      </c>
      <c r="H29" s="11">
        <f t="shared" ca="1" si="1"/>
        <v>5</v>
      </c>
      <c r="I29" s="11">
        <f t="shared" ca="1" si="2"/>
        <v>3</v>
      </c>
      <c r="J29" s="11" t="str">
        <f t="shared" ca="1" si="5"/>
        <v>153</v>
      </c>
    </row>
    <row r="30" spans="3:10">
      <c r="C30" s="10" t="s">
        <v>736</v>
      </c>
      <c r="D30" s="10" t="s">
        <v>205</v>
      </c>
      <c r="E30" s="10" t="s">
        <v>197</v>
      </c>
      <c r="F30" s="11" t="str">
        <f t="shared" si="3"/>
        <v>Picture_View</v>
      </c>
      <c r="G30" s="11">
        <f t="shared" ca="1" si="4"/>
        <v>1</v>
      </c>
      <c r="H30" s="11">
        <f t="shared" ca="1" si="1"/>
        <v>5</v>
      </c>
      <c r="I30" s="11">
        <f t="shared" ca="1" si="2"/>
        <v>4</v>
      </c>
      <c r="J30" s="11" t="str">
        <f t="shared" ca="1" si="5"/>
        <v>154</v>
      </c>
    </row>
    <row r="31" spans="3:10">
      <c r="C31" s="10" t="s">
        <v>736</v>
      </c>
      <c r="D31" s="10" t="s">
        <v>206</v>
      </c>
      <c r="E31" s="10" t="s">
        <v>207</v>
      </c>
      <c r="F31" s="11" t="str">
        <f t="shared" si="3"/>
        <v>Network_Global</v>
      </c>
      <c r="G31" s="11">
        <f t="shared" ca="1" si="4"/>
        <v>1</v>
      </c>
      <c r="H31" s="11">
        <f t="shared" ca="1" si="1"/>
        <v>6</v>
      </c>
      <c r="I31" s="11">
        <f t="shared" ca="1" si="2"/>
        <v>1</v>
      </c>
      <c r="J31" s="11" t="str">
        <f t="shared" ca="1" si="5"/>
        <v>161</v>
      </c>
    </row>
    <row r="32" spans="3:10">
      <c r="C32" s="10" t="s">
        <v>736</v>
      </c>
      <c r="D32" s="10" t="s">
        <v>206</v>
      </c>
      <c r="E32" s="10" t="s">
        <v>208</v>
      </c>
      <c r="F32" s="11" t="str">
        <f t="shared" si="3"/>
        <v>Network_Local</v>
      </c>
      <c r="G32" s="11">
        <f t="shared" ca="1" si="4"/>
        <v>1</v>
      </c>
      <c r="H32" s="11">
        <f t="shared" ca="1" si="1"/>
        <v>6</v>
      </c>
      <c r="I32" s="11">
        <f t="shared" ca="1" si="2"/>
        <v>2</v>
      </c>
      <c r="J32" s="11" t="str">
        <f t="shared" ca="1" si="5"/>
        <v>162</v>
      </c>
    </row>
    <row r="33" spans="3:10">
      <c r="C33" s="10" t="s">
        <v>736</v>
      </c>
      <c r="D33" s="10" t="s">
        <v>209</v>
      </c>
      <c r="E33" s="10" t="s">
        <v>210</v>
      </c>
      <c r="F33" s="11" t="str">
        <f t="shared" si="3"/>
        <v>Utility_System</v>
      </c>
      <c r="G33" s="11">
        <f t="shared" ca="1" si="4"/>
        <v>1</v>
      </c>
      <c r="H33" s="11">
        <f t="shared" ca="1" si="1"/>
        <v>7</v>
      </c>
      <c r="I33" s="11">
        <f t="shared" ca="1" si="2"/>
        <v>1</v>
      </c>
      <c r="J33" s="11" t="str">
        <f t="shared" ca="1" si="5"/>
        <v>171</v>
      </c>
    </row>
    <row r="34" spans="3:10">
      <c r="C34" s="10" t="s">
        <v>736</v>
      </c>
      <c r="D34" s="10" t="s">
        <v>209</v>
      </c>
      <c r="E34" s="10" t="s">
        <v>211</v>
      </c>
      <c r="F34" s="11" t="str">
        <f t="shared" si="3"/>
        <v>Utility_Other</v>
      </c>
      <c r="G34" s="11">
        <f t="shared" ca="1" si="4"/>
        <v>1</v>
      </c>
      <c r="H34" s="11">
        <f t="shared" ca="1" si="1"/>
        <v>7</v>
      </c>
      <c r="I34" s="11">
        <f t="shared" ca="1" si="2"/>
        <v>2</v>
      </c>
      <c r="J34" s="11" t="str">
        <f t="shared" ca="1" si="5"/>
        <v>172</v>
      </c>
    </row>
    <row r="35" spans="3:10">
      <c r="C35" s="10" t="s">
        <v>735</v>
      </c>
      <c r="D35" s="10"/>
      <c r="E35" s="10"/>
      <c r="F35" s="11" t="str">
        <f t="shared" si="3"/>
        <v>Codes</v>
      </c>
      <c r="G35" s="11">
        <f t="shared" ca="1" si="4"/>
        <v>2</v>
      </c>
      <c r="H35" s="11">
        <f ca="1">IF(
  $D35="",
  0,
  IF(
    $D35=OFFSET($D35,-1,0),
    OFFSET(H35,-1,0),
    OFFSET(H35,-1,0)+1
  )
)</f>
        <v>0</v>
      </c>
      <c r="I35" s="11">
        <f ca="1">IF(
  $D35="",
  0,
  IF(
    $D35=OFFSET($D35,-1,0),
    OFFSET(I35,-1,0)+1,
    1
  )
)</f>
        <v>0</v>
      </c>
      <c r="J35" s="11" t="str">
        <f t="shared" ca="1" si="5"/>
        <v>200</v>
      </c>
    </row>
    <row r="36" spans="3:10" ht="3.4" customHeight="1">
      <c r="C36" s="33"/>
      <c r="D36" s="33"/>
      <c r="E36" s="33"/>
      <c r="F36" s="33"/>
      <c r="G36" s="33"/>
      <c r="H36" s="33"/>
      <c r="I36" s="33"/>
      <c r="J36" s="33"/>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rgb="FFFFFF00"/>
    <outlinePr summaryBelow="0" summaryRight="0"/>
  </sheetPr>
  <dimension ref="A2:C27"/>
  <sheetViews>
    <sheetView workbookViewId="0">
      <selection activeCell="A5" sqref="A5"/>
    </sheetView>
  </sheetViews>
  <sheetFormatPr defaultRowHeight="11.25"/>
  <cols>
    <col min="1" max="1" width="9.33203125" style="8"/>
    <col min="2" max="2" width="51" style="8" customWidth="1"/>
    <col min="3" max="16384" width="9.33203125" style="8"/>
  </cols>
  <sheetData>
    <row r="2" spans="2:2">
      <c r="B2" s="8" t="s">
        <v>136</v>
      </c>
    </row>
    <row r="3" spans="2:2">
      <c r="B3" s="8" t="s">
        <v>140</v>
      </c>
    </row>
    <row r="4" spans="2:2">
      <c r="B4" s="8" t="s">
        <v>142</v>
      </c>
    </row>
    <row r="5" spans="2:2">
      <c r="B5" s="8" t="s">
        <v>146</v>
      </c>
    </row>
    <row r="6" spans="2:2">
      <c r="B6" s="8" t="s">
        <v>147</v>
      </c>
    </row>
    <row r="7" spans="2:2">
      <c r="B7" s="8" t="s">
        <v>669</v>
      </c>
    </row>
    <row r="8" spans="2:2">
      <c r="B8" s="8" t="s">
        <v>670</v>
      </c>
    </row>
    <row r="9" spans="2:2">
      <c r="B9" s="8" t="s">
        <v>671</v>
      </c>
    </row>
    <row r="10" spans="2:2">
      <c r="B10" s="8" t="s">
        <v>672</v>
      </c>
    </row>
    <row r="11" spans="2:2">
      <c r="B11" s="8" t="s">
        <v>673</v>
      </c>
    </row>
    <row r="12" spans="2:2">
      <c r="B12" s="8" t="s">
        <v>101</v>
      </c>
    </row>
    <row r="13" spans="2:2">
      <c r="B13" s="8" t="s">
        <v>108</v>
      </c>
    </row>
    <row r="14" spans="2:2">
      <c r="B14" s="8" t="s">
        <v>152</v>
      </c>
    </row>
    <row r="18" spans="1:3">
      <c r="A18" s="8" t="s">
        <v>674</v>
      </c>
    </row>
    <row r="20" spans="1:3">
      <c r="B20" s="8" t="s">
        <v>675</v>
      </c>
      <c r="C20" s="8" t="s">
        <v>676</v>
      </c>
    </row>
    <row r="21" spans="1:3">
      <c r="B21" s="8" t="s">
        <v>677</v>
      </c>
      <c r="C21" s="8" t="s">
        <v>678</v>
      </c>
    </row>
    <row r="22" spans="1:3">
      <c r="B22" s="8" t="s">
        <v>679</v>
      </c>
      <c r="C22" s="8" t="s">
        <v>680</v>
      </c>
    </row>
    <row r="23" spans="1:3">
      <c r="B23" s="8" t="s">
        <v>681</v>
      </c>
      <c r="C23" s="8" t="s">
        <v>682</v>
      </c>
    </row>
    <row r="24" spans="1:3">
      <c r="B24" s="8" t="s">
        <v>683</v>
      </c>
      <c r="C24" s="8" t="s">
        <v>684</v>
      </c>
    </row>
    <row r="26" spans="1:3">
      <c r="B26" s="8" t="s">
        <v>685</v>
      </c>
    </row>
    <row r="27" spans="1:3">
      <c r="B27" s="8" t="s">
        <v>686</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rgb="FFFFFF00"/>
    <outlinePr summaryBelow="0" summaryRight="0"/>
  </sheetPr>
  <dimension ref="B2:AU33"/>
  <sheetViews>
    <sheetView zoomScaleNormal="100" workbookViewId="0">
      <selection activeCell="A5" sqref="A5"/>
    </sheetView>
  </sheetViews>
  <sheetFormatPr defaultColWidth="3.83203125" defaultRowHeight="11.25"/>
  <cols>
    <col min="1" max="18" width="3.83203125" style="8"/>
    <col min="19" max="19" width="12.1640625" style="8" bestFit="1" customWidth="1"/>
    <col min="20" max="24" width="6" style="8" customWidth="1"/>
    <col min="25" max="42" width="3.83203125" style="8"/>
    <col min="43" max="43" width="6" style="8" customWidth="1"/>
    <col min="44" max="47" width="7.83203125" style="9" customWidth="1"/>
    <col min="48" max="55" width="6" style="8" customWidth="1"/>
    <col min="56" max="16384" width="3.83203125" style="8"/>
  </cols>
  <sheetData>
    <row r="2" spans="2:6">
      <c r="B2" s="8" t="s">
        <v>687</v>
      </c>
    </row>
    <row r="3" spans="2:6">
      <c r="C3" s="8" t="s">
        <v>688</v>
      </c>
    </row>
    <row r="4" spans="2:6">
      <c r="D4" s="8" t="s">
        <v>689</v>
      </c>
    </row>
    <row r="5" spans="2:6">
      <c r="E5" s="8" t="s">
        <v>690</v>
      </c>
    </row>
    <row r="6" spans="2:6">
      <c r="E6" s="8" t="s">
        <v>691</v>
      </c>
    </row>
    <row r="7" spans="2:6">
      <c r="F7" s="8" t="s">
        <v>692</v>
      </c>
    </row>
    <row r="8" spans="2:6">
      <c r="F8" s="8" t="s">
        <v>693</v>
      </c>
    </row>
    <row r="9" spans="2:6">
      <c r="F9" s="8" t="s">
        <v>694</v>
      </c>
    </row>
    <row r="10" spans="2:6">
      <c r="F10" s="8" t="s">
        <v>695</v>
      </c>
    </row>
    <row r="11" spans="2:6">
      <c r="F11" s="8" t="s">
        <v>696</v>
      </c>
    </row>
    <row r="12" spans="2:6">
      <c r="F12" s="8" t="s">
        <v>697</v>
      </c>
    </row>
    <row r="13" spans="2:6">
      <c r="F13" s="8" t="s">
        <v>698</v>
      </c>
    </row>
    <row r="14" spans="2:6">
      <c r="F14" s="8" t="s">
        <v>699</v>
      </c>
    </row>
    <row r="15" spans="2:6">
      <c r="F15" s="8" t="s">
        <v>700</v>
      </c>
    </row>
    <row r="16" spans="2:6">
      <c r="F16" s="8" t="s">
        <v>701</v>
      </c>
    </row>
    <row r="17" spans="3:40">
      <c r="F17" s="8" t="s">
        <v>702</v>
      </c>
    </row>
    <row r="18" spans="3:40">
      <c r="F18" s="111" t="s">
        <v>703</v>
      </c>
    </row>
    <row r="19" spans="3:40">
      <c r="F19" s="8" t="s">
        <v>704</v>
      </c>
    </row>
    <row r="20" spans="3:40">
      <c r="F20" s="8" t="s">
        <v>705</v>
      </c>
    </row>
    <row r="24" spans="3:40">
      <c r="C24" s="8" t="s">
        <v>706</v>
      </c>
    </row>
    <row r="25" spans="3:40">
      <c r="D25" s="112" t="s">
        <v>707</v>
      </c>
      <c r="W25" s="8" t="s">
        <v>708</v>
      </c>
      <c r="AN25" s="8" t="s">
        <v>709</v>
      </c>
    </row>
    <row r="26" spans="3:40">
      <c r="E26" s="8" t="s">
        <v>710</v>
      </c>
      <c r="W26" s="8" t="s">
        <v>711</v>
      </c>
      <c r="AN26" s="113" t="s">
        <v>712</v>
      </c>
    </row>
    <row r="27" spans="3:40">
      <c r="E27" s="8" t="s">
        <v>713</v>
      </c>
      <c r="W27" s="114" t="s">
        <v>714</v>
      </c>
      <c r="Y27" s="114"/>
      <c r="Z27" s="114"/>
      <c r="AA27" s="114"/>
      <c r="AB27" s="114"/>
      <c r="AC27" s="114"/>
      <c r="AD27" s="114"/>
      <c r="AE27" s="114"/>
      <c r="AF27" s="114"/>
      <c r="AG27" s="114"/>
      <c r="AH27" s="114"/>
      <c r="AI27" s="114"/>
      <c r="AJ27" s="114"/>
      <c r="AK27" s="114"/>
      <c r="AL27" s="114"/>
      <c r="AM27" s="114"/>
      <c r="AN27" s="115" t="s">
        <v>715</v>
      </c>
    </row>
    <row r="28" spans="3:40">
      <c r="E28" s="8" t="s">
        <v>716</v>
      </c>
      <c r="W28" s="114" t="s">
        <v>717</v>
      </c>
      <c r="Y28" s="114"/>
      <c r="Z28" s="114"/>
      <c r="AA28" s="114"/>
      <c r="AB28" s="114"/>
      <c r="AC28" s="114"/>
      <c r="AD28" s="114"/>
      <c r="AE28" s="114"/>
      <c r="AF28" s="114"/>
      <c r="AG28" s="114"/>
      <c r="AH28" s="114"/>
      <c r="AI28" s="114"/>
      <c r="AJ28" s="114"/>
      <c r="AK28" s="114"/>
      <c r="AL28" s="114"/>
      <c r="AM28" s="114"/>
      <c r="AN28" s="115" t="s">
        <v>718</v>
      </c>
    </row>
    <row r="29" spans="3:40">
      <c r="F29" s="8" t="s">
        <v>719</v>
      </c>
    </row>
    <row r="31" spans="3:40">
      <c r="D31" s="8" t="s">
        <v>720</v>
      </c>
      <c r="W31" s="8" t="s">
        <v>721</v>
      </c>
    </row>
    <row r="32" spans="3:40">
      <c r="D32" s="8" t="s">
        <v>722</v>
      </c>
      <c r="W32" s="8" t="s">
        <v>723</v>
      </c>
    </row>
    <row r="33" spans="4:23">
      <c r="D33" s="8" t="s">
        <v>724</v>
      </c>
      <c r="W33" s="8" t="s">
        <v>725</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Y183"/>
  <sheetViews>
    <sheetView showGridLines="0" tabSelected="1" view="pageBreakPreview" zoomScaleNormal="100" zoomScaleSheetLayoutView="100" workbookViewId="0">
      <pane xSplit="2" ySplit="3" topLeftCell="C16" activePane="bottomRight" state="frozen"/>
      <selection pane="topRight" activeCell="C1" sqref="C1"/>
      <selection pane="bottomLeft" activeCell="A4" sqref="A4"/>
      <selection pane="bottomRight" activeCell="B88" sqref="B88"/>
    </sheetView>
  </sheetViews>
  <sheetFormatPr defaultColWidth="11.83203125" defaultRowHeight="11.25" outlineLevelCol="1"/>
  <cols>
    <col min="1" max="1" width="42" style="8" bestFit="1" customWidth="1"/>
    <col min="2" max="2" width="37.5" style="8" bestFit="1" customWidth="1"/>
    <col min="3" max="3" width="73.6640625" style="8" customWidth="1"/>
    <col min="4" max="5" width="8.33203125" style="9" customWidth="1"/>
    <col min="6" max="6" width="21.6640625" style="8" customWidth="1"/>
    <col min="7" max="7" width="10.1640625" style="8" customWidth="1"/>
    <col min="8" max="8" width="14" style="8" customWidth="1"/>
    <col min="9" max="11" width="10.1640625" style="8" customWidth="1"/>
    <col min="12" max="12" width="10" style="8" customWidth="1"/>
    <col min="13" max="13" width="10.5" style="8" customWidth="1"/>
    <col min="14" max="14" width="26.6640625" style="8" customWidth="1" collapsed="1"/>
    <col min="15" max="15" width="8" style="8" hidden="1" customWidth="1" outlineLevel="1"/>
    <col min="16" max="16" width="53.6640625" style="8" hidden="1" customWidth="1" outlineLevel="1"/>
    <col min="17" max="17" width="25.5" style="8" customWidth="1" collapsed="1"/>
    <col min="18" max="18" width="32.6640625" style="8" hidden="1" customWidth="1" outlineLevel="1"/>
    <col min="19" max="19" width="11.6640625" style="8" customWidth="1" collapsed="1"/>
    <col min="20" max="21" width="8" style="8" hidden="1" customWidth="1" outlineLevel="1"/>
    <col min="22" max="22" width="30.6640625" style="8" hidden="1" customWidth="1" outlineLevel="1"/>
    <col min="23" max="23" width="11.83203125" style="8" collapsed="1"/>
    <col min="24" max="24" width="40.6640625" style="8" hidden="1" customWidth="1" outlineLevel="1"/>
    <col min="25" max="25" width="1.6640625" style="8" customWidth="1"/>
    <col min="26" max="16384" width="11.83203125" style="8"/>
  </cols>
  <sheetData>
    <row r="1" spans="1:25" ht="22.5">
      <c r="D1" s="6" t="s">
        <v>316</v>
      </c>
      <c r="E1" s="6"/>
      <c r="F1" s="119"/>
      <c r="G1" s="6" t="s">
        <v>325</v>
      </c>
      <c r="H1" s="130" t="s">
        <v>762</v>
      </c>
      <c r="I1" s="6" t="s">
        <v>323</v>
      </c>
      <c r="J1" s="6"/>
      <c r="K1" s="3" t="s">
        <v>324</v>
      </c>
      <c r="L1" s="65" t="s">
        <v>470</v>
      </c>
      <c r="M1" s="65" t="s">
        <v>49</v>
      </c>
      <c r="N1" s="28" t="s">
        <v>125</v>
      </c>
      <c r="O1" s="28"/>
      <c r="P1" s="28"/>
      <c r="Q1" s="28" t="s">
        <v>751</v>
      </c>
      <c r="R1" s="28"/>
      <c r="S1" s="28" t="s">
        <v>126</v>
      </c>
      <c r="T1" s="28"/>
      <c r="U1" s="28"/>
      <c r="V1" s="28"/>
      <c r="W1" s="28" t="s">
        <v>124</v>
      </c>
      <c r="X1" s="28"/>
      <c r="Y1" s="138" t="s">
        <v>326</v>
      </c>
    </row>
    <row r="2" spans="1:25" s="9" customFormat="1">
      <c r="A2" s="3" t="s">
        <v>322</v>
      </c>
      <c r="B2" s="3" t="s">
        <v>1072</v>
      </c>
      <c r="C2" s="3" t="s">
        <v>74</v>
      </c>
      <c r="D2" s="3" t="s">
        <v>314</v>
      </c>
      <c r="E2" s="3" t="s">
        <v>315</v>
      </c>
      <c r="F2" s="120" t="s">
        <v>49</v>
      </c>
      <c r="G2" s="6" t="s">
        <v>768</v>
      </c>
      <c r="H2" s="6" t="s">
        <v>1070</v>
      </c>
      <c r="I2" s="134" t="s">
        <v>768</v>
      </c>
      <c r="J2" s="135" t="s">
        <v>770</v>
      </c>
      <c r="K2" s="6" t="s">
        <v>768</v>
      </c>
      <c r="L2" s="66" t="s">
        <v>469</v>
      </c>
      <c r="M2" s="66" t="s">
        <v>469</v>
      </c>
      <c r="N2" s="29" t="s">
        <v>127</v>
      </c>
      <c r="O2" s="36" t="s">
        <v>321</v>
      </c>
      <c r="P2" s="64" t="s">
        <v>755</v>
      </c>
      <c r="Q2" s="29" t="s">
        <v>127</v>
      </c>
      <c r="R2" s="67" t="s">
        <v>128</v>
      </c>
      <c r="S2" s="29" t="s">
        <v>127</v>
      </c>
      <c r="T2" s="36" t="s">
        <v>321</v>
      </c>
      <c r="U2" s="136" t="s">
        <v>1071</v>
      </c>
      <c r="V2" s="64" t="s">
        <v>128</v>
      </c>
      <c r="W2" s="29" t="s">
        <v>127</v>
      </c>
      <c r="X2" s="131" t="s">
        <v>128</v>
      </c>
      <c r="Y2" s="139" t="s">
        <v>326</v>
      </c>
    </row>
    <row r="3" spans="1:25" ht="1.5" customHeight="1">
      <c r="A3" s="33"/>
      <c r="B3" s="33"/>
      <c r="C3" s="33"/>
      <c r="D3" s="33"/>
      <c r="E3" s="33"/>
      <c r="F3" s="33"/>
      <c r="G3" s="33"/>
      <c r="H3" s="33"/>
      <c r="I3" s="34"/>
      <c r="J3" s="35"/>
      <c r="K3" s="33"/>
      <c r="L3" s="33"/>
      <c r="M3" s="33"/>
      <c r="N3" s="34"/>
      <c r="O3" s="33"/>
      <c r="P3" s="34"/>
      <c r="Q3" s="34"/>
      <c r="R3" s="35"/>
      <c r="S3" s="34"/>
      <c r="T3" s="33"/>
      <c r="U3" s="137"/>
      <c r="V3" s="34"/>
      <c r="W3" s="34"/>
      <c r="X3" s="33"/>
      <c r="Y3" s="138" t="s">
        <v>326</v>
      </c>
    </row>
    <row r="4" spans="1:25">
      <c r="A4" s="10" t="s">
        <v>929</v>
      </c>
      <c r="B4" s="10" t="s">
        <v>930</v>
      </c>
      <c r="C4" s="10" t="s">
        <v>366</v>
      </c>
      <c r="D4" s="32" t="s">
        <v>284</v>
      </c>
      <c r="E4" s="32" t="s">
        <v>284</v>
      </c>
      <c r="F4" s="10" t="s">
        <v>129</v>
      </c>
      <c r="G4" s="32" t="s">
        <v>1064</v>
      </c>
      <c r="H4" s="32" t="s">
        <v>130</v>
      </c>
      <c r="I4" s="140" t="s">
        <v>130</v>
      </c>
      <c r="J4" s="141" t="s">
        <v>764</v>
      </c>
      <c r="K4" s="32" t="s">
        <v>130</v>
      </c>
      <c r="L4" s="10" t="str">
        <f>IF(
  AND(
    $A4&lt;&gt;"",
    COUNTIF(C:C,$A4)&gt;1
  ),
  "★NG★",
  ""
)</f>
        <v/>
      </c>
      <c r="M4" s="10" t="str">
        <f t="shared" ref="M4:M35" si="0">IF(
  OR(
    $F4="-",
    COUNTIF(カテゴリ,$F4)&gt;0
  ),
  "",
  "★NG★"
)</f>
        <v/>
      </c>
      <c r="N4" s="30" t="str">
        <f ca="1">IF(
  AND($A4&lt;&gt;"",$G4="○"),
  "mkdir """&amp;P4&amp;""" &amp; """&amp;shortcut設定!$F$7&amp;""" """&amp;P4&amp;"\"&amp;A4&amp;"（"&amp;B4&amp;"）.lnk"" """&amp;C4&amp;"""",
  ""
)</f>
        <v>mkdir "%USERPROFILE%\AppData\Roaming\Microsoft\Windows\Start Menu\Programs\113_Common_Edit" &amp; "C:\codes\vbs\command\CreateShortcutFile.vbs" "%USERPROFILE%\AppData\Roaming\Microsoft\Windows\Start Menu\Programs\113_Common_Edit\7-Zip（圧縮）.lnk" "C:\prg_exe\7-ZipPortable\7-ZipPortable.exe"</v>
      </c>
      <c r="O4" s="10" t="str">
        <f ca="1">IFERROR(
  VLOOKUP(
    $F4,
    shortcut設定!$F:$J,
    MATCH(
      "ProgramsIndex",
      shortcut設定!$F$11:$J$11,
      0
    ),
    FALSE
  ),
  ""
)</f>
        <v>113</v>
      </c>
      <c r="P4" s="30" t="str">
        <f ca="1">IF(
  AND($A4&lt;&gt;"",$G4="○"),
  shortcut設定!$F$4&amp;"\"&amp;O4&amp;"_"&amp;F4,
  ""
)</f>
        <v>%USERPROFILE%\AppData\Roaming\Microsoft\Windows\Start Menu\Programs\113_Common_Edit</v>
      </c>
      <c r="Q4" s="30" t="str">
        <f>IF(
  AND($A4&lt;&gt;"",$H4&lt;&gt;"-",$H4&lt;&gt;""),
  "mkdir """&amp;shortcut設定!$F$4&amp;"\"&amp;shortcut設定!$F$8&amp;""" &amp; """&amp;shortcut設定!$F$7&amp;""" """&amp;$R4&amp;""" """&amp;$C4&amp;"""",
  ""
)</f>
        <v/>
      </c>
      <c r="R4" s="31" t="str">
        <f>IF(
  AND($A4&lt;&gt;"",$H4&lt;&gt;"-",$H4&lt;&gt;""),
  shortcut設定!$F$4&amp;"\"&amp;shortcut設定!$F$8&amp;"\"&amp;H4&amp;"（"&amp;B4&amp;"）.lnk",
  ""
)</f>
        <v/>
      </c>
      <c r="S4" s="30" t="str">
        <f>IF(
  AND($A4&lt;&gt;"",$I4="○"),
  """"&amp;shortcut設定!$F$7&amp;""" """&amp;$V4&amp;""" """&amp;$C4&amp;"""",
  ""
)</f>
        <v/>
      </c>
      <c r="T4" s="10" t="str">
        <f ca="1">IFERROR(
  VLOOKUP(
    $F4,
    shortcut設定!$F:$J,
    MATCH(
      "ProgramsIndex",
      shortcut設定!$F$11:$J$11,
      0
    ),
    FALSE
  ),
  ""
)</f>
        <v>113</v>
      </c>
      <c r="U4" s="37" t="str">
        <f t="shared" ref="U4:U67" si="1">IF(AND($J4&lt;&gt;"",$J4&lt;&gt;"-")," (&amp;"&amp;$J4&amp;")","")</f>
        <v/>
      </c>
      <c r="V4" s="30" t="str">
        <f>IF(
  AND($A4&lt;&gt;"",$I4="○"),
  shortcut設定!$F$5&amp;"\"&amp;T4&amp;"_"&amp;A4&amp;"（"&amp;B4&amp;"）"&amp;U4&amp;".lnk",
  ""
)</f>
        <v/>
      </c>
      <c r="W4" s="30" t="str">
        <f>IF(
  AND($A4&lt;&gt;"",$K4="○"),
  """"&amp;shortcut設定!$F$7&amp;""" """&amp;$X4&amp;""" """&amp;$C4&amp;"""",
  ""
)</f>
        <v/>
      </c>
      <c r="X4" s="10" t="str">
        <f>IF(
  AND($A4&lt;&gt;"",$K4="○"),
  shortcut設定!$F$6&amp;"\"&amp;A4&amp;"（"&amp;B4&amp;"）.lnk",
  ""
)</f>
        <v/>
      </c>
      <c r="Y4" s="138" t="s">
        <v>326</v>
      </c>
    </row>
    <row r="5" spans="1:25">
      <c r="A5" s="10" t="s">
        <v>771</v>
      </c>
      <c r="B5" s="10" t="s">
        <v>931</v>
      </c>
      <c r="C5" s="10" t="s">
        <v>367</v>
      </c>
      <c r="D5" s="32" t="s">
        <v>317</v>
      </c>
      <c r="E5" s="32" t="s">
        <v>284</v>
      </c>
      <c r="F5" s="10" t="s">
        <v>131</v>
      </c>
      <c r="G5" s="32" t="s">
        <v>1064</v>
      </c>
      <c r="H5" s="32" t="s">
        <v>130</v>
      </c>
      <c r="I5" s="140" t="s">
        <v>130</v>
      </c>
      <c r="J5" s="141" t="s">
        <v>764</v>
      </c>
      <c r="K5" s="32" t="s">
        <v>130</v>
      </c>
      <c r="L5" s="10" t="str">
        <f>IF(
  AND(
    $A5&lt;&gt;"",
    COUNTIF(C:C,$A5)&gt;1
  ),
  "★NG★",
  ""
)</f>
        <v/>
      </c>
      <c r="M5" s="10" t="str">
        <f t="shared" si="0"/>
        <v/>
      </c>
      <c r="N5" s="30" t="str">
        <f ca="1">IF(
  AND($A5&lt;&gt;"",$G5="○"),
  "mkdir """&amp;P5&amp;""" &amp; """&amp;shortcut設定!$F$7&amp;""" """&amp;P5&amp;"\"&amp;A5&amp;"（"&amp;B5&amp;"）.lnk"" """&amp;C5&amp;"""",
  ""
)</f>
        <v>mkdir "%USERPROFILE%\AppData\Roaming\Microsoft\Windows\Start Menu\Programs\122_Doc_View" &amp; "C:\codes\vbs\command\CreateShortcutFile.vbs" "%USERPROFILE%\AppData\Roaming\Microsoft\Windows\Start Menu\Programs\122_Doc_View\あふ（ファイラー）.lnk" "C:\prg_exe\afxw64\AFXW.EXE"</v>
      </c>
      <c r="O5" s="10" t="str">
        <f ca="1">IFERROR(
  VLOOKUP(
    $F5,
    shortcut設定!$F:$J,
    MATCH(
      "ProgramsIndex",
      shortcut設定!$F$11:$J$11,
      0
    ),
    FALSE
  ),
  ""
)</f>
        <v>122</v>
      </c>
      <c r="P5" s="30" t="str">
        <f ca="1">IF(
  AND($A5&lt;&gt;"",$G5="○"),
  shortcut設定!$F$4&amp;"\"&amp;O5&amp;"_"&amp;F5,
  ""
)</f>
        <v>%USERPROFILE%\AppData\Roaming\Microsoft\Windows\Start Menu\Programs\122_Doc_View</v>
      </c>
      <c r="Q5" s="30" t="str">
        <f>IF(
  AND($A5&lt;&gt;"",$H5&lt;&gt;"-",$H5&lt;&gt;""),
  "mkdir """&amp;shortcut設定!$F$4&amp;"\"&amp;shortcut設定!$F$8&amp;""" &amp; """&amp;shortcut設定!$F$7&amp;""" """&amp;$R5&amp;""" """&amp;$C5&amp;"""",
  ""
)</f>
        <v/>
      </c>
      <c r="R5" s="31" t="str">
        <f>IF(
  AND($A5&lt;&gt;"",$H5&lt;&gt;"-",$H5&lt;&gt;""),
  shortcut設定!$F$4&amp;"\"&amp;shortcut設定!$F$8&amp;"\"&amp;H5&amp;"（"&amp;B5&amp;"）.lnk",
  ""
)</f>
        <v/>
      </c>
      <c r="S5" s="30" t="str">
        <f>IF(
  AND($A5&lt;&gt;"",$I5&lt;&gt;"-",$I5&lt;&gt;""),
  """"&amp;shortcut設定!$F$7&amp;""" """&amp;$V5&amp;""" """&amp;$C5&amp;"""",
  ""
)</f>
        <v/>
      </c>
      <c r="T5" s="10" t="str">
        <f ca="1">IFERROR(
  VLOOKUP(
    $F5,
    shortcut設定!$F:$J,
    MATCH(
      "ProgramsIndex",
      shortcut設定!$F$11:$J$11,
      0
    ),
    FALSE
  ),
  ""
)</f>
        <v>122</v>
      </c>
      <c r="U5" s="37" t="str">
        <f t="shared" si="1"/>
        <v/>
      </c>
      <c r="V5" s="30" t="str">
        <f>IF(
  AND($A5&lt;&gt;"",$I5="○"),
  shortcut設定!$F$5&amp;"\"&amp;T5&amp;"_"&amp;A5&amp;"（"&amp;B5&amp;"）"&amp;U5&amp;".lnk",
  ""
)</f>
        <v/>
      </c>
      <c r="W5" s="30" t="str">
        <f>IF(
  AND($A5&lt;&gt;"",$K5="○"),
  """"&amp;shortcut設定!$F$7&amp;""" """&amp;$X5&amp;""" """&amp;$C5&amp;"""",
  ""
)</f>
        <v/>
      </c>
      <c r="X5" s="10" t="str">
        <f>IF(
  AND($A5&lt;&gt;"",$K5="○"),
  shortcut設定!$F$6&amp;"\"&amp;A5&amp;"（"&amp;B5&amp;"）.lnk",
  ""
)</f>
        <v/>
      </c>
      <c r="Y5" s="138" t="s">
        <v>326</v>
      </c>
    </row>
    <row r="6" spans="1:25">
      <c r="A6" s="10" t="s">
        <v>772</v>
      </c>
      <c r="B6" s="10" t="s">
        <v>932</v>
      </c>
      <c r="C6" s="10" t="s">
        <v>368</v>
      </c>
      <c r="D6" s="32" t="s">
        <v>317</v>
      </c>
      <c r="E6" s="32" t="s">
        <v>284</v>
      </c>
      <c r="F6" s="10" t="s">
        <v>132</v>
      </c>
      <c r="G6" s="32" t="s">
        <v>1064</v>
      </c>
      <c r="H6" s="32" t="s">
        <v>130</v>
      </c>
      <c r="I6" s="140" t="s">
        <v>130</v>
      </c>
      <c r="J6" s="141" t="s">
        <v>764</v>
      </c>
      <c r="K6" s="32" t="s">
        <v>130</v>
      </c>
      <c r="L6" s="10" t="str">
        <f>IF(
  AND(
    $A6&lt;&gt;"",
    COUNTIF(C:C,$A6)&gt;1
  ),
  "★NG★",
  ""
)</f>
        <v/>
      </c>
      <c r="M6" s="10" t="str">
        <f t="shared" si="0"/>
        <v/>
      </c>
      <c r="N6" s="30" t="str">
        <f ca="1">IF(
  AND($A6&lt;&gt;"",$G6="○"),
  "mkdir """&amp;P6&amp;""" &amp; """&amp;shortcut設定!$F$7&amp;""" """&amp;P6&amp;"\"&amp;A6&amp;"（"&amp;B6&amp;"）.lnk"" """&amp;C6&amp;"""",
  ""
)</f>
        <v>mkdir "%USERPROFILE%\AppData\Roaming\Microsoft\Windows\Start Menu\Programs\142_Movie_Record" &amp; "C:\codes\vbs\command\CreateShortcutFile.vbs" "%USERPROFILE%\AppData\Roaming\Microsoft\Windows\Start Menu\Programs\142_Movie_Record\AGCRec（カメラレコーダー）.lnk" "C:\prg_exe\AGCRec\AGCRec64.exe"</v>
      </c>
      <c r="O6" s="10" t="str">
        <f ca="1">IFERROR(
  VLOOKUP(
    $F6,
    shortcut設定!$F:$J,
    MATCH(
      "ProgramsIndex",
      shortcut設定!$F$11:$J$11,
      0
    ),
    FALSE
  ),
  ""
)</f>
        <v>142</v>
      </c>
      <c r="P6" s="30" t="str">
        <f ca="1">IF(
  AND($A6&lt;&gt;"",$G6="○"),
  shortcut設定!$F$4&amp;"\"&amp;O6&amp;"_"&amp;F6,
  ""
)</f>
        <v>%USERPROFILE%\AppData\Roaming\Microsoft\Windows\Start Menu\Programs\142_Movie_Record</v>
      </c>
      <c r="Q6" s="30" t="str">
        <f>IF(
  AND($A6&lt;&gt;"",$H6&lt;&gt;"-",$H6&lt;&gt;""),
  "mkdir """&amp;shortcut設定!$F$4&amp;"\"&amp;shortcut設定!$F$8&amp;""" &amp; """&amp;shortcut設定!$F$7&amp;""" """&amp;$R6&amp;""" """&amp;$C6&amp;"""",
  ""
)</f>
        <v/>
      </c>
      <c r="R6" s="31" t="str">
        <f>IF(
  AND($A6&lt;&gt;"",$H6&lt;&gt;"-",$H6&lt;&gt;""),
  shortcut設定!$F$4&amp;"\"&amp;shortcut設定!$F$8&amp;"\"&amp;H6&amp;"（"&amp;B6&amp;"）.lnk",
  ""
)</f>
        <v/>
      </c>
      <c r="S6" s="30" t="str">
        <f>IF(
  AND($A6&lt;&gt;"",$I6&lt;&gt;"-",$I6&lt;&gt;""),
  """"&amp;shortcut設定!$F$7&amp;""" """&amp;$V6&amp;""" """&amp;$C6&amp;"""",
  ""
)</f>
        <v/>
      </c>
      <c r="T6" s="10" t="str">
        <f ca="1">IFERROR(
  VLOOKUP(
    $F6,
    shortcut設定!$F:$J,
    MATCH(
      "ProgramsIndex",
      shortcut設定!$F$11:$J$11,
      0
    ),
    FALSE
  ),
  ""
)</f>
        <v>142</v>
      </c>
      <c r="U6" s="37" t="str">
        <f t="shared" si="1"/>
        <v/>
      </c>
      <c r="V6" s="30" t="str">
        <f>IF(
  AND($A6&lt;&gt;"",$I6="○"),
  shortcut設定!$F$5&amp;"\"&amp;T6&amp;"_"&amp;A6&amp;"（"&amp;B6&amp;"）"&amp;U6&amp;".lnk",
  ""
)</f>
        <v/>
      </c>
      <c r="W6" s="30" t="str">
        <f>IF(
  AND($A6&lt;&gt;"",$K6="○"),
  """"&amp;shortcut設定!$F$7&amp;""" """&amp;$X6&amp;""" """&amp;$C6&amp;"""",
  ""
)</f>
        <v/>
      </c>
      <c r="X6" s="10" t="str">
        <f>IF(
  AND($A6&lt;&gt;"",$K6="○"),
  shortcut設定!$F$6&amp;"\"&amp;A6&amp;"（"&amp;B6&amp;"）.lnk",
  ""
)</f>
        <v/>
      </c>
      <c r="Y6" s="138" t="s">
        <v>326</v>
      </c>
    </row>
    <row r="7" spans="1:25">
      <c r="A7" s="10" t="s">
        <v>773</v>
      </c>
      <c r="B7" s="10" t="s">
        <v>933</v>
      </c>
      <c r="C7" s="10" t="s">
        <v>369</v>
      </c>
      <c r="D7" s="32" t="s">
        <v>317</v>
      </c>
      <c r="E7" s="32" t="s">
        <v>284</v>
      </c>
      <c r="F7" s="10" t="s">
        <v>132</v>
      </c>
      <c r="G7" s="32" t="s">
        <v>1064</v>
      </c>
      <c r="H7" s="32" t="s">
        <v>130</v>
      </c>
      <c r="I7" s="140" t="s">
        <v>130</v>
      </c>
      <c r="J7" s="141" t="s">
        <v>764</v>
      </c>
      <c r="K7" s="32" t="s">
        <v>130</v>
      </c>
      <c r="L7" s="10" t="str">
        <f>IF(
  AND(
    $A7&lt;&gt;"",
    COUNTIF(C:C,$A7)&gt;1
  ),
  "★NG★",
  ""
)</f>
        <v/>
      </c>
      <c r="M7" s="10" t="str">
        <f t="shared" si="0"/>
        <v/>
      </c>
      <c r="N7" s="30" t="str">
        <f ca="1">IF(
  AND($A7&lt;&gt;"",$G7="○"),
  "mkdir """&amp;P7&amp;""" &amp; """&amp;shortcut設定!$F$7&amp;""" """&amp;P7&amp;"\"&amp;A7&amp;"（"&amp;B7&amp;"）.lnk"" """&amp;C7&amp;"""",
  ""
)</f>
        <v>mkdir "%USERPROFILE%\AppData\Roaming\Microsoft\Windows\Start Menu\Programs\142_Movie_Record" &amp; "C:\codes\vbs\command\CreateShortcutFile.vbs" "%USERPROFILE%\AppData\Roaming\Microsoft\Windows\Start Menu\Programs\142_Movie_Record\AGDRec（デスクトップ動画レコーダー）.lnk" "C:\prg_exe\AGDRec\AGDRec64.exe"</v>
      </c>
      <c r="O7" s="10" t="str">
        <f ca="1">IFERROR(
  VLOOKUP(
    $F7,
    shortcut設定!$F:$J,
    MATCH(
      "ProgramsIndex",
      shortcut設定!$F$11:$J$11,
      0
    ),
    FALSE
  ),
  ""
)</f>
        <v>142</v>
      </c>
      <c r="P7" s="30" t="str">
        <f ca="1">IF(
  AND($A7&lt;&gt;"",$G7="○"),
  shortcut設定!$F$4&amp;"\"&amp;O7&amp;"_"&amp;F7,
  ""
)</f>
        <v>%USERPROFILE%\AppData\Roaming\Microsoft\Windows\Start Menu\Programs\142_Movie_Record</v>
      </c>
      <c r="Q7" s="30" t="str">
        <f>IF(
  AND($A7&lt;&gt;"",$H7&lt;&gt;"-",$H7&lt;&gt;""),
  "mkdir """&amp;shortcut設定!$F$4&amp;"\"&amp;shortcut設定!$F$8&amp;""" &amp; """&amp;shortcut設定!$F$7&amp;""" """&amp;$R7&amp;""" """&amp;$C7&amp;"""",
  ""
)</f>
        <v/>
      </c>
      <c r="R7" s="31" t="str">
        <f>IF(
  AND($A7&lt;&gt;"",$H7&lt;&gt;"-",$H7&lt;&gt;""),
  shortcut設定!$F$4&amp;"\"&amp;shortcut設定!$F$8&amp;"\"&amp;H7&amp;"（"&amp;B7&amp;"）.lnk",
  ""
)</f>
        <v/>
      </c>
      <c r="S7" s="30" t="str">
        <f>IF(
  AND($A7&lt;&gt;"",$I7&lt;&gt;"-",$I7&lt;&gt;""),
  """"&amp;shortcut設定!$F$7&amp;""" """&amp;$V7&amp;""" """&amp;$C7&amp;"""",
  ""
)</f>
        <v/>
      </c>
      <c r="T7" s="10" t="str">
        <f ca="1">IFERROR(
  VLOOKUP(
    $F7,
    shortcut設定!$F:$J,
    MATCH(
      "ProgramsIndex",
      shortcut設定!$F$11:$J$11,
      0
    ),
    FALSE
  ),
  ""
)</f>
        <v>142</v>
      </c>
      <c r="U7" s="37" t="str">
        <f t="shared" si="1"/>
        <v/>
      </c>
      <c r="V7" s="30" t="str">
        <f>IF(
  AND($A7&lt;&gt;"",$I7="○"),
  shortcut設定!$F$5&amp;"\"&amp;T7&amp;"_"&amp;A7&amp;"（"&amp;B7&amp;"）"&amp;U7&amp;".lnk",
  ""
)</f>
        <v/>
      </c>
      <c r="W7" s="30" t="str">
        <f>IF(
  AND($A7&lt;&gt;"",$K7="○"),
  """"&amp;shortcut設定!$F$7&amp;""" """&amp;$X7&amp;""" """&amp;$C7&amp;"""",
  ""
)</f>
        <v/>
      </c>
      <c r="X7" s="10" t="str">
        <f>IF(
  AND($A7&lt;&gt;"",$K7="○"),
  shortcut設定!$F$6&amp;"\"&amp;A7&amp;"（"&amp;B7&amp;"）.lnk",
  ""
)</f>
        <v/>
      </c>
      <c r="Y7" s="138" t="s">
        <v>326</v>
      </c>
    </row>
    <row r="8" spans="1:25">
      <c r="A8" s="10" t="s">
        <v>774</v>
      </c>
      <c r="B8" s="10" t="s">
        <v>934</v>
      </c>
      <c r="C8" s="10" t="s">
        <v>370</v>
      </c>
      <c r="D8" s="32" t="s">
        <v>284</v>
      </c>
      <c r="E8" s="32" t="s">
        <v>284</v>
      </c>
      <c r="F8" s="10" t="s">
        <v>133</v>
      </c>
      <c r="G8" s="32" t="s">
        <v>1064</v>
      </c>
      <c r="H8" s="32" t="s">
        <v>130</v>
      </c>
      <c r="I8" s="140" t="s">
        <v>130</v>
      </c>
      <c r="J8" s="141" t="s">
        <v>764</v>
      </c>
      <c r="K8" s="32" t="s">
        <v>130</v>
      </c>
      <c r="L8" s="10" t="str">
        <f>IF(
  AND(
    $A8&lt;&gt;"",
    COUNTIF(C:C,$A8)&gt;1
  ),
  "★NG★",
  ""
)</f>
        <v/>
      </c>
      <c r="M8" s="10" t="str">
        <f t="shared" si="0"/>
        <v/>
      </c>
      <c r="N8" s="30" t="str">
        <f ca="1">IF(
  AND($A8&lt;&gt;"",$G8="○"),
  "mkdir """&amp;P8&amp;""" &amp; """&amp;shortcut設定!$F$7&amp;""" """&amp;P8&amp;"\"&amp;A8&amp;"（"&amp;B8&amp;"）.lnk"" """&amp;C8&amp;"""",
  ""
)</f>
        <v>mkdir "%USERPROFILE%\AppData\Roaming\Microsoft\Windows\Start Menu\Programs\121_Doc_Analyze" &amp; "C:\codes\vbs\command\CreateShortcutFile.vbs" "%USERPROFILE%\AppData\Roaming\Microsoft\Windows\Start Menu\Programs\121_Doc_Analyze\AiperDiffex（データ比較）.lnk" "C:\prg_exe\AiperDiffex\AiperDiffex.exe"</v>
      </c>
      <c r="O8" s="10" t="str">
        <f ca="1">IFERROR(
  VLOOKUP(
    $F8,
    shortcut設定!$F:$J,
    MATCH(
      "ProgramsIndex",
      shortcut設定!$F$11:$J$11,
      0
    ),
    FALSE
  ),
  ""
)</f>
        <v>121</v>
      </c>
      <c r="P8" s="30" t="str">
        <f ca="1">IF(
  AND($A8&lt;&gt;"",$G8="○"),
  shortcut設定!$F$4&amp;"\"&amp;O8&amp;"_"&amp;F8,
  ""
)</f>
        <v>%USERPROFILE%\AppData\Roaming\Microsoft\Windows\Start Menu\Programs\121_Doc_Analyze</v>
      </c>
      <c r="Q8" s="30" t="str">
        <f>IF(
  AND($A8&lt;&gt;"",$H8&lt;&gt;"-",$H8&lt;&gt;""),
  "mkdir """&amp;shortcut設定!$F$4&amp;"\"&amp;shortcut設定!$F$8&amp;""" &amp; """&amp;shortcut設定!$F$7&amp;""" """&amp;$R8&amp;""" """&amp;$C8&amp;"""",
  ""
)</f>
        <v/>
      </c>
      <c r="R8" s="31" t="str">
        <f>IF(
  AND($A8&lt;&gt;"",$H8&lt;&gt;"-",$H8&lt;&gt;""),
  shortcut設定!$F$4&amp;"\"&amp;shortcut設定!$F$8&amp;"\"&amp;H8&amp;"（"&amp;B8&amp;"）.lnk",
  ""
)</f>
        <v/>
      </c>
      <c r="S8" s="30" t="str">
        <f>IF(
  AND($A8&lt;&gt;"",$I8&lt;&gt;"-",$I8&lt;&gt;""),
  """"&amp;shortcut設定!$F$7&amp;""" """&amp;$V8&amp;""" """&amp;$C8&amp;"""",
  ""
)</f>
        <v/>
      </c>
      <c r="T8" s="10" t="str">
        <f ca="1">IFERROR(
  VLOOKUP(
    $F8,
    shortcut設定!$F:$J,
    MATCH(
      "ProgramsIndex",
      shortcut設定!$F$11:$J$11,
      0
    ),
    FALSE
  ),
  ""
)</f>
        <v>121</v>
      </c>
      <c r="U8" s="37" t="str">
        <f t="shared" si="1"/>
        <v/>
      </c>
      <c r="V8" s="30" t="str">
        <f>IF(
  AND($A8&lt;&gt;"",$I8="○"),
  shortcut設定!$F$5&amp;"\"&amp;T8&amp;"_"&amp;A8&amp;"（"&amp;B8&amp;"）"&amp;U8&amp;".lnk",
  ""
)</f>
        <v/>
      </c>
      <c r="W8" s="30" t="str">
        <f>IF(
  AND($A8&lt;&gt;"",$K8="○"),
  """"&amp;shortcut設定!$F$7&amp;""" """&amp;$X8&amp;""" """&amp;$C8&amp;"""",
  ""
)</f>
        <v/>
      </c>
      <c r="X8" s="10" t="str">
        <f>IF(
  AND($A8&lt;&gt;"",$K8="○"),
  shortcut設定!$F$6&amp;"\"&amp;A8&amp;"（"&amp;B8&amp;"）.lnk",
  ""
)</f>
        <v/>
      </c>
      <c r="Y8" s="138" t="s">
        <v>326</v>
      </c>
    </row>
    <row r="9" spans="1:25">
      <c r="A9" s="10" t="s">
        <v>775</v>
      </c>
      <c r="B9" s="10" t="s">
        <v>935</v>
      </c>
      <c r="C9" s="10" t="s">
        <v>371</v>
      </c>
      <c r="D9" s="32" t="s">
        <v>284</v>
      </c>
      <c r="E9" s="32" t="s">
        <v>284</v>
      </c>
      <c r="F9" s="10" t="s">
        <v>133</v>
      </c>
      <c r="G9" s="32" t="s">
        <v>1064</v>
      </c>
      <c r="H9" s="32" t="s">
        <v>130</v>
      </c>
      <c r="I9" s="140" t="s">
        <v>130</v>
      </c>
      <c r="J9" s="141" t="s">
        <v>764</v>
      </c>
      <c r="K9" s="32" t="s">
        <v>130</v>
      </c>
      <c r="L9" s="10" t="str">
        <f>IF(
  AND(
    $A9&lt;&gt;"",
    COUNTIF(C:C,$A9)&gt;1
  ),
  "★NG★",
  ""
)</f>
        <v/>
      </c>
      <c r="M9" s="10" t="str">
        <f t="shared" si="0"/>
        <v/>
      </c>
      <c r="N9" s="30" t="str">
        <f ca="1">IF(
  AND($A9&lt;&gt;"",$G9="○"),
  "mkdir """&amp;P9&amp;""" &amp; """&amp;shortcut設定!$F$7&amp;""" """&amp;P9&amp;"\"&amp;A9&amp;"（"&amp;B9&amp;"）.lnk"" """&amp;C9&amp;"""",
  ""
)</f>
        <v>mkdir "%USERPROFILE%\AppData\Roaming\Microsoft\Windows\Start Menu\Programs\121_Doc_Analyze" &amp; "C:\codes\vbs\command\CreateShortcutFile.vbs" "%USERPROFILE%\AppData\Roaming\Microsoft\Windows\Start Menu\Programs\121_Doc_Analyze\AiperEditex（OfficeファイルGrep）.lnk" "C:\prg_exe\AiperEditex\AiperEditex.exe"</v>
      </c>
      <c r="O9" s="10" t="str">
        <f ca="1">IFERROR(
  VLOOKUP(
    $F9,
    shortcut設定!$F:$J,
    MATCH(
      "ProgramsIndex",
      shortcut設定!$F$11:$J$11,
      0
    ),
    FALSE
  ),
  ""
)</f>
        <v>121</v>
      </c>
      <c r="P9" s="30" t="str">
        <f ca="1">IF(
  AND($A9&lt;&gt;"",$G9="○"),
  shortcut設定!$F$4&amp;"\"&amp;O9&amp;"_"&amp;F9,
  ""
)</f>
        <v>%USERPROFILE%\AppData\Roaming\Microsoft\Windows\Start Menu\Programs\121_Doc_Analyze</v>
      </c>
      <c r="Q9" s="30" t="str">
        <f>IF(
  AND($A9&lt;&gt;"",$H9&lt;&gt;"-",$H9&lt;&gt;""),
  "mkdir """&amp;shortcut設定!$F$4&amp;"\"&amp;shortcut設定!$F$8&amp;""" &amp; """&amp;shortcut設定!$F$7&amp;""" """&amp;$R9&amp;""" """&amp;$C9&amp;"""",
  ""
)</f>
        <v/>
      </c>
      <c r="R9" s="31" t="str">
        <f>IF(
  AND($A9&lt;&gt;"",$H9&lt;&gt;"-",$H9&lt;&gt;""),
  shortcut設定!$F$4&amp;"\"&amp;shortcut設定!$F$8&amp;"\"&amp;H9&amp;"（"&amp;B9&amp;"）.lnk",
  ""
)</f>
        <v/>
      </c>
      <c r="S9" s="30" t="str">
        <f>IF(
  AND($A9&lt;&gt;"",$I9&lt;&gt;"-",$I9&lt;&gt;""),
  """"&amp;shortcut設定!$F$7&amp;""" """&amp;$V9&amp;""" """&amp;$C9&amp;"""",
  ""
)</f>
        <v/>
      </c>
      <c r="T9" s="10" t="str">
        <f ca="1">IFERROR(
  VLOOKUP(
    $F9,
    shortcut設定!$F:$J,
    MATCH(
      "ProgramsIndex",
      shortcut設定!$F$11:$J$11,
      0
    ),
    FALSE
  ),
  ""
)</f>
        <v>121</v>
      </c>
      <c r="U9" s="37" t="str">
        <f t="shared" si="1"/>
        <v/>
      </c>
      <c r="V9" s="30" t="str">
        <f>IF(
  AND($A9&lt;&gt;"",$I9="○"),
  shortcut設定!$F$5&amp;"\"&amp;T9&amp;"_"&amp;A9&amp;"（"&amp;B9&amp;"）"&amp;U9&amp;".lnk",
  ""
)</f>
        <v/>
      </c>
      <c r="W9" s="30" t="str">
        <f>IF(
  AND($A9&lt;&gt;"",$K9="○"),
  """"&amp;shortcut設定!$F$7&amp;""" """&amp;$X9&amp;""" """&amp;$C9&amp;"""",
  ""
)</f>
        <v/>
      </c>
      <c r="X9" s="10" t="str">
        <f>IF(
  AND($A9&lt;&gt;"",$K9="○"),
  shortcut設定!$F$6&amp;"\"&amp;A9&amp;"（"&amp;B9&amp;"）.lnk",
  ""
)</f>
        <v/>
      </c>
      <c r="Y9" s="138" t="s">
        <v>326</v>
      </c>
    </row>
    <row r="10" spans="1:25">
      <c r="A10" s="10" t="s">
        <v>776</v>
      </c>
      <c r="B10" s="10" t="s">
        <v>936</v>
      </c>
      <c r="C10" s="10" t="s">
        <v>372</v>
      </c>
      <c r="D10" s="32" t="s">
        <v>317</v>
      </c>
      <c r="E10" s="32" t="s">
        <v>284</v>
      </c>
      <c r="F10" s="10" t="s">
        <v>134</v>
      </c>
      <c r="G10" s="32" t="s">
        <v>1064</v>
      </c>
      <c r="H10" s="32" t="s">
        <v>130</v>
      </c>
      <c r="I10" s="140" t="s">
        <v>130</v>
      </c>
      <c r="J10" s="141" t="s">
        <v>764</v>
      </c>
      <c r="K10" s="32" t="s">
        <v>130</v>
      </c>
      <c r="L10" s="10" t="str">
        <f>IF(
  AND(
    $A10&lt;&gt;"",
    COUNTIF(C:C,$A10)&gt;1
  ),
  "★NG★",
  ""
)</f>
        <v/>
      </c>
      <c r="M10" s="10" t="str">
        <f t="shared" si="0"/>
        <v/>
      </c>
      <c r="N10" s="30" t="str">
        <f ca="1">IF(
  AND($A10&lt;&gt;"",$G10="○"),
  "mkdir """&amp;P10&amp;""" &amp; """&amp;shortcut設定!$F$7&amp;""" """&amp;P10&amp;"\"&amp;A10&amp;"（"&amp;B10&amp;"）.lnk"" """&amp;C10&amp;"""",
  ""
)</f>
        <v>mkdir "%USERPROFILE%\AppData\Roaming\Microsoft\Windows\Start Menu\Programs\172_Utility_Other" &amp; "C:\codes\vbs\command\CreateShortcutFile.vbs" "%USERPROFILE%\AppData\Roaming\Microsoft\Windows\Start Menu\Programs\172_Utility_Other\AlarmReminder（アラーム）.lnk" "C:\prg_exe\AlarmReminder\ALMR.exe"</v>
      </c>
      <c r="O10" s="10" t="str">
        <f ca="1">IFERROR(
  VLOOKUP(
    $F10,
    shortcut設定!$F:$J,
    MATCH(
      "ProgramsIndex",
      shortcut設定!$F$11:$J$11,
      0
    ),
    FALSE
  ),
  ""
)</f>
        <v>172</v>
      </c>
      <c r="P10" s="30" t="str">
        <f ca="1">IF(
  AND($A10&lt;&gt;"",$G10="○"),
  shortcut設定!$F$4&amp;"\"&amp;O10&amp;"_"&amp;F10,
  ""
)</f>
        <v>%USERPROFILE%\AppData\Roaming\Microsoft\Windows\Start Menu\Programs\172_Utility_Other</v>
      </c>
      <c r="Q10" s="30" t="str">
        <f>IF(
  AND($A10&lt;&gt;"",$H10&lt;&gt;"-",$H10&lt;&gt;""),
  "mkdir """&amp;shortcut設定!$F$4&amp;"\"&amp;shortcut設定!$F$8&amp;""" &amp; """&amp;shortcut設定!$F$7&amp;""" """&amp;$R10&amp;""" """&amp;$C10&amp;"""",
  ""
)</f>
        <v/>
      </c>
      <c r="R10" s="31" t="str">
        <f>IF(
  AND($A10&lt;&gt;"",$H10&lt;&gt;"-",$H10&lt;&gt;""),
  shortcut設定!$F$4&amp;"\"&amp;shortcut設定!$F$8&amp;"\"&amp;H10&amp;"（"&amp;B10&amp;"）.lnk",
  ""
)</f>
        <v/>
      </c>
      <c r="S10" s="30" t="str">
        <f>IF(
  AND($A10&lt;&gt;"",$I10&lt;&gt;"-",$I10&lt;&gt;""),
  """"&amp;shortcut設定!$F$7&amp;""" """&amp;$V10&amp;""" """&amp;$C10&amp;"""",
  ""
)</f>
        <v/>
      </c>
      <c r="T10" s="10" t="str">
        <f ca="1">IFERROR(
  VLOOKUP(
    $F10,
    shortcut設定!$F:$J,
    MATCH(
      "ProgramsIndex",
      shortcut設定!$F$11:$J$11,
      0
    ),
    FALSE
  ),
  ""
)</f>
        <v>172</v>
      </c>
      <c r="U10" s="37" t="str">
        <f t="shared" si="1"/>
        <v/>
      </c>
      <c r="V10" s="30" t="str">
        <f>IF(
  AND($A10&lt;&gt;"",$I10="○"),
  shortcut設定!$F$5&amp;"\"&amp;T10&amp;"_"&amp;A10&amp;"（"&amp;B10&amp;"）"&amp;U10&amp;".lnk",
  ""
)</f>
        <v/>
      </c>
      <c r="W10" s="30" t="str">
        <f>IF(
  AND($A10&lt;&gt;"",$K10="○"),
  """"&amp;shortcut設定!$F$7&amp;""" """&amp;$X10&amp;""" """&amp;$C10&amp;"""",
  ""
)</f>
        <v/>
      </c>
      <c r="X10" s="10" t="str">
        <f>IF(
  AND($A10&lt;&gt;"",$K10="○"),
  shortcut設定!$F$6&amp;"\"&amp;A10&amp;"（"&amp;B10&amp;"）.lnk",
  ""
)</f>
        <v/>
      </c>
      <c r="Y10" s="138" t="s">
        <v>326</v>
      </c>
    </row>
    <row r="11" spans="1:25">
      <c r="A11" s="10" t="s">
        <v>777</v>
      </c>
      <c r="B11" s="10" t="s">
        <v>937</v>
      </c>
      <c r="C11" s="10" t="s">
        <v>365</v>
      </c>
      <c r="D11" s="32" t="s">
        <v>284</v>
      </c>
      <c r="E11" s="32" t="s">
        <v>284</v>
      </c>
      <c r="F11" s="10" t="s">
        <v>135</v>
      </c>
      <c r="G11" s="32" t="s">
        <v>1064</v>
      </c>
      <c r="H11" s="32" t="s">
        <v>130</v>
      </c>
      <c r="I11" s="140" t="s">
        <v>130</v>
      </c>
      <c r="J11" s="141" t="s">
        <v>764</v>
      </c>
      <c r="K11" s="32" t="s">
        <v>130</v>
      </c>
      <c r="L11" s="10" t="str">
        <f>IF(
  AND(
    $A11&lt;&gt;"",
    COUNTIF(C:C,$A11)&gt;1
  ),
  "★NG★",
  ""
)</f>
        <v/>
      </c>
      <c r="M11" s="10" t="str">
        <f t="shared" si="0"/>
        <v/>
      </c>
      <c r="N11" s="30" t="str">
        <f ca="1">IF(
  AND($A11&lt;&gt;"",$G11="○"),
  "mkdir """&amp;P11&amp;""" &amp; """&amp;shortcut設定!$F$7&amp;""" """&amp;P11&amp;"\"&amp;A11&amp;"（"&amp;B11&amp;"）.lnk"" """&amp;C11&amp;"""",
  ""
)</f>
        <v>mkdir "%USERPROFILE%\AppData\Roaming\Microsoft\Windows\Start Menu\Programs\161_Network_Global" &amp; "C:\codes\vbs\command\CreateShortcutFile.vbs" "%USERPROFILE%\AppData\Roaming\Microsoft\Windows\Start Menu\Programs\161_Network_Global\Ancia（ブラウザ）.lnk" "C:\prg_exe\Ancia\Ancia.exe"</v>
      </c>
      <c r="O11" s="10" t="str">
        <f ca="1">IFERROR(
  VLOOKUP(
    $F11,
    shortcut設定!$F:$J,
    MATCH(
      "ProgramsIndex",
      shortcut設定!$F$11:$J$11,
      0
    ),
    FALSE
  ),
  ""
)</f>
        <v>161</v>
      </c>
      <c r="P11" s="30" t="str">
        <f ca="1">IF(
  AND($A11&lt;&gt;"",$G11="○"),
  shortcut設定!$F$4&amp;"\"&amp;O11&amp;"_"&amp;F11,
  ""
)</f>
        <v>%USERPROFILE%\AppData\Roaming\Microsoft\Windows\Start Menu\Programs\161_Network_Global</v>
      </c>
      <c r="Q11" s="30" t="str">
        <f>IF(
  AND($A11&lt;&gt;"",$H11&lt;&gt;"-",$H11&lt;&gt;""),
  "mkdir """&amp;shortcut設定!$F$4&amp;"\"&amp;shortcut設定!$F$8&amp;""" &amp; """&amp;shortcut設定!$F$7&amp;""" """&amp;$R11&amp;""" """&amp;$C11&amp;"""",
  ""
)</f>
        <v/>
      </c>
      <c r="R11" s="31" t="str">
        <f>IF(
  AND($A11&lt;&gt;"",$H11&lt;&gt;"-",$H11&lt;&gt;""),
  shortcut設定!$F$4&amp;"\"&amp;shortcut設定!$F$8&amp;"\"&amp;H11&amp;"（"&amp;B11&amp;"）.lnk",
  ""
)</f>
        <v/>
      </c>
      <c r="S11" s="30" t="str">
        <f>IF(
  AND($A11&lt;&gt;"",$I11&lt;&gt;"-",$I11&lt;&gt;""),
  """"&amp;shortcut設定!$F$7&amp;""" """&amp;$V11&amp;""" """&amp;$C11&amp;"""",
  ""
)</f>
        <v/>
      </c>
      <c r="T11" s="10" t="str">
        <f ca="1">IFERROR(
  VLOOKUP(
    $F11,
    shortcut設定!$F:$J,
    MATCH(
      "ProgramsIndex",
      shortcut設定!$F$11:$J$11,
      0
    ),
    FALSE
  ),
  ""
)</f>
        <v>161</v>
      </c>
      <c r="U11" s="37" t="str">
        <f t="shared" si="1"/>
        <v/>
      </c>
      <c r="V11" s="30" t="str">
        <f>IF(
  AND($A11&lt;&gt;"",$I11="○"),
  shortcut設定!$F$5&amp;"\"&amp;T11&amp;"_"&amp;A11&amp;"（"&amp;B11&amp;"）"&amp;U11&amp;".lnk",
  ""
)</f>
        <v/>
      </c>
      <c r="W11" s="30" t="str">
        <f>IF(
  AND($A11&lt;&gt;"",$K11="○"),
  """"&amp;shortcut設定!$F$7&amp;""" """&amp;$X11&amp;""" """&amp;$C11&amp;"""",
  ""
)</f>
        <v/>
      </c>
      <c r="X11" s="10" t="str">
        <f>IF(
  AND($A11&lt;&gt;"",$K11="○"),
  shortcut設定!$F$6&amp;"\"&amp;A11&amp;"（"&amp;B11&amp;"）.lnk",
  ""
)</f>
        <v/>
      </c>
      <c r="Y11" s="138" t="s">
        <v>326</v>
      </c>
    </row>
    <row r="12" spans="1:25">
      <c r="A12" s="10" t="s">
        <v>136</v>
      </c>
      <c r="B12" s="10" t="s">
        <v>938</v>
      </c>
      <c r="C12" s="10" t="s">
        <v>373</v>
      </c>
      <c r="D12" s="32" t="s">
        <v>317</v>
      </c>
      <c r="E12" s="32" t="s">
        <v>284</v>
      </c>
      <c r="F12" s="10" t="s">
        <v>137</v>
      </c>
      <c r="G12" s="32" t="s">
        <v>1064</v>
      </c>
      <c r="H12" s="32" t="s">
        <v>130</v>
      </c>
      <c r="I12" s="140" t="s">
        <v>130</v>
      </c>
      <c r="J12" s="141" t="s">
        <v>764</v>
      </c>
      <c r="K12" s="32" t="s">
        <v>130</v>
      </c>
      <c r="L12" s="10" t="str">
        <f>IF(
  AND(
    $A12&lt;&gt;"",
    COUNTIF(C:C,$A12)&gt;1
  ),
  "★NG★",
  ""
)</f>
        <v/>
      </c>
      <c r="M12" s="10" t="str">
        <f t="shared" si="0"/>
        <v/>
      </c>
      <c r="N12" s="30" t="str">
        <f ca="1">IF(
  AND($A12&lt;&gt;"",$G12="○"),
  "mkdir """&amp;P12&amp;""" &amp; """&amp;shortcut設定!$F$7&amp;""" """&amp;P12&amp;"\"&amp;A12&amp;"（"&amp;B12&amp;"）.lnk"" """&amp;C12&amp;"""",
  ""
)</f>
        <v>mkdir "%USERPROFILE%\AppData\Roaming\Microsoft\Windows\Start Menu\Programs\134_Music_Edit" &amp; "C:\codes\vbs\command\CreateShortcutFile.vbs" "%USERPROFILE%\AppData\Roaming\Microsoft\Windows\Start Menu\Programs\134_Music_Edit\Audacity（音声波形編集）.lnk" "C:\prg_exe\Audacity\audacity.exe"</v>
      </c>
      <c r="O12" s="10" t="str">
        <f ca="1">IFERROR(
  VLOOKUP(
    $F12,
    shortcut設定!$F:$J,
    MATCH(
      "ProgramsIndex",
      shortcut設定!$F$11:$J$11,
      0
    ),
    FALSE
  ),
  ""
)</f>
        <v>134</v>
      </c>
      <c r="P12" s="30" t="str">
        <f ca="1">IF(
  AND($A12&lt;&gt;"",$G12="○"),
  shortcut設定!$F$4&amp;"\"&amp;O12&amp;"_"&amp;F12,
  ""
)</f>
        <v>%USERPROFILE%\AppData\Roaming\Microsoft\Windows\Start Menu\Programs\134_Music_Edit</v>
      </c>
      <c r="Q12" s="30" t="str">
        <f>IF(
  AND($A12&lt;&gt;"",$H12&lt;&gt;"-",$H12&lt;&gt;""),
  "mkdir """&amp;shortcut設定!$F$4&amp;"\"&amp;shortcut設定!$F$8&amp;""" &amp; """&amp;shortcut設定!$F$7&amp;""" """&amp;$R12&amp;""" """&amp;$C12&amp;"""",
  ""
)</f>
        <v/>
      </c>
      <c r="R12" s="31" t="str">
        <f>IF(
  AND($A12&lt;&gt;"",$H12&lt;&gt;"-",$H12&lt;&gt;""),
  shortcut設定!$F$4&amp;"\"&amp;shortcut設定!$F$8&amp;"\"&amp;H12&amp;"（"&amp;B12&amp;"）.lnk",
  ""
)</f>
        <v/>
      </c>
      <c r="S12" s="30" t="str">
        <f>IF(
  AND($A12&lt;&gt;"",$I12&lt;&gt;"-",$I12&lt;&gt;""),
  """"&amp;shortcut設定!$F$7&amp;""" """&amp;$V12&amp;""" """&amp;$C12&amp;"""",
  ""
)</f>
        <v/>
      </c>
      <c r="T12" s="10" t="str">
        <f ca="1">IFERROR(
  VLOOKUP(
    $F12,
    shortcut設定!$F:$J,
    MATCH(
      "ProgramsIndex",
      shortcut設定!$F$11:$J$11,
      0
    ),
    FALSE
  ),
  ""
)</f>
        <v>134</v>
      </c>
      <c r="U12" s="37" t="str">
        <f t="shared" si="1"/>
        <v/>
      </c>
      <c r="V12" s="30" t="str">
        <f>IF(
  AND($A12&lt;&gt;"",$I12="○"),
  shortcut設定!$F$5&amp;"\"&amp;T12&amp;"_"&amp;A12&amp;"（"&amp;B12&amp;"）"&amp;U12&amp;".lnk",
  ""
)</f>
        <v/>
      </c>
      <c r="W12" s="30" t="str">
        <f>IF(
  AND($A12&lt;&gt;"",$K12="○"),
  """"&amp;shortcut設定!$F$7&amp;""" """&amp;$X12&amp;""" """&amp;$C12&amp;"""",
  ""
)</f>
        <v/>
      </c>
      <c r="X12" s="10" t="str">
        <f>IF(
  AND($A12&lt;&gt;"",$K12="○"),
  shortcut設定!$F$6&amp;"\"&amp;A12&amp;"（"&amp;B12&amp;"）.lnk",
  ""
)</f>
        <v/>
      </c>
      <c r="Y12" s="138" t="s">
        <v>326</v>
      </c>
    </row>
    <row r="13" spans="1:25">
      <c r="A13" s="10" t="s">
        <v>778</v>
      </c>
      <c r="B13" s="10" t="s">
        <v>939</v>
      </c>
      <c r="C13" s="10" t="s">
        <v>374</v>
      </c>
      <c r="D13" s="32" t="s">
        <v>317</v>
      </c>
      <c r="E13" s="32" t="s">
        <v>317</v>
      </c>
      <c r="F13" s="10" t="s">
        <v>134</v>
      </c>
      <c r="G13" s="32" t="s">
        <v>1064</v>
      </c>
      <c r="H13" s="32" t="s">
        <v>130</v>
      </c>
      <c r="I13" s="140" t="s">
        <v>130</v>
      </c>
      <c r="J13" s="141" t="s">
        <v>764</v>
      </c>
      <c r="K13" s="32" t="s">
        <v>130</v>
      </c>
      <c r="L13" s="10" t="str">
        <f>IF(
  AND(
    $A13&lt;&gt;"",
    COUNTIF(C:C,$A13)&gt;1
  ),
  "★NG★",
  ""
)</f>
        <v/>
      </c>
      <c r="M13" s="10" t="str">
        <f t="shared" si="0"/>
        <v/>
      </c>
      <c r="N13" s="30" t="str">
        <f ca="1">IF(
  AND($A13&lt;&gt;"",$G13="○"),
  "mkdir """&amp;P13&amp;""" &amp; """&amp;shortcut設定!$F$7&amp;""" """&amp;P13&amp;"\"&amp;A13&amp;"（"&amp;B13&amp;"）.lnk"" """&amp;C13&amp;"""",
  ""
)</f>
        <v>mkdir "%USERPROFILE%\AppData\Roaming\Microsoft\Windows\Start Menu\Programs\172_Utility_Other" &amp; "C:\codes\vbs\command\CreateShortcutFile.vbs" "%USERPROFILE%\AppData\Roaming\Microsoft\Windows\Start Menu\Programs\172_Utility_Other\AutoHotkey（ランチャ）.lnk" "C:\prg_exe\AutoHotkey\AutoHotkeyU64.exe"</v>
      </c>
      <c r="O13" s="10" t="str">
        <f ca="1">IFERROR(
  VLOOKUP(
    $F13,
    shortcut設定!$F:$J,
    MATCH(
      "ProgramsIndex",
      shortcut設定!$F$11:$J$11,
      0
    ),
    FALSE
  ),
  ""
)</f>
        <v>172</v>
      </c>
      <c r="P13" s="30" t="str">
        <f ca="1">IF(
  AND($A13&lt;&gt;"",$G13="○"),
  shortcut設定!$F$4&amp;"\"&amp;O13&amp;"_"&amp;F13,
  ""
)</f>
        <v>%USERPROFILE%\AppData\Roaming\Microsoft\Windows\Start Menu\Programs\172_Utility_Other</v>
      </c>
      <c r="Q13" s="30" t="str">
        <f>IF(
  AND($A13&lt;&gt;"",$H13&lt;&gt;"-",$H13&lt;&gt;""),
  "mkdir """&amp;shortcut設定!$F$4&amp;"\"&amp;shortcut設定!$F$8&amp;""" &amp; """&amp;shortcut設定!$F$7&amp;""" """&amp;$R13&amp;""" """&amp;$C13&amp;"""",
  ""
)</f>
        <v/>
      </c>
      <c r="R13" s="31" t="str">
        <f>IF(
  AND($A13&lt;&gt;"",$H13&lt;&gt;"-",$H13&lt;&gt;""),
  shortcut設定!$F$4&amp;"\"&amp;shortcut設定!$F$8&amp;"\"&amp;H13&amp;"（"&amp;B13&amp;"）.lnk",
  ""
)</f>
        <v/>
      </c>
      <c r="S13" s="30" t="str">
        <f>IF(
  AND($A13&lt;&gt;"",$I13&lt;&gt;"-",$I13&lt;&gt;""),
  """"&amp;shortcut設定!$F$7&amp;""" """&amp;$V13&amp;""" """&amp;$C13&amp;"""",
  ""
)</f>
        <v/>
      </c>
      <c r="T13" s="10" t="str">
        <f ca="1">IFERROR(
  VLOOKUP(
    $F13,
    shortcut設定!$F:$J,
    MATCH(
      "ProgramsIndex",
      shortcut設定!$F$11:$J$11,
      0
    ),
    FALSE
  ),
  ""
)</f>
        <v>172</v>
      </c>
      <c r="U13" s="37" t="str">
        <f t="shared" si="1"/>
        <v/>
      </c>
      <c r="V13" s="30" t="str">
        <f>IF(
  AND($A13&lt;&gt;"",$I13="○"),
  shortcut設定!$F$5&amp;"\"&amp;T13&amp;"_"&amp;A13&amp;"（"&amp;B13&amp;"）"&amp;U13&amp;".lnk",
  ""
)</f>
        <v/>
      </c>
      <c r="W13" s="30" t="str">
        <f>IF(
  AND($A13&lt;&gt;"",$K13="○"),
  """"&amp;shortcut設定!$F$7&amp;""" """&amp;$X13&amp;""" """&amp;$C13&amp;"""",
  ""
)</f>
        <v/>
      </c>
      <c r="X13" s="10" t="str">
        <f>IF(
  AND($A13&lt;&gt;"",$K13="○"),
  shortcut設定!$F$6&amp;"\"&amp;A13&amp;"（"&amp;B13&amp;"）.lnk",
  ""
)</f>
        <v/>
      </c>
      <c r="Y13" s="138" t="s">
        <v>326</v>
      </c>
    </row>
    <row r="14" spans="1:25">
      <c r="A14" s="10" t="s">
        <v>779</v>
      </c>
      <c r="B14" s="10" t="s">
        <v>939</v>
      </c>
      <c r="C14" s="10" t="s">
        <v>375</v>
      </c>
      <c r="D14" s="32" t="s">
        <v>284</v>
      </c>
      <c r="E14" s="32" t="s">
        <v>284</v>
      </c>
      <c r="F14" s="10" t="s">
        <v>134</v>
      </c>
      <c r="G14" s="32" t="s">
        <v>1064</v>
      </c>
      <c r="H14" s="32" t="s">
        <v>130</v>
      </c>
      <c r="I14" s="140" t="s">
        <v>130</v>
      </c>
      <c r="J14" s="141" t="s">
        <v>764</v>
      </c>
      <c r="K14" s="32" t="s">
        <v>130</v>
      </c>
      <c r="L14" s="10" t="str">
        <f>IF(
  AND(
    $A14&lt;&gt;"",
    COUNTIF(C:C,$A14)&gt;1
  ),
  "★NG★",
  ""
)</f>
        <v/>
      </c>
      <c r="M14" s="10" t="str">
        <f t="shared" si="0"/>
        <v/>
      </c>
      <c r="N14" s="30" t="str">
        <f ca="1">IF(
  AND($A14&lt;&gt;"",$G14="○"),
  "mkdir """&amp;P14&amp;""" &amp; """&amp;shortcut設定!$F$7&amp;""" """&amp;P14&amp;"\"&amp;A14&amp;"（"&amp;B14&amp;"）.lnk"" """&amp;C14&amp;"""",
  ""
)</f>
        <v>mkdir "%USERPROFILE%\AppData\Roaming\Microsoft\Windows\Start Menu\Programs\172_Utility_Other" &amp; "C:\codes\vbs\command\CreateShortcutFile.vbs" "%USERPROFILE%\AppData\Roaming\Microsoft\Windows\Start Menu\Programs\172_Utility_Other\AutoHotkey2（ランチャ）.lnk" "C:\prg_exe\AutoHotkey2\AutoHotkey64.exe"</v>
      </c>
      <c r="O14" s="10" t="str">
        <f ca="1">IFERROR(
  VLOOKUP(
    $F14,
    shortcut設定!$F:$J,
    MATCH(
      "ProgramsIndex",
      shortcut設定!$F$11:$J$11,
      0
    ),
    FALSE
  ),
  ""
)</f>
        <v>172</v>
      </c>
      <c r="P14" s="30" t="str">
        <f ca="1">IF(
  AND($A14&lt;&gt;"",$G14="○"),
  shortcut設定!$F$4&amp;"\"&amp;O14&amp;"_"&amp;F14,
  ""
)</f>
        <v>%USERPROFILE%\AppData\Roaming\Microsoft\Windows\Start Menu\Programs\172_Utility_Other</v>
      </c>
      <c r="Q14" s="30" t="str">
        <f>IF(
  AND($A14&lt;&gt;"",$H14&lt;&gt;"-",$H14&lt;&gt;""),
  "mkdir """&amp;shortcut設定!$F$4&amp;"\"&amp;shortcut設定!$F$8&amp;""" &amp; """&amp;shortcut設定!$F$7&amp;""" """&amp;$R14&amp;""" """&amp;$C14&amp;"""",
  ""
)</f>
        <v/>
      </c>
      <c r="R14" s="31" t="str">
        <f>IF(
  AND($A14&lt;&gt;"",$H14&lt;&gt;"-",$H14&lt;&gt;""),
  shortcut設定!$F$4&amp;"\"&amp;shortcut設定!$F$8&amp;"\"&amp;H14&amp;"（"&amp;B14&amp;"）.lnk",
  ""
)</f>
        <v/>
      </c>
      <c r="S14" s="30" t="str">
        <f>IF(
  AND($A14&lt;&gt;"",$I14&lt;&gt;"-",$I14&lt;&gt;""),
  """"&amp;shortcut設定!$F$7&amp;""" """&amp;$V14&amp;""" """&amp;$C14&amp;"""",
  ""
)</f>
        <v/>
      </c>
      <c r="T14" s="10" t="str">
        <f ca="1">IFERROR(
  VLOOKUP(
    $F14,
    shortcut設定!$F:$J,
    MATCH(
      "ProgramsIndex",
      shortcut設定!$F$11:$J$11,
      0
    ),
    FALSE
  ),
  ""
)</f>
        <v>172</v>
      </c>
      <c r="U14" s="37" t="str">
        <f t="shared" si="1"/>
        <v/>
      </c>
      <c r="V14" s="30" t="str">
        <f>IF(
  AND($A14&lt;&gt;"",$I14="○"),
  shortcut設定!$F$5&amp;"\"&amp;T14&amp;"_"&amp;A14&amp;"（"&amp;B14&amp;"）"&amp;U14&amp;".lnk",
  ""
)</f>
        <v/>
      </c>
      <c r="W14" s="30" t="str">
        <f>IF(
  AND($A14&lt;&gt;"",$K14="○"),
  """"&amp;shortcut設定!$F$7&amp;""" """&amp;$X14&amp;""" """&amp;$C14&amp;"""",
  ""
)</f>
        <v/>
      </c>
      <c r="X14" s="10" t="str">
        <f>IF(
  AND($A14&lt;&gt;"",$K14="○"),
  shortcut設定!$F$6&amp;"\"&amp;A14&amp;"（"&amp;B14&amp;"）.lnk",
  ""
)</f>
        <v/>
      </c>
      <c r="Y14" s="138" t="s">
        <v>326</v>
      </c>
    </row>
    <row r="15" spans="1:25">
      <c r="A15" s="10" t="s">
        <v>780</v>
      </c>
      <c r="B15" s="10" t="s">
        <v>940</v>
      </c>
      <c r="C15" s="10" t="s">
        <v>376</v>
      </c>
      <c r="D15" s="32" t="s">
        <v>317</v>
      </c>
      <c r="E15" s="32" t="s">
        <v>284</v>
      </c>
      <c r="F15" s="10" t="s">
        <v>138</v>
      </c>
      <c r="G15" s="32" t="s">
        <v>1064</v>
      </c>
      <c r="H15" s="32" t="s">
        <v>130</v>
      </c>
      <c r="I15" s="140" t="s">
        <v>130</v>
      </c>
      <c r="J15" s="141" t="s">
        <v>764</v>
      </c>
      <c r="K15" s="32" t="s">
        <v>1064</v>
      </c>
      <c r="L15" s="10" t="str">
        <f>IF(
  AND(
    $A15&lt;&gt;"",
    COUNTIF(C:C,$A15)&gt;1
  ),
  "★NG★",
  ""
)</f>
        <v/>
      </c>
      <c r="M15" s="10" t="str">
        <f t="shared" si="0"/>
        <v/>
      </c>
      <c r="N15" s="30" t="str">
        <f ca="1">IF(
  AND($A15&lt;&gt;"",$G15="○"),
  "mkdir """&amp;P15&amp;""" &amp; """&amp;shortcut設定!$F$7&amp;""" """&amp;P15&amp;"\"&amp;A15&amp;"（"&amp;B15&amp;"）.lnk"" """&amp;C15&amp;"""",
  ""
)</f>
        <v>mkdir "%USERPROFILE%\AppData\Roaming\Microsoft\Windows\Start Menu\Programs\171_Utility_System" &amp; "C:\codes\vbs\command\CreateShortcutFile.vbs" "%USERPROFILE%\AppData\Roaming\Microsoft\Windows\Start Menu\Programs\171_Utility_System\AutoMute（自動ミュート）.lnk" "C:\prg_exe\AutoMute\AutoMute.exe"</v>
      </c>
      <c r="O15" s="10" t="str">
        <f ca="1">IFERROR(
  VLOOKUP(
    $F15,
    shortcut設定!$F:$J,
    MATCH(
      "ProgramsIndex",
      shortcut設定!$F$11:$J$11,
      0
    ),
    FALSE
  ),
  ""
)</f>
        <v>171</v>
      </c>
      <c r="P15" s="30" t="str">
        <f ca="1">IF(
  AND($A15&lt;&gt;"",$G15="○"),
  shortcut設定!$F$4&amp;"\"&amp;O15&amp;"_"&amp;F15,
  ""
)</f>
        <v>%USERPROFILE%\AppData\Roaming\Microsoft\Windows\Start Menu\Programs\171_Utility_System</v>
      </c>
      <c r="Q15" s="30" t="str">
        <f>IF(
  AND($A15&lt;&gt;"",$H15&lt;&gt;"-",$H15&lt;&gt;""),
  "mkdir """&amp;shortcut設定!$F$4&amp;"\"&amp;shortcut設定!$F$8&amp;""" &amp; """&amp;shortcut設定!$F$7&amp;""" """&amp;$R15&amp;""" """&amp;$C15&amp;"""",
  ""
)</f>
        <v/>
      </c>
      <c r="R15" s="31" t="str">
        <f>IF(
  AND($A15&lt;&gt;"",$H15&lt;&gt;"-",$H15&lt;&gt;""),
  shortcut設定!$F$4&amp;"\"&amp;shortcut設定!$F$8&amp;"\"&amp;H15&amp;"（"&amp;B15&amp;"）.lnk",
  ""
)</f>
        <v/>
      </c>
      <c r="S15" s="30" t="str">
        <f>IF(
  AND($A15&lt;&gt;"",$I15&lt;&gt;"-",$I15&lt;&gt;""),
  """"&amp;shortcut設定!$F$7&amp;""" """&amp;$V15&amp;""" """&amp;$C15&amp;"""",
  ""
)</f>
        <v/>
      </c>
      <c r="T15" s="10" t="str">
        <f ca="1">IFERROR(
  VLOOKUP(
    $F15,
    shortcut設定!$F:$J,
    MATCH(
      "ProgramsIndex",
      shortcut設定!$F$11:$J$11,
      0
    ),
    FALSE
  ),
  ""
)</f>
        <v>171</v>
      </c>
      <c r="U15" s="37" t="str">
        <f t="shared" si="1"/>
        <v/>
      </c>
      <c r="V15" s="30" t="str">
        <f>IF(
  AND($A15&lt;&gt;"",$I15="○"),
  shortcut設定!$F$5&amp;"\"&amp;T15&amp;"_"&amp;A15&amp;"（"&amp;B15&amp;"）"&amp;U15&amp;".lnk",
  ""
)</f>
        <v/>
      </c>
      <c r="W15" s="30" t="str">
        <f>IF(
  AND($A15&lt;&gt;"",$K15="○"),
  """"&amp;shortcut設定!$F$7&amp;""" """&amp;$X15&amp;""" """&amp;$C15&amp;"""",
  ""
)</f>
        <v>"C:\codes\vbs\command\CreateShortcutFile.vbs" "%USERPROFILE%\AppData\Roaming\Microsoft\Windows\Start Menu\Programs\Startup\AutoMute（自動ミュート）.lnk" "C:\prg_exe\AutoMute\AutoMute.exe"</v>
      </c>
      <c r="X15" s="10" t="str">
        <f>IF(
  AND($A15&lt;&gt;"",$K15="○"),
  shortcut設定!$F$6&amp;"\"&amp;A15&amp;"（"&amp;B15&amp;"）.lnk",
  ""
)</f>
        <v>%USERPROFILE%\AppData\Roaming\Microsoft\Windows\Start Menu\Programs\Startup\AutoMute（自動ミュート）.lnk</v>
      </c>
      <c r="Y15" s="138" t="s">
        <v>326</v>
      </c>
    </row>
    <row r="16" spans="1:25">
      <c r="A16" s="10" t="s">
        <v>781</v>
      </c>
      <c r="B16" s="10" t="s">
        <v>941</v>
      </c>
      <c r="C16" s="10" t="s">
        <v>377</v>
      </c>
      <c r="D16" s="32" t="s">
        <v>284</v>
      </c>
      <c r="E16" s="32" t="s">
        <v>284</v>
      </c>
      <c r="F16" s="10" t="s">
        <v>134</v>
      </c>
      <c r="G16" s="32" t="s">
        <v>1064</v>
      </c>
      <c r="H16" s="32" t="s">
        <v>130</v>
      </c>
      <c r="I16" s="140" t="s">
        <v>130</v>
      </c>
      <c r="J16" s="141" t="s">
        <v>764</v>
      </c>
      <c r="K16" s="32" t="s">
        <v>130</v>
      </c>
      <c r="L16" s="10" t="str">
        <f>IF(
  AND(
    $A16&lt;&gt;"",
    COUNTIF(C:C,$A16)&gt;1
  ),
  "★NG★",
  ""
)</f>
        <v/>
      </c>
      <c r="M16" s="10" t="str">
        <f t="shared" si="0"/>
        <v/>
      </c>
      <c r="N16" s="30" t="str">
        <f ca="1">IF(
  AND($A16&lt;&gt;"",$G16="○"),
  "mkdir """&amp;P16&amp;""" &amp; """&amp;shortcut設定!$F$7&amp;""" """&amp;P16&amp;"\"&amp;A16&amp;"（"&amp;B16&amp;"）.lnk"" """&amp;C16&amp;"""",
  ""
)</f>
        <v>mkdir "%USERPROFILE%\AppData\Roaming\Microsoft\Windows\Start Menu\Programs\172_Utility_Other" &amp; "C:\codes\vbs\command\CreateShortcutFile.vbs" "%USERPROFILE%\AppData\Roaming\Microsoft\Windows\Start Menu\Programs\172_Utility_Other\cCalc（電卓）.lnk" "C:\prg_exe\cCalc\cCalc.exe"</v>
      </c>
      <c r="O16" s="10" t="str">
        <f ca="1">IFERROR(
  VLOOKUP(
    $F16,
    shortcut設定!$F:$J,
    MATCH(
      "ProgramsIndex",
      shortcut設定!$F$11:$J$11,
      0
    ),
    FALSE
  ),
  ""
)</f>
        <v>172</v>
      </c>
      <c r="P16" s="30" t="str">
        <f ca="1">IF(
  AND($A16&lt;&gt;"",$G16="○"),
  shortcut設定!$F$4&amp;"\"&amp;O16&amp;"_"&amp;F16,
  ""
)</f>
        <v>%USERPROFILE%\AppData\Roaming\Microsoft\Windows\Start Menu\Programs\172_Utility_Other</v>
      </c>
      <c r="Q16" s="30" t="str">
        <f>IF(
  AND($A16&lt;&gt;"",$H16&lt;&gt;"-",$H16&lt;&gt;""),
  "mkdir """&amp;shortcut設定!$F$4&amp;"\"&amp;shortcut設定!$F$8&amp;""" &amp; """&amp;shortcut設定!$F$7&amp;""" """&amp;$R16&amp;""" """&amp;$C16&amp;"""",
  ""
)</f>
        <v/>
      </c>
      <c r="R16" s="31" t="str">
        <f>IF(
  AND($A16&lt;&gt;"",$H16&lt;&gt;"-",$H16&lt;&gt;""),
  shortcut設定!$F$4&amp;"\"&amp;shortcut設定!$F$8&amp;"\"&amp;H16&amp;"（"&amp;B16&amp;"）.lnk",
  ""
)</f>
        <v/>
      </c>
      <c r="S16" s="30" t="str">
        <f>IF(
  AND($A16&lt;&gt;"",$I16&lt;&gt;"-",$I16&lt;&gt;""),
  """"&amp;shortcut設定!$F$7&amp;""" """&amp;$V16&amp;""" """&amp;$C16&amp;"""",
  ""
)</f>
        <v/>
      </c>
      <c r="T16" s="10" t="str">
        <f ca="1">IFERROR(
  VLOOKUP(
    $F16,
    shortcut設定!$F:$J,
    MATCH(
      "ProgramsIndex",
      shortcut設定!$F$11:$J$11,
      0
    ),
    FALSE
  ),
  ""
)</f>
        <v>172</v>
      </c>
      <c r="U16" s="37" t="str">
        <f t="shared" si="1"/>
        <v/>
      </c>
      <c r="V16" s="30" t="str">
        <f>IF(
  AND($A16&lt;&gt;"",$I16="○"),
  shortcut設定!$F$5&amp;"\"&amp;T16&amp;"_"&amp;A16&amp;"（"&amp;B16&amp;"）"&amp;U16&amp;".lnk",
  ""
)</f>
        <v/>
      </c>
      <c r="W16" s="30" t="str">
        <f>IF(
  AND($A16&lt;&gt;"",$K16="○"),
  """"&amp;shortcut設定!$F$7&amp;""" """&amp;$X16&amp;""" """&amp;$C16&amp;"""",
  ""
)</f>
        <v/>
      </c>
      <c r="X16" s="10" t="str">
        <f>IF(
  AND($A16&lt;&gt;"",$K16="○"),
  shortcut設定!$F$6&amp;"\"&amp;A16&amp;"（"&amp;B16&amp;"）.lnk",
  ""
)</f>
        <v/>
      </c>
      <c r="Y16" s="138" t="s">
        <v>326</v>
      </c>
    </row>
    <row r="17" spans="1:25">
      <c r="A17" s="10" t="s">
        <v>782</v>
      </c>
      <c r="B17" s="10" t="s">
        <v>942</v>
      </c>
      <c r="C17" s="10" t="s">
        <v>378</v>
      </c>
      <c r="D17" s="32" t="s">
        <v>317</v>
      </c>
      <c r="E17" s="32" t="s">
        <v>284</v>
      </c>
      <c r="F17" s="10" t="s">
        <v>129</v>
      </c>
      <c r="G17" s="32" t="s">
        <v>1064</v>
      </c>
      <c r="H17" s="32" t="s">
        <v>130</v>
      </c>
      <c r="I17" s="140" t="s">
        <v>130</v>
      </c>
      <c r="J17" s="141" t="s">
        <v>764</v>
      </c>
      <c r="K17" s="32" t="s">
        <v>130</v>
      </c>
      <c r="L17" s="10" t="str">
        <f>IF(
  AND(
    $A17&lt;&gt;"",
    COUNTIF(C:C,$A17)&gt;1
  ),
  "★NG★",
  ""
)</f>
        <v/>
      </c>
      <c r="M17" s="10" t="str">
        <f t="shared" si="0"/>
        <v/>
      </c>
      <c r="N17" s="30" t="str">
        <f ca="1">IF(
  AND($A17&lt;&gt;"",$G17="○"),
  "mkdir """&amp;P17&amp;""" &amp; """&amp;shortcut設定!$F$7&amp;""" """&amp;P17&amp;"\"&amp;A17&amp;"（"&amp;B17&amp;"）.lnk"" """&amp;C17&amp;"""",
  ""
)</f>
        <v>mkdir "%USERPROFILE%\AppData\Roaming\Microsoft\Windows\Start Menu\Programs\113_Common_Edit" &amp; "C:\codes\vbs\command\CreateShortcutFile.vbs" "%USERPROFILE%\AppData\Roaming\Microsoft\Windows\Start Menu\Programs\113_Common_Edit\CDEx（イメージ書込み）.lnk" "C:\prg_exe\CDExPortable\CDExPortable.exe"</v>
      </c>
      <c r="O17" s="10" t="str">
        <f ca="1">IFERROR(
  VLOOKUP(
    $F17,
    shortcut設定!$F:$J,
    MATCH(
      "ProgramsIndex",
      shortcut設定!$F$11:$J$11,
      0
    ),
    FALSE
  ),
  ""
)</f>
        <v>113</v>
      </c>
      <c r="P17" s="30" t="str">
        <f ca="1">IF(
  AND($A17&lt;&gt;"",$G17="○"),
  shortcut設定!$F$4&amp;"\"&amp;O17&amp;"_"&amp;F17,
  ""
)</f>
        <v>%USERPROFILE%\AppData\Roaming\Microsoft\Windows\Start Menu\Programs\113_Common_Edit</v>
      </c>
      <c r="Q17" s="30" t="str">
        <f>IF(
  AND($A17&lt;&gt;"",$H17&lt;&gt;"-",$H17&lt;&gt;""),
  "mkdir """&amp;shortcut設定!$F$4&amp;"\"&amp;shortcut設定!$F$8&amp;""" &amp; """&amp;shortcut設定!$F$7&amp;""" """&amp;$R17&amp;""" """&amp;$C17&amp;"""",
  ""
)</f>
        <v/>
      </c>
      <c r="R17" s="31" t="str">
        <f>IF(
  AND($A17&lt;&gt;"",$H17&lt;&gt;"-",$H17&lt;&gt;""),
  shortcut設定!$F$4&amp;"\"&amp;shortcut設定!$F$8&amp;"\"&amp;H17&amp;"（"&amp;B17&amp;"）.lnk",
  ""
)</f>
        <v/>
      </c>
      <c r="S17" s="30" t="str">
        <f>IF(
  AND($A17&lt;&gt;"",$I17&lt;&gt;"-",$I17&lt;&gt;""),
  """"&amp;shortcut設定!$F$7&amp;""" """&amp;$V17&amp;""" """&amp;$C17&amp;"""",
  ""
)</f>
        <v/>
      </c>
      <c r="T17" s="10" t="str">
        <f ca="1">IFERROR(
  VLOOKUP(
    $F17,
    shortcut設定!$F:$J,
    MATCH(
      "ProgramsIndex",
      shortcut設定!$F$11:$J$11,
      0
    ),
    FALSE
  ),
  ""
)</f>
        <v>113</v>
      </c>
      <c r="U17" s="37" t="str">
        <f t="shared" si="1"/>
        <v/>
      </c>
      <c r="V17" s="30" t="str">
        <f>IF(
  AND($A17&lt;&gt;"",$I17="○"),
  shortcut設定!$F$5&amp;"\"&amp;T17&amp;"_"&amp;A17&amp;"（"&amp;B17&amp;"）"&amp;U17&amp;".lnk",
  ""
)</f>
        <v/>
      </c>
      <c r="W17" s="30" t="str">
        <f>IF(
  AND($A17&lt;&gt;"",$K17="○"),
  """"&amp;shortcut設定!$F$7&amp;""" """&amp;$X17&amp;""" """&amp;$C17&amp;"""",
  ""
)</f>
        <v/>
      </c>
      <c r="X17" s="10" t="str">
        <f>IF(
  AND($A17&lt;&gt;"",$K17="○"),
  shortcut設定!$F$6&amp;"\"&amp;A17&amp;"（"&amp;B17&amp;"）.lnk",
  ""
)</f>
        <v/>
      </c>
      <c r="Y17" s="138" t="s">
        <v>326</v>
      </c>
    </row>
    <row r="18" spans="1:25">
      <c r="A18" s="10" t="s">
        <v>783</v>
      </c>
      <c r="B18" s="10" t="s">
        <v>942</v>
      </c>
      <c r="C18" s="10" t="s">
        <v>379</v>
      </c>
      <c r="D18" s="32" t="s">
        <v>317</v>
      </c>
      <c r="E18" s="32" t="s">
        <v>284</v>
      </c>
      <c r="F18" s="10" t="s">
        <v>129</v>
      </c>
      <c r="G18" s="32" t="s">
        <v>1064</v>
      </c>
      <c r="H18" s="32" t="s">
        <v>130</v>
      </c>
      <c r="I18" s="140" t="s">
        <v>130</v>
      </c>
      <c r="J18" s="141" t="s">
        <v>764</v>
      </c>
      <c r="K18" s="32" t="s">
        <v>130</v>
      </c>
      <c r="L18" s="10" t="str">
        <f>IF(
  AND(
    $A18&lt;&gt;"",
    COUNTIF(C:C,$A18)&gt;1
  ),
  "★NG★",
  ""
)</f>
        <v/>
      </c>
      <c r="M18" s="10" t="str">
        <f t="shared" si="0"/>
        <v/>
      </c>
      <c r="N18" s="30" t="str">
        <f ca="1">IF(
  AND($A18&lt;&gt;"",$G18="○"),
  "mkdir """&amp;P18&amp;""" &amp; """&amp;shortcut設定!$F$7&amp;""" """&amp;P18&amp;"\"&amp;A18&amp;"（"&amp;B18&amp;"）.lnk"" """&amp;C18&amp;"""",
  ""
)</f>
        <v>mkdir "%USERPROFILE%\AppData\Roaming\Microsoft\Windows\Start Menu\Programs\113_Common_Edit" &amp; "C:\codes\vbs\command\CreateShortcutFile.vbs" "%USERPROFILE%\AppData\Roaming\Microsoft\Windows\Start Menu\Programs\113_Common_Edit\CDManipulator（イメージ書込み）.lnk" "C:\prg_exe\CDManipulator\CdManipulator.exe"</v>
      </c>
      <c r="O18" s="10" t="str">
        <f ca="1">IFERROR(
  VLOOKUP(
    $F18,
    shortcut設定!$F:$J,
    MATCH(
      "ProgramsIndex",
      shortcut設定!$F$11:$J$11,
      0
    ),
    FALSE
  ),
  ""
)</f>
        <v>113</v>
      </c>
      <c r="P18" s="30" t="str">
        <f ca="1">IF(
  AND($A18&lt;&gt;"",$G18="○"),
  shortcut設定!$F$4&amp;"\"&amp;O18&amp;"_"&amp;F18,
  ""
)</f>
        <v>%USERPROFILE%\AppData\Roaming\Microsoft\Windows\Start Menu\Programs\113_Common_Edit</v>
      </c>
      <c r="Q18" s="30" t="str">
        <f>IF(
  AND($A18&lt;&gt;"",$H18&lt;&gt;"-",$H18&lt;&gt;""),
  "mkdir """&amp;shortcut設定!$F$4&amp;"\"&amp;shortcut設定!$F$8&amp;""" &amp; """&amp;shortcut設定!$F$7&amp;""" """&amp;$R18&amp;""" """&amp;$C18&amp;"""",
  ""
)</f>
        <v/>
      </c>
      <c r="R18" s="31" t="str">
        <f>IF(
  AND($A18&lt;&gt;"",$H18&lt;&gt;"-",$H18&lt;&gt;""),
  shortcut設定!$F$4&amp;"\"&amp;shortcut設定!$F$8&amp;"\"&amp;H18&amp;"（"&amp;B18&amp;"）.lnk",
  ""
)</f>
        <v/>
      </c>
      <c r="S18" s="30" t="str">
        <f>IF(
  AND($A18&lt;&gt;"",$I18&lt;&gt;"-",$I18&lt;&gt;""),
  """"&amp;shortcut設定!$F$7&amp;""" """&amp;$V18&amp;""" """&amp;$C18&amp;"""",
  ""
)</f>
        <v/>
      </c>
      <c r="T18" s="10" t="str">
        <f ca="1">IFERROR(
  VLOOKUP(
    $F18,
    shortcut設定!$F:$J,
    MATCH(
      "ProgramsIndex",
      shortcut設定!$F$11:$J$11,
      0
    ),
    FALSE
  ),
  ""
)</f>
        <v>113</v>
      </c>
      <c r="U18" s="37" t="str">
        <f t="shared" si="1"/>
        <v/>
      </c>
      <c r="V18" s="30" t="str">
        <f>IF(
  AND($A18&lt;&gt;"",$I18="○"),
  shortcut設定!$F$5&amp;"\"&amp;T18&amp;"_"&amp;A18&amp;"（"&amp;B18&amp;"）"&amp;U18&amp;".lnk",
  ""
)</f>
        <v/>
      </c>
      <c r="W18" s="30" t="str">
        <f>IF(
  AND($A18&lt;&gt;"",$K18="○"),
  """"&amp;shortcut設定!$F$7&amp;""" """&amp;$X18&amp;""" """&amp;$C18&amp;"""",
  ""
)</f>
        <v/>
      </c>
      <c r="X18" s="10" t="str">
        <f>IF(
  AND($A18&lt;&gt;"",$K18="○"),
  shortcut設定!$F$6&amp;"\"&amp;A18&amp;"（"&amp;B18&amp;"）.lnk",
  ""
)</f>
        <v/>
      </c>
      <c r="Y18" s="138" t="s">
        <v>326</v>
      </c>
    </row>
    <row r="19" spans="1:25">
      <c r="A19" s="10" t="s">
        <v>784</v>
      </c>
      <c r="B19" s="10" t="s">
        <v>942</v>
      </c>
      <c r="C19" s="10" t="s">
        <v>380</v>
      </c>
      <c r="D19" s="32" t="s">
        <v>317</v>
      </c>
      <c r="E19" s="32" t="s">
        <v>284</v>
      </c>
      <c r="F19" s="10" t="s">
        <v>129</v>
      </c>
      <c r="G19" s="32" t="s">
        <v>1064</v>
      </c>
      <c r="H19" s="32" t="s">
        <v>130</v>
      </c>
      <c r="I19" s="140" t="s">
        <v>130</v>
      </c>
      <c r="J19" s="141" t="s">
        <v>764</v>
      </c>
      <c r="K19" s="32" t="s">
        <v>130</v>
      </c>
      <c r="L19" s="10" t="str">
        <f>IF(
  AND(
    $A19&lt;&gt;"",
    COUNTIF(C:C,$A19)&gt;1
  ),
  "★NG★",
  ""
)</f>
        <v/>
      </c>
      <c r="M19" s="10" t="str">
        <f t="shared" si="0"/>
        <v/>
      </c>
      <c r="N19" s="30" t="str">
        <f ca="1">IF(
  AND($A19&lt;&gt;"",$G19="○"),
  "mkdir """&amp;P19&amp;""" &amp; """&amp;shortcut設定!$F$7&amp;""" """&amp;P19&amp;"\"&amp;A19&amp;"（"&amp;B19&amp;"）.lnk"" """&amp;C19&amp;"""",
  ""
)</f>
        <v>mkdir "%USERPROFILE%\AppData\Roaming\Microsoft\Windows\Start Menu\Programs\113_Common_Edit" &amp; "C:\codes\vbs\command\CreateShortcutFile.vbs" "%USERPROFILE%\AppData\Roaming\Microsoft\Windows\Start Menu\Programs\113_Common_Edit\CDRTFE（イメージ書込み）.lnk" "C:\prg_exe\cdrtfePortable\cdrtfePortable.exe"</v>
      </c>
      <c r="O19" s="10" t="str">
        <f ca="1">IFERROR(
  VLOOKUP(
    $F19,
    shortcut設定!$F:$J,
    MATCH(
      "ProgramsIndex",
      shortcut設定!$F$11:$J$11,
      0
    ),
    FALSE
  ),
  ""
)</f>
        <v>113</v>
      </c>
      <c r="P19" s="30" t="str">
        <f ca="1">IF(
  AND($A19&lt;&gt;"",$G19="○"),
  shortcut設定!$F$4&amp;"\"&amp;O19&amp;"_"&amp;F19,
  ""
)</f>
        <v>%USERPROFILE%\AppData\Roaming\Microsoft\Windows\Start Menu\Programs\113_Common_Edit</v>
      </c>
      <c r="Q19" s="30" t="str">
        <f>IF(
  AND($A19&lt;&gt;"",$H19&lt;&gt;"-",$H19&lt;&gt;""),
  "mkdir """&amp;shortcut設定!$F$4&amp;"\"&amp;shortcut設定!$F$8&amp;""" &amp; """&amp;shortcut設定!$F$7&amp;""" """&amp;$R19&amp;""" """&amp;$C19&amp;"""",
  ""
)</f>
        <v/>
      </c>
      <c r="R19" s="31" t="str">
        <f>IF(
  AND($A19&lt;&gt;"",$H19&lt;&gt;"-",$H19&lt;&gt;""),
  shortcut設定!$F$4&amp;"\"&amp;shortcut設定!$F$8&amp;"\"&amp;H19&amp;"（"&amp;B19&amp;"）.lnk",
  ""
)</f>
        <v/>
      </c>
      <c r="S19" s="30" t="str">
        <f>IF(
  AND($A19&lt;&gt;"",$I19&lt;&gt;"-",$I19&lt;&gt;""),
  """"&amp;shortcut設定!$F$7&amp;""" """&amp;$V19&amp;""" """&amp;$C19&amp;"""",
  ""
)</f>
        <v/>
      </c>
      <c r="T19" s="10" t="str">
        <f ca="1">IFERROR(
  VLOOKUP(
    $F19,
    shortcut設定!$F:$J,
    MATCH(
      "ProgramsIndex",
      shortcut設定!$F$11:$J$11,
      0
    ),
    FALSE
  ),
  ""
)</f>
        <v>113</v>
      </c>
      <c r="U19" s="37" t="str">
        <f t="shared" si="1"/>
        <v/>
      </c>
      <c r="V19" s="30" t="str">
        <f>IF(
  AND($A19&lt;&gt;"",$I19="○"),
  shortcut設定!$F$5&amp;"\"&amp;T19&amp;"_"&amp;A19&amp;"（"&amp;B19&amp;"）"&amp;U19&amp;".lnk",
  ""
)</f>
        <v/>
      </c>
      <c r="W19" s="30" t="str">
        <f>IF(
  AND($A19&lt;&gt;"",$K19="○"),
  """"&amp;shortcut設定!$F$7&amp;""" """&amp;$X19&amp;""" """&amp;$C19&amp;"""",
  ""
)</f>
        <v/>
      </c>
      <c r="X19" s="10" t="str">
        <f>IF(
  AND($A19&lt;&gt;"",$K19="○"),
  shortcut設定!$F$6&amp;"\"&amp;A19&amp;"（"&amp;B19&amp;"）.lnk",
  ""
)</f>
        <v/>
      </c>
      <c r="Y19" s="138" t="s">
        <v>326</v>
      </c>
    </row>
    <row r="20" spans="1:25">
      <c r="A20" s="10" t="s">
        <v>785</v>
      </c>
      <c r="B20" s="10" t="s">
        <v>943</v>
      </c>
      <c r="C20" s="10" t="s">
        <v>381</v>
      </c>
      <c r="D20" s="32" t="s">
        <v>317</v>
      </c>
      <c r="E20" s="32" t="s">
        <v>284</v>
      </c>
      <c r="F20" s="10" t="s">
        <v>129</v>
      </c>
      <c r="G20" s="32" t="s">
        <v>1064</v>
      </c>
      <c r="H20" s="32" t="s">
        <v>130</v>
      </c>
      <c r="I20" s="140" t="s">
        <v>130</v>
      </c>
      <c r="J20" s="141" t="s">
        <v>764</v>
      </c>
      <c r="K20" s="32" t="s">
        <v>130</v>
      </c>
      <c r="L20" s="10" t="str">
        <f>IF(
  AND(
    $A20&lt;&gt;"",
    COUNTIF(C:C,$A20)&gt;1
  ),
  "★NG★",
  ""
)</f>
        <v/>
      </c>
      <c r="M20" s="10" t="str">
        <f t="shared" si="0"/>
        <v/>
      </c>
      <c r="N20" s="30" t="str">
        <f ca="1">IF(
  AND($A20&lt;&gt;"",$G20="○"),
  "mkdir """&amp;P20&amp;""" &amp; """&amp;shortcut設定!$F$7&amp;""" """&amp;P20&amp;"\"&amp;A20&amp;"（"&amp;B20&amp;"）.lnk"" """&amp;C20&amp;"""",
  ""
)</f>
        <v>mkdir "%USERPROFILE%\AppData\Roaming\Microsoft\Windows\Start Menu\Programs\113_Common_Edit" &amp; "C:\codes\vbs\command\CreateShortcutFile.vbs" "%USERPROFILE%\AppData\Roaming\Microsoft\Windows\Start Menu\Programs\113_Common_Edit\CLCL（クリップボード管理）.lnk" "C:\prg_exe\CLCL\CLCL.exe"</v>
      </c>
      <c r="O20" s="10" t="str">
        <f ca="1">IFERROR(
  VLOOKUP(
    $F20,
    shortcut設定!$F:$J,
    MATCH(
      "ProgramsIndex",
      shortcut設定!$F$11:$J$11,
      0
    ),
    FALSE
  ),
  ""
)</f>
        <v>113</v>
      </c>
      <c r="P20" s="30" t="str">
        <f ca="1">IF(
  AND($A20&lt;&gt;"",$G20="○"),
  shortcut設定!$F$4&amp;"\"&amp;O20&amp;"_"&amp;F20,
  ""
)</f>
        <v>%USERPROFILE%\AppData\Roaming\Microsoft\Windows\Start Menu\Programs\113_Common_Edit</v>
      </c>
      <c r="Q20" s="30" t="str">
        <f>IF(
  AND($A20&lt;&gt;"",$H20&lt;&gt;"-",$H20&lt;&gt;""),
  "mkdir """&amp;shortcut設定!$F$4&amp;"\"&amp;shortcut設定!$F$8&amp;""" &amp; """&amp;shortcut設定!$F$7&amp;""" """&amp;$R20&amp;""" """&amp;$C20&amp;"""",
  ""
)</f>
        <v/>
      </c>
      <c r="R20" s="31" t="str">
        <f>IF(
  AND($A20&lt;&gt;"",$H20&lt;&gt;"-",$H20&lt;&gt;""),
  shortcut設定!$F$4&amp;"\"&amp;shortcut設定!$F$8&amp;"\"&amp;H20&amp;"（"&amp;B20&amp;"）.lnk",
  ""
)</f>
        <v/>
      </c>
      <c r="S20" s="30" t="str">
        <f>IF(
  AND($A20&lt;&gt;"",$I20&lt;&gt;"-",$I20&lt;&gt;""),
  """"&amp;shortcut設定!$F$7&amp;""" """&amp;$V20&amp;""" """&amp;$C20&amp;"""",
  ""
)</f>
        <v/>
      </c>
      <c r="T20" s="10" t="str">
        <f ca="1">IFERROR(
  VLOOKUP(
    $F20,
    shortcut設定!$F:$J,
    MATCH(
      "ProgramsIndex",
      shortcut設定!$F$11:$J$11,
      0
    ),
    FALSE
  ),
  ""
)</f>
        <v>113</v>
      </c>
      <c r="U20" s="37" t="str">
        <f t="shared" si="1"/>
        <v/>
      </c>
      <c r="V20" s="30" t="str">
        <f>IF(
  AND($A20&lt;&gt;"",$I20="○"),
  shortcut設定!$F$5&amp;"\"&amp;T20&amp;"_"&amp;A20&amp;"（"&amp;B20&amp;"）"&amp;U20&amp;".lnk",
  ""
)</f>
        <v/>
      </c>
      <c r="W20" s="30" t="str">
        <f>IF(
  AND($A20&lt;&gt;"",$K20="○"),
  """"&amp;shortcut設定!$F$7&amp;""" """&amp;$X20&amp;""" """&amp;$C20&amp;"""",
  ""
)</f>
        <v/>
      </c>
      <c r="X20" s="10" t="str">
        <f>IF(
  AND($A20&lt;&gt;"",$K20="○"),
  shortcut設定!$F$6&amp;"\"&amp;A20&amp;"（"&amp;B20&amp;"）.lnk",
  ""
)</f>
        <v/>
      </c>
      <c r="Y20" s="138" t="s">
        <v>326</v>
      </c>
    </row>
    <row r="21" spans="1:25">
      <c r="A21" s="10" t="s">
        <v>786</v>
      </c>
      <c r="B21" s="10" t="s">
        <v>943</v>
      </c>
      <c r="C21" s="10" t="s">
        <v>382</v>
      </c>
      <c r="D21" s="32" t="s">
        <v>317</v>
      </c>
      <c r="E21" s="32" t="s">
        <v>284</v>
      </c>
      <c r="F21" s="10" t="s">
        <v>129</v>
      </c>
      <c r="G21" s="32" t="s">
        <v>1064</v>
      </c>
      <c r="H21" s="32" t="s">
        <v>130</v>
      </c>
      <c r="I21" s="140" t="s">
        <v>130</v>
      </c>
      <c r="J21" s="141" t="s">
        <v>764</v>
      </c>
      <c r="K21" s="32" t="s">
        <v>130</v>
      </c>
      <c r="L21" s="10" t="str">
        <f>IF(
  AND(
    $A21&lt;&gt;"",
    COUNTIF(C:C,$A21)&gt;1
  ),
  "★NG★",
  ""
)</f>
        <v/>
      </c>
      <c r="M21" s="10" t="str">
        <f t="shared" si="0"/>
        <v/>
      </c>
      <c r="N21" s="30" t="str">
        <f ca="1">IF(
  AND($A21&lt;&gt;"",$G21="○"),
  "mkdir """&amp;P21&amp;""" &amp; """&amp;shortcut設定!$F$7&amp;""" """&amp;P21&amp;"\"&amp;A21&amp;"（"&amp;B21&amp;"）.lnk"" """&amp;C21&amp;"""",
  ""
)</f>
        <v>mkdir "%USERPROFILE%\AppData\Roaming\Microsoft\Windows\Start Menu\Programs\113_Common_Edit" &amp; "C:\codes\vbs\command\CreateShortcutFile.vbs" "%USERPROFILE%\AppData\Roaming\Microsoft\Windows\Start Menu\Programs\113_Common_Edit\clibor（クリップボード管理）.lnk" "C:\prg_exe\clibor\Clibor.exe"</v>
      </c>
      <c r="O21" s="10" t="str">
        <f ca="1">IFERROR(
  VLOOKUP(
    $F21,
    shortcut設定!$F:$J,
    MATCH(
      "ProgramsIndex",
      shortcut設定!$F$11:$J$11,
      0
    ),
    FALSE
  ),
  ""
)</f>
        <v>113</v>
      </c>
      <c r="P21" s="30" t="str">
        <f ca="1">IF(
  AND($A21&lt;&gt;"",$G21="○"),
  shortcut設定!$F$4&amp;"\"&amp;O21&amp;"_"&amp;F21,
  ""
)</f>
        <v>%USERPROFILE%\AppData\Roaming\Microsoft\Windows\Start Menu\Programs\113_Common_Edit</v>
      </c>
      <c r="Q21" s="30" t="str">
        <f>IF(
  AND($A21&lt;&gt;"",$H21&lt;&gt;"-",$H21&lt;&gt;""),
  "mkdir """&amp;shortcut設定!$F$4&amp;"\"&amp;shortcut設定!$F$8&amp;""" &amp; """&amp;shortcut設定!$F$7&amp;""" """&amp;$R21&amp;""" """&amp;$C21&amp;"""",
  ""
)</f>
        <v/>
      </c>
      <c r="R21" s="31" t="str">
        <f>IF(
  AND($A21&lt;&gt;"",$H21&lt;&gt;"-",$H21&lt;&gt;""),
  shortcut設定!$F$4&amp;"\"&amp;shortcut設定!$F$8&amp;"\"&amp;H21&amp;"（"&amp;B21&amp;"）.lnk",
  ""
)</f>
        <v/>
      </c>
      <c r="S21" s="30" t="str">
        <f>IF(
  AND($A21&lt;&gt;"",$I21&lt;&gt;"-",$I21&lt;&gt;""),
  """"&amp;shortcut設定!$F$7&amp;""" """&amp;$V21&amp;""" """&amp;$C21&amp;"""",
  ""
)</f>
        <v/>
      </c>
      <c r="T21" s="10" t="str">
        <f ca="1">IFERROR(
  VLOOKUP(
    $F21,
    shortcut設定!$F:$J,
    MATCH(
      "ProgramsIndex",
      shortcut設定!$F$11:$J$11,
      0
    ),
    FALSE
  ),
  ""
)</f>
        <v>113</v>
      </c>
      <c r="U21" s="37" t="str">
        <f t="shared" si="1"/>
        <v/>
      </c>
      <c r="V21" s="30" t="str">
        <f>IF(
  AND($A21&lt;&gt;"",$I21="○"),
  shortcut設定!$F$5&amp;"\"&amp;T21&amp;"_"&amp;A21&amp;"（"&amp;B21&amp;"）"&amp;U21&amp;".lnk",
  ""
)</f>
        <v/>
      </c>
      <c r="W21" s="30" t="str">
        <f>IF(
  AND($A21&lt;&gt;"",$K21="○"),
  """"&amp;shortcut設定!$F$7&amp;""" """&amp;$X21&amp;""" """&amp;$C21&amp;"""",
  ""
)</f>
        <v/>
      </c>
      <c r="X21" s="10" t="str">
        <f>IF(
  AND($A21&lt;&gt;"",$K21="○"),
  shortcut設定!$F$6&amp;"\"&amp;A21&amp;"（"&amp;B21&amp;"）.lnk",
  ""
)</f>
        <v/>
      </c>
      <c r="Y21" s="138" t="s">
        <v>326</v>
      </c>
    </row>
    <row r="22" spans="1:25">
      <c r="A22" s="10" t="s">
        <v>787</v>
      </c>
      <c r="B22" s="10" t="s">
        <v>944</v>
      </c>
      <c r="C22" s="10" t="s">
        <v>383</v>
      </c>
      <c r="D22" s="32" t="s">
        <v>317</v>
      </c>
      <c r="E22" s="32" t="s">
        <v>284</v>
      </c>
      <c r="F22" s="10" t="s">
        <v>139</v>
      </c>
      <c r="G22" s="32" t="s">
        <v>1064</v>
      </c>
      <c r="H22" s="32" t="s">
        <v>130</v>
      </c>
      <c r="I22" s="140" t="s">
        <v>130</v>
      </c>
      <c r="J22" s="141" t="s">
        <v>764</v>
      </c>
      <c r="K22" s="32" t="s">
        <v>130</v>
      </c>
      <c r="L22" s="10" t="str">
        <f>IF(
  AND(
    $A22&lt;&gt;"",
    COUNTIF(C:C,$A22)&gt;1
  ),
  "★NG★",
  ""
)</f>
        <v/>
      </c>
      <c r="M22" s="10" t="str">
        <f t="shared" si="0"/>
        <v/>
      </c>
      <c r="N22" s="30" t="str">
        <f ca="1">IF(
  AND($A22&lt;&gt;"",$G22="○"),
  "mkdir """&amp;P22&amp;""" &amp; """&amp;shortcut設定!$F$7&amp;""" """&amp;P22&amp;"\"&amp;A22&amp;"（"&amp;B22&amp;"）.lnk"" """&amp;C22&amp;"""",
  ""
)</f>
        <v>mkdir "%USERPROFILE%\AppData\Roaming\Microsoft\Windows\Start Menu\Programs\112_Common_View" &amp; "C:\codes\vbs\command\CreateShortcutFile.vbs" "%USERPROFILE%\AppData\Roaming\Microsoft\Windows\Start Menu\Programs\112_Common_View\CoreTemp64（CPU温度計測）.lnk" "C:\prg_exe\CoreTemp64\Core Temp.exe"</v>
      </c>
      <c r="O22" s="10" t="str">
        <f ca="1">IFERROR(
  VLOOKUP(
    $F22,
    shortcut設定!$F:$J,
    MATCH(
      "ProgramsIndex",
      shortcut設定!$F$11:$J$11,
      0
    ),
    FALSE
  ),
  ""
)</f>
        <v>112</v>
      </c>
      <c r="P22" s="30" t="str">
        <f ca="1">IF(
  AND($A22&lt;&gt;"",$G22="○"),
  shortcut設定!$F$4&amp;"\"&amp;O22&amp;"_"&amp;F22,
  ""
)</f>
        <v>%USERPROFILE%\AppData\Roaming\Microsoft\Windows\Start Menu\Programs\112_Common_View</v>
      </c>
      <c r="Q22" s="30" t="str">
        <f>IF(
  AND($A22&lt;&gt;"",$H22&lt;&gt;"-",$H22&lt;&gt;""),
  "mkdir """&amp;shortcut設定!$F$4&amp;"\"&amp;shortcut設定!$F$8&amp;""" &amp; """&amp;shortcut設定!$F$7&amp;""" """&amp;$R22&amp;""" """&amp;$C22&amp;"""",
  ""
)</f>
        <v/>
      </c>
      <c r="R22" s="31" t="str">
        <f>IF(
  AND($A22&lt;&gt;"",$H22&lt;&gt;"-",$H22&lt;&gt;""),
  shortcut設定!$F$4&amp;"\"&amp;shortcut設定!$F$8&amp;"\"&amp;H22&amp;"（"&amp;B22&amp;"）.lnk",
  ""
)</f>
        <v/>
      </c>
      <c r="S22" s="30" t="str">
        <f>IF(
  AND($A22&lt;&gt;"",$I22&lt;&gt;"-",$I22&lt;&gt;""),
  """"&amp;shortcut設定!$F$7&amp;""" """&amp;$V22&amp;""" """&amp;$C22&amp;"""",
  ""
)</f>
        <v/>
      </c>
      <c r="T22" s="10" t="str">
        <f ca="1">IFERROR(
  VLOOKUP(
    $F22,
    shortcut設定!$F:$J,
    MATCH(
      "ProgramsIndex",
      shortcut設定!$F$11:$J$11,
      0
    ),
    FALSE
  ),
  ""
)</f>
        <v>112</v>
      </c>
      <c r="U22" s="37" t="str">
        <f t="shared" si="1"/>
        <v/>
      </c>
      <c r="V22" s="30" t="str">
        <f>IF(
  AND($A22&lt;&gt;"",$I22="○"),
  shortcut設定!$F$5&amp;"\"&amp;T22&amp;"_"&amp;A22&amp;"（"&amp;B22&amp;"）"&amp;U22&amp;".lnk",
  ""
)</f>
        <v/>
      </c>
      <c r="W22" s="30" t="str">
        <f>IF(
  AND($A22&lt;&gt;"",$K22="○"),
  """"&amp;shortcut設定!$F$7&amp;""" """&amp;$X22&amp;""" """&amp;$C22&amp;"""",
  ""
)</f>
        <v/>
      </c>
      <c r="X22" s="10" t="str">
        <f>IF(
  AND($A22&lt;&gt;"",$K22="○"),
  shortcut設定!$F$6&amp;"\"&amp;A22&amp;"（"&amp;B22&amp;"）.lnk",
  ""
)</f>
        <v/>
      </c>
      <c r="Y22" s="138" t="s">
        <v>326</v>
      </c>
    </row>
    <row r="23" spans="1:25">
      <c r="A23" s="10" t="s">
        <v>788</v>
      </c>
      <c r="B23" s="10" t="s">
        <v>945</v>
      </c>
      <c r="C23" s="10" t="s">
        <v>384</v>
      </c>
      <c r="D23" s="32" t="s">
        <v>317</v>
      </c>
      <c r="E23" s="32" t="s">
        <v>284</v>
      </c>
      <c r="F23" s="10" t="s">
        <v>139</v>
      </c>
      <c r="G23" s="32" t="s">
        <v>1064</v>
      </c>
      <c r="H23" s="32" t="s">
        <v>130</v>
      </c>
      <c r="I23" s="140" t="s">
        <v>130</v>
      </c>
      <c r="J23" s="141" t="s">
        <v>764</v>
      </c>
      <c r="K23" s="32" t="s">
        <v>130</v>
      </c>
      <c r="L23" s="10" t="str">
        <f>IF(
  AND(
    $A23&lt;&gt;"",
    COUNTIF(C:C,$A23)&gt;1
  ),
  "★NG★",
  ""
)</f>
        <v/>
      </c>
      <c r="M23" s="10" t="str">
        <f t="shared" si="0"/>
        <v/>
      </c>
      <c r="N23" s="30" t="str">
        <f ca="1">IF(
  AND($A23&lt;&gt;"",$G23="○"),
  "mkdir """&amp;P23&amp;""" &amp; """&amp;shortcut設定!$F$7&amp;""" """&amp;P23&amp;"\"&amp;A23&amp;"（"&amp;B23&amp;"）.lnk"" """&amp;C23&amp;"""",
  ""
)</f>
        <v>mkdir "%USERPROFILE%\AppData\Roaming\Microsoft\Windows\Start Menu\Programs\112_Common_View" &amp; "C:\codes\vbs\command\CreateShortcutFile.vbs" "%USERPROFILE%\AppData\Roaming\Microsoft\Windows\Start Menu\Programs\112_Common_View\CrystalDiskInfo（HDD故障診断）.lnk" "C:\prg_exe\CrystalDiskInfo\DiskInfo64.exe"</v>
      </c>
      <c r="O23" s="10" t="str">
        <f ca="1">IFERROR(
  VLOOKUP(
    $F23,
    shortcut設定!$F:$J,
    MATCH(
      "ProgramsIndex",
      shortcut設定!$F$11:$J$11,
      0
    ),
    FALSE
  ),
  ""
)</f>
        <v>112</v>
      </c>
      <c r="P23" s="30" t="str">
        <f ca="1">IF(
  AND($A23&lt;&gt;"",$G23="○"),
  shortcut設定!$F$4&amp;"\"&amp;O23&amp;"_"&amp;F23,
  ""
)</f>
        <v>%USERPROFILE%\AppData\Roaming\Microsoft\Windows\Start Menu\Programs\112_Common_View</v>
      </c>
      <c r="Q23" s="30" t="str">
        <f>IF(
  AND($A23&lt;&gt;"",$H23&lt;&gt;"-",$H23&lt;&gt;""),
  "mkdir """&amp;shortcut設定!$F$4&amp;"\"&amp;shortcut設定!$F$8&amp;""" &amp; """&amp;shortcut設定!$F$7&amp;""" """&amp;$R23&amp;""" """&amp;$C23&amp;"""",
  ""
)</f>
        <v/>
      </c>
      <c r="R23" s="31" t="str">
        <f>IF(
  AND($A23&lt;&gt;"",$H23&lt;&gt;"-",$H23&lt;&gt;""),
  shortcut設定!$F$4&amp;"\"&amp;shortcut設定!$F$8&amp;"\"&amp;H23&amp;"（"&amp;B23&amp;"）.lnk",
  ""
)</f>
        <v/>
      </c>
      <c r="S23" s="30" t="str">
        <f>IF(
  AND($A23&lt;&gt;"",$I23&lt;&gt;"-",$I23&lt;&gt;""),
  """"&amp;shortcut設定!$F$7&amp;""" """&amp;$V23&amp;""" """&amp;$C23&amp;"""",
  ""
)</f>
        <v/>
      </c>
      <c r="T23" s="10" t="str">
        <f ca="1">IFERROR(
  VLOOKUP(
    $F23,
    shortcut設定!$F:$J,
    MATCH(
      "ProgramsIndex",
      shortcut設定!$F$11:$J$11,
      0
    ),
    FALSE
  ),
  ""
)</f>
        <v>112</v>
      </c>
      <c r="U23" s="37" t="str">
        <f t="shared" si="1"/>
        <v/>
      </c>
      <c r="V23" s="30" t="str">
        <f>IF(
  AND($A23&lt;&gt;"",$I23="○"),
  shortcut設定!$F$5&amp;"\"&amp;T23&amp;"_"&amp;A23&amp;"（"&amp;B23&amp;"）"&amp;U23&amp;".lnk",
  ""
)</f>
        <v/>
      </c>
      <c r="W23" s="30" t="str">
        <f>IF(
  AND($A23&lt;&gt;"",$K23="○"),
  """"&amp;shortcut設定!$F$7&amp;""" """&amp;$X23&amp;""" """&amp;$C23&amp;"""",
  ""
)</f>
        <v/>
      </c>
      <c r="X23" s="10" t="str">
        <f>IF(
  AND($A23&lt;&gt;"",$K23="○"),
  shortcut設定!$F$6&amp;"\"&amp;A23&amp;"（"&amp;B23&amp;"）.lnk",
  ""
)</f>
        <v/>
      </c>
      <c r="Y23" s="138" t="s">
        <v>326</v>
      </c>
    </row>
    <row r="24" spans="1:25">
      <c r="A24" s="10" t="s">
        <v>789</v>
      </c>
      <c r="B24" s="10" t="s">
        <v>946</v>
      </c>
      <c r="C24" s="10" t="s">
        <v>385</v>
      </c>
      <c r="D24" s="32" t="s">
        <v>317</v>
      </c>
      <c r="E24" s="32" t="s">
        <v>284</v>
      </c>
      <c r="F24" s="10" t="s">
        <v>139</v>
      </c>
      <c r="G24" s="32" t="s">
        <v>1064</v>
      </c>
      <c r="H24" s="32" t="s">
        <v>130</v>
      </c>
      <c r="I24" s="140" t="s">
        <v>130</v>
      </c>
      <c r="J24" s="141" t="s">
        <v>764</v>
      </c>
      <c r="K24" s="32" t="s">
        <v>130</v>
      </c>
      <c r="L24" s="10" t="str">
        <f>IF(
  AND(
    $A24&lt;&gt;"",
    COUNTIF(C:C,$A24)&gt;1
  ),
  "★NG★",
  ""
)</f>
        <v/>
      </c>
      <c r="M24" s="10" t="str">
        <f t="shared" si="0"/>
        <v/>
      </c>
      <c r="N24" s="30" t="str">
        <f ca="1">IF(
  AND($A24&lt;&gt;"",$G24="○"),
  "mkdir """&amp;P24&amp;""" &amp; """&amp;shortcut設定!$F$7&amp;""" """&amp;P24&amp;"\"&amp;A24&amp;"（"&amp;B24&amp;"）.lnk"" """&amp;C24&amp;"""",
  ""
)</f>
        <v>mkdir "%USERPROFILE%\AppData\Roaming\Microsoft\Windows\Start Menu\Programs\112_Common_View" &amp; "C:\codes\vbs\command\CreateShortcutFile.vbs" "%USERPROFILE%\AppData\Roaming\Microsoft\Windows\Start Menu\Programs\112_Common_View\CrystalDiskMark（HDDスペック検知）.lnk" "C:\prg_exe\CrystalDiskMark\DiskMark64.exe"</v>
      </c>
      <c r="O24" s="10" t="str">
        <f ca="1">IFERROR(
  VLOOKUP(
    $F24,
    shortcut設定!$F:$J,
    MATCH(
      "ProgramsIndex",
      shortcut設定!$F$11:$J$11,
      0
    ),
    FALSE
  ),
  ""
)</f>
        <v>112</v>
      </c>
      <c r="P24" s="30" t="str">
        <f ca="1">IF(
  AND($A24&lt;&gt;"",$G24="○"),
  shortcut設定!$F$4&amp;"\"&amp;O24&amp;"_"&amp;F24,
  ""
)</f>
        <v>%USERPROFILE%\AppData\Roaming\Microsoft\Windows\Start Menu\Programs\112_Common_View</v>
      </c>
      <c r="Q24" s="30" t="str">
        <f>IF(
  AND($A24&lt;&gt;"",$H24&lt;&gt;"-",$H24&lt;&gt;""),
  "mkdir """&amp;shortcut設定!$F$4&amp;"\"&amp;shortcut設定!$F$8&amp;""" &amp; """&amp;shortcut設定!$F$7&amp;""" """&amp;$R24&amp;""" """&amp;$C24&amp;"""",
  ""
)</f>
        <v/>
      </c>
      <c r="R24" s="31" t="str">
        <f>IF(
  AND($A24&lt;&gt;"",$H24&lt;&gt;"-",$H24&lt;&gt;""),
  shortcut設定!$F$4&amp;"\"&amp;shortcut設定!$F$8&amp;"\"&amp;H24&amp;"（"&amp;B24&amp;"）.lnk",
  ""
)</f>
        <v/>
      </c>
      <c r="S24" s="30" t="str">
        <f>IF(
  AND($A24&lt;&gt;"",$I24&lt;&gt;"-",$I24&lt;&gt;""),
  """"&amp;shortcut設定!$F$7&amp;""" """&amp;$V24&amp;""" """&amp;$C24&amp;"""",
  ""
)</f>
        <v/>
      </c>
      <c r="T24" s="10" t="str">
        <f ca="1">IFERROR(
  VLOOKUP(
    $F24,
    shortcut設定!$F:$J,
    MATCH(
      "ProgramsIndex",
      shortcut設定!$F$11:$J$11,
      0
    ),
    FALSE
  ),
  ""
)</f>
        <v>112</v>
      </c>
      <c r="U24" s="37" t="str">
        <f t="shared" si="1"/>
        <v/>
      </c>
      <c r="V24" s="30" t="str">
        <f>IF(
  AND($A24&lt;&gt;"",$I24="○"),
  shortcut設定!$F$5&amp;"\"&amp;T24&amp;"_"&amp;A24&amp;"（"&amp;B24&amp;"）"&amp;U24&amp;".lnk",
  ""
)</f>
        <v/>
      </c>
      <c r="W24" s="30" t="str">
        <f>IF(
  AND($A24&lt;&gt;"",$K24="○"),
  """"&amp;shortcut設定!$F$7&amp;""" """&amp;$X24&amp;""" """&amp;$C24&amp;"""",
  ""
)</f>
        <v/>
      </c>
      <c r="X24" s="10" t="str">
        <f>IF(
  AND($A24&lt;&gt;"",$K24="○"),
  shortcut設定!$F$6&amp;"\"&amp;A24&amp;"（"&amp;B24&amp;"）.lnk",
  ""
)</f>
        <v/>
      </c>
      <c r="Y24" s="138" t="s">
        <v>326</v>
      </c>
    </row>
    <row r="25" spans="1:25">
      <c r="A25" s="10" t="s">
        <v>790</v>
      </c>
      <c r="B25" s="10" t="s">
        <v>947</v>
      </c>
      <c r="C25" s="10" t="s">
        <v>386</v>
      </c>
      <c r="D25" s="32" t="s">
        <v>284</v>
      </c>
      <c r="E25" s="32" t="s">
        <v>284</v>
      </c>
      <c r="F25" s="10" t="s">
        <v>133</v>
      </c>
      <c r="G25" s="32" t="s">
        <v>1064</v>
      </c>
      <c r="H25" s="32" t="s">
        <v>130</v>
      </c>
      <c r="I25" s="140" t="s">
        <v>130</v>
      </c>
      <c r="J25" s="141" t="s">
        <v>764</v>
      </c>
      <c r="K25" s="32" t="s">
        <v>130</v>
      </c>
      <c r="L25" s="10" t="str">
        <f>IF(
  AND(
    $A25&lt;&gt;"",
    COUNTIF(C:C,$A25)&gt;1
  ),
  "★NG★",
  ""
)</f>
        <v/>
      </c>
      <c r="M25" s="10" t="str">
        <f t="shared" si="0"/>
        <v/>
      </c>
      <c r="N25" s="30" t="str">
        <f ca="1">IF(
  AND($A25&lt;&gt;"",$G25="○"),
  "mkdir """&amp;P25&amp;""" &amp; """&amp;shortcut設定!$F$7&amp;""" """&amp;P25&amp;"\"&amp;A25&amp;"（"&amp;B25&amp;"）.lnk"" """&amp;C25&amp;"""",
  ""
)</f>
        <v>mkdir "%USERPROFILE%\AppData\Roaming\Microsoft\Windows\Start Menu\Programs\121_Doc_Analyze" &amp; "C:\codes\vbs\command\CreateShortcutFile.vbs" "%USERPROFILE%\AppData\Roaming\Microsoft\Windows\Start Menu\Programs\121_Doc_Analyze\Ctags（ソースコード解析用タグ作成）.lnk" "C:\prg_exe\Ctags\ctags.exe"</v>
      </c>
      <c r="O25" s="10" t="str">
        <f ca="1">IFERROR(
  VLOOKUP(
    $F25,
    shortcut設定!$F:$J,
    MATCH(
      "ProgramsIndex",
      shortcut設定!$F$11:$J$11,
      0
    ),
    FALSE
  ),
  ""
)</f>
        <v>121</v>
      </c>
      <c r="P25" s="30" t="str">
        <f ca="1">IF(
  AND($A25&lt;&gt;"",$G25="○"),
  shortcut設定!$F$4&amp;"\"&amp;O25&amp;"_"&amp;F25,
  ""
)</f>
        <v>%USERPROFILE%\AppData\Roaming\Microsoft\Windows\Start Menu\Programs\121_Doc_Analyze</v>
      </c>
      <c r="Q25" s="30" t="str">
        <f>IF(
  AND($A25&lt;&gt;"",$H25&lt;&gt;"-",$H25&lt;&gt;""),
  "mkdir """&amp;shortcut設定!$F$4&amp;"\"&amp;shortcut設定!$F$8&amp;""" &amp; """&amp;shortcut設定!$F$7&amp;""" """&amp;$R25&amp;""" """&amp;$C25&amp;"""",
  ""
)</f>
        <v/>
      </c>
      <c r="R25" s="31" t="str">
        <f>IF(
  AND($A25&lt;&gt;"",$H25&lt;&gt;"-",$H25&lt;&gt;""),
  shortcut設定!$F$4&amp;"\"&amp;shortcut設定!$F$8&amp;"\"&amp;H25&amp;"（"&amp;B25&amp;"）.lnk",
  ""
)</f>
        <v/>
      </c>
      <c r="S25" s="30" t="str">
        <f>IF(
  AND($A25&lt;&gt;"",$I25&lt;&gt;"-",$I25&lt;&gt;""),
  """"&amp;shortcut設定!$F$7&amp;""" """&amp;$V25&amp;""" """&amp;$C25&amp;"""",
  ""
)</f>
        <v/>
      </c>
      <c r="T25" s="10" t="str">
        <f ca="1">IFERROR(
  VLOOKUP(
    $F25,
    shortcut設定!$F:$J,
    MATCH(
      "ProgramsIndex",
      shortcut設定!$F$11:$J$11,
      0
    ),
    FALSE
  ),
  ""
)</f>
        <v>121</v>
      </c>
      <c r="U25" s="37" t="str">
        <f t="shared" si="1"/>
        <v/>
      </c>
      <c r="V25" s="30" t="str">
        <f>IF(
  AND($A25&lt;&gt;"",$I25="○"),
  shortcut設定!$F$5&amp;"\"&amp;T25&amp;"_"&amp;A25&amp;"（"&amp;B25&amp;"）"&amp;U25&amp;".lnk",
  ""
)</f>
        <v/>
      </c>
      <c r="W25" s="30" t="str">
        <f>IF(
  AND($A25&lt;&gt;"",$K25="○"),
  """"&amp;shortcut設定!$F$7&amp;""" """&amp;$X25&amp;""" """&amp;$C25&amp;"""",
  ""
)</f>
        <v/>
      </c>
      <c r="X25" s="10" t="str">
        <f>IF(
  AND($A25&lt;&gt;"",$K25="○"),
  shortcut設定!$F$6&amp;"\"&amp;A25&amp;"（"&amp;B25&amp;"）.lnk",
  ""
)</f>
        <v/>
      </c>
      <c r="Y25" s="138" t="s">
        <v>326</v>
      </c>
    </row>
    <row r="26" spans="1:25">
      <c r="A26" s="10" t="s">
        <v>140</v>
      </c>
      <c r="B26" s="10" t="s">
        <v>948</v>
      </c>
      <c r="C26" s="10" t="s">
        <v>387</v>
      </c>
      <c r="D26" s="32" t="s">
        <v>317</v>
      </c>
      <c r="E26" s="32" t="s">
        <v>284</v>
      </c>
      <c r="F26" s="10" t="s">
        <v>134</v>
      </c>
      <c r="G26" s="32" t="s">
        <v>1064</v>
      </c>
      <c r="H26" s="32" t="s">
        <v>130</v>
      </c>
      <c r="I26" s="140" t="s">
        <v>130</v>
      </c>
      <c r="J26" s="141" t="s">
        <v>764</v>
      </c>
      <c r="K26" s="32" t="s">
        <v>130</v>
      </c>
      <c r="L26" s="10" t="str">
        <f>IF(
  AND(
    $A26&lt;&gt;"",
    COUNTIF(C:C,$A26)&gt;1
  ),
  "★NG★",
  ""
)</f>
        <v/>
      </c>
      <c r="M26" s="10" t="str">
        <f t="shared" si="0"/>
        <v/>
      </c>
      <c r="N26" s="30" t="str">
        <f ca="1">IF(
  AND($A26&lt;&gt;"",$G26="○"),
  "mkdir """&amp;P26&amp;""" &amp; """&amp;shortcut設定!$F$7&amp;""" """&amp;P26&amp;"\"&amp;A26&amp;"（"&amp;B26&amp;"）.lnk"" """&amp;C26&amp;"""",
  ""
)</f>
        <v>mkdir "%USERPROFILE%\AppData\Roaming\Microsoft\Windows\Start Menu\Programs\172_Utility_Other" &amp; "C:\codes\vbs\command\CreateShortcutFile.vbs" "%USERPROFILE%\AppData\Roaming\Microsoft\Windows\Start Menu\Programs\172_Utility_Other\DeInput（キーボード入力無効化）.lnk" "C:\prg_exe\DeInput\DeInput.exe"</v>
      </c>
      <c r="O26" s="10" t="str">
        <f ca="1">IFERROR(
  VLOOKUP(
    $F26,
    shortcut設定!$F:$J,
    MATCH(
      "ProgramsIndex",
      shortcut設定!$F$11:$J$11,
      0
    ),
    FALSE
  ),
  ""
)</f>
        <v>172</v>
      </c>
      <c r="P26" s="30" t="str">
        <f ca="1">IF(
  AND($A26&lt;&gt;"",$G26="○"),
  shortcut設定!$F$4&amp;"\"&amp;O26&amp;"_"&amp;F26,
  ""
)</f>
        <v>%USERPROFILE%\AppData\Roaming\Microsoft\Windows\Start Menu\Programs\172_Utility_Other</v>
      </c>
      <c r="Q26" s="30" t="str">
        <f>IF(
  AND($A26&lt;&gt;"",$H26&lt;&gt;"-",$H26&lt;&gt;""),
  "mkdir """&amp;shortcut設定!$F$4&amp;"\"&amp;shortcut設定!$F$8&amp;""" &amp; """&amp;shortcut設定!$F$7&amp;""" """&amp;$R26&amp;""" """&amp;$C26&amp;"""",
  ""
)</f>
        <v/>
      </c>
      <c r="R26" s="31" t="str">
        <f>IF(
  AND($A26&lt;&gt;"",$H26&lt;&gt;"-",$H26&lt;&gt;""),
  shortcut設定!$F$4&amp;"\"&amp;shortcut設定!$F$8&amp;"\"&amp;H26&amp;"（"&amp;B26&amp;"）.lnk",
  ""
)</f>
        <v/>
      </c>
      <c r="S26" s="30" t="str">
        <f>IF(
  AND($A26&lt;&gt;"",$I26&lt;&gt;"-",$I26&lt;&gt;""),
  """"&amp;shortcut設定!$F$7&amp;""" """&amp;$V26&amp;""" """&amp;$C26&amp;"""",
  ""
)</f>
        <v/>
      </c>
      <c r="T26" s="10" t="str">
        <f ca="1">IFERROR(
  VLOOKUP(
    $F26,
    shortcut設定!$F:$J,
    MATCH(
      "ProgramsIndex",
      shortcut設定!$F$11:$J$11,
      0
    ),
    FALSE
  ),
  ""
)</f>
        <v>172</v>
      </c>
      <c r="U26" s="37" t="str">
        <f t="shared" si="1"/>
        <v/>
      </c>
      <c r="V26" s="30" t="str">
        <f>IF(
  AND($A26&lt;&gt;"",$I26="○"),
  shortcut設定!$F$5&amp;"\"&amp;T26&amp;"_"&amp;A26&amp;"（"&amp;B26&amp;"）"&amp;U26&amp;".lnk",
  ""
)</f>
        <v/>
      </c>
      <c r="W26" s="30" t="str">
        <f>IF(
  AND($A26&lt;&gt;"",$K26="○"),
  """"&amp;shortcut設定!$F$7&amp;""" """&amp;$X26&amp;""" """&amp;$C26&amp;"""",
  ""
)</f>
        <v/>
      </c>
      <c r="X26" s="10" t="str">
        <f>IF(
  AND($A26&lt;&gt;"",$K26="○"),
  shortcut設定!$F$6&amp;"\"&amp;A26&amp;"（"&amp;B26&amp;"）.lnk",
  ""
)</f>
        <v/>
      </c>
      <c r="Y26" s="138" t="s">
        <v>326</v>
      </c>
    </row>
    <row r="27" spans="1:25">
      <c r="A27" s="10" t="s">
        <v>791</v>
      </c>
      <c r="B27" s="10" t="s">
        <v>949</v>
      </c>
      <c r="C27" s="10" t="s">
        <v>388</v>
      </c>
      <c r="D27" s="32" t="s">
        <v>317</v>
      </c>
      <c r="E27" s="32" t="s">
        <v>284</v>
      </c>
      <c r="F27" s="10" t="s">
        <v>138</v>
      </c>
      <c r="G27" s="32" t="s">
        <v>1064</v>
      </c>
      <c r="H27" s="32" t="s">
        <v>130</v>
      </c>
      <c r="I27" s="140" t="s">
        <v>130</v>
      </c>
      <c r="J27" s="141" t="s">
        <v>764</v>
      </c>
      <c r="K27" s="32" t="s">
        <v>130</v>
      </c>
      <c r="L27" s="10" t="str">
        <f>IF(
  AND(
    $A27&lt;&gt;"",
    COUNTIF(C:C,$A27)&gt;1
  ),
  "★NG★",
  ""
)</f>
        <v/>
      </c>
      <c r="M27" s="10" t="str">
        <f t="shared" si="0"/>
        <v/>
      </c>
      <c r="N27" s="30" t="str">
        <f ca="1">IF(
  AND($A27&lt;&gt;"",$G27="○"),
  "mkdir """&amp;P27&amp;""" &amp; """&amp;shortcut設定!$F$7&amp;""" """&amp;P27&amp;"\"&amp;A27&amp;"（"&amp;B27&amp;"）.lnk"" """&amp;C27&amp;"""",
  ""
)</f>
        <v>mkdir "%USERPROFILE%\AppData\Roaming\Microsoft\Windows\Start Menu\Programs\171_Utility_System" &amp; "C:\codes\vbs\command\CreateShortcutFile.vbs" "%USERPROFILE%\AppData\Roaming\Microsoft\Windows\Start Menu\Programs\171_Utility_System\dimmer（モニタ輝度設定）.lnk" "C:\prg_exe\dimmer\dimmer.exe"</v>
      </c>
      <c r="O27" s="10" t="str">
        <f ca="1">IFERROR(
  VLOOKUP(
    $F27,
    shortcut設定!$F:$J,
    MATCH(
      "ProgramsIndex",
      shortcut設定!$F$11:$J$11,
      0
    ),
    FALSE
  ),
  ""
)</f>
        <v>171</v>
      </c>
      <c r="P27" s="30" t="str">
        <f ca="1">IF(
  AND($A27&lt;&gt;"",$G27="○"),
  shortcut設定!$F$4&amp;"\"&amp;O27&amp;"_"&amp;F27,
  ""
)</f>
        <v>%USERPROFILE%\AppData\Roaming\Microsoft\Windows\Start Menu\Programs\171_Utility_System</v>
      </c>
      <c r="Q27" s="30" t="str">
        <f>IF(
  AND($A27&lt;&gt;"",$H27&lt;&gt;"-",$H27&lt;&gt;""),
  "mkdir """&amp;shortcut設定!$F$4&amp;"\"&amp;shortcut設定!$F$8&amp;""" &amp; """&amp;shortcut設定!$F$7&amp;""" """&amp;$R27&amp;""" """&amp;$C27&amp;"""",
  ""
)</f>
        <v/>
      </c>
      <c r="R27" s="31" t="str">
        <f>IF(
  AND($A27&lt;&gt;"",$H27&lt;&gt;"-",$H27&lt;&gt;""),
  shortcut設定!$F$4&amp;"\"&amp;shortcut設定!$F$8&amp;"\"&amp;H27&amp;"（"&amp;B27&amp;"）.lnk",
  ""
)</f>
        <v/>
      </c>
      <c r="S27" s="30" t="str">
        <f>IF(
  AND($A27&lt;&gt;"",$I27&lt;&gt;"-",$I27&lt;&gt;""),
  """"&amp;shortcut設定!$F$7&amp;""" """&amp;$V27&amp;""" """&amp;$C27&amp;"""",
  ""
)</f>
        <v/>
      </c>
      <c r="T27" s="10" t="str">
        <f ca="1">IFERROR(
  VLOOKUP(
    $F27,
    shortcut設定!$F:$J,
    MATCH(
      "ProgramsIndex",
      shortcut設定!$F$11:$J$11,
      0
    ),
    FALSE
  ),
  ""
)</f>
        <v>171</v>
      </c>
      <c r="U27" s="37" t="str">
        <f t="shared" si="1"/>
        <v/>
      </c>
      <c r="V27" s="30" t="str">
        <f>IF(
  AND($A27&lt;&gt;"",$I27="○"),
  shortcut設定!$F$5&amp;"\"&amp;T27&amp;"_"&amp;A27&amp;"（"&amp;B27&amp;"）"&amp;U27&amp;".lnk",
  ""
)</f>
        <v/>
      </c>
      <c r="W27" s="30" t="str">
        <f>IF(
  AND($A27&lt;&gt;"",$K27="○"),
  """"&amp;shortcut設定!$F$7&amp;""" """&amp;$X27&amp;""" """&amp;$C27&amp;"""",
  ""
)</f>
        <v/>
      </c>
      <c r="X27" s="10" t="str">
        <f>IF(
  AND($A27&lt;&gt;"",$K27="○"),
  shortcut設定!$F$6&amp;"\"&amp;A27&amp;"（"&amp;B27&amp;"）.lnk",
  ""
)</f>
        <v/>
      </c>
      <c r="Y27" s="138" t="s">
        <v>326</v>
      </c>
    </row>
    <row r="28" spans="1:25">
      <c r="A28" s="10" t="s">
        <v>792</v>
      </c>
      <c r="B28" s="10" t="s">
        <v>950</v>
      </c>
      <c r="C28" s="10" t="s">
        <v>389</v>
      </c>
      <c r="D28" s="32" t="s">
        <v>284</v>
      </c>
      <c r="E28" s="32" t="s">
        <v>284</v>
      </c>
      <c r="F28" s="10" t="s">
        <v>138</v>
      </c>
      <c r="G28" s="32" t="s">
        <v>1064</v>
      </c>
      <c r="H28" s="32" t="s">
        <v>130</v>
      </c>
      <c r="I28" s="140" t="s">
        <v>130</v>
      </c>
      <c r="J28" s="141" t="s">
        <v>764</v>
      </c>
      <c r="K28" s="32" t="s">
        <v>130</v>
      </c>
      <c r="L28" s="10" t="str">
        <f>IF(
  AND(
    $A28&lt;&gt;"",
    COUNTIF(C:C,$A28)&gt;1
  ),
  "★NG★",
  ""
)</f>
        <v/>
      </c>
      <c r="M28" s="10" t="str">
        <f t="shared" si="0"/>
        <v/>
      </c>
      <c r="N28" s="30" t="str">
        <f ca="1">IF(
  AND($A28&lt;&gt;"",$G28="○"),
  "mkdir """&amp;P28&amp;""" &amp; """&amp;shortcut設定!$F$7&amp;""" """&amp;P28&amp;"\"&amp;A28&amp;"（"&amp;B28&amp;"）.lnk"" """&amp;C28&amp;"""",
  ""
)</f>
        <v>mkdir "%USERPROFILE%\AppData\Roaming\Microsoft\Windows\Start Menu\Programs\171_Utility_System" &amp; "C:\codes\vbs\command\CreateShortcutFile.vbs" "%USERPROFILE%\AppData\Roaming\Microsoft\Windows\Start Menu\Programs\171_Utility_System\DiskInfo（フォルダサイズ表示）.lnk" "C:\prg_exe\diskinfo64\DiskInfo3.exe"</v>
      </c>
      <c r="O28" s="10" t="str">
        <f ca="1">IFERROR(
  VLOOKUP(
    $F28,
    shortcut設定!$F:$J,
    MATCH(
      "ProgramsIndex",
      shortcut設定!$F$11:$J$11,
      0
    ),
    FALSE
  ),
  ""
)</f>
        <v>171</v>
      </c>
      <c r="P28" s="30" t="str">
        <f ca="1">IF(
  AND($A28&lt;&gt;"",$G28="○"),
  shortcut設定!$F$4&amp;"\"&amp;O28&amp;"_"&amp;F28,
  ""
)</f>
        <v>%USERPROFILE%\AppData\Roaming\Microsoft\Windows\Start Menu\Programs\171_Utility_System</v>
      </c>
      <c r="Q28" s="30" t="str">
        <f>IF(
  AND($A28&lt;&gt;"",$H28&lt;&gt;"-",$H28&lt;&gt;""),
  "mkdir """&amp;shortcut設定!$F$4&amp;"\"&amp;shortcut設定!$F$8&amp;""" &amp; """&amp;shortcut設定!$F$7&amp;""" """&amp;$R28&amp;""" """&amp;$C28&amp;"""",
  ""
)</f>
        <v/>
      </c>
      <c r="R28" s="31" t="str">
        <f>IF(
  AND($A28&lt;&gt;"",$H28&lt;&gt;"-",$H28&lt;&gt;""),
  shortcut設定!$F$4&amp;"\"&amp;shortcut設定!$F$8&amp;"\"&amp;H28&amp;"（"&amp;B28&amp;"）.lnk",
  ""
)</f>
        <v/>
      </c>
      <c r="S28" s="30" t="str">
        <f>IF(
  AND($A28&lt;&gt;"",$I28&lt;&gt;"-",$I28&lt;&gt;""),
  """"&amp;shortcut設定!$F$7&amp;""" """&amp;$V28&amp;""" """&amp;$C28&amp;"""",
  ""
)</f>
        <v/>
      </c>
      <c r="T28" s="10" t="str">
        <f ca="1">IFERROR(
  VLOOKUP(
    $F28,
    shortcut設定!$F:$J,
    MATCH(
      "ProgramsIndex",
      shortcut設定!$F$11:$J$11,
      0
    ),
    FALSE
  ),
  ""
)</f>
        <v>171</v>
      </c>
      <c r="U28" s="37" t="str">
        <f t="shared" si="1"/>
        <v/>
      </c>
      <c r="V28" s="30" t="str">
        <f>IF(
  AND($A28&lt;&gt;"",$I28="○"),
  shortcut設定!$F$5&amp;"\"&amp;T28&amp;"_"&amp;A28&amp;"（"&amp;B28&amp;"）"&amp;U28&amp;".lnk",
  ""
)</f>
        <v/>
      </c>
      <c r="W28" s="30" t="str">
        <f>IF(
  AND($A28&lt;&gt;"",$K28="○"),
  """"&amp;shortcut設定!$F$7&amp;""" """&amp;$X28&amp;""" """&amp;$C28&amp;"""",
  ""
)</f>
        <v/>
      </c>
      <c r="X28" s="10" t="str">
        <f>IF(
  AND($A28&lt;&gt;"",$K28="○"),
  shortcut設定!$F$6&amp;"\"&amp;A28&amp;"（"&amp;B28&amp;"）.lnk",
  ""
)</f>
        <v/>
      </c>
      <c r="Y28" s="138" t="s">
        <v>326</v>
      </c>
    </row>
    <row r="29" spans="1:25">
      <c r="A29" s="10" t="s">
        <v>793</v>
      </c>
      <c r="B29" s="10" t="s">
        <v>951</v>
      </c>
      <c r="C29" s="10" t="s">
        <v>390</v>
      </c>
      <c r="D29" s="32" t="s">
        <v>317</v>
      </c>
      <c r="E29" s="32" t="s">
        <v>284</v>
      </c>
      <c r="F29" s="10" t="s">
        <v>141</v>
      </c>
      <c r="G29" s="32" t="s">
        <v>1064</v>
      </c>
      <c r="H29" s="32" t="s">
        <v>130</v>
      </c>
      <c r="I29" s="140" t="s">
        <v>130</v>
      </c>
      <c r="J29" s="141" t="s">
        <v>764</v>
      </c>
      <c r="K29" s="32" t="s">
        <v>130</v>
      </c>
      <c r="L29" s="10" t="str">
        <f>IF(
  AND(
    $A29&lt;&gt;"",
    COUNTIF(C:C,$A29)&gt;1
  ),
  "★NG★",
  ""
)</f>
        <v/>
      </c>
      <c r="M29" s="10" t="str">
        <f t="shared" si="0"/>
        <v/>
      </c>
      <c r="N29" s="30" t="str">
        <f ca="1">IF(
  AND($A29&lt;&gt;"",$G29="○"),
  "mkdir """&amp;P29&amp;""" &amp; """&amp;shortcut設定!$F$7&amp;""" """&amp;P29&amp;"\"&amp;A29&amp;"（"&amp;B29&amp;"）.lnk"" """&amp;C29&amp;"""",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v>
      </c>
      <c r="O29" s="10" t="str">
        <f ca="1">IFERROR(
  VLOOKUP(
    $F29,
    shortcut設定!$F:$J,
    MATCH(
      "ProgramsIndex",
      shortcut設定!$F$11:$J$11,
      0
    ),
    FALSE
  ),
  ""
)</f>
        <v>111</v>
      </c>
      <c r="P29" s="30" t="str">
        <f ca="1">IF(
  AND($A29&lt;&gt;"",$G29="○"),
  shortcut設定!$F$4&amp;"\"&amp;O29&amp;"_"&amp;F29,
  ""
)</f>
        <v>%USERPROFILE%\AppData\Roaming\Microsoft\Windows\Start Menu\Programs\111_Common_Analyze</v>
      </c>
      <c r="Q29" s="30" t="str">
        <f>IF(
  AND($A29&lt;&gt;"",$H29&lt;&gt;"-",$H29&lt;&gt;""),
  "mkdir """&amp;shortcut設定!$F$4&amp;"\"&amp;shortcut設定!$F$8&amp;""" &amp; """&amp;shortcut設定!$F$7&amp;""" """&amp;$R29&amp;""" """&amp;$C29&amp;"""",
  ""
)</f>
        <v/>
      </c>
      <c r="R29" s="31" t="str">
        <f>IF(
  AND($A29&lt;&gt;"",$H29&lt;&gt;"-",$H29&lt;&gt;""),
  shortcut設定!$F$4&amp;"\"&amp;shortcut設定!$F$8&amp;"\"&amp;H29&amp;"（"&amp;B29&amp;"）.lnk",
  ""
)</f>
        <v/>
      </c>
      <c r="S29" s="30" t="str">
        <f>IF(
  AND($A29&lt;&gt;"",$I29&lt;&gt;"-",$I29&lt;&gt;""),
  """"&amp;shortcut設定!$F$7&amp;""" """&amp;$V29&amp;""" """&amp;$C29&amp;"""",
  ""
)</f>
        <v/>
      </c>
      <c r="T29" s="10" t="str">
        <f ca="1">IFERROR(
  VLOOKUP(
    $F29,
    shortcut設定!$F:$J,
    MATCH(
      "ProgramsIndex",
      shortcut設定!$F$11:$J$11,
      0
    ),
    FALSE
  ),
  ""
)</f>
        <v>111</v>
      </c>
      <c r="U29" s="37" t="str">
        <f t="shared" si="1"/>
        <v/>
      </c>
      <c r="V29" s="30" t="str">
        <f>IF(
  AND($A29&lt;&gt;"",$I29="○"),
  shortcut設定!$F$5&amp;"\"&amp;T29&amp;"_"&amp;A29&amp;"（"&amp;B29&amp;"）"&amp;U29&amp;".lnk",
  ""
)</f>
        <v/>
      </c>
      <c r="W29" s="30" t="str">
        <f>IF(
  AND($A29&lt;&gt;"",$K29="○"),
  """"&amp;shortcut設定!$F$7&amp;""" """&amp;$X29&amp;""" """&amp;$C29&amp;"""",
  ""
)</f>
        <v/>
      </c>
      <c r="X29" s="10" t="str">
        <f>IF(
  AND($A29&lt;&gt;"",$K29="○"),
  shortcut設定!$F$6&amp;"\"&amp;A29&amp;"（"&amp;B29&amp;"）.lnk",
  ""
)</f>
        <v/>
      </c>
      <c r="Y29" s="138" t="s">
        <v>326</v>
      </c>
    </row>
    <row r="30" spans="1:25">
      <c r="A30" s="10" t="s">
        <v>142</v>
      </c>
      <c r="B30" s="10" t="s">
        <v>952</v>
      </c>
      <c r="C30" s="10" t="s">
        <v>391</v>
      </c>
      <c r="D30" s="32" t="s">
        <v>284</v>
      </c>
      <c r="E30" s="32" t="s">
        <v>284</v>
      </c>
      <c r="F30" s="10" t="s">
        <v>134</v>
      </c>
      <c r="G30" s="32" t="s">
        <v>1064</v>
      </c>
      <c r="H30" s="32" t="s">
        <v>130</v>
      </c>
      <c r="I30" s="140" t="s">
        <v>130</v>
      </c>
      <c r="J30" s="141" t="s">
        <v>764</v>
      </c>
      <c r="K30" s="32" t="s">
        <v>1064</v>
      </c>
      <c r="L30" s="10" t="str">
        <f>IF(
  AND(
    $A30&lt;&gt;"",
    COUNTIF(C:C,$A30)&gt;1
  ),
  "★NG★",
  ""
)</f>
        <v/>
      </c>
      <c r="M30" s="10" t="str">
        <f t="shared" si="0"/>
        <v/>
      </c>
      <c r="N30" s="30" t="str">
        <f ca="1">IF(
  AND($A30&lt;&gt;"",$G30="○"),
  "mkdir """&amp;P30&amp;""" &amp; """&amp;shortcut設定!$F$7&amp;""" """&amp;P30&amp;"\"&amp;A30&amp;"（"&amp;B30&amp;"）.lnk"" """&amp;C30&amp;"""",
  ""
)</f>
        <v>mkdir "%USERPROFILE%\AppData\Roaming\Microsoft\Windows\Start Menu\Programs\172_Utility_Other" &amp; "C:\codes\vbs\command\CreateShortcutFile.vbs" "%USERPROFILE%\AppData\Roaming\Microsoft\Windows\Start Menu\Programs\172_Utility_Other\EasyShot（スクリーンショット）.lnk" "C:\prg_exe\EasyShot\EasyShot.exe"</v>
      </c>
      <c r="O30" s="10" t="str">
        <f ca="1">IFERROR(
  VLOOKUP(
    $F30,
    shortcut設定!$F:$J,
    MATCH(
      "ProgramsIndex",
      shortcut設定!$F$11:$J$11,
      0
    ),
    FALSE
  ),
  ""
)</f>
        <v>172</v>
      </c>
      <c r="P30" s="30" t="str">
        <f ca="1">IF(
  AND($A30&lt;&gt;"",$G30="○"),
  shortcut設定!$F$4&amp;"\"&amp;O30&amp;"_"&amp;F30,
  ""
)</f>
        <v>%USERPROFILE%\AppData\Roaming\Microsoft\Windows\Start Menu\Programs\172_Utility_Other</v>
      </c>
      <c r="Q30" s="30" t="str">
        <f>IF(
  AND($A30&lt;&gt;"",$H30&lt;&gt;"-",$H30&lt;&gt;""),
  "mkdir """&amp;shortcut設定!$F$4&amp;"\"&amp;shortcut設定!$F$8&amp;""" &amp; """&amp;shortcut設定!$F$7&amp;""" """&amp;$R30&amp;""" """&amp;$C30&amp;"""",
  ""
)</f>
        <v/>
      </c>
      <c r="R30" s="31" t="str">
        <f>IF(
  AND($A30&lt;&gt;"",$H30&lt;&gt;"-",$H30&lt;&gt;""),
  shortcut設定!$F$4&amp;"\"&amp;shortcut設定!$F$8&amp;"\"&amp;H30&amp;"（"&amp;B30&amp;"）.lnk",
  ""
)</f>
        <v/>
      </c>
      <c r="S30" s="30" t="str">
        <f>IF(
  AND($A30&lt;&gt;"",$I30&lt;&gt;"-",$I30&lt;&gt;""),
  """"&amp;shortcut設定!$F$7&amp;""" """&amp;$V30&amp;""" """&amp;$C30&amp;"""",
  ""
)</f>
        <v/>
      </c>
      <c r="T30" s="10" t="str">
        <f ca="1">IFERROR(
  VLOOKUP(
    $F30,
    shortcut設定!$F:$J,
    MATCH(
      "ProgramsIndex",
      shortcut設定!$F$11:$J$11,
      0
    ),
    FALSE
  ),
  ""
)</f>
        <v>172</v>
      </c>
      <c r="U30" s="37" t="str">
        <f t="shared" si="1"/>
        <v/>
      </c>
      <c r="V30" s="30" t="str">
        <f>IF(
  AND($A30&lt;&gt;"",$I30="○"),
  shortcut設定!$F$5&amp;"\"&amp;T30&amp;"_"&amp;A30&amp;"（"&amp;B30&amp;"）"&amp;U30&amp;".lnk",
  ""
)</f>
        <v/>
      </c>
      <c r="W30" s="30" t="str">
        <f>IF(
  AND($A30&lt;&gt;"",$K30="○"),
  """"&amp;shortcut設定!$F$7&amp;""" """&amp;$X30&amp;""" """&amp;$C30&amp;"""",
  ""
)</f>
        <v>"C:\codes\vbs\command\CreateShortcutFile.vbs" "%USERPROFILE%\AppData\Roaming\Microsoft\Windows\Start Menu\Programs\Startup\EasyShot（スクリーンショット）.lnk" "C:\prg_exe\EasyShot\EasyShot.exe"</v>
      </c>
      <c r="X30" s="10" t="str">
        <f>IF(
  AND($A30&lt;&gt;"",$K30="○"),
  shortcut設定!$F$6&amp;"\"&amp;A30&amp;"（"&amp;B30&amp;"）.lnk",
  ""
)</f>
        <v>%USERPROFILE%\AppData\Roaming\Microsoft\Windows\Start Menu\Programs\Startup\EasyShot（スクリーンショット）.lnk</v>
      </c>
      <c r="Y30" s="138" t="s">
        <v>326</v>
      </c>
    </row>
    <row r="31" spans="1:25">
      <c r="A31" s="10" t="s">
        <v>794</v>
      </c>
      <c r="B31" s="10" t="s">
        <v>953</v>
      </c>
      <c r="C31" s="10" t="s">
        <v>392</v>
      </c>
      <c r="D31" s="32" t="s">
        <v>317</v>
      </c>
      <c r="E31" s="32" t="s">
        <v>284</v>
      </c>
      <c r="F31" s="10" t="s">
        <v>137</v>
      </c>
      <c r="G31" s="32" t="s">
        <v>1064</v>
      </c>
      <c r="H31" s="32" t="s">
        <v>130</v>
      </c>
      <c r="I31" s="140" t="s">
        <v>130</v>
      </c>
      <c r="J31" s="141" t="s">
        <v>764</v>
      </c>
      <c r="K31" s="32" t="s">
        <v>130</v>
      </c>
      <c r="L31" s="10" t="str">
        <f>IF(
  AND(
    $A31&lt;&gt;"",
    COUNTIF(C:C,$A31)&gt;1
  ),
  "★NG★",
  ""
)</f>
        <v/>
      </c>
      <c r="M31" s="10" t="str">
        <f t="shared" si="0"/>
        <v/>
      </c>
      <c r="N31" s="30" t="str">
        <f ca="1">IF(
  AND($A31&lt;&gt;"",$G31="○"),
  "mkdir """&amp;P31&amp;""" &amp; """&amp;shortcut設定!$F$7&amp;""" """&amp;P31&amp;"\"&amp;A31&amp;"（"&amp;B31&amp;"）.lnk"" """&amp;C31&amp;"""",
  ""
)</f>
        <v>mkdir "%USERPROFILE%\AppData\Roaming\Microsoft\Windows\Start Menu\Programs\134_Music_Edit" &amp; "C:\codes\vbs\command\CreateShortcutFile.vbs" "%USERPROFILE%\AppData\Roaming\Microsoft\Windows\Start Menu\Programs\134_Music_Edit\EcoDecoTooL（mp3抜き出し）.lnk" "C:\prg_exe\EcoDecoTooL\EcoDecoTooL.exe"</v>
      </c>
      <c r="O31" s="10" t="str">
        <f ca="1">IFERROR(
  VLOOKUP(
    $F31,
    shortcut設定!$F:$J,
    MATCH(
      "ProgramsIndex",
      shortcut設定!$F$11:$J$11,
      0
    ),
    FALSE
  ),
  ""
)</f>
        <v>134</v>
      </c>
      <c r="P31" s="30" t="str">
        <f ca="1">IF(
  AND($A31&lt;&gt;"",$G31="○"),
  shortcut設定!$F$4&amp;"\"&amp;O31&amp;"_"&amp;F31,
  ""
)</f>
        <v>%USERPROFILE%\AppData\Roaming\Microsoft\Windows\Start Menu\Programs\134_Music_Edit</v>
      </c>
      <c r="Q31" s="30" t="str">
        <f>IF(
  AND($A31&lt;&gt;"",$H31&lt;&gt;"-",$H31&lt;&gt;""),
  "mkdir """&amp;shortcut設定!$F$4&amp;"\"&amp;shortcut設定!$F$8&amp;""" &amp; """&amp;shortcut設定!$F$7&amp;""" """&amp;$R31&amp;""" """&amp;$C31&amp;"""",
  ""
)</f>
        <v/>
      </c>
      <c r="R31" s="31" t="str">
        <f>IF(
  AND($A31&lt;&gt;"",$H31&lt;&gt;"-",$H31&lt;&gt;""),
  shortcut設定!$F$4&amp;"\"&amp;shortcut設定!$F$8&amp;"\"&amp;H31&amp;"（"&amp;B31&amp;"）.lnk",
  ""
)</f>
        <v/>
      </c>
      <c r="S31" s="30" t="str">
        <f>IF(
  AND($A31&lt;&gt;"",$I31&lt;&gt;"-",$I31&lt;&gt;""),
  """"&amp;shortcut設定!$F$7&amp;""" """&amp;$V31&amp;""" """&amp;$C31&amp;"""",
  ""
)</f>
        <v/>
      </c>
      <c r="T31" s="10" t="str">
        <f ca="1">IFERROR(
  VLOOKUP(
    $F31,
    shortcut設定!$F:$J,
    MATCH(
      "ProgramsIndex",
      shortcut設定!$F$11:$J$11,
      0
    ),
    FALSE
  ),
  ""
)</f>
        <v>134</v>
      </c>
      <c r="U31" s="37" t="str">
        <f t="shared" si="1"/>
        <v/>
      </c>
      <c r="V31" s="30" t="str">
        <f>IF(
  AND($A31&lt;&gt;"",$I31="○"),
  shortcut設定!$F$5&amp;"\"&amp;T31&amp;"_"&amp;A31&amp;"（"&amp;B31&amp;"）"&amp;U31&amp;".lnk",
  ""
)</f>
        <v/>
      </c>
      <c r="W31" s="30" t="str">
        <f>IF(
  AND($A31&lt;&gt;"",$K31="○"),
  """"&amp;shortcut設定!$F$7&amp;""" """&amp;$X31&amp;""" """&amp;$C31&amp;"""",
  ""
)</f>
        <v/>
      </c>
      <c r="X31" s="10" t="str">
        <f>IF(
  AND($A31&lt;&gt;"",$K31="○"),
  shortcut設定!$F$6&amp;"\"&amp;A31&amp;"（"&amp;B31&amp;"）.lnk",
  ""
)</f>
        <v/>
      </c>
      <c r="Y31" s="138" t="s">
        <v>326</v>
      </c>
    </row>
    <row r="32" spans="1:25">
      <c r="A32" s="10" t="s">
        <v>795</v>
      </c>
      <c r="B32" s="10" t="s">
        <v>954</v>
      </c>
      <c r="C32" s="10" t="s">
        <v>393</v>
      </c>
      <c r="D32" s="32" t="s">
        <v>284</v>
      </c>
      <c r="E32" s="32" t="s">
        <v>284</v>
      </c>
      <c r="F32" s="10" t="s">
        <v>133</v>
      </c>
      <c r="G32" s="32" t="s">
        <v>1064</v>
      </c>
      <c r="H32" s="32" t="s">
        <v>130</v>
      </c>
      <c r="I32" s="140" t="s">
        <v>130</v>
      </c>
      <c r="J32" s="141" t="s">
        <v>764</v>
      </c>
      <c r="K32" s="32" t="s">
        <v>130</v>
      </c>
      <c r="L32" s="10" t="str">
        <f>IF(
  AND(
    $A32&lt;&gt;"",
    COUNTIF(C:C,$A32)&gt;1
  ),
  "★NG★",
  ""
)</f>
        <v/>
      </c>
      <c r="M32" s="10" t="str">
        <f t="shared" si="0"/>
        <v/>
      </c>
      <c r="N32" s="30" t="str">
        <f ca="1">IF(
  AND($A32&lt;&gt;"",$G32="○"),
  "mkdir """&amp;P32&amp;""" &amp; """&amp;shortcut設定!$F$7&amp;""" """&amp;P32&amp;"\"&amp;A32&amp;"（"&amp;B32&amp;"）.lnk"" """&amp;C32&amp;"""",
  ""
)</f>
        <v>mkdir "%USERPROFILE%\AppData\Roaming\Microsoft\Windows\Start Menu\Programs\121_Doc_Analyze" &amp; "C:\codes\vbs\command\CreateShortcutFile.vbs" "%USERPROFILE%\AppData\Roaming\Microsoft\Windows\Start Menu\Programs\121_Doc_Analyze\EpTree（関数コールツリー）.lnk" "C:\prg_exe\EpTree\eptree.exe"</v>
      </c>
      <c r="O32" s="10" t="str">
        <f ca="1">IFERROR(
  VLOOKUP(
    $F32,
    shortcut設定!$F:$J,
    MATCH(
      "ProgramsIndex",
      shortcut設定!$F$11:$J$11,
      0
    ),
    FALSE
  ),
  ""
)</f>
        <v>121</v>
      </c>
      <c r="P32" s="30" t="str">
        <f ca="1">IF(
  AND($A32&lt;&gt;"",$G32="○"),
  shortcut設定!$F$4&amp;"\"&amp;O32&amp;"_"&amp;F32,
  ""
)</f>
        <v>%USERPROFILE%\AppData\Roaming\Microsoft\Windows\Start Menu\Programs\121_Doc_Analyze</v>
      </c>
      <c r="Q32" s="30" t="str">
        <f>IF(
  AND($A32&lt;&gt;"",$H32&lt;&gt;"-",$H32&lt;&gt;""),
  "mkdir """&amp;shortcut設定!$F$4&amp;"\"&amp;shortcut設定!$F$8&amp;""" &amp; """&amp;shortcut設定!$F$7&amp;""" """&amp;$R32&amp;""" """&amp;$C32&amp;"""",
  ""
)</f>
        <v/>
      </c>
      <c r="R32" s="31" t="str">
        <f>IF(
  AND($A32&lt;&gt;"",$H32&lt;&gt;"-",$H32&lt;&gt;""),
  shortcut設定!$F$4&amp;"\"&amp;shortcut設定!$F$8&amp;"\"&amp;H32&amp;"（"&amp;B32&amp;"）.lnk",
  ""
)</f>
        <v/>
      </c>
      <c r="S32" s="30" t="str">
        <f>IF(
  AND($A32&lt;&gt;"",$I32&lt;&gt;"-",$I32&lt;&gt;""),
  """"&amp;shortcut設定!$F$7&amp;""" """&amp;$V32&amp;""" """&amp;$C32&amp;"""",
  ""
)</f>
        <v/>
      </c>
      <c r="T32" s="10" t="str">
        <f ca="1">IFERROR(
  VLOOKUP(
    $F32,
    shortcut設定!$F:$J,
    MATCH(
      "ProgramsIndex",
      shortcut設定!$F$11:$J$11,
      0
    ),
    FALSE
  ),
  ""
)</f>
        <v>121</v>
      </c>
      <c r="U32" s="37" t="str">
        <f t="shared" si="1"/>
        <v/>
      </c>
      <c r="V32" s="30" t="str">
        <f>IF(
  AND($A32&lt;&gt;"",$I32="○"),
  shortcut設定!$F$5&amp;"\"&amp;T32&amp;"_"&amp;A32&amp;"（"&amp;B32&amp;"）"&amp;U32&amp;".lnk",
  ""
)</f>
        <v/>
      </c>
      <c r="W32" s="30" t="str">
        <f>IF(
  AND($A32&lt;&gt;"",$K32="○"),
  """"&amp;shortcut設定!$F$7&amp;""" """&amp;$X32&amp;""" """&amp;$C32&amp;"""",
  ""
)</f>
        <v/>
      </c>
      <c r="X32" s="10" t="str">
        <f>IF(
  AND($A32&lt;&gt;"",$K32="○"),
  shortcut設定!$F$6&amp;"\"&amp;A32&amp;"（"&amp;B32&amp;"）.lnk",
  ""
)</f>
        <v/>
      </c>
      <c r="Y32" s="138" t="s">
        <v>326</v>
      </c>
    </row>
    <row r="33" spans="1:25">
      <c r="A33" s="10" t="s">
        <v>796</v>
      </c>
      <c r="B33" s="10" t="s">
        <v>955</v>
      </c>
      <c r="C33" s="10" t="s">
        <v>394</v>
      </c>
      <c r="D33" s="32" t="s">
        <v>284</v>
      </c>
      <c r="E33" s="32" t="s">
        <v>284</v>
      </c>
      <c r="F33" s="10" t="s">
        <v>133</v>
      </c>
      <c r="G33" s="32" t="s">
        <v>1064</v>
      </c>
      <c r="H33" s="32" t="s">
        <v>130</v>
      </c>
      <c r="I33" s="140" t="s">
        <v>130</v>
      </c>
      <c r="J33" s="141" t="s">
        <v>764</v>
      </c>
      <c r="K33" s="32" t="s">
        <v>130</v>
      </c>
      <c r="L33" s="10" t="str">
        <f>IF(
  AND(
    $A33&lt;&gt;"",
    COUNTIF(C:C,$A33)&gt;1
  ),
  "★NG★",
  ""
)</f>
        <v/>
      </c>
      <c r="M33" s="10" t="str">
        <f t="shared" si="0"/>
        <v/>
      </c>
      <c r="N33" s="30" t="str">
        <f ca="1">IF(
  AND($A33&lt;&gt;"",$G33="○"),
  "mkdir """&amp;P33&amp;""" &amp; """&amp;shortcut設定!$F$7&amp;""" """&amp;P33&amp;"\"&amp;A33&amp;"（"&amp;B33&amp;"）.lnk"" """&amp;C33&amp;"""",
  ""
)</f>
        <v>mkdir "%USERPROFILE%\AppData\Roaming\Microsoft\Windows\Start Menu\Programs\121_Doc_Analyze" &amp; "C:\codes\vbs\command\CreateShortcutFile.vbs" "%USERPROFILE%\AppData\Roaming\Microsoft\Windows\Start Menu\Programs\121_Doc_Analyze\EptreeVB（関数コールツリーVB用）.lnk" "C:\prg_exe\Eptree_vb\eptree_vb.exe"</v>
      </c>
      <c r="O33" s="10" t="str">
        <f ca="1">IFERROR(
  VLOOKUP(
    $F33,
    shortcut設定!$F:$J,
    MATCH(
      "ProgramsIndex",
      shortcut設定!$F$11:$J$11,
      0
    ),
    FALSE
  ),
  ""
)</f>
        <v>121</v>
      </c>
      <c r="P33" s="30" t="str">
        <f ca="1">IF(
  AND($A33&lt;&gt;"",$G33="○"),
  shortcut設定!$F$4&amp;"\"&amp;O33&amp;"_"&amp;F33,
  ""
)</f>
        <v>%USERPROFILE%\AppData\Roaming\Microsoft\Windows\Start Menu\Programs\121_Doc_Analyze</v>
      </c>
      <c r="Q33" s="30" t="str">
        <f>IF(
  AND($A33&lt;&gt;"",$H33&lt;&gt;"-",$H33&lt;&gt;""),
  "mkdir """&amp;shortcut設定!$F$4&amp;"\"&amp;shortcut設定!$F$8&amp;""" &amp; """&amp;shortcut設定!$F$7&amp;""" """&amp;$R33&amp;""" """&amp;$C33&amp;"""",
  ""
)</f>
        <v/>
      </c>
      <c r="R33" s="31" t="str">
        <f>IF(
  AND($A33&lt;&gt;"",$H33&lt;&gt;"-",$H33&lt;&gt;""),
  shortcut設定!$F$4&amp;"\"&amp;shortcut設定!$F$8&amp;"\"&amp;H33&amp;"（"&amp;B33&amp;"）.lnk",
  ""
)</f>
        <v/>
      </c>
      <c r="S33" s="30" t="str">
        <f>IF(
  AND($A33&lt;&gt;"",$I33&lt;&gt;"-",$I33&lt;&gt;""),
  """"&amp;shortcut設定!$F$7&amp;""" """&amp;$V33&amp;""" """&amp;$C33&amp;"""",
  ""
)</f>
        <v/>
      </c>
      <c r="T33" s="10" t="str">
        <f ca="1">IFERROR(
  VLOOKUP(
    $F33,
    shortcut設定!$F:$J,
    MATCH(
      "ProgramsIndex",
      shortcut設定!$F$11:$J$11,
      0
    ),
    FALSE
  ),
  ""
)</f>
        <v>121</v>
      </c>
      <c r="U33" s="37" t="str">
        <f t="shared" si="1"/>
        <v/>
      </c>
      <c r="V33" s="30" t="str">
        <f>IF(
  AND($A33&lt;&gt;"",$I33="○"),
  shortcut設定!$F$5&amp;"\"&amp;T33&amp;"_"&amp;A33&amp;"（"&amp;B33&amp;"）"&amp;U33&amp;".lnk",
  ""
)</f>
        <v/>
      </c>
      <c r="W33" s="30" t="str">
        <f>IF(
  AND($A33&lt;&gt;"",$K33="○"),
  """"&amp;shortcut設定!$F$7&amp;""" """&amp;$X33&amp;""" """&amp;$C33&amp;"""",
  ""
)</f>
        <v/>
      </c>
      <c r="X33" s="10" t="str">
        <f>IF(
  AND($A33&lt;&gt;"",$K33="○"),
  shortcut設定!$F$6&amp;"\"&amp;A33&amp;"（"&amp;B33&amp;"）.lnk",
  ""
)</f>
        <v/>
      </c>
      <c r="Y33" s="138" t="s">
        <v>326</v>
      </c>
    </row>
    <row r="34" spans="1:25">
      <c r="A34" s="10" t="s">
        <v>797</v>
      </c>
      <c r="B34" s="10" t="s">
        <v>956</v>
      </c>
      <c r="C34" s="10" t="s">
        <v>395</v>
      </c>
      <c r="D34" s="32" t="s">
        <v>284</v>
      </c>
      <c r="E34" s="32" t="s">
        <v>284</v>
      </c>
      <c r="F34" s="10" t="s">
        <v>139</v>
      </c>
      <c r="G34" s="32" t="s">
        <v>1064</v>
      </c>
      <c r="H34" s="32" t="s">
        <v>130</v>
      </c>
      <c r="I34" s="140" t="s">
        <v>130</v>
      </c>
      <c r="J34" s="141" t="s">
        <v>764</v>
      </c>
      <c r="K34" s="32" t="s">
        <v>130</v>
      </c>
      <c r="L34" s="10" t="str">
        <f>IF(
  AND(
    $A34&lt;&gt;"",
    COUNTIF(C:C,$A34)&gt;1
  ),
  "★NG★",
  ""
)</f>
        <v/>
      </c>
      <c r="M34" s="10" t="str">
        <f t="shared" si="0"/>
        <v/>
      </c>
      <c r="N34" s="30" t="str">
        <f ca="1">IF(
  AND($A34&lt;&gt;"",$G34="○"),
  "mkdir """&amp;P34&amp;""" &amp; """&amp;shortcut設定!$F$7&amp;""" """&amp;P34&amp;"\"&amp;A34&amp;"（"&amp;B34&amp;"）.lnk"" """&amp;C34&amp;"""",
  ""
)</f>
        <v>mkdir "%USERPROFILE%\AppData\Roaming\Microsoft\Windows\Start Menu\Programs\112_Common_View" &amp; "C:\codes\vbs\command\CreateShortcutFile.vbs" "%USERPROFILE%\AppData\Roaming\Microsoft\Windows\Start Menu\Programs\112_Common_View\Everything（ファイルビューアー）.lnk" "C:\prg_exe\Everything\Everything.exe"</v>
      </c>
      <c r="O34" s="10" t="str">
        <f ca="1">IFERROR(
  VLOOKUP(
    $F34,
    shortcut設定!$F:$J,
    MATCH(
      "ProgramsIndex",
      shortcut設定!$F$11:$J$11,
      0
    ),
    FALSE
  ),
  ""
)</f>
        <v>112</v>
      </c>
      <c r="P34" s="30" t="str">
        <f ca="1">IF(
  AND($A34&lt;&gt;"",$G34="○"),
  shortcut設定!$F$4&amp;"\"&amp;O34&amp;"_"&amp;F34,
  ""
)</f>
        <v>%USERPROFILE%\AppData\Roaming\Microsoft\Windows\Start Menu\Programs\112_Common_View</v>
      </c>
      <c r="Q34" s="30" t="str">
        <f>IF(
  AND($A34&lt;&gt;"",$H34&lt;&gt;"-",$H34&lt;&gt;""),
  "mkdir """&amp;shortcut設定!$F$4&amp;"\"&amp;shortcut設定!$F$8&amp;""" &amp; """&amp;shortcut設定!$F$7&amp;""" """&amp;$R34&amp;""" """&amp;$C34&amp;"""",
  ""
)</f>
        <v/>
      </c>
      <c r="R34" s="31" t="str">
        <f>IF(
  AND($A34&lt;&gt;"",$H34&lt;&gt;"-",$H34&lt;&gt;""),
  shortcut設定!$F$4&amp;"\"&amp;shortcut設定!$F$8&amp;"\"&amp;H34&amp;"（"&amp;B34&amp;"）.lnk",
  ""
)</f>
        <v/>
      </c>
      <c r="S34" s="30" t="str">
        <f>IF(
  AND($A34&lt;&gt;"",$I34&lt;&gt;"-",$I34&lt;&gt;""),
  """"&amp;shortcut設定!$F$7&amp;""" """&amp;$V34&amp;""" """&amp;$C34&amp;"""",
  ""
)</f>
        <v/>
      </c>
      <c r="T34" s="10" t="str">
        <f ca="1">IFERROR(
  VLOOKUP(
    $F34,
    shortcut設定!$F:$J,
    MATCH(
      "ProgramsIndex",
      shortcut設定!$F$11:$J$11,
      0
    ),
    FALSE
  ),
  ""
)</f>
        <v>112</v>
      </c>
      <c r="U34" s="37" t="str">
        <f t="shared" si="1"/>
        <v/>
      </c>
      <c r="V34" s="30" t="str">
        <f>IF(
  AND($A34&lt;&gt;"",$I34="○"),
  shortcut設定!$F$5&amp;"\"&amp;T34&amp;"_"&amp;A34&amp;"（"&amp;B34&amp;"）"&amp;U34&amp;".lnk",
  ""
)</f>
        <v/>
      </c>
      <c r="W34" s="30" t="str">
        <f>IF(
  AND($A34&lt;&gt;"",$K34="○"),
  """"&amp;shortcut設定!$F$7&amp;""" """&amp;$X34&amp;""" """&amp;$C34&amp;"""",
  ""
)</f>
        <v/>
      </c>
      <c r="X34" s="10" t="str">
        <f>IF(
  AND($A34&lt;&gt;"",$K34="○"),
  shortcut設定!$F$6&amp;"\"&amp;A34&amp;"（"&amp;B34&amp;"）.lnk",
  ""
)</f>
        <v/>
      </c>
      <c r="Y34" s="138" t="s">
        <v>326</v>
      </c>
    </row>
    <row r="35" spans="1:25">
      <c r="A35" s="10" t="s">
        <v>798</v>
      </c>
      <c r="B35" s="10" t="s">
        <v>957</v>
      </c>
      <c r="C35" s="10" t="s">
        <v>396</v>
      </c>
      <c r="D35" s="32" t="s">
        <v>317</v>
      </c>
      <c r="E35" s="32" t="s">
        <v>284</v>
      </c>
      <c r="F35" s="10" t="s">
        <v>141</v>
      </c>
      <c r="G35" s="32" t="s">
        <v>1064</v>
      </c>
      <c r="H35" s="32" t="s">
        <v>130</v>
      </c>
      <c r="I35" s="140" t="s">
        <v>130</v>
      </c>
      <c r="J35" s="141" t="s">
        <v>764</v>
      </c>
      <c r="K35" s="32" t="s">
        <v>130</v>
      </c>
      <c r="L35" s="10" t="str">
        <f>IF(
  AND(
    $A35&lt;&gt;"",
    COUNTIF(C:C,$A35)&gt;1
  ),
  "★NG★",
  ""
)</f>
        <v/>
      </c>
      <c r="M35" s="10" t="str">
        <f t="shared" si="0"/>
        <v/>
      </c>
      <c r="N35" s="30" t="str">
        <f ca="1">IF(
  AND($A35&lt;&gt;"",$G35="○"),
  "mkdir """&amp;P35&amp;""" &amp; """&amp;shortcut設定!$F$7&amp;""" """&amp;P35&amp;"\"&amp;A35&amp;"（"&amp;B35&amp;"）.lnk"" """&amp;C35&amp;"""",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v>
      </c>
      <c r="O35" s="10" t="str">
        <f ca="1">IFERROR(
  VLOOKUP(
    $F35,
    shortcut設定!$F:$J,
    MATCH(
      "ProgramsIndex",
      shortcut設定!$F$11:$J$11,
      0
    ),
    FALSE
  ),
  ""
)</f>
        <v>111</v>
      </c>
      <c r="P35" s="30" t="str">
        <f ca="1">IF(
  AND($A35&lt;&gt;"",$G35="○"),
  shortcut設定!$F$4&amp;"\"&amp;O35&amp;"_"&amp;F35,
  ""
)</f>
        <v>%USERPROFILE%\AppData\Roaming\Microsoft\Windows\Start Menu\Programs\111_Common_Analyze</v>
      </c>
      <c r="Q35" s="30" t="str">
        <f>IF(
  AND($A35&lt;&gt;"",$H35&lt;&gt;"-",$H35&lt;&gt;""),
  "mkdir """&amp;shortcut設定!$F$4&amp;"\"&amp;shortcut設定!$F$8&amp;""" &amp; """&amp;shortcut設定!$F$7&amp;""" """&amp;$R35&amp;""" """&amp;$C35&amp;"""",
  ""
)</f>
        <v/>
      </c>
      <c r="R35" s="31" t="str">
        <f>IF(
  AND($A35&lt;&gt;"",$H35&lt;&gt;"-",$H35&lt;&gt;""),
  shortcut設定!$F$4&amp;"\"&amp;shortcut設定!$F$8&amp;"\"&amp;H35&amp;"（"&amp;B35&amp;"）.lnk",
  ""
)</f>
        <v/>
      </c>
      <c r="S35" s="30" t="str">
        <f>IF(
  AND($A35&lt;&gt;"",$I35&lt;&gt;"-",$I35&lt;&gt;""),
  """"&amp;shortcut設定!$F$7&amp;""" """&amp;$V35&amp;""" """&amp;$C35&amp;"""",
  ""
)</f>
        <v/>
      </c>
      <c r="T35" s="10" t="str">
        <f ca="1">IFERROR(
  VLOOKUP(
    $F35,
    shortcut設定!$F:$J,
    MATCH(
      "ProgramsIndex",
      shortcut設定!$F$11:$J$11,
      0
    ),
    FALSE
  ),
  ""
)</f>
        <v>111</v>
      </c>
      <c r="U35" s="37" t="str">
        <f t="shared" si="1"/>
        <v/>
      </c>
      <c r="V35" s="30" t="str">
        <f>IF(
  AND($A35&lt;&gt;"",$I35="○"),
  shortcut設定!$F$5&amp;"\"&amp;T35&amp;"_"&amp;A35&amp;"（"&amp;B35&amp;"）"&amp;U35&amp;".lnk",
  ""
)</f>
        <v/>
      </c>
      <c r="W35" s="30" t="str">
        <f>IF(
  AND($A35&lt;&gt;"",$K35="○"),
  """"&amp;shortcut設定!$F$7&amp;""" """&amp;$X35&amp;""" """&amp;$C35&amp;"""",
  ""
)</f>
        <v/>
      </c>
      <c r="X35" s="10" t="str">
        <f>IF(
  AND($A35&lt;&gt;"",$K35="○"),
  shortcut設定!$F$6&amp;"\"&amp;A35&amp;"（"&amp;B35&amp;"）.lnk",
  ""
)</f>
        <v/>
      </c>
      <c r="Y35" s="138" t="s">
        <v>326</v>
      </c>
    </row>
    <row r="36" spans="1:25">
      <c r="A36" s="10" t="s">
        <v>799</v>
      </c>
      <c r="B36" s="10" t="s">
        <v>958</v>
      </c>
      <c r="C36" s="10" t="s">
        <v>397</v>
      </c>
      <c r="D36" s="32" t="s">
        <v>317</v>
      </c>
      <c r="E36" s="32" t="s">
        <v>284</v>
      </c>
      <c r="F36" s="10" t="s">
        <v>133</v>
      </c>
      <c r="G36" s="32" t="s">
        <v>1064</v>
      </c>
      <c r="H36" s="32" t="s">
        <v>130</v>
      </c>
      <c r="I36" s="140" t="s">
        <v>130</v>
      </c>
      <c r="J36" s="141" t="s">
        <v>764</v>
      </c>
      <c r="K36" s="32" t="s">
        <v>130</v>
      </c>
      <c r="L36" s="10" t="str">
        <f>IF(
  AND(
    $A36&lt;&gt;"",
    COUNTIF(C:C,$A36)&gt;1
  ),
  "★NG★",
  ""
)</f>
        <v/>
      </c>
      <c r="M36" s="10" t="str">
        <f t="shared" ref="M36:M65" si="2">IF(
  OR(
    $F36="-",
    COUNTIF(カテゴリ,$F36)&gt;0
  ),
  "",
  "★NG★"
)</f>
        <v/>
      </c>
      <c r="N36" s="30" t="str">
        <f ca="1">IF(
  AND($A36&lt;&gt;"",$G36="○"),
  "mkdir """&amp;P36&amp;""" &amp; """&amp;shortcut設定!$F$7&amp;""" """&amp;P36&amp;"\"&amp;A36&amp;"（"&amp;B36&amp;"）.lnk"" """&amp;C36&amp;"""",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v>
      </c>
      <c r="O36" s="10" t="str">
        <f ca="1">IFERROR(
  VLOOKUP(
    $F36,
    shortcut設定!$F:$J,
    MATCH(
      "ProgramsIndex",
      shortcut設定!$F$11:$J$11,
      0
    ),
    FALSE
  ),
  ""
)</f>
        <v>121</v>
      </c>
      <c r="P36" s="30" t="str">
        <f ca="1">IF(
  AND($A36&lt;&gt;"",$G36="○"),
  shortcut設定!$F$4&amp;"\"&amp;O36&amp;"_"&amp;F36,
  ""
)</f>
        <v>%USERPROFILE%\AppData\Roaming\Microsoft\Windows\Start Menu\Programs\121_Doc_Analyze</v>
      </c>
      <c r="Q36" s="30" t="str">
        <f>IF(
  AND($A36&lt;&gt;"",$H36&lt;&gt;"-",$H36&lt;&gt;""),
  "mkdir """&amp;shortcut設定!$F$4&amp;"\"&amp;shortcut設定!$F$8&amp;""" &amp; """&amp;shortcut設定!$F$7&amp;""" """&amp;$R36&amp;""" """&amp;$C36&amp;"""",
  ""
)</f>
        <v/>
      </c>
      <c r="R36" s="31" t="str">
        <f>IF(
  AND($A36&lt;&gt;"",$H36&lt;&gt;"-",$H36&lt;&gt;""),
  shortcut設定!$F$4&amp;"\"&amp;shortcut設定!$F$8&amp;"\"&amp;H36&amp;"（"&amp;B36&amp;"）.lnk",
  ""
)</f>
        <v/>
      </c>
      <c r="S36" s="30" t="str">
        <f>IF(
  AND($A36&lt;&gt;"",$I36&lt;&gt;"-",$I36&lt;&gt;""),
  """"&amp;shortcut設定!$F$7&amp;""" """&amp;$V36&amp;""" """&amp;$C36&amp;"""",
  ""
)</f>
        <v/>
      </c>
      <c r="T36" s="10" t="str">
        <f ca="1">IFERROR(
  VLOOKUP(
    $F36,
    shortcut設定!$F:$J,
    MATCH(
      "ProgramsIndex",
      shortcut設定!$F$11:$J$11,
      0
    ),
    FALSE
  ),
  ""
)</f>
        <v>121</v>
      </c>
      <c r="U36" s="37" t="str">
        <f t="shared" si="1"/>
        <v/>
      </c>
      <c r="V36" s="30" t="str">
        <f>IF(
  AND($A36&lt;&gt;"",$I36="○"),
  shortcut設定!$F$5&amp;"\"&amp;T36&amp;"_"&amp;A36&amp;"（"&amp;B36&amp;"）"&amp;U36&amp;".lnk",
  ""
)</f>
        <v/>
      </c>
      <c r="W36" s="30" t="str">
        <f>IF(
  AND($A36&lt;&gt;"",$K36="○"),
  """"&amp;shortcut設定!$F$7&amp;""" """&amp;$X36&amp;""" """&amp;$C36&amp;"""",
  ""
)</f>
        <v/>
      </c>
      <c r="X36" s="10" t="str">
        <f>IF(
  AND($A36&lt;&gt;"",$K36="○"),
  shortcut設定!$F$6&amp;"\"&amp;A36&amp;"（"&amp;B36&amp;"）.lnk",
  ""
)</f>
        <v/>
      </c>
      <c r="Y36" s="138" t="s">
        <v>326</v>
      </c>
    </row>
    <row r="37" spans="1:25">
      <c r="A37" s="10" t="s">
        <v>800</v>
      </c>
      <c r="B37" s="10" t="s">
        <v>959</v>
      </c>
      <c r="C37" s="10" t="s">
        <v>398</v>
      </c>
      <c r="D37" s="32" t="s">
        <v>45</v>
      </c>
      <c r="E37" s="32" t="s">
        <v>284</v>
      </c>
      <c r="F37" s="10" t="s">
        <v>129</v>
      </c>
      <c r="G37" s="32" t="s">
        <v>1064</v>
      </c>
      <c r="H37" s="32" t="s">
        <v>130</v>
      </c>
      <c r="I37" s="140" t="s">
        <v>130</v>
      </c>
      <c r="J37" s="141" t="s">
        <v>764</v>
      </c>
      <c r="K37" s="32" t="s">
        <v>130</v>
      </c>
      <c r="L37" s="10" t="str">
        <f>IF(
  AND(
    $A37&lt;&gt;"",
    COUNTIF(C:C,$A37)&gt;1
  ),
  "★NG★",
  ""
)</f>
        <v/>
      </c>
      <c r="M37" s="10" t="str">
        <f t="shared" si="2"/>
        <v/>
      </c>
      <c r="N37" s="30" t="str">
        <f ca="1">IF(
  AND($A37&lt;&gt;"",$G37="○"),
  "mkdir """&amp;P37&amp;""" &amp; """&amp;shortcut設定!$F$7&amp;""" """&amp;P37&amp;"\"&amp;A37&amp;"（"&amp;B37&amp;"）.lnk"" """&amp;C37&amp;"""",
  ""
)</f>
        <v>mkdir "%USERPROFILE%\AppData\Roaming\Microsoft\Windows\Start Menu\Programs\113_Common_Edit" &amp; "C:\codes\vbs\command\CreateShortcutFile.vbs" "%USERPROFILE%\AppData\Roaming\Microsoft\Windows\Start Menu\Programs\113_Common_Edit\FireFileCopy（ファイル高速コピー）.lnk" "C:\prg_exe\FireFileCopy\FFC.exe"</v>
      </c>
      <c r="O37" s="10" t="str">
        <f ca="1">IFERROR(
  VLOOKUP(
    $F37,
    shortcut設定!$F:$J,
    MATCH(
      "ProgramsIndex",
      shortcut設定!$F$11:$J$11,
      0
    ),
    FALSE
  ),
  ""
)</f>
        <v>113</v>
      </c>
      <c r="P37" s="30" t="str">
        <f ca="1">IF(
  AND($A37&lt;&gt;"",$G37="○"),
  shortcut設定!$F$4&amp;"\"&amp;O37&amp;"_"&amp;F37,
  ""
)</f>
        <v>%USERPROFILE%\AppData\Roaming\Microsoft\Windows\Start Menu\Programs\113_Common_Edit</v>
      </c>
      <c r="Q37" s="30" t="str">
        <f>IF(
  AND($A37&lt;&gt;"",$H37&lt;&gt;"-",$H37&lt;&gt;""),
  "mkdir """&amp;shortcut設定!$F$4&amp;"\"&amp;shortcut設定!$F$8&amp;""" &amp; """&amp;shortcut設定!$F$7&amp;""" """&amp;$R37&amp;""" """&amp;$C37&amp;"""",
  ""
)</f>
        <v/>
      </c>
      <c r="R37" s="31" t="str">
        <f>IF(
  AND($A37&lt;&gt;"",$H37&lt;&gt;"-",$H37&lt;&gt;""),
  shortcut設定!$F$4&amp;"\"&amp;shortcut設定!$F$8&amp;"\"&amp;H37&amp;"（"&amp;B37&amp;"）.lnk",
  ""
)</f>
        <v/>
      </c>
      <c r="S37" s="30" t="str">
        <f>IF(
  AND($A37&lt;&gt;"",$I37&lt;&gt;"-",$I37&lt;&gt;""),
  """"&amp;shortcut設定!$F$7&amp;""" """&amp;$V37&amp;""" """&amp;$C37&amp;"""",
  ""
)</f>
        <v/>
      </c>
      <c r="T37" s="10" t="str">
        <f ca="1">IFERROR(
  VLOOKUP(
    $F37,
    shortcut設定!$F:$J,
    MATCH(
      "ProgramsIndex",
      shortcut設定!$F$11:$J$11,
      0
    ),
    FALSE
  ),
  ""
)</f>
        <v>113</v>
      </c>
      <c r="U37" s="37" t="str">
        <f t="shared" si="1"/>
        <v/>
      </c>
      <c r="V37" s="30" t="str">
        <f>IF(
  AND($A37&lt;&gt;"",$I37="○"),
  shortcut設定!$F$5&amp;"\"&amp;T37&amp;"_"&amp;A37&amp;"（"&amp;B37&amp;"）"&amp;U37&amp;".lnk",
  ""
)</f>
        <v/>
      </c>
      <c r="W37" s="30" t="str">
        <f>IF(
  AND($A37&lt;&gt;"",$K37="○"),
  """"&amp;shortcut設定!$F$7&amp;""" """&amp;$X37&amp;""" """&amp;$C37&amp;"""",
  ""
)</f>
        <v/>
      </c>
      <c r="X37" s="10" t="str">
        <f>IF(
  AND($A37&lt;&gt;"",$K37="○"),
  shortcut設定!$F$6&amp;"\"&amp;A37&amp;"（"&amp;B37&amp;"）.lnk",
  ""
)</f>
        <v/>
      </c>
      <c r="Y37" s="138" t="s">
        <v>326</v>
      </c>
    </row>
    <row r="38" spans="1:25">
      <c r="A38" s="10" t="s">
        <v>801</v>
      </c>
      <c r="B38" s="10" t="s">
        <v>937</v>
      </c>
      <c r="C38" s="10" t="s">
        <v>399</v>
      </c>
      <c r="D38" s="32" t="s">
        <v>317</v>
      </c>
      <c r="E38" s="32" t="s">
        <v>284</v>
      </c>
      <c r="F38" s="10" t="s">
        <v>135</v>
      </c>
      <c r="G38" s="32" t="s">
        <v>1064</v>
      </c>
      <c r="H38" s="32" t="s">
        <v>130</v>
      </c>
      <c r="I38" s="140" t="s">
        <v>130</v>
      </c>
      <c r="J38" s="141" t="s">
        <v>764</v>
      </c>
      <c r="K38" s="32" t="s">
        <v>130</v>
      </c>
      <c r="L38" s="10" t="str">
        <f>IF(
  AND(
    $A38&lt;&gt;"",
    COUNTIF(C:C,$A38)&gt;1
  ),
  "★NG★",
  ""
)</f>
        <v/>
      </c>
      <c r="M38" s="10" t="str">
        <f t="shared" si="2"/>
        <v/>
      </c>
      <c r="N38" s="30" t="str">
        <f ca="1">IF(
  AND($A38&lt;&gt;"",$G38="○"),
  "mkdir """&amp;P38&amp;""" &amp; """&amp;shortcut設定!$F$7&amp;""" """&amp;P38&amp;"\"&amp;A38&amp;"（"&amp;B38&amp;"）.lnk"" """&amp;C38&amp;"""",
  ""
)</f>
        <v>mkdir "%USERPROFILE%\AppData\Roaming\Microsoft\Windows\Start Menu\Programs\161_Network_Global" &amp; "C:\codes\vbs\command\CreateShortcutFile.vbs" "%USERPROFILE%\AppData\Roaming\Microsoft\Windows\Start Menu\Programs\161_Network_Global\Firefox（ブラウザ）.lnk" "C:\prg_exe\FirefoxPortable\FirefoxPortable.exe"</v>
      </c>
      <c r="O38" s="10" t="str">
        <f ca="1">IFERROR(
  VLOOKUP(
    $F38,
    shortcut設定!$F:$J,
    MATCH(
      "ProgramsIndex",
      shortcut設定!$F$11:$J$11,
      0
    ),
    FALSE
  ),
  ""
)</f>
        <v>161</v>
      </c>
      <c r="P38" s="30" t="str">
        <f ca="1">IF(
  AND($A38&lt;&gt;"",$G38="○"),
  shortcut設定!$F$4&amp;"\"&amp;O38&amp;"_"&amp;F38,
  ""
)</f>
        <v>%USERPROFILE%\AppData\Roaming\Microsoft\Windows\Start Menu\Programs\161_Network_Global</v>
      </c>
      <c r="Q38" s="30" t="str">
        <f>IF(
  AND($A38&lt;&gt;"",$H38&lt;&gt;"-",$H38&lt;&gt;""),
  "mkdir """&amp;shortcut設定!$F$4&amp;"\"&amp;shortcut設定!$F$8&amp;""" &amp; """&amp;shortcut設定!$F$7&amp;""" """&amp;$R38&amp;""" """&amp;$C38&amp;"""",
  ""
)</f>
        <v/>
      </c>
      <c r="R38" s="31" t="str">
        <f>IF(
  AND($A38&lt;&gt;"",$H38&lt;&gt;"-",$H38&lt;&gt;""),
  shortcut設定!$F$4&amp;"\"&amp;shortcut設定!$F$8&amp;"\"&amp;H38&amp;"（"&amp;B38&amp;"）.lnk",
  ""
)</f>
        <v/>
      </c>
      <c r="S38" s="30" t="str">
        <f>IF(
  AND($A38&lt;&gt;"",$I38&lt;&gt;"-",$I38&lt;&gt;""),
  """"&amp;shortcut設定!$F$7&amp;""" """&amp;$V38&amp;""" """&amp;$C38&amp;"""",
  ""
)</f>
        <v/>
      </c>
      <c r="T38" s="10" t="str">
        <f ca="1">IFERROR(
  VLOOKUP(
    $F38,
    shortcut設定!$F:$J,
    MATCH(
      "ProgramsIndex",
      shortcut設定!$F$11:$J$11,
      0
    ),
    FALSE
  ),
  ""
)</f>
        <v>161</v>
      </c>
      <c r="U38" s="37" t="str">
        <f t="shared" si="1"/>
        <v/>
      </c>
      <c r="V38" s="30" t="str">
        <f>IF(
  AND($A38&lt;&gt;"",$I38="○"),
  shortcut設定!$F$5&amp;"\"&amp;T38&amp;"_"&amp;A38&amp;"（"&amp;B38&amp;"）"&amp;U38&amp;".lnk",
  ""
)</f>
        <v/>
      </c>
      <c r="W38" s="30" t="str">
        <f>IF(
  AND($A38&lt;&gt;"",$K38="○"),
  """"&amp;shortcut設定!$F$7&amp;""" """&amp;$X38&amp;""" """&amp;$C38&amp;"""",
  ""
)</f>
        <v/>
      </c>
      <c r="X38" s="10" t="str">
        <f>IF(
  AND($A38&lt;&gt;"",$K38="○"),
  shortcut設定!$F$6&amp;"\"&amp;A38&amp;"（"&amp;B38&amp;"）.lnk",
  ""
)</f>
        <v/>
      </c>
      <c r="Y38" s="138" t="s">
        <v>326</v>
      </c>
    </row>
    <row r="39" spans="1:25">
      <c r="A39" s="10" t="s">
        <v>802</v>
      </c>
      <c r="B39" s="10" t="s">
        <v>960</v>
      </c>
      <c r="C39" s="10" t="s">
        <v>400</v>
      </c>
      <c r="D39" s="32" t="s">
        <v>284</v>
      </c>
      <c r="E39" s="32" t="s">
        <v>284</v>
      </c>
      <c r="F39" s="10" t="s">
        <v>133</v>
      </c>
      <c r="G39" s="32" t="s">
        <v>1064</v>
      </c>
      <c r="H39" s="32" t="s">
        <v>130</v>
      </c>
      <c r="I39" s="140" t="s">
        <v>130</v>
      </c>
      <c r="J39" s="141" t="s">
        <v>764</v>
      </c>
      <c r="K39" s="32" t="s">
        <v>130</v>
      </c>
      <c r="L39" s="10" t="str">
        <f>IF(
  AND(
    $A39&lt;&gt;"",
    COUNTIF(C:C,$A39)&gt;1
  ),
  "★NG★",
  ""
)</f>
        <v/>
      </c>
      <c r="M39" s="10" t="str">
        <f t="shared" si="2"/>
        <v/>
      </c>
      <c r="N39" s="30" t="str">
        <f ca="1">IF(
  AND($A39&lt;&gt;"",$G39="○"),
  "mkdir """&amp;P39&amp;""" &amp; """&amp;shortcut設定!$F$7&amp;""" """&amp;P39&amp;"\"&amp;A39&amp;"（"&amp;B39&amp;"）.lnk"" """&amp;C39&amp;"""",
  ""
)</f>
        <v>mkdir "%USERPROFILE%\AppData\Roaming\Microsoft\Windows\Start Menu\Programs\121_Doc_Analyze" &amp; "C:\codes\vbs\command\CreateShortcutFile.vbs" "%USERPROFILE%\AppData\Roaming\Microsoft\Windows\Start Menu\Programs\121_Doc_Analyze\folders（フォルダ監視）.lnk" "C:\prg_exe\folders\folders.exe"</v>
      </c>
      <c r="O39" s="10" t="str">
        <f ca="1">IFERROR(
  VLOOKUP(
    $F39,
    shortcut設定!$F:$J,
    MATCH(
      "ProgramsIndex",
      shortcut設定!$F$11:$J$11,
      0
    ),
    FALSE
  ),
  ""
)</f>
        <v>121</v>
      </c>
      <c r="P39" s="30" t="str">
        <f ca="1">IF(
  AND($A39&lt;&gt;"",$G39="○"),
  shortcut設定!$F$4&amp;"\"&amp;O39&amp;"_"&amp;F39,
  ""
)</f>
        <v>%USERPROFILE%\AppData\Roaming\Microsoft\Windows\Start Menu\Programs\121_Doc_Analyze</v>
      </c>
      <c r="Q39" s="30" t="str">
        <f>IF(
  AND($A39&lt;&gt;"",$H39&lt;&gt;"-",$H39&lt;&gt;""),
  "mkdir """&amp;shortcut設定!$F$4&amp;"\"&amp;shortcut設定!$F$8&amp;""" &amp; """&amp;shortcut設定!$F$7&amp;""" """&amp;$R39&amp;""" """&amp;$C39&amp;"""",
  ""
)</f>
        <v/>
      </c>
      <c r="R39" s="31" t="str">
        <f>IF(
  AND($A39&lt;&gt;"",$H39&lt;&gt;"-",$H39&lt;&gt;""),
  shortcut設定!$F$4&amp;"\"&amp;shortcut設定!$F$8&amp;"\"&amp;H39&amp;"（"&amp;B39&amp;"）.lnk",
  ""
)</f>
        <v/>
      </c>
      <c r="S39" s="30" t="str">
        <f>IF(
  AND($A39&lt;&gt;"",$I39&lt;&gt;"-",$I39&lt;&gt;""),
  """"&amp;shortcut設定!$F$7&amp;""" """&amp;$V39&amp;""" """&amp;$C39&amp;"""",
  ""
)</f>
        <v/>
      </c>
      <c r="T39" s="10" t="str">
        <f ca="1">IFERROR(
  VLOOKUP(
    $F39,
    shortcut設定!$F:$J,
    MATCH(
      "ProgramsIndex",
      shortcut設定!$F$11:$J$11,
      0
    ),
    FALSE
  ),
  ""
)</f>
        <v>121</v>
      </c>
      <c r="U39" s="37" t="str">
        <f t="shared" si="1"/>
        <v/>
      </c>
      <c r="V39" s="30" t="str">
        <f>IF(
  AND($A39&lt;&gt;"",$I39="○"),
  shortcut設定!$F$5&amp;"\"&amp;T39&amp;"_"&amp;A39&amp;"（"&amp;B39&amp;"）"&amp;U39&amp;".lnk",
  ""
)</f>
        <v/>
      </c>
      <c r="W39" s="30" t="str">
        <f>IF(
  AND($A39&lt;&gt;"",$K39="○"),
  """"&amp;shortcut設定!$F$7&amp;""" """&amp;$X39&amp;""" """&amp;$C39&amp;"""",
  ""
)</f>
        <v/>
      </c>
      <c r="X39" s="10" t="str">
        <f>IF(
  AND($A39&lt;&gt;"",$K39="○"),
  shortcut設定!$F$6&amp;"\"&amp;A39&amp;"（"&amp;B39&amp;"）.lnk",
  ""
)</f>
        <v/>
      </c>
      <c r="Y39" s="138" t="s">
        <v>326</v>
      </c>
    </row>
    <row r="40" spans="1:25">
      <c r="A40" s="10" t="s">
        <v>803</v>
      </c>
      <c r="B40" s="10" t="s">
        <v>961</v>
      </c>
      <c r="C40" s="10" t="s">
        <v>401</v>
      </c>
      <c r="D40" s="32" t="s">
        <v>317</v>
      </c>
      <c r="E40" s="32" t="s">
        <v>284</v>
      </c>
      <c r="F40" s="10" t="s">
        <v>143</v>
      </c>
      <c r="G40" s="32" t="s">
        <v>1064</v>
      </c>
      <c r="H40" s="32" t="s">
        <v>130</v>
      </c>
      <c r="I40" s="140" t="s">
        <v>130</v>
      </c>
      <c r="J40" s="141" t="s">
        <v>764</v>
      </c>
      <c r="K40" s="32" t="s">
        <v>130</v>
      </c>
      <c r="L40" s="10" t="str">
        <f>IF(
  AND(
    $A40&lt;&gt;"",
    COUNTIF(C:C,$A40)&gt;1
  ),
  "★NG★",
  ""
)</f>
        <v/>
      </c>
      <c r="M40" s="10" t="str">
        <f t="shared" si="2"/>
        <v/>
      </c>
      <c r="N40" s="30" t="str">
        <f ca="1">IF(
  AND($A40&lt;&gt;"",$G40="○"),
  "mkdir """&amp;P40&amp;""" &amp; """&amp;shortcut設定!$F$7&amp;""" """&amp;P40&amp;"\"&amp;A40&amp;"（"&amp;B40&amp;"）.lnk"" """&amp;C40&amp;"""",
  ""
)</f>
        <v>mkdir "%USERPROFILE%\AppData\Roaming\Microsoft\Windows\Start Menu\Programs\123_Doc_Edit" &amp; "C:\codes\vbs\command\CreateShortcutFile.vbs" "%USERPROFILE%\AppData\Roaming\Microsoft\Windows\Start Menu\Programs\123_Doc_Edit\FontChanger（フォント変更）.lnk" "C:\prg_exe\FontChanger\FontChanger.exe"</v>
      </c>
      <c r="O40" s="10" t="str">
        <f ca="1">IFERROR(
  VLOOKUP(
    $F40,
    shortcut設定!$F:$J,
    MATCH(
      "ProgramsIndex",
      shortcut設定!$F$11:$J$11,
      0
    ),
    FALSE
  ),
  ""
)</f>
        <v>123</v>
      </c>
      <c r="P40" s="30" t="str">
        <f ca="1">IF(
  AND($A40&lt;&gt;"",$G40="○"),
  shortcut設定!$F$4&amp;"\"&amp;O40&amp;"_"&amp;F40,
  ""
)</f>
        <v>%USERPROFILE%\AppData\Roaming\Microsoft\Windows\Start Menu\Programs\123_Doc_Edit</v>
      </c>
      <c r="Q40" s="30" t="str">
        <f>IF(
  AND($A40&lt;&gt;"",$H40&lt;&gt;"-",$H40&lt;&gt;""),
  "mkdir """&amp;shortcut設定!$F$4&amp;"\"&amp;shortcut設定!$F$8&amp;""" &amp; """&amp;shortcut設定!$F$7&amp;""" """&amp;$R40&amp;""" """&amp;$C40&amp;"""",
  ""
)</f>
        <v/>
      </c>
      <c r="R40" s="31" t="str">
        <f>IF(
  AND($A40&lt;&gt;"",$H40&lt;&gt;"-",$H40&lt;&gt;""),
  shortcut設定!$F$4&amp;"\"&amp;shortcut設定!$F$8&amp;"\"&amp;H40&amp;"（"&amp;B40&amp;"）.lnk",
  ""
)</f>
        <v/>
      </c>
      <c r="S40" s="30" t="str">
        <f>IF(
  AND($A40&lt;&gt;"",$I40&lt;&gt;"-",$I40&lt;&gt;""),
  """"&amp;shortcut設定!$F$7&amp;""" """&amp;$V40&amp;""" """&amp;$C40&amp;"""",
  ""
)</f>
        <v/>
      </c>
      <c r="T40" s="10" t="str">
        <f ca="1">IFERROR(
  VLOOKUP(
    $F40,
    shortcut設定!$F:$J,
    MATCH(
      "ProgramsIndex",
      shortcut設定!$F$11:$J$11,
      0
    ),
    FALSE
  ),
  ""
)</f>
        <v>123</v>
      </c>
      <c r="U40" s="37" t="str">
        <f t="shared" si="1"/>
        <v/>
      </c>
      <c r="V40" s="30" t="str">
        <f>IF(
  AND($A40&lt;&gt;"",$I40="○"),
  shortcut設定!$F$5&amp;"\"&amp;T40&amp;"_"&amp;A40&amp;"（"&amp;B40&amp;"）"&amp;U40&amp;".lnk",
  ""
)</f>
        <v/>
      </c>
      <c r="W40" s="30" t="str">
        <f>IF(
  AND($A40&lt;&gt;"",$K40="○"),
  """"&amp;shortcut設定!$F$7&amp;""" """&amp;$X40&amp;""" """&amp;$C40&amp;"""",
  ""
)</f>
        <v/>
      </c>
      <c r="X40" s="10" t="str">
        <f>IF(
  AND($A40&lt;&gt;"",$K40="○"),
  shortcut設定!$F$6&amp;"\"&amp;A40&amp;"（"&amp;B40&amp;"）.lnk",
  ""
)</f>
        <v/>
      </c>
      <c r="Y40" s="138" t="s">
        <v>326</v>
      </c>
    </row>
    <row r="41" spans="1:25">
      <c r="A41" s="10" t="s">
        <v>804</v>
      </c>
      <c r="B41" s="10" t="s">
        <v>962</v>
      </c>
      <c r="C41" s="10" t="s">
        <v>402</v>
      </c>
      <c r="D41" s="32" t="s">
        <v>317</v>
      </c>
      <c r="E41" s="32" t="s">
        <v>284</v>
      </c>
      <c r="F41" s="10" t="s">
        <v>144</v>
      </c>
      <c r="G41" s="32" t="s">
        <v>1064</v>
      </c>
      <c r="H41" s="32" t="s">
        <v>130</v>
      </c>
      <c r="I41" s="140" t="s">
        <v>130</v>
      </c>
      <c r="J41" s="141" t="s">
        <v>764</v>
      </c>
      <c r="K41" s="32" t="s">
        <v>130</v>
      </c>
      <c r="L41" s="10" t="str">
        <f>IF(
  AND(
    $A41&lt;&gt;"",
    COUNTIF(C:C,$A41)&gt;1
  ),
  "★NG★",
  ""
)</f>
        <v/>
      </c>
      <c r="M41" s="10" t="str">
        <f t="shared" si="2"/>
        <v/>
      </c>
      <c r="N41" s="30" t="str">
        <f ca="1">IF(
  AND($A41&lt;&gt;"",$G41="○"),
  "mkdir """&amp;P41&amp;""" &amp; """&amp;shortcut設定!$F$7&amp;""" """&amp;P41&amp;"\"&amp;A41&amp;"（"&amp;B41&amp;"）.lnk"" """&amp;C41&amp;"""",
  ""
)</f>
        <v>mkdir "%USERPROFILE%\AppData\Roaming\Microsoft\Windows\Start Menu\Programs\133_Music_Listen" &amp; "C:\codes\vbs\command\CreateShortcutFile.vbs" "%USERPROFILE%\AppData\Roaming\Microsoft\Windows\Start Menu\Programs\133_Music_Listen\foobar2000（音楽再生）.lnk" "C:\prg_exe\foobar2000\foobar2000.exe"</v>
      </c>
      <c r="O41" s="10" t="str">
        <f ca="1">IFERROR(
  VLOOKUP(
    $F41,
    shortcut設定!$F:$J,
    MATCH(
      "ProgramsIndex",
      shortcut設定!$F$11:$J$11,
      0
    ),
    FALSE
  ),
  ""
)</f>
        <v>133</v>
      </c>
      <c r="P41" s="30" t="str">
        <f ca="1">IF(
  AND($A41&lt;&gt;"",$G41="○"),
  shortcut設定!$F$4&amp;"\"&amp;O41&amp;"_"&amp;F41,
  ""
)</f>
        <v>%USERPROFILE%\AppData\Roaming\Microsoft\Windows\Start Menu\Programs\133_Music_Listen</v>
      </c>
      <c r="Q41" s="30" t="str">
        <f>IF(
  AND($A41&lt;&gt;"",$H41&lt;&gt;"-",$H41&lt;&gt;""),
  "mkdir """&amp;shortcut設定!$F$4&amp;"\"&amp;shortcut設定!$F$8&amp;""" &amp; """&amp;shortcut設定!$F$7&amp;""" """&amp;$R41&amp;""" """&amp;$C41&amp;"""",
  ""
)</f>
        <v/>
      </c>
      <c r="R41" s="31" t="str">
        <f>IF(
  AND($A41&lt;&gt;"",$H41&lt;&gt;"-",$H41&lt;&gt;""),
  shortcut設定!$F$4&amp;"\"&amp;shortcut設定!$F$8&amp;"\"&amp;H41&amp;"（"&amp;B41&amp;"）.lnk",
  ""
)</f>
        <v/>
      </c>
      <c r="S41" s="30" t="str">
        <f>IF(
  AND($A41&lt;&gt;"",$I41&lt;&gt;"-",$I41&lt;&gt;""),
  """"&amp;shortcut設定!$F$7&amp;""" """&amp;$V41&amp;""" """&amp;$C41&amp;"""",
  ""
)</f>
        <v/>
      </c>
      <c r="T41" s="10" t="str">
        <f ca="1">IFERROR(
  VLOOKUP(
    $F41,
    shortcut設定!$F:$J,
    MATCH(
      "ProgramsIndex",
      shortcut設定!$F$11:$J$11,
      0
    ),
    FALSE
  ),
  ""
)</f>
        <v>133</v>
      </c>
      <c r="U41" s="37" t="str">
        <f t="shared" si="1"/>
        <v/>
      </c>
      <c r="V41" s="30" t="str">
        <f>IF(
  AND($A41&lt;&gt;"",$I41="○"),
  shortcut設定!$F$5&amp;"\"&amp;T41&amp;"_"&amp;A41&amp;"（"&amp;B41&amp;"）"&amp;U41&amp;".lnk",
  ""
)</f>
        <v/>
      </c>
      <c r="W41" s="30" t="str">
        <f>IF(
  AND($A41&lt;&gt;"",$K41="○"),
  """"&amp;shortcut設定!$F$7&amp;""" """&amp;$X41&amp;""" """&amp;$C41&amp;"""",
  ""
)</f>
        <v/>
      </c>
      <c r="X41" s="10" t="str">
        <f>IF(
  AND($A41&lt;&gt;"",$K41="○"),
  shortcut設定!$F$6&amp;"\"&amp;A41&amp;"（"&amp;B41&amp;"）.lnk",
  ""
)</f>
        <v/>
      </c>
      <c r="Y41" s="138" t="s">
        <v>326</v>
      </c>
    </row>
    <row r="42" spans="1:25">
      <c r="A42" s="10" t="s">
        <v>805</v>
      </c>
      <c r="B42" s="10" t="s">
        <v>963</v>
      </c>
      <c r="C42" s="10" t="s">
        <v>403</v>
      </c>
      <c r="D42" s="32" t="s">
        <v>317</v>
      </c>
      <c r="E42" s="32" t="s">
        <v>284</v>
      </c>
      <c r="F42" s="10" t="s">
        <v>143</v>
      </c>
      <c r="G42" s="32" t="s">
        <v>1064</v>
      </c>
      <c r="H42" s="32" t="s">
        <v>130</v>
      </c>
      <c r="I42" s="140" t="s">
        <v>130</v>
      </c>
      <c r="J42" s="141" t="s">
        <v>764</v>
      </c>
      <c r="K42" s="32" t="s">
        <v>130</v>
      </c>
      <c r="L42" s="10" t="str">
        <f>IF(
  AND(
    $A42&lt;&gt;"",
    COUNTIF(C:C,$A42)&gt;1
  ),
  "★NG★",
  ""
)</f>
        <v/>
      </c>
      <c r="M42" s="10" t="str">
        <f t="shared" si="2"/>
        <v/>
      </c>
      <c r="N42" s="30" t="str">
        <f ca="1">IF(
  AND($A42&lt;&gt;"",$G42="○"),
  "mkdir """&amp;P42&amp;""" &amp; """&amp;shortcut設定!$F$7&amp;""" """&amp;P42&amp;"\"&amp;A42&amp;"（"&amp;B42&amp;"）.lnk"" """&amp;C42&amp;"""",
  ""
)</f>
        <v>mkdir "%USERPROFILE%\AppData\Roaming\Microsoft\Windows\Start Menu\Programs\123_Doc_Edit" &amp; "C:\codes\vbs\command\CreateShortcutFile.vbs" "%USERPROFILE%\AppData\Roaming\Microsoft\Windows\Start Menu\Programs\123_Doc_Edit\freemind（マインドマップ）.lnk" "C:\prg_exe\freemind\FreeMind64.exe"</v>
      </c>
      <c r="O42" s="10" t="str">
        <f ca="1">IFERROR(
  VLOOKUP(
    $F42,
    shortcut設定!$F:$J,
    MATCH(
      "ProgramsIndex",
      shortcut設定!$F$11:$J$11,
      0
    ),
    FALSE
  ),
  ""
)</f>
        <v>123</v>
      </c>
      <c r="P42" s="30" t="str">
        <f ca="1">IF(
  AND($A42&lt;&gt;"",$G42="○"),
  shortcut設定!$F$4&amp;"\"&amp;O42&amp;"_"&amp;F42,
  ""
)</f>
        <v>%USERPROFILE%\AppData\Roaming\Microsoft\Windows\Start Menu\Programs\123_Doc_Edit</v>
      </c>
      <c r="Q42" s="30" t="str">
        <f>IF(
  AND($A42&lt;&gt;"",$H42&lt;&gt;"-",$H42&lt;&gt;""),
  "mkdir """&amp;shortcut設定!$F$4&amp;"\"&amp;shortcut設定!$F$8&amp;""" &amp; """&amp;shortcut設定!$F$7&amp;""" """&amp;$R42&amp;""" """&amp;$C42&amp;"""",
  ""
)</f>
        <v/>
      </c>
      <c r="R42" s="31" t="str">
        <f>IF(
  AND($A42&lt;&gt;"",$H42&lt;&gt;"-",$H42&lt;&gt;""),
  shortcut設定!$F$4&amp;"\"&amp;shortcut設定!$F$8&amp;"\"&amp;H42&amp;"（"&amp;B42&amp;"）.lnk",
  ""
)</f>
        <v/>
      </c>
      <c r="S42" s="30" t="str">
        <f>IF(
  AND($A42&lt;&gt;"",$I42&lt;&gt;"-",$I42&lt;&gt;""),
  """"&amp;shortcut設定!$F$7&amp;""" """&amp;$V42&amp;""" """&amp;$C42&amp;"""",
  ""
)</f>
        <v/>
      </c>
      <c r="T42" s="10" t="str">
        <f ca="1">IFERROR(
  VLOOKUP(
    $F42,
    shortcut設定!$F:$J,
    MATCH(
      "ProgramsIndex",
      shortcut設定!$F$11:$J$11,
      0
    ),
    FALSE
  ),
  ""
)</f>
        <v>123</v>
      </c>
      <c r="U42" s="37" t="str">
        <f t="shared" si="1"/>
        <v/>
      </c>
      <c r="V42" s="30" t="str">
        <f>IF(
  AND($A42&lt;&gt;"",$I42="○"),
  shortcut設定!$F$5&amp;"\"&amp;T42&amp;"_"&amp;A42&amp;"（"&amp;B42&amp;"）"&amp;U42&amp;".lnk",
  ""
)</f>
        <v/>
      </c>
      <c r="W42" s="30" t="str">
        <f>IF(
  AND($A42&lt;&gt;"",$K42="○"),
  """"&amp;shortcut設定!$F$7&amp;""" """&amp;$X42&amp;""" """&amp;$C42&amp;"""",
  ""
)</f>
        <v/>
      </c>
      <c r="X42" s="10" t="str">
        <f>IF(
  AND($A42&lt;&gt;"",$K42="○"),
  shortcut設定!$F$6&amp;"\"&amp;A42&amp;"（"&amp;B42&amp;"）.lnk",
  ""
)</f>
        <v/>
      </c>
      <c r="Y42" s="138" t="s">
        <v>326</v>
      </c>
    </row>
    <row r="43" spans="1:25">
      <c r="A43" s="10" t="s">
        <v>806</v>
      </c>
      <c r="B43" s="10" t="s">
        <v>964</v>
      </c>
      <c r="C43" s="10" t="s">
        <v>404</v>
      </c>
      <c r="D43" s="32" t="s">
        <v>317</v>
      </c>
      <c r="E43" s="32" t="s">
        <v>284</v>
      </c>
      <c r="F43" s="10" t="s">
        <v>145</v>
      </c>
      <c r="G43" s="32" t="s">
        <v>1064</v>
      </c>
      <c r="H43" s="32" t="s">
        <v>130</v>
      </c>
      <c r="I43" s="140" t="s">
        <v>1064</v>
      </c>
      <c r="J43" s="141" t="s">
        <v>764</v>
      </c>
      <c r="K43" s="32" t="s">
        <v>130</v>
      </c>
      <c r="L43" s="10" t="str">
        <f>IF(
  AND(
    $A43&lt;&gt;"",
    COUNTIF(C:C,$A43)&gt;1
  ),
  "★NG★",
  ""
)</f>
        <v/>
      </c>
      <c r="M43" s="10" t="str">
        <f t="shared" si="2"/>
        <v/>
      </c>
      <c r="N43" s="30" t="str">
        <f ca="1">IF(
  AND($A43&lt;&gt;"",$G43="○"),
  "mkdir """&amp;P43&amp;""" &amp; """&amp;shortcut設定!$F$7&amp;""" """&amp;P43&amp;"\"&amp;A43&amp;"（"&amp;B43&amp;"）.lnk"" """&amp;C43&amp;"""",
  ""
)</f>
        <v>mkdir "%USERPROFILE%\AppData\Roaming\Microsoft\Windows\Start Menu\Programs\153_Picture_Edit" &amp; "C:\codes\vbs\command\CreateShortcutFile.vbs" "%USERPROFILE%\AppData\Roaming\Microsoft\Windows\Start Menu\Programs\153_Picture_Edit\GIMP（画像編集）.lnk" "C:\prg_exe\GIMPPortable\GIMPPortable.exe"</v>
      </c>
      <c r="O43" s="10" t="str">
        <f ca="1">IFERROR(
  VLOOKUP(
    $F43,
    shortcut設定!$F:$J,
    MATCH(
      "ProgramsIndex",
      shortcut設定!$F$11:$J$11,
      0
    ),
    FALSE
  ),
  ""
)</f>
        <v>153</v>
      </c>
      <c r="P43" s="30" t="str">
        <f ca="1">IF(
  AND($A43&lt;&gt;"",$G43="○"),
  shortcut設定!$F$4&amp;"\"&amp;O43&amp;"_"&amp;F43,
  ""
)</f>
        <v>%USERPROFILE%\AppData\Roaming\Microsoft\Windows\Start Menu\Programs\153_Picture_Edit</v>
      </c>
      <c r="Q43" s="30" t="str">
        <f>IF(
  AND($A43&lt;&gt;"",$H43&lt;&gt;"-",$H43&lt;&gt;""),
  "mkdir """&amp;shortcut設定!$F$4&amp;"\"&amp;shortcut設定!$F$8&amp;""" &amp; """&amp;shortcut設定!$F$7&amp;""" """&amp;$R43&amp;""" """&amp;$C43&amp;"""",
  ""
)</f>
        <v/>
      </c>
      <c r="R43" s="31" t="str">
        <f>IF(
  AND($A43&lt;&gt;"",$H43&lt;&gt;"-",$H43&lt;&gt;""),
  shortcut設定!$F$4&amp;"\"&amp;shortcut設定!$F$8&amp;"\"&amp;H43&amp;"（"&amp;B43&amp;"）.lnk",
  ""
)</f>
        <v/>
      </c>
      <c r="S43" s="30" t="str">
        <f ca="1">IF(
  AND($A43&lt;&gt;"",$I43&lt;&gt;"-",$I43&lt;&gt;""),
  """"&amp;shortcut設定!$F$7&amp;""" """&amp;$V43&amp;""" """&amp;$C43&amp;"""",
  ""
)</f>
        <v>"C:\codes\vbs\command\CreateShortcutFile.vbs" "%USERPROFILE%\AppData\Roaming\Microsoft\Windows\SendTo\153_GIMP（画像編集）.lnk" "C:\prg_exe\GIMPPortable\GIMPPortable.exe"</v>
      </c>
      <c r="T43" s="10" t="str">
        <f ca="1">IFERROR(
  VLOOKUP(
    $F43,
    shortcut設定!$F:$J,
    MATCH(
      "ProgramsIndex",
      shortcut設定!$F$11:$J$11,
      0
    ),
    FALSE
  ),
  ""
)</f>
        <v>153</v>
      </c>
      <c r="U43" s="37" t="str">
        <f t="shared" si="1"/>
        <v/>
      </c>
      <c r="V43" s="30" t="str">
        <f ca="1">IF(
  AND($A43&lt;&gt;"",$I43="○"),
  shortcut設定!$F$5&amp;"\"&amp;T43&amp;"_"&amp;A43&amp;"（"&amp;B43&amp;"）"&amp;U43&amp;".lnk",
  ""
)</f>
        <v>%USERPROFILE%\AppData\Roaming\Microsoft\Windows\SendTo\153_GIMP（画像編集）.lnk</v>
      </c>
      <c r="W43" s="30" t="str">
        <f>IF(
  AND($A43&lt;&gt;"",$K43="○"),
  """"&amp;shortcut設定!$F$7&amp;""" """&amp;$X43&amp;""" """&amp;$C43&amp;"""",
  ""
)</f>
        <v/>
      </c>
      <c r="X43" s="10" t="str">
        <f>IF(
  AND($A43&lt;&gt;"",$K43="○"),
  shortcut設定!$F$6&amp;"\"&amp;A43&amp;"（"&amp;B43&amp;"）.lnk",
  ""
)</f>
        <v/>
      </c>
      <c r="Y43" s="138" t="s">
        <v>326</v>
      </c>
    </row>
    <row r="44" spans="1:25">
      <c r="A44" s="10" t="s">
        <v>807</v>
      </c>
      <c r="B44" s="10" t="s">
        <v>945</v>
      </c>
      <c r="C44" s="10" t="s">
        <v>405</v>
      </c>
      <c r="D44" s="32" t="s">
        <v>317</v>
      </c>
      <c r="E44" s="32" t="s">
        <v>284</v>
      </c>
      <c r="F44" s="10" t="s">
        <v>131</v>
      </c>
      <c r="G44" s="32" t="s">
        <v>1064</v>
      </c>
      <c r="H44" s="32" t="s">
        <v>130</v>
      </c>
      <c r="I44" s="140" t="s">
        <v>130</v>
      </c>
      <c r="J44" s="141" t="s">
        <v>764</v>
      </c>
      <c r="K44" s="32" t="s">
        <v>130</v>
      </c>
      <c r="L44" s="10" t="str">
        <f>IF(
  AND(
    $A44&lt;&gt;"",
    COUNTIF(C:C,$A44)&gt;1
  ),
  "★NG★",
  ""
)</f>
        <v/>
      </c>
      <c r="M44" s="10" t="str">
        <f t="shared" si="2"/>
        <v/>
      </c>
      <c r="N44" s="30" t="str">
        <f ca="1">IF(
  AND($A44&lt;&gt;"",$G44="○"),
  "mkdir """&amp;P44&amp;""" &amp; """&amp;shortcut設定!$F$7&amp;""" """&amp;P44&amp;"\"&amp;A44&amp;"（"&amp;B44&amp;"）.lnk"" """&amp;C44&amp;"""",
  ""
)</f>
        <v>mkdir "%USERPROFILE%\AppData\Roaming\Microsoft\Windows\Start Menu\Programs\122_Doc_View" &amp; "C:\codes\vbs\command\CreateShortcutFile.vbs" "%USERPROFILE%\AppData\Roaming\Microsoft\Windows\Start Menu\Programs\122_Doc_View\HDD-SCAN（HDD故障診断）.lnk" "C:\prg_exe\GMHDDSCAN\GMHDDSCANv20.exe"</v>
      </c>
      <c r="O44" s="10" t="str">
        <f ca="1">IFERROR(
  VLOOKUP(
    $F44,
    shortcut設定!$F:$J,
    MATCH(
      "ProgramsIndex",
      shortcut設定!$F$11:$J$11,
      0
    ),
    FALSE
  ),
  ""
)</f>
        <v>122</v>
      </c>
      <c r="P44" s="30" t="str">
        <f ca="1">IF(
  AND($A44&lt;&gt;"",$G44="○"),
  shortcut設定!$F$4&amp;"\"&amp;O44&amp;"_"&amp;F44,
  ""
)</f>
        <v>%USERPROFILE%\AppData\Roaming\Microsoft\Windows\Start Menu\Programs\122_Doc_View</v>
      </c>
      <c r="Q44" s="30" t="str">
        <f>IF(
  AND($A44&lt;&gt;"",$H44&lt;&gt;"-",$H44&lt;&gt;""),
  "mkdir """&amp;shortcut設定!$F$4&amp;"\"&amp;shortcut設定!$F$8&amp;""" &amp; """&amp;shortcut設定!$F$7&amp;""" """&amp;$R44&amp;""" """&amp;$C44&amp;"""",
  ""
)</f>
        <v/>
      </c>
      <c r="R44" s="31" t="str">
        <f>IF(
  AND($A44&lt;&gt;"",$H44&lt;&gt;"-",$H44&lt;&gt;""),
  shortcut設定!$F$4&amp;"\"&amp;shortcut設定!$F$8&amp;"\"&amp;H44&amp;"（"&amp;B44&amp;"）.lnk",
  ""
)</f>
        <v/>
      </c>
      <c r="S44" s="30" t="str">
        <f>IF(
  AND($A44&lt;&gt;"",$I44&lt;&gt;"-",$I44&lt;&gt;""),
  """"&amp;shortcut設定!$F$7&amp;""" """&amp;$V44&amp;""" """&amp;$C44&amp;"""",
  ""
)</f>
        <v/>
      </c>
      <c r="T44" s="10" t="str">
        <f ca="1">IFERROR(
  VLOOKUP(
    $F44,
    shortcut設定!$F:$J,
    MATCH(
      "ProgramsIndex",
      shortcut設定!$F$11:$J$11,
      0
    ),
    FALSE
  ),
  ""
)</f>
        <v>122</v>
      </c>
      <c r="U44" s="37" t="str">
        <f t="shared" si="1"/>
        <v/>
      </c>
      <c r="V44" s="30" t="str">
        <f>IF(
  AND($A44&lt;&gt;"",$I44="○"),
  shortcut設定!$F$5&amp;"\"&amp;T44&amp;"_"&amp;A44&amp;"（"&amp;B44&amp;"）"&amp;U44&amp;".lnk",
  ""
)</f>
        <v/>
      </c>
      <c r="W44" s="30" t="str">
        <f>IF(
  AND($A44&lt;&gt;"",$K44="○"),
  """"&amp;shortcut設定!$F$7&amp;""" """&amp;$X44&amp;""" """&amp;$C44&amp;"""",
  ""
)</f>
        <v/>
      </c>
      <c r="X44" s="10" t="str">
        <f>IF(
  AND($A44&lt;&gt;"",$K44="○"),
  shortcut設定!$F$6&amp;"\"&amp;A44&amp;"（"&amp;B44&amp;"）.lnk",
  ""
)</f>
        <v/>
      </c>
      <c r="Y44" s="138" t="s">
        <v>326</v>
      </c>
    </row>
    <row r="45" spans="1:25">
      <c r="A45" s="10" t="s">
        <v>808</v>
      </c>
      <c r="B45" s="10" t="s">
        <v>937</v>
      </c>
      <c r="C45" s="10" t="s">
        <v>406</v>
      </c>
      <c r="D45" s="32" t="s">
        <v>317</v>
      </c>
      <c r="E45" s="32" t="s">
        <v>284</v>
      </c>
      <c r="F45" s="10" t="s">
        <v>135</v>
      </c>
      <c r="G45" s="32" t="s">
        <v>1064</v>
      </c>
      <c r="H45" s="32" t="s">
        <v>130</v>
      </c>
      <c r="I45" s="140" t="s">
        <v>130</v>
      </c>
      <c r="J45" s="141" t="s">
        <v>764</v>
      </c>
      <c r="K45" s="32" t="s">
        <v>130</v>
      </c>
      <c r="L45" s="10" t="str">
        <f>IF(
  AND(
    $A45&lt;&gt;"",
    COUNTIF(C:C,$A45)&gt;1
  ),
  "★NG★",
  ""
)</f>
        <v/>
      </c>
      <c r="M45" s="10" t="str">
        <f t="shared" si="2"/>
        <v/>
      </c>
      <c r="N45" s="30" t="str">
        <f ca="1">IF(
  AND($A45&lt;&gt;"",$G45="○"),
  "mkdir """&amp;P45&amp;""" &amp; """&amp;shortcut設定!$F$7&amp;""" """&amp;P45&amp;"\"&amp;A45&amp;"（"&amp;B45&amp;"）.lnk"" """&amp;C45&amp;"""",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v>
      </c>
      <c r="O45" s="10" t="str">
        <f ca="1">IFERROR(
  VLOOKUP(
    $F45,
    shortcut設定!$F:$J,
    MATCH(
      "ProgramsIndex",
      shortcut設定!$F$11:$J$11,
      0
    ),
    FALSE
  ),
  ""
)</f>
        <v>161</v>
      </c>
      <c r="P45" s="30" t="str">
        <f ca="1">IF(
  AND($A45&lt;&gt;"",$G45="○"),
  shortcut設定!$F$4&amp;"\"&amp;O45&amp;"_"&amp;F45,
  ""
)</f>
        <v>%USERPROFILE%\AppData\Roaming\Microsoft\Windows\Start Menu\Programs\161_Network_Global</v>
      </c>
      <c r="Q45" s="30" t="str">
        <f>IF(
  AND($A45&lt;&gt;"",$H45&lt;&gt;"-",$H45&lt;&gt;""),
  "mkdir """&amp;shortcut設定!$F$4&amp;"\"&amp;shortcut設定!$F$8&amp;""" &amp; """&amp;shortcut設定!$F$7&amp;""" """&amp;$R45&amp;""" """&amp;$C45&amp;"""",
  ""
)</f>
        <v/>
      </c>
      <c r="R45" s="31" t="str">
        <f>IF(
  AND($A45&lt;&gt;"",$H45&lt;&gt;"-",$H45&lt;&gt;""),
  shortcut設定!$F$4&amp;"\"&amp;shortcut設定!$F$8&amp;"\"&amp;H45&amp;"（"&amp;B45&amp;"）.lnk",
  ""
)</f>
        <v/>
      </c>
      <c r="S45" s="30" t="str">
        <f>IF(
  AND($A45&lt;&gt;"",$I45&lt;&gt;"-",$I45&lt;&gt;""),
  """"&amp;shortcut設定!$F$7&amp;""" """&amp;$V45&amp;""" """&amp;$C45&amp;"""",
  ""
)</f>
        <v/>
      </c>
      <c r="T45" s="10" t="str">
        <f ca="1">IFERROR(
  VLOOKUP(
    $F45,
    shortcut設定!$F:$J,
    MATCH(
      "ProgramsIndex",
      shortcut設定!$F$11:$J$11,
      0
    ),
    FALSE
  ),
  ""
)</f>
        <v>161</v>
      </c>
      <c r="U45" s="37" t="str">
        <f t="shared" si="1"/>
        <v/>
      </c>
      <c r="V45" s="30" t="str">
        <f>IF(
  AND($A45&lt;&gt;"",$I45="○"),
  shortcut設定!$F$5&amp;"\"&amp;T45&amp;"_"&amp;A45&amp;"（"&amp;B45&amp;"）"&amp;U45&amp;".lnk",
  ""
)</f>
        <v/>
      </c>
      <c r="W45" s="30" t="str">
        <f>IF(
  AND($A45&lt;&gt;"",$K45="○"),
  """"&amp;shortcut設定!$F$7&amp;""" """&amp;$X45&amp;""" """&amp;$C45&amp;"""",
  ""
)</f>
        <v/>
      </c>
      <c r="X45" s="10" t="str">
        <f>IF(
  AND($A45&lt;&gt;"",$K45="○"),
  shortcut設定!$F$6&amp;"\"&amp;A45&amp;"（"&amp;B45&amp;"）.lnk",
  ""
)</f>
        <v/>
      </c>
      <c r="Y45" s="138" t="s">
        <v>326</v>
      </c>
    </row>
    <row r="46" spans="1:25">
      <c r="A46" s="10" t="s">
        <v>809</v>
      </c>
      <c r="B46" s="10" t="s">
        <v>947</v>
      </c>
      <c r="C46" s="10" t="s">
        <v>407</v>
      </c>
      <c r="D46" s="32" t="s">
        <v>317</v>
      </c>
      <c r="E46" s="32" t="s">
        <v>284</v>
      </c>
      <c r="F46" s="10" t="s">
        <v>133</v>
      </c>
      <c r="G46" s="32" t="s">
        <v>1064</v>
      </c>
      <c r="H46" s="32" t="s">
        <v>130</v>
      </c>
      <c r="I46" s="140" t="s">
        <v>130</v>
      </c>
      <c r="J46" s="141" t="s">
        <v>764</v>
      </c>
      <c r="K46" s="32" t="s">
        <v>130</v>
      </c>
      <c r="L46" s="10" t="str">
        <f>IF(
  AND(
    $A46&lt;&gt;"",
    COUNTIF(C:C,$A46)&gt;1
  ),
  "★NG★",
  ""
)</f>
        <v/>
      </c>
      <c r="M46" s="10" t="str">
        <f t="shared" si="2"/>
        <v/>
      </c>
      <c r="N46" s="30" t="str">
        <f ca="1">IF(
  AND($A46&lt;&gt;"",$G46="○"),
  "mkdir """&amp;P46&amp;""" &amp; """&amp;shortcut設定!$F$7&amp;""" """&amp;P46&amp;"\"&amp;A46&amp;"（"&amp;B46&amp;"）.lnk"" """&amp;C46&amp;"""",
  ""
)</f>
        <v>mkdir "%USERPROFILE%\AppData\Roaming\Microsoft\Windows\Start Menu\Programs\121_Doc_Analyze" &amp; "C:\codes\vbs\command\CreateShortcutFile.vbs" "%USERPROFILE%\AppData\Roaming\Microsoft\Windows\Start Menu\Programs\121_Doc_Analyze\Gtags（ソースコード解析用タグ作成）.lnk" "C:\prg_exe\Gtags\bin\gtags.exe"</v>
      </c>
      <c r="O46" s="10" t="str">
        <f ca="1">IFERROR(
  VLOOKUP(
    $F46,
    shortcut設定!$F:$J,
    MATCH(
      "ProgramsIndex",
      shortcut設定!$F$11:$J$11,
      0
    ),
    FALSE
  ),
  ""
)</f>
        <v>121</v>
      </c>
      <c r="P46" s="30" t="str">
        <f ca="1">IF(
  AND($A46&lt;&gt;"",$G46="○"),
  shortcut設定!$F$4&amp;"\"&amp;O46&amp;"_"&amp;F46,
  ""
)</f>
        <v>%USERPROFILE%\AppData\Roaming\Microsoft\Windows\Start Menu\Programs\121_Doc_Analyze</v>
      </c>
      <c r="Q46" s="30" t="str">
        <f>IF(
  AND($A46&lt;&gt;"",$H46&lt;&gt;"-",$H46&lt;&gt;""),
  "mkdir """&amp;shortcut設定!$F$4&amp;"\"&amp;shortcut設定!$F$8&amp;""" &amp; """&amp;shortcut設定!$F$7&amp;""" """&amp;$R46&amp;""" """&amp;$C46&amp;"""",
  ""
)</f>
        <v/>
      </c>
      <c r="R46" s="31" t="str">
        <f>IF(
  AND($A46&lt;&gt;"",$H46&lt;&gt;"-",$H46&lt;&gt;""),
  shortcut設定!$F$4&amp;"\"&amp;shortcut設定!$F$8&amp;"\"&amp;H46&amp;"（"&amp;B46&amp;"）.lnk",
  ""
)</f>
        <v/>
      </c>
      <c r="S46" s="30" t="str">
        <f>IF(
  AND($A46&lt;&gt;"",$I46&lt;&gt;"-",$I46&lt;&gt;""),
  """"&amp;shortcut設定!$F$7&amp;""" """&amp;$V46&amp;""" """&amp;$C46&amp;"""",
  ""
)</f>
        <v/>
      </c>
      <c r="T46" s="10" t="str">
        <f ca="1">IFERROR(
  VLOOKUP(
    $F46,
    shortcut設定!$F:$J,
    MATCH(
      "ProgramsIndex",
      shortcut設定!$F$11:$J$11,
      0
    ),
    FALSE
  ),
  ""
)</f>
        <v>121</v>
      </c>
      <c r="U46" s="37" t="str">
        <f t="shared" si="1"/>
        <v/>
      </c>
      <c r="V46" s="30" t="str">
        <f>IF(
  AND($A46&lt;&gt;"",$I46="○"),
  shortcut設定!$F$5&amp;"\"&amp;T46&amp;"_"&amp;A46&amp;"（"&amp;B46&amp;"）"&amp;U46&amp;".lnk",
  ""
)</f>
        <v/>
      </c>
      <c r="W46" s="30" t="str">
        <f>IF(
  AND($A46&lt;&gt;"",$K46="○"),
  """"&amp;shortcut設定!$F$7&amp;""" """&amp;$X46&amp;""" """&amp;$C46&amp;"""",
  ""
)</f>
        <v/>
      </c>
      <c r="X46" s="10" t="str">
        <f>IF(
  AND($A46&lt;&gt;"",$K46="○"),
  shortcut設定!$F$6&amp;"\"&amp;A46&amp;"（"&amp;B46&amp;"）.lnk",
  ""
)</f>
        <v/>
      </c>
      <c r="Y46" s="138" t="s">
        <v>326</v>
      </c>
    </row>
    <row r="47" spans="1:25">
      <c r="A47" s="10" t="s">
        <v>810</v>
      </c>
      <c r="B47" s="10" t="s">
        <v>965</v>
      </c>
      <c r="C47" s="10" t="s">
        <v>408</v>
      </c>
      <c r="D47" s="32" t="s">
        <v>284</v>
      </c>
      <c r="E47" s="32" t="s">
        <v>284</v>
      </c>
      <c r="F47" s="10" t="s">
        <v>143</v>
      </c>
      <c r="G47" s="32" t="s">
        <v>1064</v>
      </c>
      <c r="H47" s="32" t="s">
        <v>130</v>
      </c>
      <c r="I47" s="140" t="s">
        <v>130</v>
      </c>
      <c r="J47" s="141" t="s">
        <v>764</v>
      </c>
      <c r="K47" s="32" t="s">
        <v>130</v>
      </c>
      <c r="L47" s="10" t="str">
        <f>IF(
  AND(
    $A47&lt;&gt;"",
    COUNTIF(C:C,$A47)&gt;1
  ),
  "★NG★",
  ""
)</f>
        <v/>
      </c>
      <c r="M47" s="10" t="str">
        <f t="shared" si="2"/>
        <v/>
      </c>
      <c r="N47" s="30" t="str">
        <f ca="1">IF(
  AND($A47&lt;&gt;"",$G47="○"),
  "mkdir """&amp;P47&amp;""" &amp; """&amp;shortcut設定!$F$7&amp;""" """&amp;P47&amp;"\"&amp;A47&amp;"（"&amp;B47&amp;"）.lnk"" """&amp;C47&amp;"""",
  ""
)</f>
        <v>mkdir "%USERPROFILE%\AppData\Roaming\Microsoft\Windows\Start Menu\Programs\123_Doc_Edit" &amp; "C:\codes\vbs\command\CreateShortcutFile.vbs" "%USERPROFILE%\AppData\Roaming\Microsoft\Windows\Start Menu\Programs\123_Doc_Edit\秀丸エディタ（テキストエディタ）.lnk" "C:\prg_exe\Hidemaru\Hidemaru.exe"</v>
      </c>
      <c r="O47" s="10" t="str">
        <f ca="1">IFERROR(
  VLOOKUP(
    $F47,
    shortcut設定!$F:$J,
    MATCH(
      "ProgramsIndex",
      shortcut設定!$F$11:$J$11,
      0
    ),
    FALSE
  ),
  ""
)</f>
        <v>123</v>
      </c>
      <c r="P47" s="30" t="str">
        <f ca="1">IF(
  AND($A47&lt;&gt;"",$G47="○"),
  shortcut設定!$F$4&amp;"\"&amp;O47&amp;"_"&amp;F47,
  ""
)</f>
        <v>%USERPROFILE%\AppData\Roaming\Microsoft\Windows\Start Menu\Programs\123_Doc_Edit</v>
      </c>
      <c r="Q47" s="30" t="str">
        <f>IF(
  AND($A47&lt;&gt;"",$H47&lt;&gt;"-",$H47&lt;&gt;""),
  "mkdir """&amp;shortcut設定!$F$4&amp;"\"&amp;shortcut設定!$F$8&amp;""" &amp; """&amp;shortcut設定!$F$7&amp;""" """&amp;$R47&amp;""" """&amp;$C47&amp;"""",
  ""
)</f>
        <v/>
      </c>
      <c r="R47" s="31" t="str">
        <f>IF(
  AND($A47&lt;&gt;"",$H47&lt;&gt;"-",$H47&lt;&gt;""),
  shortcut設定!$F$4&amp;"\"&amp;shortcut設定!$F$8&amp;"\"&amp;H47&amp;"（"&amp;B47&amp;"）.lnk",
  ""
)</f>
        <v/>
      </c>
      <c r="S47" s="30" t="str">
        <f>IF(
  AND($A47&lt;&gt;"",$I47&lt;&gt;"-",$I47&lt;&gt;""),
  """"&amp;shortcut設定!$F$7&amp;""" """&amp;$V47&amp;""" """&amp;$C47&amp;"""",
  ""
)</f>
        <v/>
      </c>
      <c r="T47" s="10" t="str">
        <f ca="1">IFERROR(
  VLOOKUP(
    $F47,
    shortcut設定!$F:$J,
    MATCH(
      "ProgramsIndex",
      shortcut設定!$F$11:$J$11,
      0
    ),
    FALSE
  ),
  ""
)</f>
        <v>123</v>
      </c>
      <c r="U47" s="37" t="str">
        <f t="shared" si="1"/>
        <v/>
      </c>
      <c r="V47" s="30" t="str">
        <f>IF(
  AND($A47&lt;&gt;"",$I47="○"),
  shortcut設定!$F$5&amp;"\"&amp;T47&amp;"_"&amp;A47&amp;"（"&amp;B47&amp;"）"&amp;U47&amp;".lnk",
  ""
)</f>
        <v/>
      </c>
      <c r="W47" s="30" t="str">
        <f>IF(
  AND($A47&lt;&gt;"",$K47="○"),
  """"&amp;shortcut設定!$F$7&amp;""" """&amp;$X47&amp;""" """&amp;$C47&amp;"""",
  ""
)</f>
        <v/>
      </c>
      <c r="X47" s="10" t="str">
        <f>IF(
  AND($A47&lt;&gt;"",$K47="○"),
  shortcut設定!$F$6&amp;"\"&amp;A47&amp;"（"&amp;B47&amp;"）.lnk",
  ""
)</f>
        <v/>
      </c>
      <c r="Y47" s="138" t="s">
        <v>326</v>
      </c>
    </row>
    <row r="48" spans="1:25">
      <c r="A48" s="10" t="s">
        <v>146</v>
      </c>
      <c r="B48" s="10" t="s">
        <v>966</v>
      </c>
      <c r="C48" s="10" t="s">
        <v>409</v>
      </c>
      <c r="D48" s="32" t="s">
        <v>284</v>
      </c>
      <c r="E48" s="32" t="s">
        <v>284</v>
      </c>
      <c r="F48" s="10" t="s">
        <v>133</v>
      </c>
      <c r="G48" s="32" t="s">
        <v>1064</v>
      </c>
      <c r="H48" s="32" t="s">
        <v>130</v>
      </c>
      <c r="I48" s="140" t="s">
        <v>130</v>
      </c>
      <c r="J48" s="141" t="s">
        <v>764</v>
      </c>
      <c r="K48" s="32" t="s">
        <v>130</v>
      </c>
      <c r="L48" s="10" t="str">
        <f>IF(
  AND(
    $A48&lt;&gt;"",
    COUNTIF(C:C,$A48)&gt;1
  ),
  "★NG★",
  ""
)</f>
        <v/>
      </c>
      <c r="M48" s="10" t="str">
        <f t="shared" si="2"/>
        <v/>
      </c>
      <c r="N48" s="30" t="str">
        <f ca="1">IF(
  AND($A48&lt;&gt;"",$G48="○"),
  "mkdir """&amp;P48&amp;""" &amp; """&amp;shortcut設定!$F$7&amp;""" """&amp;P48&amp;"\"&amp;A48&amp;"（"&amp;B48&amp;"）.lnk"" """&amp;C48&amp;"""",
  ""
)</f>
        <v>mkdir "%USERPROFILE%\AppData\Roaming\Microsoft\Windows\Start Menu\Programs\121_Doc_Analyze" &amp; "C:\codes\vbs\command\CreateShortcutFile.vbs" "%USERPROFILE%\AppData\Roaming\Microsoft\Windows\Start Menu\Programs\121_Doc_Analyze\HNXgrep（Grep）.lnk" "C:\prg_exe\HNXgrep\HNXgrep.exe"</v>
      </c>
      <c r="O48" s="10" t="str">
        <f ca="1">IFERROR(
  VLOOKUP(
    $F48,
    shortcut設定!$F:$J,
    MATCH(
      "ProgramsIndex",
      shortcut設定!$F$11:$J$11,
      0
    ),
    FALSE
  ),
  ""
)</f>
        <v>121</v>
      </c>
      <c r="P48" s="30" t="str">
        <f ca="1">IF(
  AND($A48&lt;&gt;"",$G48="○"),
  shortcut設定!$F$4&amp;"\"&amp;O48&amp;"_"&amp;F48,
  ""
)</f>
        <v>%USERPROFILE%\AppData\Roaming\Microsoft\Windows\Start Menu\Programs\121_Doc_Analyze</v>
      </c>
      <c r="Q48" s="30" t="str">
        <f>IF(
  AND($A48&lt;&gt;"",$H48&lt;&gt;"-",$H48&lt;&gt;""),
  "mkdir """&amp;shortcut設定!$F$4&amp;"\"&amp;shortcut設定!$F$8&amp;""" &amp; """&amp;shortcut設定!$F$7&amp;""" """&amp;$R48&amp;""" """&amp;$C48&amp;"""",
  ""
)</f>
        <v/>
      </c>
      <c r="R48" s="31" t="str">
        <f>IF(
  AND($A48&lt;&gt;"",$H48&lt;&gt;"-",$H48&lt;&gt;""),
  shortcut設定!$F$4&amp;"\"&amp;shortcut設定!$F$8&amp;"\"&amp;H48&amp;"（"&amp;B48&amp;"）.lnk",
  ""
)</f>
        <v/>
      </c>
      <c r="S48" s="30" t="str">
        <f>IF(
  AND($A48&lt;&gt;"",$I48&lt;&gt;"-",$I48&lt;&gt;""),
  """"&amp;shortcut設定!$F$7&amp;""" """&amp;$V48&amp;""" """&amp;$C48&amp;"""",
  ""
)</f>
        <v/>
      </c>
      <c r="T48" s="10" t="str">
        <f ca="1">IFERROR(
  VLOOKUP(
    $F48,
    shortcut設定!$F:$J,
    MATCH(
      "ProgramsIndex",
      shortcut設定!$F$11:$J$11,
      0
    ),
    FALSE
  ),
  ""
)</f>
        <v>121</v>
      </c>
      <c r="U48" s="37" t="str">
        <f t="shared" si="1"/>
        <v/>
      </c>
      <c r="V48" s="30" t="str">
        <f>IF(
  AND($A48&lt;&gt;"",$I48="○"),
  shortcut設定!$F$5&amp;"\"&amp;T48&amp;"_"&amp;A48&amp;"（"&amp;B48&amp;"）"&amp;U48&amp;".lnk",
  ""
)</f>
        <v/>
      </c>
      <c r="W48" s="30" t="str">
        <f>IF(
  AND($A48&lt;&gt;"",$K48="○"),
  """"&amp;shortcut設定!$F$7&amp;""" """&amp;$X48&amp;""" """&amp;$C48&amp;"""",
  ""
)</f>
        <v/>
      </c>
      <c r="X48" s="10" t="str">
        <f>IF(
  AND($A48&lt;&gt;"",$K48="○"),
  shortcut設定!$F$6&amp;"\"&amp;A48&amp;"（"&amp;B48&amp;"）.lnk",
  ""
)</f>
        <v/>
      </c>
      <c r="Y48" s="138" t="s">
        <v>326</v>
      </c>
    </row>
    <row r="49" spans="1:25">
      <c r="A49" s="10" t="s">
        <v>811</v>
      </c>
      <c r="B49" s="10" t="s">
        <v>967</v>
      </c>
      <c r="C49" s="10" t="s">
        <v>410</v>
      </c>
      <c r="D49" s="32" t="s">
        <v>317</v>
      </c>
      <c r="E49" s="32" t="s">
        <v>284</v>
      </c>
      <c r="F49" s="10" t="s">
        <v>138</v>
      </c>
      <c r="G49" s="32" t="s">
        <v>1064</v>
      </c>
      <c r="H49" s="32" t="s">
        <v>130</v>
      </c>
      <c r="I49" s="140" t="s">
        <v>130</v>
      </c>
      <c r="J49" s="141" t="s">
        <v>764</v>
      </c>
      <c r="K49" s="32" t="s">
        <v>130</v>
      </c>
      <c r="L49" s="10" t="str">
        <f>IF(
  AND(
    $A49&lt;&gt;"",
    COUNTIF(C:C,$A49)&gt;1
  ),
  "★NG★",
  ""
)</f>
        <v/>
      </c>
      <c r="M49" s="10" t="str">
        <f t="shared" si="2"/>
        <v/>
      </c>
      <c r="N49" s="30" t="str">
        <f ca="1">IF(
  AND($A49&lt;&gt;"",$G49="○"),
  "mkdir """&amp;P49&amp;""" &amp; """&amp;shortcut設定!$F$7&amp;""" """&amp;P49&amp;"\"&amp;A49&amp;"（"&amp;B49&amp;"）.lnk"" """&amp;C49&amp;"""",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v>
      </c>
      <c r="O49" s="10" t="str">
        <f ca="1">IFERROR(
  VLOOKUP(
    $F49,
    shortcut設定!$F:$J,
    MATCH(
      "ProgramsIndex",
      shortcut設定!$F$11:$J$11,
      0
    ),
    FALSE
  ),
  ""
)</f>
        <v>171</v>
      </c>
      <c r="P49" s="30" t="str">
        <f ca="1">IF(
  AND($A49&lt;&gt;"",$G49="○"),
  shortcut設定!$F$4&amp;"\"&amp;O49&amp;"_"&amp;F49,
  ""
)</f>
        <v>%USERPROFILE%\AppData\Roaming\Microsoft\Windows\Start Menu\Programs\171_Utility_System</v>
      </c>
      <c r="Q49" s="30" t="str">
        <f>IF(
  AND($A49&lt;&gt;"",$H49&lt;&gt;"-",$H49&lt;&gt;""),
  "mkdir """&amp;shortcut設定!$F$4&amp;"\"&amp;shortcut設定!$F$8&amp;""" &amp; """&amp;shortcut設定!$F$7&amp;""" """&amp;$R49&amp;""" """&amp;$C49&amp;"""",
  ""
)</f>
        <v/>
      </c>
      <c r="R49" s="31" t="str">
        <f>IF(
  AND($A49&lt;&gt;"",$H49&lt;&gt;"-",$H49&lt;&gt;""),
  shortcut設定!$F$4&amp;"\"&amp;shortcut設定!$F$8&amp;"\"&amp;H49&amp;"（"&amp;B49&amp;"）.lnk",
  ""
)</f>
        <v/>
      </c>
      <c r="S49" s="30" t="str">
        <f>IF(
  AND($A49&lt;&gt;"",$I49&lt;&gt;"-",$I49&lt;&gt;""),
  """"&amp;shortcut設定!$F$7&amp;""" """&amp;$V49&amp;""" """&amp;$C49&amp;"""",
  ""
)</f>
        <v/>
      </c>
      <c r="T49" s="10" t="str">
        <f ca="1">IFERROR(
  VLOOKUP(
    $F49,
    shortcut設定!$F:$J,
    MATCH(
      "ProgramsIndex",
      shortcut設定!$F$11:$J$11,
      0
    ),
    FALSE
  ),
  ""
)</f>
        <v>171</v>
      </c>
      <c r="U49" s="37" t="str">
        <f t="shared" si="1"/>
        <v/>
      </c>
      <c r="V49" s="30" t="str">
        <f>IF(
  AND($A49&lt;&gt;"",$I49="○"),
  shortcut設定!$F$5&amp;"\"&amp;T49&amp;"_"&amp;A49&amp;"（"&amp;B49&amp;"）"&amp;U49&amp;".lnk",
  ""
)</f>
        <v/>
      </c>
      <c r="W49" s="30" t="str">
        <f>IF(
  AND($A49&lt;&gt;"",$K49="○"),
  """"&amp;shortcut設定!$F$7&amp;""" """&amp;$X49&amp;""" """&amp;$C49&amp;"""",
  ""
)</f>
        <v/>
      </c>
      <c r="X49" s="10" t="str">
        <f>IF(
  AND($A49&lt;&gt;"",$K49="○"),
  shortcut設定!$F$6&amp;"\"&amp;A49&amp;"（"&amp;B49&amp;"）.lnk",
  ""
)</f>
        <v/>
      </c>
      <c r="Y49" s="138" t="s">
        <v>326</v>
      </c>
    </row>
    <row r="50" spans="1:25">
      <c r="A50" s="10" t="s">
        <v>147</v>
      </c>
      <c r="B50" s="10" t="s">
        <v>968</v>
      </c>
      <c r="C50" s="10" t="s">
        <v>411</v>
      </c>
      <c r="D50" s="32" t="s">
        <v>317</v>
      </c>
      <c r="E50" s="32" t="s">
        <v>284</v>
      </c>
      <c r="F50" s="10" t="s">
        <v>138</v>
      </c>
      <c r="G50" s="32" t="s">
        <v>1064</v>
      </c>
      <c r="H50" s="32" t="s">
        <v>130</v>
      </c>
      <c r="I50" s="140" t="s">
        <v>130</v>
      </c>
      <c r="J50" s="141" t="s">
        <v>764</v>
      </c>
      <c r="K50" s="32" t="s">
        <v>130</v>
      </c>
      <c r="L50" s="10" t="str">
        <f>IF(
  AND(
    $A50&lt;&gt;"",
    COUNTIF(C:C,$A50)&gt;1
  ),
  "★NG★",
  ""
)</f>
        <v/>
      </c>
      <c r="M50" s="10" t="str">
        <f t="shared" si="2"/>
        <v/>
      </c>
      <c r="N50" s="30" t="str">
        <f ca="1">IF(
  AND($A50&lt;&gt;"",$G50="○"),
  "mkdir """&amp;P50&amp;""" &amp; """&amp;shortcut設定!$F$7&amp;""" """&amp;P50&amp;"\"&amp;A50&amp;"（"&amp;B50&amp;"）.lnk"" """&amp;C50&amp;"""",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v>
      </c>
      <c r="O50" s="10" t="str">
        <f ca="1">IFERROR(
  VLOOKUP(
    $F50,
    shortcut設定!$F:$J,
    MATCH(
      "ProgramsIndex",
      shortcut設定!$F$11:$J$11,
      0
    ),
    FALSE
  ),
  ""
)</f>
        <v>171</v>
      </c>
      <c r="P50" s="30" t="str">
        <f ca="1">IF(
  AND($A50&lt;&gt;"",$G50="○"),
  shortcut設定!$F$4&amp;"\"&amp;O50&amp;"_"&amp;F50,
  ""
)</f>
        <v>%USERPROFILE%\AppData\Roaming\Microsoft\Windows\Start Menu\Programs\171_Utility_System</v>
      </c>
      <c r="Q50" s="30" t="str">
        <f>IF(
  AND($A50&lt;&gt;"",$H50&lt;&gt;"-",$H50&lt;&gt;""),
  "mkdir """&amp;shortcut設定!$F$4&amp;"\"&amp;shortcut設定!$F$8&amp;""" &amp; """&amp;shortcut設定!$F$7&amp;""" """&amp;$R50&amp;""" """&amp;$C50&amp;"""",
  ""
)</f>
        <v/>
      </c>
      <c r="R50" s="31" t="str">
        <f>IF(
  AND($A50&lt;&gt;"",$H50&lt;&gt;"-",$H50&lt;&gt;""),
  shortcut設定!$F$4&amp;"\"&amp;shortcut設定!$F$8&amp;"\"&amp;H50&amp;"（"&amp;B50&amp;"）.lnk",
  ""
)</f>
        <v/>
      </c>
      <c r="S50" s="30" t="str">
        <f>IF(
  AND($A50&lt;&gt;"",$I50&lt;&gt;"-",$I50&lt;&gt;""),
  """"&amp;shortcut設定!$F$7&amp;""" """&amp;$V50&amp;""" """&amp;$C50&amp;"""",
  ""
)</f>
        <v/>
      </c>
      <c r="T50" s="10" t="str">
        <f ca="1">IFERROR(
  VLOOKUP(
    $F50,
    shortcut設定!$F:$J,
    MATCH(
      "ProgramsIndex",
      shortcut設定!$F$11:$J$11,
      0
    ),
    FALSE
  ),
  ""
)</f>
        <v>171</v>
      </c>
      <c r="U50" s="37" t="str">
        <f t="shared" si="1"/>
        <v/>
      </c>
      <c r="V50" s="30" t="str">
        <f>IF(
  AND($A50&lt;&gt;"",$I50="○"),
  shortcut設定!$F$5&amp;"\"&amp;T50&amp;"_"&amp;A50&amp;"（"&amp;B50&amp;"）"&amp;U50&amp;".lnk",
  ""
)</f>
        <v/>
      </c>
      <c r="W50" s="30" t="str">
        <f>IF(
  AND($A50&lt;&gt;"",$K50="○"),
  """"&amp;shortcut設定!$F$7&amp;""" """&amp;$X50&amp;""" """&amp;$C50&amp;"""",
  ""
)</f>
        <v/>
      </c>
      <c r="X50" s="10" t="str">
        <f>IF(
  AND($A50&lt;&gt;"",$K50="○"),
  shortcut設定!$F$6&amp;"\"&amp;A50&amp;"（"&amp;B50&amp;"）.lnk",
  ""
)</f>
        <v/>
      </c>
      <c r="Y50" s="138" t="s">
        <v>326</v>
      </c>
    </row>
    <row r="51" spans="1:25">
      <c r="A51" s="10" t="s">
        <v>812</v>
      </c>
      <c r="B51" s="10" t="s">
        <v>969</v>
      </c>
      <c r="C51" s="10" t="s">
        <v>412</v>
      </c>
      <c r="D51" s="32" t="s">
        <v>317</v>
      </c>
      <c r="E51" s="32" t="s">
        <v>284</v>
      </c>
      <c r="F51" s="10" t="s">
        <v>138</v>
      </c>
      <c r="G51" s="32" t="s">
        <v>1064</v>
      </c>
      <c r="H51" s="32" t="s">
        <v>130</v>
      </c>
      <c r="I51" s="140" t="s">
        <v>130</v>
      </c>
      <c r="J51" s="141" t="s">
        <v>764</v>
      </c>
      <c r="K51" s="32" t="s">
        <v>130</v>
      </c>
      <c r="L51" s="10" t="str">
        <f>IF(
  AND(
    $A51&lt;&gt;"",
    COUNTIF(C:C,$A51)&gt;1
  ),
  "★NG★",
  ""
)</f>
        <v/>
      </c>
      <c r="M51" s="10" t="str">
        <f t="shared" si="2"/>
        <v/>
      </c>
      <c r="N51" s="30" t="str">
        <f ca="1">IF(
  AND($A51&lt;&gt;"",$G51="○"),
  "mkdir """&amp;P51&amp;""" &amp; """&amp;shortcut設定!$F$7&amp;""" """&amp;P51&amp;"\"&amp;A51&amp;"（"&amp;B51&amp;"）.lnk"" """&amp;C51&amp;"""",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v>
      </c>
      <c r="O51" s="10" t="str">
        <f ca="1">IFERROR(
  VLOOKUP(
    $F51,
    shortcut設定!$F:$J,
    MATCH(
      "ProgramsIndex",
      shortcut設定!$F$11:$J$11,
      0
    ),
    FALSE
  ),
  ""
)</f>
        <v>171</v>
      </c>
      <c r="P51" s="30" t="str">
        <f ca="1">IF(
  AND($A51&lt;&gt;"",$G51="○"),
  shortcut設定!$F$4&amp;"\"&amp;O51&amp;"_"&amp;F51,
  ""
)</f>
        <v>%USERPROFILE%\AppData\Roaming\Microsoft\Windows\Start Menu\Programs\171_Utility_System</v>
      </c>
      <c r="Q51" s="30" t="str">
        <f>IF(
  AND($A51&lt;&gt;"",$H51&lt;&gt;"-",$H51&lt;&gt;""),
  "mkdir """&amp;shortcut設定!$F$4&amp;"\"&amp;shortcut設定!$F$8&amp;""" &amp; """&amp;shortcut設定!$F$7&amp;""" """&amp;$R51&amp;""" """&amp;$C51&amp;"""",
  ""
)</f>
        <v/>
      </c>
      <c r="R51" s="31" t="str">
        <f>IF(
  AND($A51&lt;&gt;"",$H51&lt;&gt;"-",$H51&lt;&gt;""),
  shortcut設定!$F$4&amp;"\"&amp;shortcut設定!$F$8&amp;"\"&amp;H51&amp;"（"&amp;B51&amp;"）.lnk",
  ""
)</f>
        <v/>
      </c>
      <c r="S51" s="30" t="str">
        <f>IF(
  AND($A51&lt;&gt;"",$I51&lt;&gt;"-",$I51&lt;&gt;""),
  """"&amp;shortcut設定!$F$7&amp;""" """&amp;$V51&amp;""" """&amp;$C51&amp;"""",
  ""
)</f>
        <v/>
      </c>
      <c r="T51" s="10" t="str">
        <f ca="1">IFERROR(
  VLOOKUP(
    $F51,
    shortcut設定!$F:$J,
    MATCH(
      "ProgramsIndex",
      shortcut設定!$F$11:$J$11,
      0
    ),
    FALSE
  ),
  ""
)</f>
        <v>171</v>
      </c>
      <c r="U51" s="37" t="str">
        <f t="shared" si="1"/>
        <v/>
      </c>
      <c r="V51" s="30" t="str">
        <f>IF(
  AND($A51&lt;&gt;"",$I51="○"),
  shortcut設定!$F$5&amp;"\"&amp;T51&amp;"_"&amp;A51&amp;"（"&amp;B51&amp;"）"&amp;U51&amp;".lnk",
  ""
)</f>
        <v/>
      </c>
      <c r="W51" s="30" t="str">
        <f>IF(
  AND($A51&lt;&gt;"",$K51="○"),
  """"&amp;shortcut設定!$F$7&amp;""" """&amp;$X51&amp;""" """&amp;$C51&amp;"""",
  ""
)</f>
        <v/>
      </c>
      <c r="X51" s="10" t="str">
        <f>IF(
  AND($A51&lt;&gt;"",$K51="○"),
  shortcut設定!$F$6&amp;"\"&amp;A51&amp;"（"&amp;B51&amp;"）.lnk",
  ""
)</f>
        <v/>
      </c>
      <c r="Y51" s="138" t="s">
        <v>326</v>
      </c>
    </row>
    <row r="52" spans="1:25">
      <c r="A52" s="10" t="s">
        <v>813</v>
      </c>
      <c r="B52" s="10" t="s">
        <v>942</v>
      </c>
      <c r="C52" s="10" t="s">
        <v>413</v>
      </c>
      <c r="D52" s="32" t="s">
        <v>317</v>
      </c>
      <c r="E52" s="32" t="s">
        <v>284</v>
      </c>
      <c r="F52" s="10" t="s">
        <v>129</v>
      </c>
      <c r="G52" s="32" t="s">
        <v>1064</v>
      </c>
      <c r="H52" s="32" t="s">
        <v>130</v>
      </c>
      <c r="I52" s="140" t="s">
        <v>130</v>
      </c>
      <c r="J52" s="141" t="s">
        <v>764</v>
      </c>
      <c r="K52" s="32" t="s">
        <v>130</v>
      </c>
      <c r="L52" s="10" t="str">
        <f>IF(
  AND(
    $A52&lt;&gt;"",
    COUNTIF(C:C,$A52)&gt;1
  ),
  "★NG★",
  ""
)</f>
        <v/>
      </c>
      <c r="M52" s="10" t="str">
        <f t="shared" si="2"/>
        <v/>
      </c>
      <c r="N52" s="30" t="str">
        <f ca="1">IF(
  AND($A52&lt;&gt;"",$G52="○"),
  "mkdir """&amp;P52&amp;""" &amp; """&amp;shortcut設定!$F$7&amp;""" """&amp;P52&amp;"\"&amp;A52&amp;"（"&amp;B52&amp;"）.lnk"" """&amp;C52&amp;"""",
  ""
)</f>
        <v>mkdir "%USERPROFILE%\AppData\Roaming\Microsoft\Windows\Start Menu\Programs\113_Common_Edit" &amp; "C:\codes\vbs\command\CreateShortcutFile.vbs" "%USERPROFILE%\AppData\Roaming\Microsoft\Windows\Start Menu\Programs\113_Common_Edit\ImgBurn（イメージ書込み）.lnk" "C:\prg_exe\ImgBurn\ImgBurn.exe"</v>
      </c>
      <c r="O52" s="10" t="str">
        <f ca="1">IFERROR(
  VLOOKUP(
    $F52,
    shortcut設定!$F:$J,
    MATCH(
      "ProgramsIndex",
      shortcut設定!$F$11:$J$11,
      0
    ),
    FALSE
  ),
  ""
)</f>
        <v>113</v>
      </c>
      <c r="P52" s="30" t="str">
        <f ca="1">IF(
  AND($A52&lt;&gt;"",$G52="○"),
  shortcut設定!$F$4&amp;"\"&amp;O52&amp;"_"&amp;F52,
  ""
)</f>
        <v>%USERPROFILE%\AppData\Roaming\Microsoft\Windows\Start Menu\Programs\113_Common_Edit</v>
      </c>
      <c r="Q52" s="30" t="str">
        <f>IF(
  AND($A52&lt;&gt;"",$H52&lt;&gt;"-",$H52&lt;&gt;""),
  "mkdir """&amp;shortcut設定!$F$4&amp;"\"&amp;shortcut設定!$F$8&amp;""" &amp; """&amp;shortcut設定!$F$7&amp;""" """&amp;$R52&amp;""" """&amp;$C52&amp;"""",
  ""
)</f>
        <v/>
      </c>
      <c r="R52" s="31" t="str">
        <f>IF(
  AND($A52&lt;&gt;"",$H52&lt;&gt;"-",$H52&lt;&gt;""),
  shortcut設定!$F$4&amp;"\"&amp;shortcut設定!$F$8&amp;"\"&amp;H52&amp;"（"&amp;B52&amp;"）.lnk",
  ""
)</f>
        <v/>
      </c>
      <c r="S52" s="30" t="str">
        <f>IF(
  AND($A52&lt;&gt;"",$I52&lt;&gt;"-",$I52&lt;&gt;""),
  """"&amp;shortcut設定!$F$7&amp;""" """&amp;$V52&amp;""" """&amp;$C52&amp;"""",
  ""
)</f>
        <v/>
      </c>
      <c r="T52" s="10" t="str">
        <f ca="1">IFERROR(
  VLOOKUP(
    $F52,
    shortcut設定!$F:$J,
    MATCH(
      "ProgramsIndex",
      shortcut設定!$F$11:$J$11,
      0
    ),
    FALSE
  ),
  ""
)</f>
        <v>113</v>
      </c>
      <c r="U52" s="37" t="str">
        <f t="shared" si="1"/>
        <v/>
      </c>
      <c r="V52" s="30" t="str">
        <f>IF(
  AND($A52&lt;&gt;"",$I52="○"),
  shortcut設定!$F$5&amp;"\"&amp;T52&amp;"_"&amp;A52&amp;"（"&amp;B52&amp;"）"&amp;U52&amp;".lnk",
  ""
)</f>
        <v/>
      </c>
      <c r="W52" s="30" t="str">
        <f>IF(
  AND($A52&lt;&gt;"",$K52="○"),
  """"&amp;shortcut設定!$F$7&amp;""" """&amp;$X52&amp;""" """&amp;$C52&amp;"""",
  ""
)</f>
        <v/>
      </c>
      <c r="X52" s="10" t="str">
        <f>IF(
  AND($A52&lt;&gt;"",$K52="○"),
  shortcut設定!$F$6&amp;"\"&amp;A52&amp;"（"&amp;B52&amp;"）.lnk",
  ""
)</f>
        <v/>
      </c>
      <c r="Y52" s="138" t="s">
        <v>326</v>
      </c>
    </row>
    <row r="53" spans="1:25">
      <c r="A53" s="10" t="s">
        <v>814</v>
      </c>
      <c r="B53" s="10" t="s">
        <v>970</v>
      </c>
      <c r="C53" s="10" t="s">
        <v>414</v>
      </c>
      <c r="D53" s="32" t="s">
        <v>317</v>
      </c>
      <c r="E53" s="32" t="s">
        <v>284</v>
      </c>
      <c r="F53" s="10" t="s">
        <v>145</v>
      </c>
      <c r="G53" s="32" t="s">
        <v>1064</v>
      </c>
      <c r="H53" s="32" t="s">
        <v>130</v>
      </c>
      <c r="I53" s="140" t="s">
        <v>130</v>
      </c>
      <c r="J53" s="141" t="s">
        <v>764</v>
      </c>
      <c r="K53" s="32" t="s">
        <v>130</v>
      </c>
      <c r="L53" s="10" t="str">
        <f>IF(
  AND(
    $A53&lt;&gt;"",
    COUNTIF(C:C,$A53)&gt;1
  ),
  "★NG★",
  ""
)</f>
        <v/>
      </c>
      <c r="M53" s="10" t="str">
        <f t="shared" si="2"/>
        <v/>
      </c>
      <c r="N53" s="30" t="str">
        <f ca="1">IF(
  AND($A53&lt;&gt;"",$G53="○"),
  "mkdir """&amp;P53&amp;""" &amp; """&amp;shortcut設定!$F$7&amp;""" """&amp;P53&amp;"\"&amp;A53&amp;"（"&amp;B53&amp;"）.lnk"" """&amp;C53&amp;"""",
  ""
)</f>
        <v>mkdir "%USERPROFILE%\AppData\Roaming\Microsoft\Windows\Start Menu\Programs\153_Picture_Edit" &amp; "C:\codes\vbs\command\CreateShortcutFile.vbs" "%USERPROFILE%\AppData\Roaming\Microsoft\Windows\Start Menu\Programs\153_Picture_Edit\ImgCmbApp（画像結合）.lnk" "C:\prg_exe\ImgCmbApp\画像結合アプリ.exe"</v>
      </c>
      <c r="O53" s="10" t="str">
        <f ca="1">IFERROR(
  VLOOKUP(
    $F53,
    shortcut設定!$F:$J,
    MATCH(
      "ProgramsIndex",
      shortcut設定!$F$11:$J$11,
      0
    ),
    FALSE
  ),
  ""
)</f>
        <v>153</v>
      </c>
      <c r="P53" s="30" t="str">
        <f ca="1">IF(
  AND($A53&lt;&gt;"",$G53="○"),
  shortcut設定!$F$4&amp;"\"&amp;O53&amp;"_"&amp;F53,
  ""
)</f>
        <v>%USERPROFILE%\AppData\Roaming\Microsoft\Windows\Start Menu\Programs\153_Picture_Edit</v>
      </c>
      <c r="Q53" s="30" t="str">
        <f>IF(
  AND($A53&lt;&gt;"",$H53&lt;&gt;"-",$H53&lt;&gt;""),
  "mkdir """&amp;shortcut設定!$F$4&amp;"\"&amp;shortcut設定!$F$8&amp;""" &amp; """&amp;shortcut設定!$F$7&amp;""" """&amp;$R53&amp;""" """&amp;$C53&amp;"""",
  ""
)</f>
        <v/>
      </c>
      <c r="R53" s="31" t="str">
        <f>IF(
  AND($A53&lt;&gt;"",$H53&lt;&gt;"-",$H53&lt;&gt;""),
  shortcut設定!$F$4&amp;"\"&amp;shortcut設定!$F$8&amp;"\"&amp;H53&amp;"（"&amp;B53&amp;"）.lnk",
  ""
)</f>
        <v/>
      </c>
      <c r="S53" s="30" t="str">
        <f>IF(
  AND($A53&lt;&gt;"",$I53&lt;&gt;"-",$I53&lt;&gt;""),
  """"&amp;shortcut設定!$F$7&amp;""" """&amp;$V53&amp;""" """&amp;$C53&amp;"""",
  ""
)</f>
        <v/>
      </c>
      <c r="T53" s="10" t="str">
        <f ca="1">IFERROR(
  VLOOKUP(
    $F53,
    shortcut設定!$F:$J,
    MATCH(
      "ProgramsIndex",
      shortcut設定!$F$11:$J$11,
      0
    ),
    FALSE
  ),
  ""
)</f>
        <v>153</v>
      </c>
      <c r="U53" s="37" t="str">
        <f t="shared" si="1"/>
        <v/>
      </c>
      <c r="V53" s="30" t="str">
        <f>IF(
  AND($A53&lt;&gt;"",$I53="○"),
  shortcut設定!$F$5&amp;"\"&amp;T53&amp;"_"&amp;A53&amp;"（"&amp;B53&amp;"）"&amp;U53&amp;".lnk",
  ""
)</f>
        <v/>
      </c>
      <c r="W53" s="30" t="str">
        <f>IF(
  AND($A53&lt;&gt;"",$K53="○"),
  """"&amp;shortcut設定!$F$7&amp;""" """&amp;$X53&amp;""" """&amp;$C53&amp;"""",
  ""
)</f>
        <v/>
      </c>
      <c r="X53" s="10" t="str">
        <f>IF(
  AND($A53&lt;&gt;"",$K53="○"),
  shortcut設定!$F$6&amp;"\"&amp;A53&amp;"（"&amp;B53&amp;"）.lnk",
  ""
)</f>
        <v/>
      </c>
      <c r="Y53" s="138" t="s">
        <v>326</v>
      </c>
    </row>
    <row r="54" spans="1:25">
      <c r="A54" s="10" t="s">
        <v>815</v>
      </c>
      <c r="B54" s="10" t="s">
        <v>963</v>
      </c>
      <c r="C54" s="10" t="s">
        <v>415</v>
      </c>
      <c r="D54" s="32" t="s">
        <v>317</v>
      </c>
      <c r="E54" s="32" t="s">
        <v>284</v>
      </c>
      <c r="F54" s="10" t="s">
        <v>143</v>
      </c>
      <c r="G54" s="32" t="s">
        <v>1064</v>
      </c>
      <c r="H54" s="32" t="s">
        <v>130</v>
      </c>
      <c r="I54" s="140" t="s">
        <v>130</v>
      </c>
      <c r="J54" s="141" t="s">
        <v>764</v>
      </c>
      <c r="K54" s="32" t="s">
        <v>130</v>
      </c>
      <c r="L54" s="10" t="str">
        <f>IF(
  AND(
    $A54&lt;&gt;"",
    COUNTIF(C:C,$A54)&gt;1
  ),
  "★NG★",
  ""
)</f>
        <v/>
      </c>
      <c r="M54" s="10" t="str">
        <f t="shared" si="2"/>
        <v/>
      </c>
      <c r="N54" s="30" t="str">
        <f ca="1">IF(
  AND($A54&lt;&gt;"",$G54="○"),
  "mkdir """&amp;P54&amp;""" &amp; """&amp;shortcut設定!$F$7&amp;""" """&amp;P54&amp;"\"&amp;A54&amp;"（"&amp;B54&amp;"）.lnk"" """&amp;C54&amp;"""",
  ""
)</f>
        <v>mkdir "%USERPROFILE%\AppData\Roaming\Microsoft\Windows\Start Menu\Programs\123_Doc_Edit" &amp; "C:\codes\vbs\command\CreateShortcutFile.vbs" "%USERPROFILE%\AppData\Roaming\Microsoft\Windows\Start Menu\Programs\123_Doc_Edit\iThoughts（マインドマップ）.lnk" "C:\prg_exe\iThoughts\iThoughts.exe"</v>
      </c>
      <c r="O54" s="10" t="str">
        <f ca="1">IFERROR(
  VLOOKUP(
    $F54,
    shortcut設定!$F:$J,
    MATCH(
      "ProgramsIndex",
      shortcut設定!$F$11:$J$11,
      0
    ),
    FALSE
  ),
  ""
)</f>
        <v>123</v>
      </c>
      <c r="P54" s="30" t="str">
        <f ca="1">IF(
  AND($A54&lt;&gt;"",$G54="○"),
  shortcut設定!$F$4&amp;"\"&amp;O54&amp;"_"&amp;F54,
  ""
)</f>
        <v>%USERPROFILE%\AppData\Roaming\Microsoft\Windows\Start Menu\Programs\123_Doc_Edit</v>
      </c>
      <c r="Q54" s="30" t="str">
        <f>IF(
  AND($A54&lt;&gt;"",$H54&lt;&gt;"-",$H54&lt;&gt;""),
  "mkdir """&amp;shortcut設定!$F$4&amp;"\"&amp;shortcut設定!$F$8&amp;""" &amp; """&amp;shortcut設定!$F$7&amp;""" """&amp;$R54&amp;""" """&amp;$C54&amp;"""",
  ""
)</f>
        <v/>
      </c>
      <c r="R54" s="31" t="str">
        <f>IF(
  AND($A54&lt;&gt;"",$H54&lt;&gt;"-",$H54&lt;&gt;""),
  shortcut設定!$F$4&amp;"\"&amp;shortcut設定!$F$8&amp;"\"&amp;H54&amp;"（"&amp;B54&amp;"）.lnk",
  ""
)</f>
        <v/>
      </c>
      <c r="S54" s="30" t="str">
        <f>IF(
  AND($A54&lt;&gt;"",$I54&lt;&gt;"-",$I54&lt;&gt;""),
  """"&amp;shortcut設定!$F$7&amp;""" """&amp;$V54&amp;""" """&amp;$C54&amp;"""",
  ""
)</f>
        <v/>
      </c>
      <c r="T54" s="10" t="str">
        <f ca="1">IFERROR(
  VLOOKUP(
    $F54,
    shortcut設定!$F:$J,
    MATCH(
      "ProgramsIndex",
      shortcut設定!$F$11:$J$11,
      0
    ),
    FALSE
  ),
  ""
)</f>
        <v>123</v>
      </c>
      <c r="U54" s="37" t="str">
        <f t="shared" si="1"/>
        <v/>
      </c>
      <c r="V54" s="30" t="str">
        <f>IF(
  AND($A54&lt;&gt;"",$I54="○"),
  shortcut設定!$F$5&amp;"\"&amp;T54&amp;"_"&amp;A54&amp;"（"&amp;B54&amp;"）"&amp;U54&amp;".lnk",
  ""
)</f>
        <v/>
      </c>
      <c r="W54" s="30" t="str">
        <f>IF(
  AND($A54&lt;&gt;"",$K54="○"),
  """"&amp;shortcut設定!$F$7&amp;""" """&amp;$X54&amp;""" """&amp;$C54&amp;"""",
  ""
)</f>
        <v/>
      </c>
      <c r="X54" s="10" t="str">
        <f>IF(
  AND($A54&lt;&gt;"",$K54="○"),
  shortcut設定!$F$6&amp;"\"&amp;A54&amp;"（"&amp;B54&amp;"）.lnk",
  ""
)</f>
        <v/>
      </c>
      <c r="Y54" s="138" t="s">
        <v>326</v>
      </c>
    </row>
    <row r="55" spans="1:25">
      <c r="A55" s="10" t="s">
        <v>816</v>
      </c>
      <c r="B55" s="10" t="s">
        <v>971</v>
      </c>
      <c r="C55" s="10" t="s">
        <v>416</v>
      </c>
      <c r="D55" s="32" t="s">
        <v>317</v>
      </c>
      <c r="E55" s="32" t="s">
        <v>284</v>
      </c>
      <c r="F55" s="10" t="s">
        <v>145</v>
      </c>
      <c r="G55" s="32" t="s">
        <v>1064</v>
      </c>
      <c r="H55" s="32" t="s">
        <v>130</v>
      </c>
      <c r="I55" s="140" t="s">
        <v>130</v>
      </c>
      <c r="J55" s="141" t="s">
        <v>764</v>
      </c>
      <c r="K55" s="32" t="s">
        <v>130</v>
      </c>
      <c r="L55" s="10" t="str">
        <f>IF(
  AND(
    $A55&lt;&gt;"",
    COUNTIF(C:C,$A55)&gt;1
  ),
  "★NG★",
  ""
)</f>
        <v/>
      </c>
      <c r="M55" s="10" t="str">
        <f t="shared" si="2"/>
        <v/>
      </c>
      <c r="N55" s="30" t="str">
        <f ca="1">IF(
  AND($A55&lt;&gt;"",$G55="○"),
  "mkdir """&amp;P55&amp;""" &amp; """&amp;shortcut設定!$F$7&amp;""" """&amp;P55&amp;"\"&amp;A55&amp;"（"&amp;B55&amp;"）.lnk"" """&amp;C55&amp;"""",
  ""
)</f>
        <v>mkdir "%USERPROFILE%\AppData\Roaming\Microsoft\Windows\Start Menu\Programs\153_Picture_Edit" &amp; "C:\codes\vbs\command\CreateShortcutFile.vbs" "%USERPROFILE%\AppData\Roaming\Microsoft\Windows\Start Menu\Programs\153_Picture_Edit\JpegCleaner（Exif情報削除）.lnk" "C:\prg_exe\JpegCleaner\JpegCleaner.exe"</v>
      </c>
      <c r="O55" s="10" t="str">
        <f ca="1">IFERROR(
  VLOOKUP(
    $F55,
    shortcut設定!$F:$J,
    MATCH(
      "ProgramsIndex",
      shortcut設定!$F$11:$J$11,
      0
    ),
    FALSE
  ),
  ""
)</f>
        <v>153</v>
      </c>
      <c r="P55" s="30" t="str">
        <f ca="1">IF(
  AND($A55&lt;&gt;"",$G55="○"),
  shortcut設定!$F$4&amp;"\"&amp;O55&amp;"_"&amp;F55,
  ""
)</f>
        <v>%USERPROFILE%\AppData\Roaming\Microsoft\Windows\Start Menu\Programs\153_Picture_Edit</v>
      </c>
      <c r="Q55" s="30" t="str">
        <f>IF(
  AND($A55&lt;&gt;"",$H55&lt;&gt;"-",$H55&lt;&gt;""),
  "mkdir """&amp;shortcut設定!$F$4&amp;"\"&amp;shortcut設定!$F$8&amp;""" &amp; """&amp;shortcut設定!$F$7&amp;""" """&amp;$R55&amp;""" """&amp;$C55&amp;"""",
  ""
)</f>
        <v/>
      </c>
      <c r="R55" s="31" t="str">
        <f>IF(
  AND($A55&lt;&gt;"",$H55&lt;&gt;"-",$H55&lt;&gt;""),
  shortcut設定!$F$4&amp;"\"&amp;shortcut設定!$F$8&amp;"\"&amp;H55&amp;"（"&amp;B55&amp;"）.lnk",
  ""
)</f>
        <v/>
      </c>
      <c r="S55" s="30" t="str">
        <f>IF(
  AND($A55&lt;&gt;"",$I55&lt;&gt;"-",$I55&lt;&gt;""),
  """"&amp;shortcut設定!$F$7&amp;""" """&amp;$V55&amp;""" """&amp;$C55&amp;"""",
  ""
)</f>
        <v/>
      </c>
      <c r="T55" s="10" t="str">
        <f ca="1">IFERROR(
  VLOOKUP(
    $F55,
    shortcut設定!$F:$J,
    MATCH(
      "ProgramsIndex",
      shortcut設定!$F$11:$J$11,
      0
    ),
    FALSE
  ),
  ""
)</f>
        <v>153</v>
      </c>
      <c r="U55" s="37" t="str">
        <f t="shared" si="1"/>
        <v/>
      </c>
      <c r="V55" s="30" t="str">
        <f>IF(
  AND($A55&lt;&gt;"",$I55="○"),
  shortcut設定!$F$5&amp;"\"&amp;T55&amp;"_"&amp;A55&amp;"（"&amp;B55&amp;"）"&amp;U55&amp;".lnk",
  ""
)</f>
        <v/>
      </c>
      <c r="W55" s="30" t="str">
        <f>IF(
  AND($A55&lt;&gt;"",$K55="○"),
  """"&amp;shortcut設定!$F$7&amp;""" """&amp;$X55&amp;""" """&amp;$C55&amp;"""",
  ""
)</f>
        <v/>
      </c>
      <c r="X55" s="10" t="str">
        <f>IF(
  AND($A55&lt;&gt;"",$K55="○"),
  shortcut設定!$F$6&amp;"\"&amp;A55&amp;"（"&amp;B55&amp;"）.lnk",
  ""
)</f>
        <v/>
      </c>
      <c r="Y55" s="138" t="s">
        <v>326</v>
      </c>
    </row>
    <row r="56" spans="1:25">
      <c r="A56" s="10" t="s">
        <v>817</v>
      </c>
      <c r="B56" s="10" t="s">
        <v>972</v>
      </c>
      <c r="C56" s="10" t="s">
        <v>417</v>
      </c>
      <c r="D56" s="32" t="s">
        <v>317</v>
      </c>
      <c r="E56" s="32" t="s">
        <v>284</v>
      </c>
      <c r="F56" s="10" t="s">
        <v>133</v>
      </c>
      <c r="G56" s="32" t="s">
        <v>1064</v>
      </c>
      <c r="H56" s="32" t="s">
        <v>130</v>
      </c>
      <c r="I56" s="140" t="s">
        <v>130</v>
      </c>
      <c r="J56" s="141" t="s">
        <v>764</v>
      </c>
      <c r="K56" s="32" t="s">
        <v>130</v>
      </c>
      <c r="L56" s="10" t="str">
        <f>IF(
  AND(
    $A56&lt;&gt;"",
    COUNTIF(C:C,$A56)&gt;1
  ),
  "★NG★",
  ""
)</f>
        <v/>
      </c>
      <c r="M56" s="10" t="str">
        <f t="shared" si="2"/>
        <v/>
      </c>
      <c r="N56" s="30" t="str">
        <f ca="1">IF(
  AND($A56&lt;&gt;"",$G56="○"),
  "mkdir """&amp;P56&amp;""" &amp; """&amp;shortcut設定!$F$7&amp;""" """&amp;P56&amp;"\"&amp;A56&amp;"（"&amp;B56&amp;"）.lnk"" """&amp;C56&amp;"""",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v>
      </c>
      <c r="O56" s="10" t="str">
        <f ca="1">IFERROR(
  VLOOKUP(
    $F56,
    shortcut設定!$F:$J,
    MATCH(
      "ProgramsIndex",
      shortcut設定!$F$11:$J$11,
      0
    ),
    FALSE
  ),
  ""
)</f>
        <v>121</v>
      </c>
      <c r="P56" s="30" t="str">
        <f ca="1">IF(
  AND($A56&lt;&gt;"",$G56="○"),
  shortcut設定!$F$4&amp;"\"&amp;O56&amp;"_"&amp;F56,
  ""
)</f>
        <v>%USERPROFILE%\AppData\Roaming\Microsoft\Windows\Start Menu\Programs\121_Doc_Analyze</v>
      </c>
      <c r="Q56" s="30" t="str">
        <f>IF(
  AND($A56&lt;&gt;"",$H56&lt;&gt;"-",$H56&lt;&gt;""),
  "mkdir """&amp;shortcut設定!$F$4&amp;"\"&amp;shortcut設定!$F$8&amp;""" &amp; """&amp;shortcut設定!$F$7&amp;""" """&amp;$R56&amp;""" """&amp;$C56&amp;"""",
  ""
)</f>
        <v/>
      </c>
      <c r="R56" s="31" t="str">
        <f>IF(
  AND($A56&lt;&gt;"",$H56&lt;&gt;"-",$H56&lt;&gt;""),
  shortcut設定!$F$4&amp;"\"&amp;shortcut設定!$F$8&amp;"\"&amp;H56&amp;"（"&amp;B56&amp;"）.lnk",
  ""
)</f>
        <v/>
      </c>
      <c r="S56" s="30" t="str">
        <f>IF(
  AND($A56&lt;&gt;"",$I56&lt;&gt;"-",$I56&lt;&gt;""),
  """"&amp;shortcut設定!$F$7&amp;""" """&amp;$V56&amp;""" """&amp;$C56&amp;"""",
  ""
)</f>
        <v/>
      </c>
      <c r="T56" s="10" t="str">
        <f ca="1">IFERROR(
  VLOOKUP(
    $F56,
    shortcut設定!$F:$J,
    MATCH(
      "ProgramsIndex",
      shortcut設定!$F$11:$J$11,
      0
    ),
    FALSE
  ),
  ""
)</f>
        <v>121</v>
      </c>
      <c r="U56" s="37" t="str">
        <f t="shared" si="1"/>
        <v/>
      </c>
      <c r="V56" s="30" t="str">
        <f>IF(
  AND($A56&lt;&gt;"",$I56="○"),
  shortcut設定!$F$5&amp;"\"&amp;T56&amp;"_"&amp;A56&amp;"（"&amp;B56&amp;"）"&amp;U56&amp;".lnk",
  ""
)</f>
        <v/>
      </c>
      <c r="W56" s="30" t="str">
        <f>IF(
  AND($A56&lt;&gt;"",$K56="○"),
  """"&amp;shortcut設定!$F$7&amp;""" """&amp;$X56&amp;""" """&amp;$C56&amp;"""",
  ""
)</f>
        <v/>
      </c>
      <c r="X56" s="10" t="str">
        <f>IF(
  AND($A56&lt;&gt;"",$K56="○"),
  shortcut設定!$F$6&amp;"\"&amp;A56&amp;"（"&amp;B56&amp;"）.lnk",
  ""
)</f>
        <v/>
      </c>
      <c r="Y56" s="138" t="s">
        <v>326</v>
      </c>
    </row>
    <row r="57" spans="1:25">
      <c r="A57" s="10" t="s">
        <v>818</v>
      </c>
      <c r="B57" s="10" t="s">
        <v>973</v>
      </c>
      <c r="C57" s="10" t="s">
        <v>418</v>
      </c>
      <c r="D57" s="32" t="s">
        <v>317</v>
      </c>
      <c r="E57" s="32" t="s">
        <v>284</v>
      </c>
      <c r="F57" s="10" t="s">
        <v>134</v>
      </c>
      <c r="G57" s="32" t="s">
        <v>1064</v>
      </c>
      <c r="H57" s="32" t="s">
        <v>130</v>
      </c>
      <c r="I57" s="140" t="s">
        <v>130</v>
      </c>
      <c r="J57" s="141" t="s">
        <v>764</v>
      </c>
      <c r="K57" s="32" t="s">
        <v>1064</v>
      </c>
      <c r="L57" s="10" t="str">
        <f>IF(
  AND(
    $A57&lt;&gt;"",
    COUNTIF(C:C,$A57)&gt;1
  ),
  "★NG★",
  ""
)</f>
        <v/>
      </c>
      <c r="M57" s="10" t="str">
        <f t="shared" si="2"/>
        <v/>
      </c>
      <c r="N57" s="30" t="str">
        <f ca="1">IF(
  AND($A57&lt;&gt;"",$G57="○"),
  "mkdir """&amp;P57&amp;""" &amp; """&amp;shortcut設定!$F$7&amp;""" """&amp;P57&amp;"\"&amp;A57&amp;"（"&amp;B57&amp;"）.lnk"" """&amp;C57&amp;"""",
  ""
)</f>
        <v>mkdir "%USERPROFILE%\AppData\Roaming\Microsoft\Windows\Start Menu\Programs\172_Utility_Other" &amp; "C:\codes\vbs\command\CreateShortcutFile.vbs" "%USERPROFILE%\AppData\Roaming\Microsoft\Windows\Start Menu\Programs\172_Utility_Other\KeePass（パスワード管理）.lnk" "C:\prg_exe\KeePass\KeePass.exe"</v>
      </c>
      <c r="O57" s="10" t="str">
        <f ca="1">IFERROR(
  VLOOKUP(
    $F57,
    shortcut設定!$F:$J,
    MATCH(
      "ProgramsIndex",
      shortcut設定!$F$11:$J$11,
      0
    ),
    FALSE
  ),
  ""
)</f>
        <v>172</v>
      </c>
      <c r="P57" s="30" t="str">
        <f ca="1">IF(
  AND($A57&lt;&gt;"",$G57="○"),
  shortcut設定!$F$4&amp;"\"&amp;O57&amp;"_"&amp;F57,
  ""
)</f>
        <v>%USERPROFILE%\AppData\Roaming\Microsoft\Windows\Start Menu\Programs\172_Utility_Other</v>
      </c>
      <c r="Q57" s="30" t="str">
        <f>IF(
  AND($A57&lt;&gt;"",$H57&lt;&gt;"-",$H57&lt;&gt;""),
  "mkdir """&amp;shortcut設定!$F$4&amp;"\"&amp;shortcut設定!$F$8&amp;""" &amp; """&amp;shortcut設定!$F$7&amp;""" """&amp;$R57&amp;""" """&amp;$C57&amp;"""",
  ""
)</f>
        <v/>
      </c>
      <c r="R57" s="31" t="str">
        <f>IF(
  AND($A57&lt;&gt;"",$H57&lt;&gt;"-",$H57&lt;&gt;""),
  shortcut設定!$F$4&amp;"\"&amp;shortcut設定!$F$8&amp;"\"&amp;H57&amp;"（"&amp;B57&amp;"）.lnk",
  ""
)</f>
        <v/>
      </c>
      <c r="S57" s="30" t="str">
        <f>IF(
  AND($A57&lt;&gt;"",$I57&lt;&gt;"-",$I57&lt;&gt;""),
  """"&amp;shortcut設定!$F$7&amp;""" """&amp;$V57&amp;""" """&amp;$C57&amp;"""",
  ""
)</f>
        <v/>
      </c>
      <c r="T57" s="10" t="str">
        <f ca="1">IFERROR(
  VLOOKUP(
    $F57,
    shortcut設定!$F:$J,
    MATCH(
      "ProgramsIndex",
      shortcut設定!$F$11:$J$11,
      0
    ),
    FALSE
  ),
  ""
)</f>
        <v>172</v>
      </c>
      <c r="U57" s="37" t="str">
        <f t="shared" si="1"/>
        <v/>
      </c>
      <c r="V57" s="30" t="str">
        <f>IF(
  AND($A57&lt;&gt;"",$I57="○"),
  shortcut設定!$F$5&amp;"\"&amp;T57&amp;"_"&amp;A57&amp;"（"&amp;B57&amp;"）"&amp;U57&amp;".lnk",
  ""
)</f>
        <v/>
      </c>
      <c r="W57" s="30" t="str">
        <f>IF(
  AND($A57&lt;&gt;"",$K57="○"),
  """"&amp;shortcut設定!$F$7&amp;""" """&amp;$X57&amp;""" """&amp;$C57&amp;"""",
  ""
)</f>
        <v>"C:\codes\vbs\command\CreateShortcutFile.vbs" "%USERPROFILE%\AppData\Roaming\Microsoft\Windows\Start Menu\Programs\Startup\KeePass（パスワード管理）.lnk" "C:\prg_exe\KeePass\KeePass.exe"</v>
      </c>
      <c r="X57" s="10" t="str">
        <f>IF(
  AND($A57&lt;&gt;"",$K57="○"),
  shortcut設定!$F$6&amp;"\"&amp;A57&amp;"（"&amp;B57&amp;"）.lnk",
  ""
)</f>
        <v>%USERPROFILE%\AppData\Roaming\Microsoft\Windows\Start Menu\Programs\Startup\KeePass（パスワード管理）.lnk</v>
      </c>
      <c r="Y57" s="138" t="s">
        <v>326</v>
      </c>
    </row>
    <row r="58" spans="1:25">
      <c r="A58" s="10" t="s">
        <v>819</v>
      </c>
      <c r="B58" s="10" t="s">
        <v>974</v>
      </c>
      <c r="C58" s="10" t="s">
        <v>419</v>
      </c>
      <c r="D58" s="32" t="s">
        <v>317</v>
      </c>
      <c r="E58" s="32" t="s">
        <v>284</v>
      </c>
      <c r="F58" s="10" t="s">
        <v>129</v>
      </c>
      <c r="G58" s="32" t="s">
        <v>1064</v>
      </c>
      <c r="H58" s="32" t="s">
        <v>130</v>
      </c>
      <c r="I58" s="140" t="s">
        <v>130</v>
      </c>
      <c r="J58" s="141" t="s">
        <v>764</v>
      </c>
      <c r="K58" s="32" t="s">
        <v>130</v>
      </c>
      <c r="L58" s="10" t="str">
        <f>IF(
  AND(
    $A58&lt;&gt;"",
    COUNTIF(C:C,$A58)&gt;1
  ),
  "★NG★",
  ""
)</f>
        <v/>
      </c>
      <c r="M58" s="10" t="str">
        <f t="shared" si="2"/>
        <v/>
      </c>
      <c r="N58" s="30" t="str">
        <f ca="1">IF(
  AND($A58&lt;&gt;"",$G58="○"),
  "mkdir """&amp;P58&amp;""" &amp; """&amp;shortcut設定!$F$7&amp;""" """&amp;P58&amp;"\"&amp;A58&amp;"（"&amp;B58&amp;"）.lnk"" """&amp;C58&amp;"""",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v>
      </c>
      <c r="O58" s="10" t="str">
        <f ca="1">IFERROR(
  VLOOKUP(
    $F58,
    shortcut設定!$F:$J,
    MATCH(
      "ProgramsIndex",
      shortcut設定!$F$11:$J$11,
      0
    ),
    FALSE
  ),
  ""
)</f>
        <v>113</v>
      </c>
      <c r="P58" s="30" t="str">
        <f ca="1">IF(
  AND($A58&lt;&gt;"",$G58="○"),
  shortcut設定!$F$4&amp;"\"&amp;O58&amp;"_"&amp;F58,
  ""
)</f>
        <v>%USERPROFILE%\AppData\Roaming\Microsoft\Windows\Start Menu\Programs\113_Common_Edit</v>
      </c>
      <c r="Q58" s="30" t="str">
        <f>IF(
  AND($A58&lt;&gt;"",$H58&lt;&gt;"-",$H58&lt;&gt;""),
  "mkdir """&amp;shortcut設定!$F$4&amp;"\"&amp;shortcut設定!$F$8&amp;""" &amp; """&amp;shortcut設定!$F$7&amp;""" """&amp;$R58&amp;""" """&amp;$C58&amp;"""",
  ""
)</f>
        <v/>
      </c>
      <c r="R58" s="31" t="str">
        <f>IF(
  AND($A58&lt;&gt;"",$H58&lt;&gt;"-",$H58&lt;&gt;""),
  shortcut設定!$F$4&amp;"\"&amp;shortcut設定!$F$8&amp;"\"&amp;H58&amp;"（"&amp;B58&amp;"）.lnk",
  ""
)</f>
        <v/>
      </c>
      <c r="S58" s="30" t="str">
        <f>IF(
  AND($A58&lt;&gt;"",$I58&lt;&gt;"-",$I58&lt;&gt;""),
  """"&amp;shortcut設定!$F$7&amp;""" """&amp;$V58&amp;""" """&amp;$C58&amp;"""",
  ""
)</f>
        <v/>
      </c>
      <c r="T58" s="10" t="str">
        <f ca="1">IFERROR(
  VLOOKUP(
    $F58,
    shortcut設定!$F:$J,
    MATCH(
      "ProgramsIndex",
      shortcut設定!$F$11:$J$11,
      0
    ),
    FALSE
  ),
  ""
)</f>
        <v>113</v>
      </c>
      <c r="U58" s="37" t="str">
        <f t="shared" si="1"/>
        <v/>
      </c>
      <c r="V58" s="30" t="str">
        <f>IF(
  AND($A58&lt;&gt;"",$I58="○"),
  shortcut設定!$F$5&amp;"\"&amp;T58&amp;"_"&amp;A58&amp;"（"&amp;B58&amp;"）"&amp;U58&amp;".lnk",
  ""
)</f>
        <v/>
      </c>
      <c r="W58" s="30" t="str">
        <f>IF(
  AND($A58&lt;&gt;"",$K58="○"),
  """"&amp;shortcut設定!$F$7&amp;""" """&amp;$X58&amp;""" """&amp;$C58&amp;"""",
  ""
)</f>
        <v/>
      </c>
      <c r="X58" s="10" t="str">
        <f>IF(
  AND($A58&lt;&gt;"",$K58="○"),
  shortcut設定!$F$6&amp;"\"&amp;A58&amp;"（"&amp;B58&amp;"）.lnk",
  ""
)</f>
        <v/>
      </c>
      <c r="Y58" s="138" t="s">
        <v>326</v>
      </c>
    </row>
    <row r="59" spans="1:25">
      <c r="A59" s="10" t="s">
        <v>820</v>
      </c>
      <c r="B59" s="10" t="s">
        <v>975</v>
      </c>
      <c r="C59" s="10" t="s">
        <v>420</v>
      </c>
      <c r="D59" s="32" t="s">
        <v>317</v>
      </c>
      <c r="E59" s="32" t="s">
        <v>284</v>
      </c>
      <c r="F59" s="10" t="s">
        <v>134</v>
      </c>
      <c r="G59" s="32" t="s">
        <v>1064</v>
      </c>
      <c r="H59" s="32" t="s">
        <v>130</v>
      </c>
      <c r="I59" s="140" t="s">
        <v>130</v>
      </c>
      <c r="J59" s="141" t="s">
        <v>764</v>
      </c>
      <c r="K59" s="32" t="s">
        <v>130</v>
      </c>
      <c r="L59" s="10" t="str">
        <f>IF(
  AND(
    $A59&lt;&gt;"",
    COUNTIF(C:C,$A59)&gt;1
  ),
  "★NG★",
  ""
)</f>
        <v/>
      </c>
      <c r="M59" s="10" t="str">
        <f t="shared" si="2"/>
        <v/>
      </c>
      <c r="N59" s="30" t="str">
        <f ca="1">IF(
  AND($A59&lt;&gt;"",$G59="○"),
  "mkdir """&amp;P59&amp;""" &amp; """&amp;shortcut設定!$F$7&amp;""" """&amp;P59&amp;"\"&amp;A59&amp;"（"&amp;B59&amp;"）.lnk"" """&amp;C59&amp;"""",
  ""
)</f>
        <v>mkdir "%USERPROFILE%\AppData\Roaming\Microsoft\Windows\Start Menu\Programs\172_Utility_Other" &amp; "C:\codes\vbs\command\CreateShortcutFile.vbs" "%USERPROFILE%\AppData\Roaming\Microsoft\Windows\Start Menu\Programs\172_Utility_Other\LagMirror（ミラー）.lnk" "C:\prg_exe\LagMirror\LagMirror.exe"</v>
      </c>
      <c r="O59" s="10" t="str">
        <f ca="1">IFERROR(
  VLOOKUP(
    $F59,
    shortcut設定!$F:$J,
    MATCH(
      "ProgramsIndex",
      shortcut設定!$F$11:$J$11,
      0
    ),
    FALSE
  ),
  ""
)</f>
        <v>172</v>
      </c>
      <c r="P59" s="30" t="str">
        <f ca="1">IF(
  AND($A59&lt;&gt;"",$G59="○"),
  shortcut設定!$F$4&amp;"\"&amp;O59&amp;"_"&amp;F59,
  ""
)</f>
        <v>%USERPROFILE%\AppData\Roaming\Microsoft\Windows\Start Menu\Programs\172_Utility_Other</v>
      </c>
      <c r="Q59" s="30" t="str">
        <f>IF(
  AND($A59&lt;&gt;"",$H59&lt;&gt;"-",$H59&lt;&gt;""),
  "mkdir """&amp;shortcut設定!$F$4&amp;"\"&amp;shortcut設定!$F$8&amp;""" &amp; """&amp;shortcut設定!$F$7&amp;""" """&amp;$R59&amp;""" """&amp;$C59&amp;"""",
  ""
)</f>
        <v/>
      </c>
      <c r="R59" s="31" t="str">
        <f>IF(
  AND($A59&lt;&gt;"",$H59&lt;&gt;"-",$H59&lt;&gt;""),
  shortcut設定!$F$4&amp;"\"&amp;shortcut設定!$F$8&amp;"\"&amp;H59&amp;"（"&amp;B59&amp;"）.lnk",
  ""
)</f>
        <v/>
      </c>
      <c r="S59" s="30" t="str">
        <f>IF(
  AND($A59&lt;&gt;"",$I59&lt;&gt;"-",$I59&lt;&gt;""),
  """"&amp;shortcut設定!$F$7&amp;""" """&amp;$V59&amp;""" """&amp;$C59&amp;"""",
  ""
)</f>
        <v/>
      </c>
      <c r="T59" s="10" t="str">
        <f ca="1">IFERROR(
  VLOOKUP(
    $F59,
    shortcut設定!$F:$J,
    MATCH(
      "ProgramsIndex",
      shortcut設定!$F$11:$J$11,
      0
    ),
    FALSE
  ),
  ""
)</f>
        <v>172</v>
      </c>
      <c r="U59" s="37" t="str">
        <f t="shared" si="1"/>
        <v/>
      </c>
      <c r="V59" s="30" t="str">
        <f>IF(
  AND($A59&lt;&gt;"",$I59="○"),
  shortcut設定!$F$5&amp;"\"&amp;T59&amp;"_"&amp;A59&amp;"（"&amp;B59&amp;"）"&amp;U59&amp;".lnk",
  ""
)</f>
        <v/>
      </c>
      <c r="W59" s="30" t="str">
        <f>IF(
  AND($A59&lt;&gt;"",$K59="○"),
  """"&amp;shortcut設定!$F$7&amp;""" """&amp;$X59&amp;""" """&amp;$C59&amp;"""",
  ""
)</f>
        <v/>
      </c>
      <c r="X59" s="10" t="str">
        <f>IF(
  AND($A59&lt;&gt;"",$K59="○"),
  shortcut設定!$F$6&amp;"\"&amp;A59&amp;"（"&amp;B59&amp;"）.lnk",
  ""
)</f>
        <v/>
      </c>
      <c r="Y59" s="138" t="s">
        <v>326</v>
      </c>
    </row>
    <row r="60" spans="1:25">
      <c r="A60" s="122" t="s">
        <v>821</v>
      </c>
      <c r="B60" s="122" t="s">
        <v>976</v>
      </c>
      <c r="C60" s="10" t="s">
        <v>421</v>
      </c>
      <c r="D60" s="32" t="s">
        <v>317</v>
      </c>
      <c r="E60" s="32" t="s">
        <v>284</v>
      </c>
      <c r="F60" s="10" t="s">
        <v>148</v>
      </c>
      <c r="G60" s="32" t="s">
        <v>1064</v>
      </c>
      <c r="H60" s="32" t="s">
        <v>130</v>
      </c>
      <c r="I60" s="140" t="s">
        <v>130</v>
      </c>
      <c r="J60" s="141" t="s">
        <v>764</v>
      </c>
      <c r="K60" s="32" t="s">
        <v>130</v>
      </c>
      <c r="L60" s="10" t="str">
        <f>IF(
  AND(
    $A60&lt;&gt;"",
    COUNTIF(C:C,$A60)&gt;1
  ),
  "★NG★",
  ""
)</f>
        <v/>
      </c>
      <c r="M60" s="10" t="str">
        <f t="shared" si="2"/>
        <v/>
      </c>
      <c r="N60" s="30" t="str">
        <f ca="1">IF(
  AND($A60&lt;&gt;"",$G60="○"),
  "mkdir """&amp;P60&amp;""" &amp; """&amp;shortcut設定!$F$7&amp;""" """&amp;P60&amp;"\"&amp;A60&amp;"（"&amp;B60&amp;"）.lnk"" """&amp;C60&amp;"""",
  ""
)</f>
        <v>mkdir "%USERPROFILE%\AppData\Roaming\Microsoft\Windows\Start Menu\Programs\143_Movie_Edit" &amp; "C:\codes\vbs\command\CreateShortcutFile.vbs" "%USERPROFILE%\AppData\Roaming\Microsoft\Windows\Start Menu\Programs\143_Movie_Edit\Lame（MP3変換）.lnk" "C:\prg_exe\Lame\lame.exe"</v>
      </c>
      <c r="O60" s="10" t="str">
        <f ca="1">IFERROR(
  VLOOKUP(
    $F60,
    shortcut設定!$F:$J,
    MATCH(
      "ProgramsIndex",
      shortcut設定!$F$11:$J$11,
      0
    ),
    FALSE
  ),
  ""
)</f>
        <v>143</v>
      </c>
      <c r="P60" s="30" t="str">
        <f ca="1">IF(
  AND($A60&lt;&gt;"",$G60="○"),
  shortcut設定!$F$4&amp;"\"&amp;O60&amp;"_"&amp;F60,
  ""
)</f>
        <v>%USERPROFILE%\AppData\Roaming\Microsoft\Windows\Start Menu\Programs\143_Movie_Edit</v>
      </c>
      <c r="Q60" s="30" t="str">
        <f>IF(
  AND($A60&lt;&gt;"",$H60&lt;&gt;"-",$H60&lt;&gt;""),
  "mkdir """&amp;shortcut設定!$F$4&amp;"\"&amp;shortcut設定!$F$8&amp;""" &amp; """&amp;shortcut設定!$F$7&amp;""" """&amp;$R60&amp;""" """&amp;$C60&amp;"""",
  ""
)</f>
        <v/>
      </c>
      <c r="R60" s="31" t="str">
        <f>IF(
  AND($A60&lt;&gt;"",$H60&lt;&gt;"-",$H60&lt;&gt;""),
  shortcut設定!$F$4&amp;"\"&amp;shortcut設定!$F$8&amp;"\"&amp;H60&amp;"（"&amp;B60&amp;"）.lnk",
  ""
)</f>
        <v/>
      </c>
      <c r="S60" s="30" t="str">
        <f>IF(
  AND($A60&lt;&gt;"",$I60&lt;&gt;"-",$I60&lt;&gt;""),
  """"&amp;shortcut設定!$F$7&amp;""" """&amp;$V60&amp;""" """&amp;$C60&amp;"""",
  ""
)</f>
        <v/>
      </c>
      <c r="T60" s="10" t="str">
        <f ca="1">IFERROR(
  VLOOKUP(
    $F60,
    shortcut設定!$F:$J,
    MATCH(
      "ProgramsIndex",
      shortcut設定!$F$11:$J$11,
      0
    ),
    FALSE
  ),
  ""
)</f>
        <v>143</v>
      </c>
      <c r="U60" s="37" t="str">
        <f t="shared" si="1"/>
        <v/>
      </c>
      <c r="V60" s="30" t="str">
        <f>IF(
  AND($A60&lt;&gt;"",$I60="○"),
  shortcut設定!$F$5&amp;"\"&amp;T60&amp;"_"&amp;A60&amp;"（"&amp;B60&amp;"）"&amp;U60&amp;".lnk",
  ""
)</f>
        <v/>
      </c>
      <c r="W60" s="30" t="str">
        <f>IF(
  AND($A60&lt;&gt;"",$K60="○"),
  """"&amp;shortcut設定!$F$7&amp;""" """&amp;$X60&amp;""" """&amp;$C60&amp;"""",
  ""
)</f>
        <v/>
      </c>
      <c r="X60" s="10" t="str">
        <f>IF(
  AND($A60&lt;&gt;"",$K60="○"),
  shortcut設定!$F$6&amp;"\"&amp;A60&amp;"（"&amp;B60&amp;"）.lnk",
  ""
)</f>
        <v/>
      </c>
      <c r="Y60" s="138" t="s">
        <v>326</v>
      </c>
    </row>
    <row r="61" spans="1:25">
      <c r="A61" s="10" t="s">
        <v>822</v>
      </c>
      <c r="B61" s="10" t="s">
        <v>977</v>
      </c>
      <c r="C61" s="10" t="s">
        <v>422</v>
      </c>
      <c r="D61" s="32" t="s">
        <v>317</v>
      </c>
      <c r="E61" s="32" t="s">
        <v>284</v>
      </c>
      <c r="F61" s="10" t="s">
        <v>129</v>
      </c>
      <c r="G61" s="32" t="s">
        <v>1064</v>
      </c>
      <c r="H61" s="32" t="s">
        <v>130</v>
      </c>
      <c r="I61" s="140" t="s">
        <v>130</v>
      </c>
      <c r="J61" s="141" t="s">
        <v>764</v>
      </c>
      <c r="K61" s="32" t="s">
        <v>130</v>
      </c>
      <c r="L61" s="10" t="str">
        <f>IF(
  AND(
    $A61&lt;&gt;"",
    COUNTIF(C:C,$A61)&gt;1
  ),
  "★NG★",
  ""
)</f>
        <v/>
      </c>
      <c r="M61" s="10" t="str">
        <f t="shared" si="2"/>
        <v/>
      </c>
      <c r="N61" s="30" t="str">
        <f ca="1">IF(
  AND($A61&lt;&gt;"",$G61="○"),
  "mkdir """&amp;P61&amp;""" &amp; """&amp;shortcut設定!$F$7&amp;""" """&amp;P61&amp;"\"&amp;A61&amp;"（"&amp;B61&amp;"）.lnk"" """&amp;C61&amp;"""",
  ""
)</f>
        <v>mkdir "%USERPROFILE%\AppData\Roaming\Microsoft\Windows\Start Menu\Programs\113_Common_Edit" &amp; "C:\codes\vbs\command\CreateShortcutFile.vbs" "%USERPROFILE%\AppData\Roaming\Microsoft\Windows\Start Menu\Programs\113_Common_Edit\LiName（リネーム）.lnk" "C:\prg_exe\LiName\LiName.exe"</v>
      </c>
      <c r="O61" s="10" t="str">
        <f ca="1">IFERROR(
  VLOOKUP(
    $F61,
    shortcut設定!$F:$J,
    MATCH(
      "ProgramsIndex",
      shortcut設定!$F$11:$J$11,
      0
    ),
    FALSE
  ),
  ""
)</f>
        <v>113</v>
      </c>
      <c r="P61" s="30" t="str">
        <f ca="1">IF(
  AND($A61&lt;&gt;"",$G61="○"),
  shortcut設定!$F$4&amp;"\"&amp;O61&amp;"_"&amp;F61,
  ""
)</f>
        <v>%USERPROFILE%\AppData\Roaming\Microsoft\Windows\Start Menu\Programs\113_Common_Edit</v>
      </c>
      <c r="Q61" s="30" t="str">
        <f>IF(
  AND($A61&lt;&gt;"",$H61&lt;&gt;"-",$H61&lt;&gt;""),
  "mkdir """&amp;shortcut設定!$F$4&amp;"\"&amp;shortcut設定!$F$8&amp;""" &amp; """&amp;shortcut設定!$F$7&amp;""" """&amp;$R61&amp;""" """&amp;$C61&amp;"""",
  ""
)</f>
        <v/>
      </c>
      <c r="R61" s="31" t="str">
        <f>IF(
  AND($A61&lt;&gt;"",$H61&lt;&gt;"-",$H61&lt;&gt;""),
  shortcut設定!$F$4&amp;"\"&amp;shortcut設定!$F$8&amp;"\"&amp;H61&amp;"（"&amp;B61&amp;"）.lnk",
  ""
)</f>
        <v/>
      </c>
      <c r="S61" s="30" t="str">
        <f>IF(
  AND($A61&lt;&gt;"",$I61&lt;&gt;"-",$I61&lt;&gt;""),
  """"&amp;shortcut設定!$F$7&amp;""" """&amp;$V61&amp;""" """&amp;$C61&amp;"""",
  ""
)</f>
        <v/>
      </c>
      <c r="T61" s="10" t="str">
        <f ca="1">IFERROR(
  VLOOKUP(
    $F61,
    shortcut設定!$F:$J,
    MATCH(
      "ProgramsIndex",
      shortcut設定!$F$11:$J$11,
      0
    ),
    FALSE
  ),
  ""
)</f>
        <v>113</v>
      </c>
      <c r="U61" s="37" t="str">
        <f t="shared" si="1"/>
        <v/>
      </c>
      <c r="V61" s="30" t="str">
        <f>IF(
  AND($A61&lt;&gt;"",$I61="○"),
  shortcut設定!$F$5&amp;"\"&amp;T61&amp;"_"&amp;A61&amp;"（"&amp;B61&amp;"）"&amp;U61&amp;".lnk",
  ""
)</f>
        <v/>
      </c>
      <c r="W61" s="30" t="str">
        <f>IF(
  AND($A61&lt;&gt;"",$K61="○"),
  """"&amp;shortcut設定!$F$7&amp;""" """&amp;$X61&amp;""" """&amp;$C61&amp;"""",
  ""
)</f>
        <v/>
      </c>
      <c r="X61" s="10" t="str">
        <f>IF(
  AND($A61&lt;&gt;"",$K61="○"),
  shortcut設定!$F$6&amp;"\"&amp;A61&amp;"（"&amp;B61&amp;"）.lnk",
  ""
)</f>
        <v/>
      </c>
      <c r="Y61" s="138" t="s">
        <v>326</v>
      </c>
    </row>
    <row r="62" spans="1:25">
      <c r="A62" s="10" t="s">
        <v>823</v>
      </c>
      <c r="B62" s="10" t="s">
        <v>978</v>
      </c>
      <c r="C62" s="10" t="s">
        <v>423</v>
      </c>
      <c r="D62" s="32" t="s">
        <v>317</v>
      </c>
      <c r="E62" s="32" t="s">
        <v>284</v>
      </c>
      <c r="F62" s="10" t="s">
        <v>149</v>
      </c>
      <c r="G62" s="32" t="s">
        <v>1064</v>
      </c>
      <c r="H62" s="32" t="s">
        <v>130</v>
      </c>
      <c r="I62" s="140" t="s">
        <v>1064</v>
      </c>
      <c r="J62" s="141" t="s">
        <v>764</v>
      </c>
      <c r="K62" s="32" t="s">
        <v>130</v>
      </c>
      <c r="L62" s="10" t="str">
        <f>IF(
  AND(
    $A62&lt;&gt;"",
    COUNTIF(C:C,$A62)&gt;1
  ),
  "★NG★",
  ""
)</f>
        <v/>
      </c>
      <c r="M62" s="10" t="str">
        <f t="shared" si="2"/>
        <v/>
      </c>
      <c r="N62" s="30" t="str">
        <f ca="1">IF(
  AND($A62&lt;&gt;"",$G62="○"),
  "mkdir """&amp;P62&amp;""" &amp; """&amp;shortcut設定!$F$7&amp;""" """&amp;P62&amp;"\"&amp;A62&amp;"（"&amp;B62&amp;"）.lnk"" """&amp;C62&amp;"""",
  ""
)</f>
        <v>mkdir "%USERPROFILE%\AppData\Roaming\Microsoft\Windows\Start Menu\Programs\154_Picture_View" &amp; "C:\codes\vbs\command\CreateShortcutFile.vbs" "%USERPROFILE%\AppData\Roaming\Microsoft\Windows\Start Menu\Programs\154_Picture_View\MassiGra（画像ビューアー）.lnk" "C:\prg_exe\MassiGra\MassiGra.exe"</v>
      </c>
      <c r="O62" s="10" t="str">
        <f ca="1">IFERROR(
  VLOOKUP(
    $F62,
    shortcut設定!$F:$J,
    MATCH(
      "ProgramsIndex",
      shortcut設定!$F$11:$J$11,
      0
    ),
    FALSE
  ),
  ""
)</f>
        <v>154</v>
      </c>
      <c r="P62" s="30" t="str">
        <f ca="1">IF(
  AND($A62&lt;&gt;"",$G62="○"),
  shortcut設定!$F$4&amp;"\"&amp;O62&amp;"_"&amp;F62,
  ""
)</f>
        <v>%USERPROFILE%\AppData\Roaming\Microsoft\Windows\Start Menu\Programs\154_Picture_View</v>
      </c>
      <c r="Q62" s="30" t="str">
        <f>IF(
  AND($A62&lt;&gt;"",$H62&lt;&gt;"-",$H62&lt;&gt;""),
  "mkdir """&amp;shortcut設定!$F$4&amp;"\"&amp;shortcut設定!$F$8&amp;""" &amp; """&amp;shortcut設定!$F$7&amp;""" """&amp;$R62&amp;""" """&amp;$C62&amp;"""",
  ""
)</f>
        <v/>
      </c>
      <c r="R62" s="31" t="str">
        <f>IF(
  AND($A62&lt;&gt;"",$H62&lt;&gt;"-",$H62&lt;&gt;""),
  shortcut設定!$F$4&amp;"\"&amp;shortcut設定!$F$8&amp;"\"&amp;H62&amp;"（"&amp;B62&amp;"）.lnk",
  ""
)</f>
        <v/>
      </c>
      <c r="S62" s="30" t="str">
        <f ca="1">IF(
  AND($A62&lt;&gt;"",$I62&lt;&gt;"-",$I62&lt;&gt;""),
  """"&amp;shortcut設定!$F$7&amp;""" """&amp;$V62&amp;""" """&amp;$C62&amp;"""",
  ""
)</f>
        <v>"C:\codes\vbs\command\CreateShortcutFile.vbs" "%USERPROFILE%\AppData\Roaming\Microsoft\Windows\SendTo\154_MassiGra（画像ビューアー）.lnk" "C:\prg_exe\MassiGra\MassiGra.exe"</v>
      </c>
      <c r="T62" s="10" t="str">
        <f ca="1">IFERROR(
  VLOOKUP(
    $F62,
    shortcut設定!$F:$J,
    MATCH(
      "ProgramsIndex",
      shortcut設定!$F$11:$J$11,
      0
    ),
    FALSE
  ),
  ""
)</f>
        <v>154</v>
      </c>
      <c r="U62" s="37" t="str">
        <f t="shared" si="1"/>
        <v/>
      </c>
      <c r="V62" s="30" t="str">
        <f ca="1">IF(
  AND($A62&lt;&gt;"",$I62="○"),
  shortcut設定!$F$5&amp;"\"&amp;T62&amp;"_"&amp;A62&amp;"（"&amp;B62&amp;"）"&amp;U62&amp;".lnk",
  ""
)</f>
        <v>%USERPROFILE%\AppData\Roaming\Microsoft\Windows\SendTo\154_MassiGra（画像ビューアー）.lnk</v>
      </c>
      <c r="W62" s="30" t="str">
        <f>IF(
  AND($A62&lt;&gt;"",$K62="○"),
  """"&amp;shortcut設定!$F$7&amp;""" """&amp;$X62&amp;""" """&amp;$C62&amp;"""",
  ""
)</f>
        <v/>
      </c>
      <c r="X62" s="10" t="str">
        <f>IF(
  AND($A62&lt;&gt;"",$K62="○"),
  shortcut設定!$F$6&amp;"\"&amp;A62&amp;"（"&amp;B62&amp;"）.lnk",
  ""
)</f>
        <v/>
      </c>
      <c r="Y62" s="138" t="s">
        <v>326</v>
      </c>
    </row>
    <row r="63" spans="1:25">
      <c r="A63" s="10" t="s">
        <v>824</v>
      </c>
      <c r="B63" s="10" t="s">
        <v>966</v>
      </c>
      <c r="C63" s="10" t="s">
        <v>424</v>
      </c>
      <c r="D63" s="32" t="s">
        <v>317</v>
      </c>
      <c r="E63" s="32" t="s">
        <v>284</v>
      </c>
      <c r="F63" s="10" t="s">
        <v>133</v>
      </c>
      <c r="G63" s="32" t="s">
        <v>1064</v>
      </c>
      <c r="H63" s="32" t="s">
        <v>130</v>
      </c>
      <c r="I63" s="140" t="s">
        <v>130</v>
      </c>
      <c r="J63" s="141" t="s">
        <v>764</v>
      </c>
      <c r="K63" s="32" t="s">
        <v>130</v>
      </c>
      <c r="L63" s="10" t="str">
        <f>IF(
  AND(
    $A63&lt;&gt;"",
    COUNTIF(C:C,$A63)&gt;1
  ),
  "★NG★",
  ""
)</f>
        <v/>
      </c>
      <c r="M63" s="10" t="str">
        <f t="shared" si="2"/>
        <v/>
      </c>
      <c r="N63" s="30" t="str">
        <f ca="1">IF(
  AND($A63&lt;&gt;"",$G63="○"),
  "mkdir """&amp;P63&amp;""" &amp; """&amp;shortcut設定!$F$7&amp;""" """&amp;P63&amp;"\"&amp;A63&amp;"（"&amp;B63&amp;"）.lnk"" """&amp;C63&amp;"""",
  ""
)</f>
        <v>mkdir "%USERPROFILE%\AppData\Roaming\Microsoft\Windows\Start Menu\Programs\121_Doc_Analyze" &amp; "C:\codes\vbs\command\CreateShortcutFile.vbs" "%USERPROFILE%\AppData\Roaming\Microsoft\Windows\Start Menu\Programs\121_Doc_Analyze\MiGrep（Grep）.lnk" "C:\prg_exe\MiGrep\migrep.exe"</v>
      </c>
      <c r="O63" s="10" t="str">
        <f ca="1">IFERROR(
  VLOOKUP(
    $F63,
    shortcut設定!$F:$J,
    MATCH(
      "ProgramsIndex",
      shortcut設定!$F$11:$J$11,
      0
    ),
    FALSE
  ),
  ""
)</f>
        <v>121</v>
      </c>
      <c r="P63" s="30" t="str">
        <f ca="1">IF(
  AND($A63&lt;&gt;"",$G63="○"),
  shortcut設定!$F$4&amp;"\"&amp;O63&amp;"_"&amp;F63,
  ""
)</f>
        <v>%USERPROFILE%\AppData\Roaming\Microsoft\Windows\Start Menu\Programs\121_Doc_Analyze</v>
      </c>
      <c r="Q63" s="30" t="str">
        <f>IF(
  AND($A63&lt;&gt;"",$H63&lt;&gt;"-",$H63&lt;&gt;""),
  "mkdir """&amp;shortcut設定!$F$4&amp;"\"&amp;shortcut設定!$F$8&amp;""" &amp; """&amp;shortcut設定!$F$7&amp;""" """&amp;$R63&amp;""" """&amp;$C63&amp;"""",
  ""
)</f>
        <v/>
      </c>
      <c r="R63" s="31" t="str">
        <f>IF(
  AND($A63&lt;&gt;"",$H63&lt;&gt;"-",$H63&lt;&gt;""),
  shortcut設定!$F$4&amp;"\"&amp;shortcut設定!$F$8&amp;"\"&amp;H63&amp;"（"&amp;B63&amp;"）.lnk",
  ""
)</f>
        <v/>
      </c>
      <c r="S63" s="30" t="str">
        <f>IF(
  AND($A63&lt;&gt;"",$I63&lt;&gt;"-",$I63&lt;&gt;""),
  """"&amp;shortcut設定!$F$7&amp;""" """&amp;$V63&amp;""" """&amp;$C63&amp;"""",
  ""
)</f>
        <v/>
      </c>
      <c r="T63" s="10" t="str">
        <f ca="1">IFERROR(
  VLOOKUP(
    $F63,
    shortcut設定!$F:$J,
    MATCH(
      "ProgramsIndex",
      shortcut設定!$F$11:$J$11,
      0
    ),
    FALSE
  ),
  ""
)</f>
        <v>121</v>
      </c>
      <c r="U63" s="37" t="str">
        <f t="shared" si="1"/>
        <v/>
      </c>
      <c r="V63" s="30" t="str">
        <f>IF(
  AND($A63&lt;&gt;"",$I63="○"),
  shortcut設定!$F$5&amp;"\"&amp;T63&amp;"_"&amp;A63&amp;"（"&amp;B63&amp;"）"&amp;U63&amp;".lnk",
  ""
)</f>
        <v/>
      </c>
      <c r="W63" s="30" t="str">
        <f>IF(
  AND($A63&lt;&gt;"",$K63="○"),
  """"&amp;shortcut設定!$F$7&amp;""" """&amp;$X63&amp;""" """&amp;$C63&amp;"""",
  ""
)</f>
        <v/>
      </c>
      <c r="X63" s="10" t="str">
        <f>IF(
  AND($A63&lt;&gt;"",$K63="○"),
  shortcut設定!$F$6&amp;"\"&amp;A63&amp;"（"&amp;B63&amp;"）.lnk",
  ""
)</f>
        <v/>
      </c>
      <c r="Y63" s="138" t="s">
        <v>326</v>
      </c>
    </row>
    <row r="64" spans="1:25">
      <c r="A64" s="10" t="s">
        <v>825</v>
      </c>
      <c r="B64" s="10" t="s">
        <v>979</v>
      </c>
      <c r="C64" s="10" t="s">
        <v>425</v>
      </c>
      <c r="D64" s="32" t="s">
        <v>317</v>
      </c>
      <c r="E64" s="32" t="s">
        <v>284</v>
      </c>
      <c r="F64" s="10" t="s">
        <v>137</v>
      </c>
      <c r="G64" s="32" t="s">
        <v>1064</v>
      </c>
      <c r="H64" s="32" t="s">
        <v>130</v>
      </c>
      <c r="I64" s="140" t="s">
        <v>130</v>
      </c>
      <c r="J64" s="141" t="s">
        <v>764</v>
      </c>
      <c r="K64" s="32" t="s">
        <v>130</v>
      </c>
      <c r="L64" s="10" t="str">
        <f>IF(
  AND(
    $A64&lt;&gt;"",
    COUNTIF(C:C,$A64)&gt;1
  ),
  "★NG★",
  ""
)</f>
        <v/>
      </c>
      <c r="M64" s="10" t="str">
        <f t="shared" si="2"/>
        <v/>
      </c>
      <c r="N64" s="30" t="str">
        <f ca="1">IF(
  AND($A64&lt;&gt;"",$G64="○"),
  "mkdir """&amp;P64&amp;""" &amp; """&amp;shortcut設定!$F$7&amp;""" """&amp;P64&amp;"\"&amp;A64&amp;"（"&amp;B64&amp;"）.lnk"" """&amp;C64&amp;"""",
  ""
)</f>
        <v>mkdir "%USERPROFILE%\AppData\Roaming\Microsoft\Windows\Start Menu\Programs\134_Music_Edit" &amp; "C:\codes\vbs\command\CreateShortcutFile.vbs" "%USERPROFILE%\AppData\Roaming\Microsoft\Windows\Start Menu\Programs\134_Music_Edit\MP3Gain（音量編集）.lnk" "C:\prg_exe\MP3GainPortable\MP3GainPortable.exe"</v>
      </c>
      <c r="O64" s="10" t="str">
        <f ca="1">IFERROR(
  VLOOKUP(
    $F64,
    shortcut設定!$F:$J,
    MATCH(
      "ProgramsIndex",
      shortcut設定!$F$11:$J$11,
      0
    ),
    FALSE
  ),
  ""
)</f>
        <v>134</v>
      </c>
      <c r="P64" s="30" t="str">
        <f ca="1">IF(
  AND($A64&lt;&gt;"",$G64="○"),
  shortcut設定!$F$4&amp;"\"&amp;O64&amp;"_"&amp;F64,
  ""
)</f>
        <v>%USERPROFILE%\AppData\Roaming\Microsoft\Windows\Start Menu\Programs\134_Music_Edit</v>
      </c>
      <c r="Q64" s="30" t="str">
        <f>IF(
  AND($A64&lt;&gt;"",$H64&lt;&gt;"-",$H64&lt;&gt;""),
  "mkdir """&amp;shortcut設定!$F$4&amp;"\"&amp;shortcut設定!$F$8&amp;""" &amp; """&amp;shortcut設定!$F$7&amp;""" """&amp;$R64&amp;""" """&amp;$C64&amp;"""",
  ""
)</f>
        <v/>
      </c>
      <c r="R64" s="31" t="str">
        <f>IF(
  AND($A64&lt;&gt;"",$H64&lt;&gt;"-",$H64&lt;&gt;""),
  shortcut設定!$F$4&amp;"\"&amp;shortcut設定!$F$8&amp;"\"&amp;H64&amp;"（"&amp;B64&amp;"）.lnk",
  ""
)</f>
        <v/>
      </c>
      <c r="S64" s="30" t="str">
        <f>IF(
  AND($A64&lt;&gt;"",$I64&lt;&gt;"-",$I64&lt;&gt;""),
  """"&amp;shortcut設定!$F$7&amp;""" """&amp;$V64&amp;""" """&amp;$C64&amp;"""",
  ""
)</f>
        <v/>
      </c>
      <c r="T64" s="10" t="str">
        <f ca="1">IFERROR(
  VLOOKUP(
    $F64,
    shortcut設定!$F:$J,
    MATCH(
      "ProgramsIndex",
      shortcut設定!$F$11:$J$11,
      0
    ),
    FALSE
  ),
  ""
)</f>
        <v>134</v>
      </c>
      <c r="U64" s="37" t="str">
        <f t="shared" si="1"/>
        <v/>
      </c>
      <c r="V64" s="30" t="str">
        <f>IF(
  AND($A64&lt;&gt;"",$I64="○"),
  shortcut設定!$F$5&amp;"\"&amp;T64&amp;"_"&amp;A64&amp;"（"&amp;B64&amp;"）"&amp;U64&amp;".lnk",
  ""
)</f>
        <v/>
      </c>
      <c r="W64" s="30" t="str">
        <f>IF(
  AND($A64&lt;&gt;"",$K64="○"),
  """"&amp;shortcut設定!$F$7&amp;""" """&amp;$X64&amp;""" """&amp;$C64&amp;"""",
  ""
)</f>
        <v/>
      </c>
      <c r="X64" s="10" t="str">
        <f>IF(
  AND($A64&lt;&gt;"",$K64="○"),
  shortcut設定!$F$6&amp;"\"&amp;A64&amp;"（"&amp;B64&amp;"）.lnk",
  ""
)</f>
        <v/>
      </c>
      <c r="Y64" s="138" t="s">
        <v>326</v>
      </c>
    </row>
    <row r="65" spans="1:25">
      <c r="A65" s="10" t="s">
        <v>826</v>
      </c>
      <c r="B65" s="10" t="s">
        <v>980</v>
      </c>
      <c r="C65" s="10" t="s">
        <v>426</v>
      </c>
      <c r="D65" s="32" t="s">
        <v>317</v>
      </c>
      <c r="E65" s="32" t="s">
        <v>284</v>
      </c>
      <c r="F65" s="10" t="s">
        <v>137</v>
      </c>
      <c r="G65" s="32" t="s">
        <v>1064</v>
      </c>
      <c r="H65" s="32" t="s">
        <v>130</v>
      </c>
      <c r="I65" s="140" t="s">
        <v>130</v>
      </c>
      <c r="J65" s="141" t="s">
        <v>764</v>
      </c>
      <c r="K65" s="32" t="s">
        <v>130</v>
      </c>
      <c r="L65" s="10" t="str">
        <f>IF(
  AND(
    $A65&lt;&gt;"",
    COUNTIF(C:C,$A65)&gt;1
  ),
  "★NG★",
  ""
)</f>
        <v/>
      </c>
      <c r="M65" s="10" t="str">
        <f t="shared" si="2"/>
        <v/>
      </c>
      <c r="N65" s="30" t="str">
        <f ca="1">IF(
  AND($A65&lt;&gt;"",$G65="○"),
  "mkdir """&amp;P65&amp;""" &amp; """&amp;shortcut設定!$F$7&amp;""" """&amp;P65&amp;"\"&amp;A65&amp;"（"&amp;B65&amp;"）.lnk"" """&amp;C65&amp;"""",
  ""
)</f>
        <v>mkdir "%USERPROFILE%\AppData\Roaming\Microsoft\Windows\Start Menu\Programs\134_Music_Edit" &amp; "C:\codes\vbs\command\CreateShortcutFile.vbs" "%USERPROFILE%\AppData\Roaming\Microsoft\Windows\Start Menu\Programs\134_Music_Edit\Mp3Tag（音楽ファイルタグ編集）.lnk" "C:\prg_exe\Mp3Tag\Mp3tag.exe"</v>
      </c>
      <c r="O65" s="10" t="str">
        <f ca="1">IFERROR(
  VLOOKUP(
    $F65,
    shortcut設定!$F:$J,
    MATCH(
      "ProgramsIndex",
      shortcut設定!$F$11:$J$11,
      0
    ),
    FALSE
  ),
  ""
)</f>
        <v>134</v>
      </c>
      <c r="P65" s="30" t="str">
        <f ca="1">IF(
  AND($A65&lt;&gt;"",$G65="○"),
  shortcut設定!$F$4&amp;"\"&amp;O65&amp;"_"&amp;F65,
  ""
)</f>
        <v>%USERPROFILE%\AppData\Roaming\Microsoft\Windows\Start Menu\Programs\134_Music_Edit</v>
      </c>
      <c r="Q65" s="30" t="str">
        <f>IF(
  AND($A65&lt;&gt;"",$H65&lt;&gt;"-",$H65&lt;&gt;""),
  "mkdir """&amp;shortcut設定!$F$4&amp;"\"&amp;shortcut設定!$F$8&amp;""" &amp; """&amp;shortcut設定!$F$7&amp;""" """&amp;$R65&amp;""" """&amp;$C65&amp;"""",
  ""
)</f>
        <v/>
      </c>
      <c r="R65" s="31" t="str">
        <f>IF(
  AND($A65&lt;&gt;"",$H65&lt;&gt;"-",$H65&lt;&gt;""),
  shortcut設定!$F$4&amp;"\"&amp;shortcut設定!$F$8&amp;"\"&amp;H65&amp;"（"&amp;B65&amp;"）.lnk",
  ""
)</f>
        <v/>
      </c>
      <c r="S65" s="30" t="str">
        <f>IF(
  AND($A65&lt;&gt;"",$I65&lt;&gt;"-",$I65&lt;&gt;""),
  """"&amp;shortcut設定!$F$7&amp;""" """&amp;$V65&amp;""" """&amp;$C65&amp;"""",
  ""
)</f>
        <v/>
      </c>
      <c r="T65" s="10" t="str">
        <f ca="1">IFERROR(
  VLOOKUP(
    $F65,
    shortcut設定!$F:$J,
    MATCH(
      "ProgramsIndex",
      shortcut設定!$F$11:$J$11,
      0
    ),
    FALSE
  ),
  ""
)</f>
        <v>134</v>
      </c>
      <c r="U65" s="37" t="str">
        <f t="shared" si="1"/>
        <v/>
      </c>
      <c r="V65" s="30" t="str">
        <f>IF(
  AND($A65&lt;&gt;"",$I65="○"),
  shortcut設定!$F$5&amp;"\"&amp;T65&amp;"_"&amp;A65&amp;"（"&amp;B65&amp;"）"&amp;U65&amp;".lnk",
  ""
)</f>
        <v/>
      </c>
      <c r="W65" s="30" t="str">
        <f>IF(
  AND($A65&lt;&gt;"",$K65="○"),
  """"&amp;shortcut設定!$F$7&amp;""" """&amp;$X65&amp;""" """&amp;$C65&amp;"""",
  ""
)</f>
        <v/>
      </c>
      <c r="X65" s="10" t="str">
        <f>IF(
  AND($A65&lt;&gt;"",$K65="○"),
  shortcut設定!$F$6&amp;"\"&amp;A65&amp;"（"&amp;B65&amp;"）.lnk",
  ""
)</f>
        <v/>
      </c>
      <c r="Y65" s="138" t="s">
        <v>326</v>
      </c>
    </row>
    <row r="66" spans="1:25">
      <c r="A66" s="10" t="s">
        <v>827</v>
      </c>
      <c r="B66" s="10" t="s">
        <v>981</v>
      </c>
      <c r="C66" s="10" t="s">
        <v>427</v>
      </c>
      <c r="D66" s="32" t="s">
        <v>317</v>
      </c>
      <c r="E66" s="32" t="s">
        <v>284</v>
      </c>
      <c r="F66" s="10" t="s">
        <v>150</v>
      </c>
      <c r="G66" s="32" t="s">
        <v>1064</v>
      </c>
      <c r="H66" s="32" t="s">
        <v>130</v>
      </c>
      <c r="I66" s="140" t="s">
        <v>130</v>
      </c>
      <c r="J66" s="141" t="s">
        <v>764</v>
      </c>
      <c r="K66" s="32" t="s">
        <v>130</v>
      </c>
      <c r="L66" s="10" t="str">
        <f>IF(
  AND(
    $A66&lt;&gt;"",
    COUNTIF(C:C,$A66)&gt;1
  ),
  "★NG★",
  ""
)</f>
        <v/>
      </c>
      <c r="M66" s="10" t="str">
        <f t="shared" ref="M66:M97" si="3">IF(
  OR(
    $F66="-",
    COUNTIF(カテゴリ,$F66)&gt;0
  ),
  "",
  "★NG★"
)</f>
        <v/>
      </c>
      <c r="N66" s="30" t="str">
        <f ca="1">IF(
  AND($A66&lt;&gt;"",$G66="○"),
  "mkdir """&amp;P66&amp;""" &amp; """&amp;shortcut設定!$F$7&amp;""" """&amp;P66&amp;"\"&amp;A66&amp;"（"&amp;B66&amp;"）.lnk"" """&amp;C66&amp;"""",
  ""
)</f>
        <v>mkdir "%USERPROFILE%\AppData\Roaming\Microsoft\Windows\Start Menu\Programs\144_Movie_View" &amp; "C:\codes\vbs\command\CreateShortcutFile.vbs" "%USERPROFILE%\AppData\Roaming\Microsoft\Windows\Start Menu\Programs\144_Movie_View\MediaPlayerClassic-BE（ビデオ再生）.lnk" "C:\prg_exe\MPC-BE\mpc-be64.exe"</v>
      </c>
      <c r="O66" s="10" t="str">
        <f ca="1">IFERROR(
  VLOOKUP(
    $F66,
    shortcut設定!$F:$J,
    MATCH(
      "ProgramsIndex",
      shortcut設定!$F$11:$J$11,
      0
    ),
    FALSE
  ),
  ""
)</f>
        <v>144</v>
      </c>
      <c r="P66" s="30" t="str">
        <f ca="1">IF(
  AND($A66&lt;&gt;"",$G66="○"),
  shortcut設定!$F$4&amp;"\"&amp;O66&amp;"_"&amp;F66,
  ""
)</f>
        <v>%USERPROFILE%\AppData\Roaming\Microsoft\Windows\Start Menu\Programs\144_Movie_View</v>
      </c>
      <c r="Q66" s="30" t="str">
        <f>IF(
  AND($A66&lt;&gt;"",$H66&lt;&gt;"-",$H66&lt;&gt;""),
  "mkdir """&amp;shortcut設定!$F$4&amp;"\"&amp;shortcut設定!$F$8&amp;""" &amp; """&amp;shortcut設定!$F$7&amp;""" """&amp;$R66&amp;""" """&amp;$C66&amp;"""",
  ""
)</f>
        <v/>
      </c>
      <c r="R66" s="31" t="str">
        <f>IF(
  AND($A66&lt;&gt;"",$H66&lt;&gt;"-",$H66&lt;&gt;""),
  shortcut設定!$F$4&amp;"\"&amp;shortcut設定!$F$8&amp;"\"&amp;H66&amp;"（"&amp;B66&amp;"）.lnk",
  ""
)</f>
        <v/>
      </c>
      <c r="S66" s="30" t="str">
        <f>IF(
  AND($A66&lt;&gt;"",$I66&lt;&gt;"-",$I66&lt;&gt;""),
  """"&amp;shortcut設定!$F$7&amp;""" """&amp;$V66&amp;""" """&amp;$C66&amp;"""",
  ""
)</f>
        <v/>
      </c>
      <c r="T66" s="10" t="str">
        <f ca="1">IFERROR(
  VLOOKUP(
    $F66,
    shortcut設定!$F:$J,
    MATCH(
      "ProgramsIndex",
      shortcut設定!$F$11:$J$11,
      0
    ),
    FALSE
  ),
  ""
)</f>
        <v>144</v>
      </c>
      <c r="U66" s="37" t="str">
        <f t="shared" si="1"/>
        <v/>
      </c>
      <c r="V66" s="30" t="str">
        <f>IF(
  AND($A66&lt;&gt;"",$I66="○"),
  shortcut設定!$F$5&amp;"\"&amp;T66&amp;"_"&amp;A66&amp;"（"&amp;B66&amp;"）"&amp;U66&amp;".lnk",
  ""
)</f>
        <v/>
      </c>
      <c r="W66" s="30" t="str">
        <f>IF(
  AND($A66&lt;&gt;"",$K66="○"),
  """"&amp;shortcut設定!$F$7&amp;""" """&amp;$X66&amp;""" """&amp;$C66&amp;"""",
  ""
)</f>
        <v/>
      </c>
      <c r="X66" s="10" t="str">
        <f>IF(
  AND($A66&lt;&gt;"",$K66="○"),
  shortcut設定!$F$6&amp;"\"&amp;A66&amp;"（"&amp;B66&amp;"）.lnk",
  ""
)</f>
        <v/>
      </c>
      <c r="Y66" s="138" t="s">
        <v>326</v>
      </c>
    </row>
    <row r="67" spans="1:25">
      <c r="A67" s="10" t="s">
        <v>828</v>
      </c>
      <c r="B67" s="10" t="s">
        <v>982</v>
      </c>
      <c r="C67" s="10" t="s">
        <v>428</v>
      </c>
      <c r="D67" s="32" t="s">
        <v>317</v>
      </c>
      <c r="E67" s="32" t="s">
        <v>284</v>
      </c>
      <c r="F67" s="10" t="s">
        <v>149</v>
      </c>
      <c r="G67" s="32" t="s">
        <v>1064</v>
      </c>
      <c r="H67" s="32" t="s">
        <v>130</v>
      </c>
      <c r="I67" s="140" t="s">
        <v>1064</v>
      </c>
      <c r="J67" s="141" t="s">
        <v>764</v>
      </c>
      <c r="K67" s="32" t="s">
        <v>130</v>
      </c>
      <c r="L67" s="10" t="str">
        <f>IF(
  AND(
    $A67&lt;&gt;"",
    COUNTIF(C:C,$A67)&gt;1
  ),
  "★NG★",
  ""
)</f>
        <v/>
      </c>
      <c r="M67" s="10" t="str">
        <f t="shared" si="3"/>
        <v/>
      </c>
      <c r="N67" s="30" t="str">
        <f ca="1">IF(
  AND($A67&lt;&gt;"",$G67="○"),
  "mkdir """&amp;P67&amp;""" &amp; """&amp;shortcut設定!$F$7&amp;""" """&amp;P67&amp;"\"&amp;A67&amp;"（"&amp;B67&amp;"）.lnk"" """&amp;C67&amp;"""",
  ""
)</f>
        <v>mkdir "%USERPROFILE%\AppData\Roaming\Microsoft\Windows\Start Menu\Programs\154_Picture_View" &amp; "C:\codes\vbs\command\CreateShortcutFile.vbs" "%USERPROFILE%\AppData\Roaming\Microsoft\Windows\Start Menu\Programs\154_Picture_View\NeeView（漫画ビューアー）.lnk" "C:\prg_exe\NeeView\NeeView.exe"</v>
      </c>
      <c r="O67" s="10" t="str">
        <f ca="1">IFERROR(
  VLOOKUP(
    $F67,
    shortcut設定!$F:$J,
    MATCH(
      "ProgramsIndex",
      shortcut設定!$F$11:$J$11,
      0
    ),
    FALSE
  ),
  ""
)</f>
        <v>154</v>
      </c>
      <c r="P67" s="30" t="str">
        <f ca="1">IF(
  AND($A67&lt;&gt;"",$G67="○"),
  shortcut設定!$F$4&amp;"\"&amp;O67&amp;"_"&amp;F67,
  ""
)</f>
        <v>%USERPROFILE%\AppData\Roaming\Microsoft\Windows\Start Menu\Programs\154_Picture_View</v>
      </c>
      <c r="Q67" s="30" t="str">
        <f>IF(
  AND($A67&lt;&gt;"",$H67&lt;&gt;"-",$H67&lt;&gt;""),
  "mkdir """&amp;shortcut設定!$F$4&amp;"\"&amp;shortcut設定!$F$8&amp;""" &amp; """&amp;shortcut設定!$F$7&amp;""" """&amp;$R67&amp;""" """&amp;$C67&amp;"""",
  ""
)</f>
        <v/>
      </c>
      <c r="R67" s="31" t="str">
        <f>IF(
  AND($A67&lt;&gt;"",$H67&lt;&gt;"-",$H67&lt;&gt;""),
  shortcut設定!$F$4&amp;"\"&amp;shortcut設定!$F$8&amp;"\"&amp;H67&amp;"（"&amp;B67&amp;"）.lnk",
  ""
)</f>
        <v/>
      </c>
      <c r="S67" s="30" t="str">
        <f ca="1">IF(
  AND($A67&lt;&gt;"",$I67&lt;&gt;"-",$I67&lt;&gt;""),
  """"&amp;shortcut設定!$F$7&amp;""" """&amp;$V67&amp;""" """&amp;$C67&amp;"""",
  ""
)</f>
        <v>"C:\codes\vbs\command\CreateShortcutFile.vbs" "%USERPROFILE%\AppData\Roaming\Microsoft\Windows\SendTo\154_NeeView（漫画ビューアー）.lnk" "C:\prg_exe\NeeView\NeeView.exe"</v>
      </c>
      <c r="T67" s="10" t="str">
        <f ca="1">IFERROR(
  VLOOKUP(
    $F67,
    shortcut設定!$F:$J,
    MATCH(
      "ProgramsIndex",
      shortcut設定!$F$11:$J$11,
      0
    ),
    FALSE
  ),
  ""
)</f>
        <v>154</v>
      </c>
      <c r="U67" s="37" t="str">
        <f t="shared" si="1"/>
        <v/>
      </c>
      <c r="V67" s="30" t="str">
        <f ca="1">IF(
  AND($A67&lt;&gt;"",$I67="○"),
  shortcut設定!$F$5&amp;"\"&amp;T67&amp;"_"&amp;A67&amp;"（"&amp;B67&amp;"）"&amp;U67&amp;".lnk",
  ""
)</f>
        <v>%USERPROFILE%\AppData\Roaming\Microsoft\Windows\SendTo\154_NeeView（漫画ビューアー）.lnk</v>
      </c>
      <c r="W67" s="30" t="str">
        <f>IF(
  AND($A67&lt;&gt;"",$K67="○"),
  """"&amp;shortcut設定!$F$7&amp;""" """&amp;$X67&amp;""" """&amp;$C67&amp;"""",
  ""
)</f>
        <v/>
      </c>
      <c r="X67" s="10" t="str">
        <f>IF(
  AND($A67&lt;&gt;"",$K67="○"),
  shortcut設定!$F$6&amp;"\"&amp;A67&amp;"（"&amp;B67&amp;"）.lnk",
  ""
)</f>
        <v/>
      </c>
      <c r="Y67" s="138" t="s">
        <v>326</v>
      </c>
    </row>
    <row r="68" spans="1:25">
      <c r="A68" s="10" t="s">
        <v>829</v>
      </c>
      <c r="B68" s="10" t="s">
        <v>983</v>
      </c>
      <c r="C68" s="10" t="s">
        <v>429</v>
      </c>
      <c r="D68" s="32" t="s">
        <v>317</v>
      </c>
      <c r="E68" s="32" t="s">
        <v>284</v>
      </c>
      <c r="F68" s="10" t="s">
        <v>151</v>
      </c>
      <c r="G68" s="32" t="s">
        <v>1064</v>
      </c>
      <c r="H68" s="32" t="s">
        <v>130</v>
      </c>
      <c r="I68" s="140" t="s">
        <v>130</v>
      </c>
      <c r="J68" s="141" t="s">
        <v>764</v>
      </c>
      <c r="K68" s="32" t="s">
        <v>130</v>
      </c>
      <c r="L68" s="10" t="str">
        <f>IF(
  AND(
    $A68&lt;&gt;"",
    COUNTIF(C:C,$A68)&gt;1
  ),
  "★NG★",
  ""
)</f>
        <v/>
      </c>
      <c r="M68" s="10" t="str">
        <f t="shared" si="3"/>
        <v/>
      </c>
      <c r="N68" s="30" t="str">
        <f ca="1">IF(
  AND($A68&lt;&gt;"",$G68="○"),
  "mkdir """&amp;P68&amp;""" &amp; """&amp;shortcut設定!$F$7&amp;""" """&amp;P68&amp;"\"&amp;A68&amp;"（"&amp;B68&amp;"）.lnk"" """&amp;C68&amp;"""",
  ""
)</f>
        <v>mkdir "%USERPROFILE%\AppData\Roaming\Microsoft\Windows\Start Menu\Programs\162_Network_Local" &amp; "C:\codes\vbs\command\CreateShortcutFile.vbs" "%USERPROFILE%\AppData\Roaming\Microsoft\Windows\Start Menu\Programs\162_Network_Local\NetEnum（ネット内マシン一覧表示）.lnk" "C:\prg_exe\NetEnum\NetEnum.exe"</v>
      </c>
      <c r="O68" s="10" t="str">
        <f ca="1">IFERROR(
  VLOOKUP(
    $F68,
    shortcut設定!$F:$J,
    MATCH(
      "ProgramsIndex",
      shortcut設定!$F$11:$J$11,
      0
    ),
    FALSE
  ),
  ""
)</f>
        <v>162</v>
      </c>
      <c r="P68" s="30" t="str">
        <f ca="1">IF(
  AND($A68&lt;&gt;"",$G68="○"),
  shortcut設定!$F$4&amp;"\"&amp;O68&amp;"_"&amp;F68,
  ""
)</f>
        <v>%USERPROFILE%\AppData\Roaming\Microsoft\Windows\Start Menu\Programs\162_Network_Local</v>
      </c>
      <c r="Q68" s="30" t="str">
        <f>IF(
  AND($A68&lt;&gt;"",$H68&lt;&gt;"-",$H68&lt;&gt;""),
  "mkdir """&amp;shortcut設定!$F$4&amp;"\"&amp;shortcut設定!$F$8&amp;""" &amp; """&amp;shortcut設定!$F$7&amp;""" """&amp;$R68&amp;""" """&amp;$C68&amp;"""",
  ""
)</f>
        <v/>
      </c>
      <c r="R68" s="31" t="str">
        <f>IF(
  AND($A68&lt;&gt;"",$H68&lt;&gt;"-",$H68&lt;&gt;""),
  shortcut設定!$F$4&amp;"\"&amp;shortcut設定!$F$8&amp;"\"&amp;H68&amp;"（"&amp;B68&amp;"）.lnk",
  ""
)</f>
        <v/>
      </c>
      <c r="S68" s="30" t="str">
        <f>IF(
  AND($A68&lt;&gt;"",$I68&lt;&gt;"-",$I68&lt;&gt;""),
  """"&amp;shortcut設定!$F$7&amp;""" """&amp;$V68&amp;""" """&amp;$C68&amp;"""",
  ""
)</f>
        <v/>
      </c>
      <c r="T68" s="10" t="str">
        <f ca="1">IFERROR(
  VLOOKUP(
    $F68,
    shortcut設定!$F:$J,
    MATCH(
      "ProgramsIndex",
      shortcut設定!$F$11:$J$11,
      0
    ),
    FALSE
  ),
  ""
)</f>
        <v>162</v>
      </c>
      <c r="U68" s="37" t="str">
        <f t="shared" ref="U68:U134" si="4">IF(AND($J68&lt;&gt;"",$J68&lt;&gt;"-")," (&amp;"&amp;$J68&amp;")","")</f>
        <v/>
      </c>
      <c r="V68" s="30" t="str">
        <f>IF(
  AND($A68&lt;&gt;"",$I68="○"),
  shortcut設定!$F$5&amp;"\"&amp;T68&amp;"_"&amp;A68&amp;"（"&amp;B68&amp;"）"&amp;U68&amp;".lnk",
  ""
)</f>
        <v/>
      </c>
      <c r="W68" s="30" t="str">
        <f>IF(
  AND($A68&lt;&gt;"",$K68="○"),
  """"&amp;shortcut設定!$F$7&amp;""" """&amp;$X68&amp;""" """&amp;$C68&amp;"""",
  ""
)</f>
        <v/>
      </c>
      <c r="X68" s="10" t="str">
        <f>IF(
  AND($A68&lt;&gt;"",$K68="○"),
  shortcut設定!$F$6&amp;"\"&amp;A68&amp;"（"&amp;B68&amp;"）.lnk",
  ""
)</f>
        <v/>
      </c>
      <c r="Y68" s="138" t="s">
        <v>326</v>
      </c>
    </row>
    <row r="69" spans="1:25">
      <c r="A69" s="10" t="s">
        <v>830</v>
      </c>
      <c r="B69" s="10" t="s">
        <v>984</v>
      </c>
      <c r="C69" s="10" t="s">
        <v>430</v>
      </c>
      <c r="D69" s="32" t="s">
        <v>317</v>
      </c>
      <c r="E69" s="32" t="s">
        <v>284</v>
      </c>
      <c r="F69" s="10" t="s">
        <v>141</v>
      </c>
      <c r="G69" s="32" t="s">
        <v>1064</v>
      </c>
      <c r="H69" s="32" t="s">
        <v>130</v>
      </c>
      <c r="I69" s="140" t="s">
        <v>130</v>
      </c>
      <c r="J69" s="141" t="s">
        <v>764</v>
      </c>
      <c r="K69" s="32" t="s">
        <v>130</v>
      </c>
      <c r="L69" s="10" t="str">
        <f>IF(
  AND(
    $A69&lt;&gt;"",
    COUNTIF(C:C,$A69)&gt;1
  ),
  "★NG★",
  ""
)</f>
        <v/>
      </c>
      <c r="M69" s="10" t="str">
        <f t="shared" si="3"/>
        <v/>
      </c>
      <c r="N69" s="30" t="str">
        <f ca="1">IF(
  AND($A69&lt;&gt;"",$G69="○"),
  "mkdir """&amp;P69&amp;""" &amp; """&amp;shortcut設定!$F$7&amp;""" """&amp;P69&amp;"\"&amp;A69&amp;"（"&amp;B69&amp;"）.lnk"" """&amp;C69&amp;"""",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v>
      </c>
      <c r="O69" s="10" t="str">
        <f ca="1">IFERROR(
  VLOOKUP(
    $F69,
    shortcut設定!$F:$J,
    MATCH(
      "ProgramsIndex",
      shortcut設定!$F$11:$J$11,
      0
    ),
    FALSE
  ),
  ""
)</f>
        <v>111</v>
      </c>
      <c r="P69" s="30" t="str">
        <f ca="1">IF(
  AND($A69&lt;&gt;"",$G69="○"),
  shortcut設定!$F$4&amp;"\"&amp;O69&amp;"_"&amp;F69,
  ""
)</f>
        <v>%USERPROFILE%\AppData\Roaming\Microsoft\Windows\Start Menu\Programs\111_Common_Analyze</v>
      </c>
      <c r="Q69" s="30" t="str">
        <f>IF(
  AND($A69&lt;&gt;"",$H69&lt;&gt;"-",$H69&lt;&gt;""),
  "mkdir """&amp;shortcut設定!$F$4&amp;"\"&amp;shortcut設定!$F$8&amp;""" &amp; """&amp;shortcut設定!$F$7&amp;""" """&amp;$R69&amp;""" """&amp;$C69&amp;"""",
  ""
)</f>
        <v/>
      </c>
      <c r="R69" s="31" t="str">
        <f>IF(
  AND($A69&lt;&gt;"",$H69&lt;&gt;"-",$H69&lt;&gt;""),
  shortcut設定!$F$4&amp;"\"&amp;shortcut設定!$F$8&amp;"\"&amp;H69&amp;"（"&amp;B69&amp;"）.lnk",
  ""
)</f>
        <v/>
      </c>
      <c r="S69" s="30" t="str">
        <f>IF(
  AND($A69&lt;&gt;"",$I69&lt;&gt;"-",$I69&lt;&gt;""),
  """"&amp;shortcut設定!$F$7&amp;""" """&amp;$V69&amp;""" """&amp;$C69&amp;"""",
  ""
)</f>
        <v/>
      </c>
      <c r="T69" s="10" t="str">
        <f ca="1">IFERROR(
  VLOOKUP(
    $F69,
    shortcut設定!$F:$J,
    MATCH(
      "ProgramsIndex",
      shortcut設定!$F$11:$J$11,
      0
    ),
    FALSE
  ),
  ""
)</f>
        <v>111</v>
      </c>
      <c r="U69" s="37" t="str">
        <f t="shared" si="4"/>
        <v/>
      </c>
      <c r="V69" s="30" t="str">
        <f>IF(
  AND($A69&lt;&gt;"",$I69="○"),
  shortcut設定!$F$5&amp;"\"&amp;T69&amp;"_"&amp;A69&amp;"（"&amp;B69&amp;"）"&amp;U69&amp;".lnk",
  ""
)</f>
        <v/>
      </c>
      <c r="W69" s="30" t="str">
        <f>IF(
  AND($A69&lt;&gt;"",$K69="○"),
  """"&amp;shortcut設定!$F$7&amp;""" """&amp;$X69&amp;""" """&amp;$C69&amp;"""",
  ""
)</f>
        <v/>
      </c>
      <c r="X69" s="10" t="str">
        <f>IF(
  AND($A69&lt;&gt;"",$K69="○"),
  shortcut設定!$F$6&amp;"\"&amp;A69&amp;"（"&amp;B69&amp;"）.lnk",
  ""
)</f>
        <v/>
      </c>
      <c r="Y69" s="138" t="s">
        <v>326</v>
      </c>
    </row>
    <row r="70" spans="1:25">
      <c r="A70" s="10" t="s">
        <v>831</v>
      </c>
      <c r="B70" s="10" t="s">
        <v>939</v>
      </c>
      <c r="C70" s="10" t="s">
        <v>431</v>
      </c>
      <c r="D70" s="32" t="s">
        <v>317</v>
      </c>
      <c r="E70" s="32" t="s">
        <v>284</v>
      </c>
      <c r="F70" s="10" t="s">
        <v>134</v>
      </c>
      <c r="G70" s="32" t="s">
        <v>1064</v>
      </c>
      <c r="H70" s="32" t="s">
        <v>130</v>
      </c>
      <c r="I70" s="140" t="s">
        <v>130</v>
      </c>
      <c r="J70" s="141" t="s">
        <v>764</v>
      </c>
      <c r="K70" s="32" t="s">
        <v>130</v>
      </c>
      <c r="L70" s="10" t="str">
        <f>IF(
  AND(
    $A70&lt;&gt;"",
    COUNTIF(C:C,$A70)&gt;1
  ),
  "★NG★",
  ""
)</f>
        <v/>
      </c>
      <c r="M70" s="10" t="str">
        <f t="shared" si="3"/>
        <v/>
      </c>
      <c r="N70" s="30" t="str">
        <f ca="1">IF(
  AND($A70&lt;&gt;"",$G70="○"),
  "mkdir """&amp;P70&amp;""" &amp; """&amp;shortcut設定!$F$7&amp;""" """&amp;P70&amp;"\"&amp;A70&amp;"（"&amp;B70&amp;"）.lnk"" """&amp;C70&amp;"""",
  ""
)</f>
        <v>mkdir "%USERPROFILE%\AppData\Roaming\Microsoft\Windows\Start Menu\Programs\172_Utility_Other" &amp; "C:\codes\vbs\command\CreateShortcutFile.vbs" "%USERPROFILE%\AppData\Roaming\Microsoft\Windows\Start Menu\Programs\172_Utility_Other\O2Handler（ランチャ）.lnk" "C:\prg_exe\O2Handler\O2Handler.exe"</v>
      </c>
      <c r="O70" s="10" t="str">
        <f ca="1">IFERROR(
  VLOOKUP(
    $F70,
    shortcut設定!$F:$J,
    MATCH(
      "ProgramsIndex",
      shortcut設定!$F$11:$J$11,
      0
    ),
    FALSE
  ),
  ""
)</f>
        <v>172</v>
      </c>
      <c r="P70" s="30" t="str">
        <f ca="1">IF(
  AND($A70&lt;&gt;"",$G70="○"),
  shortcut設定!$F$4&amp;"\"&amp;O70&amp;"_"&amp;F70,
  ""
)</f>
        <v>%USERPROFILE%\AppData\Roaming\Microsoft\Windows\Start Menu\Programs\172_Utility_Other</v>
      </c>
      <c r="Q70" s="30" t="str">
        <f>IF(
  AND($A70&lt;&gt;"",$H70&lt;&gt;"-",$H70&lt;&gt;""),
  "mkdir """&amp;shortcut設定!$F$4&amp;"\"&amp;shortcut設定!$F$8&amp;""" &amp; """&amp;shortcut設定!$F$7&amp;""" """&amp;$R70&amp;""" """&amp;$C70&amp;"""",
  ""
)</f>
        <v/>
      </c>
      <c r="R70" s="31" t="str">
        <f>IF(
  AND($A70&lt;&gt;"",$H70&lt;&gt;"-",$H70&lt;&gt;""),
  shortcut設定!$F$4&amp;"\"&amp;shortcut設定!$F$8&amp;"\"&amp;H70&amp;"（"&amp;B70&amp;"）.lnk",
  ""
)</f>
        <v/>
      </c>
      <c r="S70" s="30" t="str">
        <f>IF(
  AND($A70&lt;&gt;"",$I70&lt;&gt;"-",$I70&lt;&gt;""),
  """"&amp;shortcut設定!$F$7&amp;""" """&amp;$V70&amp;""" """&amp;$C70&amp;"""",
  ""
)</f>
        <v/>
      </c>
      <c r="T70" s="10" t="str">
        <f ca="1">IFERROR(
  VLOOKUP(
    $F70,
    shortcut設定!$F:$J,
    MATCH(
      "ProgramsIndex",
      shortcut設定!$F$11:$J$11,
      0
    ),
    FALSE
  ),
  ""
)</f>
        <v>172</v>
      </c>
      <c r="U70" s="37" t="str">
        <f t="shared" si="4"/>
        <v/>
      </c>
      <c r="V70" s="30" t="str">
        <f>IF(
  AND($A70&lt;&gt;"",$I70="○"),
  shortcut設定!$F$5&amp;"\"&amp;T70&amp;"_"&amp;A70&amp;"（"&amp;B70&amp;"）"&amp;U70&amp;".lnk",
  ""
)</f>
        <v/>
      </c>
      <c r="W70" s="30" t="str">
        <f>IF(
  AND($A70&lt;&gt;"",$K70="○"),
  """"&amp;shortcut設定!$F$7&amp;""" """&amp;$X70&amp;""" """&amp;$C70&amp;"""",
  ""
)</f>
        <v/>
      </c>
      <c r="X70" s="10" t="str">
        <f>IF(
  AND($A70&lt;&gt;"",$K70="○"),
  shortcut設定!$F$6&amp;"\"&amp;A70&amp;"（"&amp;B70&amp;"）.lnk",
  ""
)</f>
        <v/>
      </c>
      <c r="Y70" s="138" t="s">
        <v>326</v>
      </c>
    </row>
    <row r="71" spans="1:25">
      <c r="A71" s="10" t="s">
        <v>832</v>
      </c>
      <c r="B71" s="10" t="s">
        <v>985</v>
      </c>
      <c r="C71" s="10" t="s">
        <v>432</v>
      </c>
      <c r="D71" s="32" t="s">
        <v>317</v>
      </c>
      <c r="E71" s="32" t="s">
        <v>284</v>
      </c>
      <c r="F71" s="10" t="s">
        <v>151</v>
      </c>
      <c r="G71" s="32" t="s">
        <v>1064</v>
      </c>
      <c r="H71" s="32" t="s">
        <v>130</v>
      </c>
      <c r="I71" s="140" t="s">
        <v>130</v>
      </c>
      <c r="J71" s="141" t="s">
        <v>764</v>
      </c>
      <c r="K71" s="32" t="s">
        <v>130</v>
      </c>
      <c r="L71" s="10" t="str">
        <f>IF(
  AND(
    $A71&lt;&gt;"",
    COUNTIF(C:C,$A71)&gt;1
  ),
  "★NG★",
  ""
)</f>
        <v/>
      </c>
      <c r="M71" s="10" t="str">
        <f t="shared" si="3"/>
        <v/>
      </c>
      <c r="N71" s="30" t="str">
        <f ca="1">IF(
  AND($A71&lt;&gt;"",$G71="○"),
  "mkdir """&amp;P71&amp;""" &amp; """&amp;shortcut設定!$F$7&amp;""" """&amp;P71&amp;"\"&amp;A71&amp;"（"&amp;B71&amp;"）.lnk"" """&amp;C71&amp;"""",
  ""
)</f>
        <v>mkdir "%USERPROFILE%\AppData\Roaming\Microsoft\Windows\Start Menu\Programs\162_Network_Local" &amp; "C:\codes\vbs\command\CreateShortcutFile.vbs" "%USERPROFILE%\AppData\Roaming\Microsoft\Windows\Start Menu\Programs\162_Network_Local\OpenVPN（VPN接続）.lnk" "C:\prg_exe\OpenVPNPortable\OpenVPNPortable.exe"</v>
      </c>
      <c r="O71" s="10" t="str">
        <f ca="1">IFERROR(
  VLOOKUP(
    $F71,
    shortcut設定!$F:$J,
    MATCH(
      "ProgramsIndex",
      shortcut設定!$F$11:$J$11,
      0
    ),
    FALSE
  ),
  ""
)</f>
        <v>162</v>
      </c>
      <c r="P71" s="30" t="str">
        <f ca="1">IF(
  AND($A71&lt;&gt;"",$G71="○"),
  shortcut設定!$F$4&amp;"\"&amp;O71&amp;"_"&amp;F71,
  ""
)</f>
        <v>%USERPROFILE%\AppData\Roaming\Microsoft\Windows\Start Menu\Programs\162_Network_Local</v>
      </c>
      <c r="Q71" s="30" t="str">
        <f>IF(
  AND($A71&lt;&gt;"",$H71&lt;&gt;"-",$H71&lt;&gt;""),
  "mkdir """&amp;shortcut設定!$F$4&amp;"\"&amp;shortcut設定!$F$8&amp;""" &amp; """&amp;shortcut設定!$F$7&amp;""" """&amp;$R71&amp;""" """&amp;$C71&amp;"""",
  ""
)</f>
        <v/>
      </c>
      <c r="R71" s="31" t="str">
        <f>IF(
  AND($A71&lt;&gt;"",$H71&lt;&gt;"-",$H71&lt;&gt;""),
  shortcut設定!$F$4&amp;"\"&amp;shortcut設定!$F$8&amp;"\"&amp;H71&amp;"（"&amp;B71&amp;"）.lnk",
  ""
)</f>
        <v/>
      </c>
      <c r="S71" s="30" t="str">
        <f>IF(
  AND($A71&lt;&gt;"",$I71&lt;&gt;"-",$I71&lt;&gt;""),
  """"&amp;shortcut設定!$F$7&amp;""" """&amp;$V71&amp;""" """&amp;$C71&amp;"""",
  ""
)</f>
        <v/>
      </c>
      <c r="T71" s="10" t="str">
        <f ca="1">IFERROR(
  VLOOKUP(
    $F71,
    shortcut設定!$F:$J,
    MATCH(
      "ProgramsIndex",
      shortcut設定!$F$11:$J$11,
      0
    ),
    FALSE
  ),
  ""
)</f>
        <v>162</v>
      </c>
      <c r="U71" s="37" t="str">
        <f t="shared" si="4"/>
        <v/>
      </c>
      <c r="V71" s="30" t="str">
        <f>IF(
  AND($A71&lt;&gt;"",$I71="○"),
  shortcut設定!$F$5&amp;"\"&amp;T71&amp;"_"&amp;A71&amp;"（"&amp;B71&amp;"）"&amp;U71&amp;".lnk",
  ""
)</f>
        <v/>
      </c>
      <c r="W71" s="30" t="str">
        <f>IF(
  AND($A71&lt;&gt;"",$K71="○"),
  """"&amp;shortcut設定!$F$7&amp;""" """&amp;$X71&amp;""" """&amp;$C71&amp;"""",
  ""
)</f>
        <v/>
      </c>
      <c r="X71" s="10" t="str">
        <f>IF(
  AND($A71&lt;&gt;"",$K71="○"),
  shortcut設定!$F$6&amp;"\"&amp;A71&amp;"（"&amp;B71&amp;"）.lnk",
  ""
)</f>
        <v/>
      </c>
      <c r="Y71" s="138" t="s">
        <v>326</v>
      </c>
    </row>
    <row r="72" spans="1:25">
      <c r="A72" s="10" t="s">
        <v>833</v>
      </c>
      <c r="B72" s="10" t="s">
        <v>986</v>
      </c>
      <c r="C72" s="10" t="s">
        <v>433</v>
      </c>
      <c r="D72" s="32" t="s">
        <v>317</v>
      </c>
      <c r="E72" s="32" t="s">
        <v>284</v>
      </c>
      <c r="F72" s="10" t="s">
        <v>131</v>
      </c>
      <c r="G72" s="32" t="s">
        <v>1064</v>
      </c>
      <c r="H72" s="32" t="s">
        <v>130</v>
      </c>
      <c r="I72" s="140" t="s">
        <v>130</v>
      </c>
      <c r="J72" s="141" t="s">
        <v>764</v>
      </c>
      <c r="K72" s="32" t="s">
        <v>130</v>
      </c>
      <c r="L72" s="10" t="str">
        <f>IF(
  AND(
    $A72&lt;&gt;"",
    COUNTIF(C:C,$A72)&gt;1
  ),
  "★NG★",
  ""
)</f>
        <v/>
      </c>
      <c r="M72" s="10" t="str">
        <f t="shared" si="3"/>
        <v/>
      </c>
      <c r="N72" s="30" t="str">
        <f ca="1">IF(
  AND($A72&lt;&gt;"",$G72="○"),
  "mkdir """&amp;P72&amp;""" &amp; """&amp;shortcut設定!$F$7&amp;""" """&amp;P72&amp;"\"&amp;A72&amp;"（"&amp;B72&amp;"）.lnk"" """&amp;C72&amp;"""",
  ""
)</f>
        <v>mkdir "%USERPROFILE%\AppData\Roaming\Microsoft\Windows\Start Menu\Programs\122_Doc_View" &amp; "C:\codes\vbs\command\CreateShortcutFile.vbs" "%USERPROFILE%\AppData\Roaming\Microsoft\Windows\Start Menu\Programs\122_Doc_View\PDFunny（PDF化）.lnk" "C:\prg_exe\PDFunny\jpg2pdf.exe"</v>
      </c>
      <c r="O72" s="10" t="str">
        <f ca="1">IFERROR(
  VLOOKUP(
    $F72,
    shortcut設定!$F:$J,
    MATCH(
      "ProgramsIndex",
      shortcut設定!$F$11:$J$11,
      0
    ),
    FALSE
  ),
  ""
)</f>
        <v>122</v>
      </c>
      <c r="P72" s="30" t="str">
        <f ca="1">IF(
  AND($A72&lt;&gt;"",$G72="○"),
  shortcut設定!$F$4&amp;"\"&amp;O72&amp;"_"&amp;F72,
  ""
)</f>
        <v>%USERPROFILE%\AppData\Roaming\Microsoft\Windows\Start Menu\Programs\122_Doc_View</v>
      </c>
      <c r="Q72" s="30" t="str">
        <f>IF(
  AND($A72&lt;&gt;"",$H72&lt;&gt;"-",$H72&lt;&gt;""),
  "mkdir """&amp;shortcut設定!$F$4&amp;"\"&amp;shortcut設定!$F$8&amp;""" &amp; """&amp;shortcut設定!$F$7&amp;""" """&amp;$R72&amp;""" """&amp;$C72&amp;"""",
  ""
)</f>
        <v/>
      </c>
      <c r="R72" s="31" t="str">
        <f>IF(
  AND($A72&lt;&gt;"",$H72&lt;&gt;"-",$H72&lt;&gt;""),
  shortcut設定!$F$4&amp;"\"&amp;shortcut設定!$F$8&amp;"\"&amp;H72&amp;"（"&amp;B72&amp;"）.lnk",
  ""
)</f>
        <v/>
      </c>
      <c r="S72" s="30" t="str">
        <f>IF(
  AND($A72&lt;&gt;"",$I72&lt;&gt;"-",$I72&lt;&gt;""),
  """"&amp;shortcut設定!$F$7&amp;""" """&amp;$V72&amp;""" """&amp;$C72&amp;"""",
  ""
)</f>
        <v/>
      </c>
      <c r="T72" s="10" t="str">
        <f ca="1">IFERROR(
  VLOOKUP(
    $F72,
    shortcut設定!$F:$J,
    MATCH(
      "ProgramsIndex",
      shortcut設定!$F$11:$J$11,
      0
    ),
    FALSE
  ),
  ""
)</f>
        <v>122</v>
      </c>
      <c r="U72" s="37" t="str">
        <f t="shared" si="4"/>
        <v/>
      </c>
      <c r="V72" s="30" t="str">
        <f>IF(
  AND($A72&lt;&gt;"",$I72="○"),
  shortcut設定!$F$5&amp;"\"&amp;T72&amp;"_"&amp;A72&amp;"（"&amp;B72&amp;"）"&amp;U72&amp;".lnk",
  ""
)</f>
        <v/>
      </c>
      <c r="W72" s="30" t="str">
        <f>IF(
  AND($A72&lt;&gt;"",$K72="○"),
  """"&amp;shortcut設定!$F$7&amp;""" """&amp;$X72&amp;""" """&amp;$C72&amp;"""",
  ""
)</f>
        <v/>
      </c>
      <c r="X72" s="10" t="str">
        <f>IF(
  AND($A72&lt;&gt;"",$K72="○"),
  shortcut設定!$F$6&amp;"\"&amp;A72&amp;"（"&amp;B72&amp;"）.lnk",
  ""
)</f>
        <v/>
      </c>
      <c r="Y72" s="138" t="s">
        <v>326</v>
      </c>
    </row>
    <row r="73" spans="1:25">
      <c r="A73" s="10" t="s">
        <v>834</v>
      </c>
      <c r="B73" s="10" t="s">
        <v>987</v>
      </c>
      <c r="C73" s="10" t="s">
        <v>434</v>
      </c>
      <c r="D73" s="32" t="s">
        <v>317</v>
      </c>
      <c r="E73" s="32" t="s">
        <v>284</v>
      </c>
      <c r="F73" s="10" t="s">
        <v>131</v>
      </c>
      <c r="G73" s="32" t="s">
        <v>1064</v>
      </c>
      <c r="H73" s="32" t="s">
        <v>130</v>
      </c>
      <c r="I73" s="140" t="s">
        <v>130</v>
      </c>
      <c r="J73" s="141" t="s">
        <v>764</v>
      </c>
      <c r="K73" s="32" t="s">
        <v>130</v>
      </c>
      <c r="L73" s="10" t="str">
        <f>IF(
  AND(
    $A73&lt;&gt;"",
    COUNTIF(C:C,$A73)&gt;1
  ),
  "★NG★",
  ""
)</f>
        <v/>
      </c>
      <c r="M73" s="10" t="str">
        <f t="shared" si="3"/>
        <v/>
      </c>
      <c r="N73" s="30" t="str">
        <f ca="1">IF(
  AND($A73&lt;&gt;"",$G73="○"),
  "mkdir """&amp;P73&amp;""" &amp; """&amp;shortcut設定!$F$7&amp;""" """&amp;P73&amp;"\"&amp;A73&amp;"（"&amp;B73&amp;"）.lnk"" """&amp;C73&amp;"""",
  ""
)</f>
        <v>mkdir "%USERPROFILE%\AppData\Roaming\Microsoft\Windows\Start Menu\Programs\122_Doc_View" &amp; "C:\codes\vbs\command\CreateShortcutFile.vbs" "%USERPROFILE%\AppData\Roaming\Microsoft\Windows\Start Menu\Programs\122_Doc_View\PDF-XChangeViewer（PDFビューアー）.lnk" "C:\prg_exe\PDFX_Vwr_Port\PDFXCview.exe"</v>
      </c>
      <c r="O73" s="10" t="str">
        <f ca="1">IFERROR(
  VLOOKUP(
    $F73,
    shortcut設定!$F:$J,
    MATCH(
      "ProgramsIndex",
      shortcut設定!$F$11:$J$11,
      0
    ),
    FALSE
  ),
  ""
)</f>
        <v>122</v>
      </c>
      <c r="P73" s="30" t="str">
        <f ca="1">IF(
  AND($A73&lt;&gt;"",$G73="○"),
  shortcut設定!$F$4&amp;"\"&amp;O73&amp;"_"&amp;F73,
  ""
)</f>
        <v>%USERPROFILE%\AppData\Roaming\Microsoft\Windows\Start Menu\Programs\122_Doc_View</v>
      </c>
      <c r="Q73" s="30" t="str">
        <f>IF(
  AND($A73&lt;&gt;"",$H73&lt;&gt;"-",$H73&lt;&gt;""),
  "mkdir """&amp;shortcut設定!$F$4&amp;"\"&amp;shortcut設定!$F$8&amp;""" &amp; """&amp;shortcut設定!$F$7&amp;""" """&amp;$R73&amp;""" """&amp;$C73&amp;"""",
  ""
)</f>
        <v/>
      </c>
      <c r="R73" s="31" t="str">
        <f>IF(
  AND($A73&lt;&gt;"",$H73&lt;&gt;"-",$H73&lt;&gt;""),
  shortcut設定!$F$4&amp;"\"&amp;shortcut設定!$F$8&amp;"\"&amp;H73&amp;"（"&amp;B73&amp;"）.lnk",
  ""
)</f>
        <v/>
      </c>
      <c r="S73" s="30" t="str">
        <f>IF(
  AND($A73&lt;&gt;"",$I73&lt;&gt;"-",$I73&lt;&gt;""),
  """"&amp;shortcut設定!$F$7&amp;""" """&amp;$V73&amp;""" """&amp;$C73&amp;"""",
  ""
)</f>
        <v/>
      </c>
      <c r="T73" s="10" t="str">
        <f ca="1">IFERROR(
  VLOOKUP(
    $F73,
    shortcut設定!$F:$J,
    MATCH(
      "ProgramsIndex",
      shortcut設定!$F$11:$J$11,
      0
    ),
    FALSE
  ),
  ""
)</f>
        <v>122</v>
      </c>
      <c r="U73" s="37" t="str">
        <f t="shared" si="4"/>
        <v/>
      </c>
      <c r="V73" s="30" t="str">
        <f>IF(
  AND($A73&lt;&gt;"",$I73="○"),
  shortcut設定!$F$5&amp;"\"&amp;T73&amp;"_"&amp;A73&amp;"（"&amp;B73&amp;"）"&amp;U73&amp;".lnk",
  ""
)</f>
        <v/>
      </c>
      <c r="W73" s="30" t="str">
        <f>IF(
  AND($A73&lt;&gt;"",$K73="○"),
  """"&amp;shortcut設定!$F$7&amp;""" """&amp;$X73&amp;""" """&amp;$C73&amp;"""",
  ""
)</f>
        <v/>
      </c>
      <c r="X73" s="10" t="str">
        <f>IF(
  AND($A73&lt;&gt;"",$K73="○"),
  shortcut設定!$F$6&amp;"\"&amp;A73&amp;"（"&amp;B73&amp;"）.lnk",
  ""
)</f>
        <v/>
      </c>
      <c r="Y73" s="138" t="s">
        <v>326</v>
      </c>
    </row>
    <row r="74" spans="1:25">
      <c r="A74" s="10" t="s">
        <v>835</v>
      </c>
      <c r="B74" s="10" t="s">
        <v>987</v>
      </c>
      <c r="C74" s="10" t="s">
        <v>435</v>
      </c>
      <c r="D74" s="32" t="s">
        <v>284</v>
      </c>
      <c r="E74" s="32" t="s">
        <v>284</v>
      </c>
      <c r="F74" s="10" t="s">
        <v>131</v>
      </c>
      <c r="G74" s="32" t="s">
        <v>1064</v>
      </c>
      <c r="H74" s="32" t="s">
        <v>130</v>
      </c>
      <c r="I74" s="140" t="s">
        <v>130</v>
      </c>
      <c r="J74" s="141" t="s">
        <v>764</v>
      </c>
      <c r="K74" s="32" t="s">
        <v>130</v>
      </c>
      <c r="L74" s="10" t="str">
        <f>IF(
  AND(
    $A74&lt;&gt;"",
    COUNTIF(C:C,$A74)&gt;1
  ),
  "★NG★",
  ""
)</f>
        <v/>
      </c>
      <c r="M74" s="10" t="str">
        <f t="shared" si="3"/>
        <v/>
      </c>
      <c r="N74" s="30" t="str">
        <f ca="1">IF(
  AND($A74&lt;&gt;"",$G74="○"),
  "mkdir """&amp;P74&amp;""" &amp; """&amp;shortcut設定!$F$7&amp;""" """&amp;P74&amp;"\"&amp;A74&amp;"（"&amp;B74&amp;"）.lnk"" """&amp;C74&amp;"""",
  ""
)</f>
        <v>mkdir "%USERPROFILE%\AppData\Roaming\Microsoft\Windows\Start Menu\Programs\122_Doc_View" &amp; "C:\codes\vbs\command\CreateShortcutFile.vbs" "%USERPROFILE%\AppData\Roaming\Microsoft\Windows\Start Menu\Programs\122_Doc_View\PDF-XChangeEditor（PDFビューアー）.lnk" "C:\prg_exe\PDF-XChangeEditor\PDFXEdit.exe"</v>
      </c>
      <c r="O74" s="10" t="str">
        <f ca="1">IFERROR(
  VLOOKUP(
    $F74,
    shortcut設定!$F:$J,
    MATCH(
      "ProgramsIndex",
      shortcut設定!$F$11:$J$11,
      0
    ),
    FALSE
  ),
  ""
)</f>
        <v>122</v>
      </c>
      <c r="P74" s="30" t="str">
        <f ca="1">IF(
  AND($A74&lt;&gt;"",$G74="○"),
  shortcut設定!$F$4&amp;"\"&amp;O74&amp;"_"&amp;F74,
  ""
)</f>
        <v>%USERPROFILE%\AppData\Roaming\Microsoft\Windows\Start Menu\Programs\122_Doc_View</v>
      </c>
      <c r="Q74" s="30" t="str">
        <f>IF(
  AND($A74&lt;&gt;"",$H74&lt;&gt;"-",$H74&lt;&gt;""),
  "mkdir """&amp;shortcut設定!$F$4&amp;"\"&amp;shortcut設定!$F$8&amp;""" &amp; """&amp;shortcut設定!$F$7&amp;""" """&amp;$R74&amp;""" """&amp;$C74&amp;"""",
  ""
)</f>
        <v/>
      </c>
      <c r="R74" s="31" t="str">
        <f>IF(
  AND($A74&lt;&gt;"",$H74&lt;&gt;"-",$H74&lt;&gt;""),
  shortcut設定!$F$4&amp;"\"&amp;shortcut設定!$F$8&amp;"\"&amp;H74&amp;"（"&amp;B74&amp;"）.lnk",
  ""
)</f>
        <v/>
      </c>
      <c r="S74" s="30" t="str">
        <f>IF(
  AND($A74&lt;&gt;"",$I74&lt;&gt;"-",$I74&lt;&gt;""),
  """"&amp;shortcut設定!$F$7&amp;""" """&amp;$V74&amp;""" """&amp;$C74&amp;"""",
  ""
)</f>
        <v/>
      </c>
      <c r="T74" s="10" t="str">
        <f ca="1">IFERROR(
  VLOOKUP(
    $F74,
    shortcut設定!$F:$J,
    MATCH(
      "ProgramsIndex",
      shortcut設定!$F$11:$J$11,
      0
    ),
    FALSE
  ),
  ""
)</f>
        <v>122</v>
      </c>
      <c r="U74" s="37" t="str">
        <f t="shared" si="4"/>
        <v/>
      </c>
      <c r="V74" s="30" t="str">
        <f>IF(
  AND($A74&lt;&gt;"",$I74="○"),
  shortcut設定!$F$5&amp;"\"&amp;T74&amp;"_"&amp;A74&amp;"（"&amp;B74&amp;"）"&amp;U74&amp;".lnk",
  ""
)</f>
        <v/>
      </c>
      <c r="W74" s="30" t="str">
        <f>IF(
  AND($A74&lt;&gt;"",$K74="○"),
  """"&amp;shortcut設定!$F$7&amp;""" """&amp;$X74&amp;""" """&amp;$C74&amp;"""",
  ""
)</f>
        <v/>
      </c>
      <c r="X74" s="10" t="str">
        <f>IF(
  AND($A74&lt;&gt;"",$K74="○"),
  shortcut設定!$F$6&amp;"\"&amp;A74&amp;"（"&amp;B74&amp;"）.lnk",
  ""
)</f>
        <v/>
      </c>
      <c r="Y74" s="138" t="s">
        <v>326</v>
      </c>
    </row>
    <row r="75" spans="1:25">
      <c r="A75" s="10" t="s">
        <v>836</v>
      </c>
      <c r="B75" s="10" t="s">
        <v>988</v>
      </c>
      <c r="C75" s="10" t="s">
        <v>436</v>
      </c>
      <c r="D75" s="32" t="s">
        <v>317</v>
      </c>
      <c r="E75" s="32" t="s">
        <v>284</v>
      </c>
      <c r="F75" s="10" t="s">
        <v>143</v>
      </c>
      <c r="G75" s="32" t="s">
        <v>1064</v>
      </c>
      <c r="H75" s="32" t="s">
        <v>130</v>
      </c>
      <c r="I75" s="140" t="s">
        <v>1064</v>
      </c>
      <c r="J75" s="141" t="s">
        <v>764</v>
      </c>
      <c r="K75" s="32" t="s">
        <v>130</v>
      </c>
      <c r="L75" s="10" t="str">
        <f>IF(
  AND(
    $A75&lt;&gt;"",
    COUNTIF(C:C,$A75)&gt;1
  ),
  "★NG★",
  ""
)</f>
        <v/>
      </c>
      <c r="M75" s="10" t="str">
        <f t="shared" si="3"/>
        <v/>
      </c>
      <c r="N75" s="30" t="str">
        <f ca="1">IF(
  AND($A75&lt;&gt;"",$G75="○"),
  "mkdir """&amp;P75&amp;""" &amp; """&amp;shortcut設定!$F$7&amp;""" """&amp;P75&amp;"\"&amp;A75&amp;"（"&amp;B75&amp;"）.lnk"" """&amp;C75&amp;"""",
  ""
)</f>
        <v>mkdir "%USERPROFILE%\AppData\Roaming\Microsoft\Windows\Start Menu\Programs\123_Doc_Edit" &amp; "C:\codes\vbs\command\CreateShortcutFile.vbs" "%USERPROFILE%\AppData\Roaming\Microsoft\Windows\Start Menu\Programs\123_Doc_Edit\pic2pdf（画像toPDF）.lnk" "C:\prg_exe\pic2pdf\pic2pdf.exe"</v>
      </c>
      <c r="O75" s="10" t="str">
        <f ca="1">IFERROR(
  VLOOKUP(
    $F75,
    shortcut設定!$F:$J,
    MATCH(
      "ProgramsIndex",
      shortcut設定!$F$11:$J$11,
      0
    ),
    FALSE
  ),
  ""
)</f>
        <v>123</v>
      </c>
      <c r="P75" s="30" t="str">
        <f ca="1">IF(
  AND($A75&lt;&gt;"",$G75="○"),
  shortcut設定!$F$4&amp;"\"&amp;O75&amp;"_"&amp;F75,
  ""
)</f>
        <v>%USERPROFILE%\AppData\Roaming\Microsoft\Windows\Start Menu\Programs\123_Doc_Edit</v>
      </c>
      <c r="Q75" s="30" t="str">
        <f>IF(
  AND($A75&lt;&gt;"",$H75&lt;&gt;"-",$H75&lt;&gt;""),
  "mkdir """&amp;shortcut設定!$F$4&amp;"\"&amp;shortcut設定!$F$8&amp;""" &amp; """&amp;shortcut設定!$F$7&amp;""" """&amp;$R75&amp;""" """&amp;$C75&amp;"""",
  ""
)</f>
        <v/>
      </c>
      <c r="R75" s="31" t="str">
        <f>IF(
  AND($A75&lt;&gt;"",$H75&lt;&gt;"-",$H75&lt;&gt;""),
  shortcut設定!$F$4&amp;"\"&amp;shortcut設定!$F$8&amp;"\"&amp;H75&amp;"（"&amp;B75&amp;"）.lnk",
  ""
)</f>
        <v/>
      </c>
      <c r="S75" s="30" t="str">
        <f ca="1">IF(
  AND($A75&lt;&gt;"",$I75&lt;&gt;"-",$I75&lt;&gt;""),
  """"&amp;shortcut設定!$F$7&amp;""" """&amp;$V75&amp;""" """&amp;$C75&amp;"""",
  ""
)</f>
        <v>"C:\codes\vbs\command\CreateShortcutFile.vbs" "%USERPROFILE%\AppData\Roaming\Microsoft\Windows\SendTo\123_pic2pdf（画像toPDF）.lnk" "C:\prg_exe\pic2pdf\pic2pdf.exe"</v>
      </c>
      <c r="T75" s="10" t="str">
        <f ca="1">IFERROR(
  VLOOKUP(
    $F75,
    shortcut設定!$F:$J,
    MATCH(
      "ProgramsIndex",
      shortcut設定!$F$11:$J$11,
      0
    ),
    FALSE
  ),
  ""
)</f>
        <v>123</v>
      </c>
      <c r="U75" s="37" t="str">
        <f t="shared" si="4"/>
        <v/>
      </c>
      <c r="V75" s="30" t="str">
        <f ca="1">IF(
  AND($A75&lt;&gt;"",$I75="○"),
  shortcut設定!$F$5&amp;"\"&amp;T75&amp;"_"&amp;A75&amp;"（"&amp;B75&amp;"）"&amp;U75&amp;".lnk",
  ""
)</f>
        <v>%USERPROFILE%\AppData\Roaming\Microsoft\Windows\SendTo\123_pic2pdf（画像toPDF）.lnk</v>
      </c>
      <c r="W75" s="30" t="str">
        <f>IF(
  AND($A75&lt;&gt;"",$K75="○"),
  """"&amp;shortcut設定!$F$7&amp;""" """&amp;$X75&amp;""" """&amp;$C75&amp;"""",
  ""
)</f>
        <v/>
      </c>
      <c r="X75" s="10" t="str">
        <f>IF(
  AND($A75&lt;&gt;"",$K75="○"),
  shortcut設定!$F$6&amp;"\"&amp;A75&amp;"（"&amp;B75&amp;"）.lnk",
  ""
)</f>
        <v/>
      </c>
      <c r="Y75" s="138" t="s">
        <v>326</v>
      </c>
    </row>
    <row r="76" spans="1:25">
      <c r="A76" s="10" t="s">
        <v>837</v>
      </c>
      <c r="B76" s="10" t="s">
        <v>974</v>
      </c>
      <c r="C76" s="10" t="s">
        <v>437</v>
      </c>
      <c r="D76" s="32" t="s">
        <v>317</v>
      </c>
      <c r="E76" s="32" t="s">
        <v>284</v>
      </c>
      <c r="F76" s="10" t="s">
        <v>129</v>
      </c>
      <c r="G76" s="32" t="s">
        <v>1064</v>
      </c>
      <c r="H76" s="32" t="s">
        <v>130</v>
      </c>
      <c r="I76" s="140" t="s">
        <v>130</v>
      </c>
      <c r="J76" s="141" t="s">
        <v>764</v>
      </c>
      <c r="K76" s="32" t="s">
        <v>130</v>
      </c>
      <c r="L76" s="10" t="str">
        <f>IF(
  AND(
    $A76&lt;&gt;"",
    COUNTIF(C:C,$A76)&gt;1
  ),
  "★NG★",
  ""
)</f>
        <v/>
      </c>
      <c r="M76" s="10" t="str">
        <f t="shared" si="3"/>
        <v/>
      </c>
      <c r="N76" s="30" t="str">
        <f ca="1">IF(
  AND($A76&lt;&gt;"",$G76="○"),
  "mkdir """&amp;P76&amp;""" &amp; """&amp;shortcut設定!$F$7&amp;""" """&amp;P76&amp;"\"&amp;A76&amp;"（"&amp;B76&amp;"）.lnk"" """&amp;C76&amp;"""",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v>
      </c>
      <c r="O76" s="10" t="str">
        <f ca="1">IFERROR(
  VLOOKUP(
    $F76,
    shortcut設定!$F:$J,
    MATCH(
      "ProgramsIndex",
      shortcut設定!$F$11:$J$11,
      0
    ),
    FALSE
  ),
  ""
)</f>
        <v>113</v>
      </c>
      <c r="P76" s="30" t="str">
        <f ca="1">IF(
  AND($A76&lt;&gt;"",$G76="○"),
  shortcut設定!$F$4&amp;"\"&amp;O76&amp;"_"&amp;F76,
  ""
)</f>
        <v>%USERPROFILE%\AppData\Roaming\Microsoft\Windows\Start Menu\Programs\113_Common_Edit</v>
      </c>
      <c r="Q76" s="30" t="str">
        <f>IF(
  AND($A76&lt;&gt;"",$H76&lt;&gt;"-",$H76&lt;&gt;""),
  "mkdir """&amp;shortcut設定!$F$4&amp;"\"&amp;shortcut設定!$F$8&amp;""" &amp; """&amp;shortcut設定!$F$7&amp;""" """&amp;$R76&amp;""" """&amp;$C76&amp;"""",
  ""
)</f>
        <v/>
      </c>
      <c r="R76" s="31" t="str">
        <f>IF(
  AND($A76&lt;&gt;"",$H76&lt;&gt;"-",$H76&lt;&gt;""),
  shortcut設定!$F$4&amp;"\"&amp;shortcut設定!$F$8&amp;"\"&amp;H76&amp;"（"&amp;B76&amp;"）.lnk",
  ""
)</f>
        <v/>
      </c>
      <c r="S76" s="30" t="str">
        <f>IF(
  AND($A76&lt;&gt;"",$I76&lt;&gt;"-",$I76&lt;&gt;""),
  """"&amp;shortcut設定!$F$7&amp;""" """&amp;$V76&amp;""" """&amp;$C76&amp;"""",
  ""
)</f>
        <v/>
      </c>
      <c r="T76" s="10" t="str">
        <f ca="1">IFERROR(
  VLOOKUP(
    $F76,
    shortcut設定!$F:$J,
    MATCH(
      "ProgramsIndex",
      shortcut設定!$F$11:$J$11,
      0
    ),
    FALSE
  ),
  ""
)</f>
        <v>113</v>
      </c>
      <c r="U76" s="37" t="str">
        <f t="shared" si="4"/>
        <v/>
      </c>
      <c r="V76" s="30" t="str">
        <f>IF(
  AND($A76&lt;&gt;"",$I76="○"),
  shortcut設定!$F$5&amp;"\"&amp;T76&amp;"_"&amp;A76&amp;"（"&amp;B76&amp;"）"&amp;U76&amp;".lnk",
  ""
)</f>
        <v/>
      </c>
      <c r="W76" s="30" t="str">
        <f>IF(
  AND($A76&lt;&gt;"",$K76="○"),
  """"&amp;shortcut設定!$F$7&amp;""" """&amp;$X76&amp;""" """&amp;$C76&amp;"""",
  ""
)</f>
        <v/>
      </c>
      <c r="X76" s="10" t="str">
        <f>IF(
  AND($A76&lt;&gt;"",$K76="○"),
  shortcut設定!$F$6&amp;"\"&amp;A76&amp;"（"&amp;B76&amp;"）.lnk",
  ""
)</f>
        <v/>
      </c>
      <c r="Y76" s="138" t="s">
        <v>326</v>
      </c>
    </row>
    <row r="77" spans="1:25">
      <c r="A77" s="10" t="s">
        <v>838</v>
      </c>
      <c r="B77" s="10" t="s">
        <v>989</v>
      </c>
      <c r="C77" s="10" t="s">
        <v>438</v>
      </c>
      <c r="D77" s="32" t="s">
        <v>317</v>
      </c>
      <c r="E77" s="32" t="s">
        <v>284</v>
      </c>
      <c r="F77" s="10" t="s">
        <v>134</v>
      </c>
      <c r="G77" s="32" t="s">
        <v>1064</v>
      </c>
      <c r="H77" s="32" t="s">
        <v>130</v>
      </c>
      <c r="I77" s="140" t="s">
        <v>130</v>
      </c>
      <c r="J77" s="141" t="s">
        <v>764</v>
      </c>
      <c r="K77" s="32" t="s">
        <v>130</v>
      </c>
      <c r="L77" s="10" t="str">
        <f>IF(
  AND(
    $A77&lt;&gt;"",
    COUNTIF(C:C,$A77)&gt;1
  ),
  "★NG★",
  ""
)</f>
        <v/>
      </c>
      <c r="M77" s="10" t="str">
        <f t="shared" si="3"/>
        <v/>
      </c>
      <c r="N77" s="30" t="str">
        <f ca="1">IF(
  AND($A77&lt;&gt;"",$G77="○"),
  "mkdir """&amp;P77&amp;""" &amp; """&amp;shortcut設定!$F$7&amp;""" """&amp;P77&amp;"\"&amp;A77&amp;"（"&amp;B77&amp;"）.lnk"" """&amp;C77&amp;"""",
  ""
)</f>
        <v>mkdir "%USERPROFILE%\AppData\Roaming\Microsoft\Windows\Start Menu\Programs\172_Utility_Other" &amp; "C:\codes\vbs\command\CreateShortcutFile.vbs" "%USERPROFILE%\AppData\Roaming\Microsoft\Windows\Start Menu\Programs\172_Utility_Other\radikool（ラジオ試聴）.lnk" "C:\prg_exe\radikool\Radikool.exe"</v>
      </c>
      <c r="O77" s="10" t="str">
        <f ca="1">IFERROR(
  VLOOKUP(
    $F77,
    shortcut設定!$F:$J,
    MATCH(
      "ProgramsIndex",
      shortcut設定!$F$11:$J$11,
      0
    ),
    FALSE
  ),
  ""
)</f>
        <v>172</v>
      </c>
      <c r="P77" s="30" t="str">
        <f ca="1">IF(
  AND($A77&lt;&gt;"",$G77="○"),
  shortcut設定!$F$4&amp;"\"&amp;O77&amp;"_"&amp;F77,
  ""
)</f>
        <v>%USERPROFILE%\AppData\Roaming\Microsoft\Windows\Start Menu\Programs\172_Utility_Other</v>
      </c>
      <c r="Q77" s="30" t="str">
        <f>IF(
  AND($A77&lt;&gt;"",$H77&lt;&gt;"-",$H77&lt;&gt;""),
  "mkdir """&amp;shortcut設定!$F$4&amp;"\"&amp;shortcut設定!$F$8&amp;""" &amp; """&amp;shortcut設定!$F$7&amp;""" """&amp;$R77&amp;""" """&amp;$C77&amp;"""",
  ""
)</f>
        <v/>
      </c>
      <c r="R77" s="31" t="str">
        <f>IF(
  AND($A77&lt;&gt;"",$H77&lt;&gt;"-",$H77&lt;&gt;""),
  shortcut設定!$F$4&amp;"\"&amp;shortcut設定!$F$8&amp;"\"&amp;H77&amp;"（"&amp;B77&amp;"）.lnk",
  ""
)</f>
        <v/>
      </c>
      <c r="S77" s="30" t="str">
        <f>IF(
  AND($A77&lt;&gt;"",$I77&lt;&gt;"-",$I77&lt;&gt;""),
  """"&amp;shortcut設定!$F$7&amp;""" """&amp;$V77&amp;""" """&amp;$C77&amp;"""",
  ""
)</f>
        <v/>
      </c>
      <c r="T77" s="10" t="str">
        <f ca="1">IFERROR(
  VLOOKUP(
    $F77,
    shortcut設定!$F:$J,
    MATCH(
      "ProgramsIndex",
      shortcut設定!$F$11:$J$11,
      0
    ),
    FALSE
  ),
  ""
)</f>
        <v>172</v>
      </c>
      <c r="U77" s="37" t="str">
        <f t="shared" si="4"/>
        <v/>
      </c>
      <c r="V77" s="30" t="str">
        <f>IF(
  AND($A77&lt;&gt;"",$I77="○"),
  shortcut設定!$F$5&amp;"\"&amp;T77&amp;"_"&amp;A77&amp;"（"&amp;B77&amp;"）"&amp;U77&amp;".lnk",
  ""
)</f>
        <v/>
      </c>
      <c r="W77" s="30" t="str">
        <f>IF(
  AND($A77&lt;&gt;"",$K77="○"),
  """"&amp;shortcut設定!$F$7&amp;""" """&amp;$X77&amp;""" """&amp;$C77&amp;"""",
  ""
)</f>
        <v/>
      </c>
      <c r="X77" s="10" t="str">
        <f>IF(
  AND($A77&lt;&gt;"",$K77="○"),
  shortcut設定!$F$6&amp;"\"&amp;A77&amp;"（"&amp;B77&amp;"）.lnk",
  ""
)</f>
        <v/>
      </c>
      <c r="Y77" s="138" t="s">
        <v>326</v>
      </c>
    </row>
    <row r="78" spans="1:25">
      <c r="A78" s="10" t="s">
        <v>839</v>
      </c>
      <c r="B78" s="10" t="s">
        <v>952</v>
      </c>
      <c r="C78" s="10" t="s">
        <v>439</v>
      </c>
      <c r="D78" s="32" t="s">
        <v>284</v>
      </c>
      <c r="E78" s="32" t="s">
        <v>284</v>
      </c>
      <c r="F78" s="10" t="s">
        <v>134</v>
      </c>
      <c r="G78" s="32" t="s">
        <v>1064</v>
      </c>
      <c r="H78" s="32" t="s">
        <v>130</v>
      </c>
      <c r="I78" s="140" t="s">
        <v>130</v>
      </c>
      <c r="J78" s="141" t="s">
        <v>764</v>
      </c>
      <c r="K78" s="32" t="s">
        <v>130</v>
      </c>
      <c r="L78" s="10" t="str">
        <f>IF(
  AND(
    $A78&lt;&gt;"",
    COUNTIF(C:C,$A78)&gt;1
  ),
  "★NG★",
  ""
)</f>
        <v/>
      </c>
      <c r="M78" s="10" t="str">
        <f t="shared" si="3"/>
        <v/>
      </c>
      <c r="N78" s="30" t="str">
        <f ca="1">IF(
  AND($A78&lt;&gt;"",$G78="○"),
  "mkdir """&amp;P78&amp;""" &amp; """&amp;shortcut設定!$F$7&amp;""" """&amp;P78&amp;"\"&amp;A78&amp;"（"&amp;B78&amp;"）.lnk"" """&amp;C78&amp;"""",
  ""
)</f>
        <v>mkdir "%USERPROFILE%\AppData\Roaming\Microsoft\Windows\Start Menu\Programs\172_Utility_Other" &amp; "C:\codes\vbs\command\CreateShortcutFile.vbs" "%USERPROFILE%\AppData\Roaming\Microsoft\Windows\Start Menu\Programs\172_Utility_Other\Rapture（スクリーンショット）.lnk" "C:\prg_exe\Rapture\rapture.exe"</v>
      </c>
      <c r="O78" s="10" t="str">
        <f ca="1">IFERROR(
  VLOOKUP(
    $F78,
    shortcut設定!$F:$J,
    MATCH(
      "ProgramsIndex",
      shortcut設定!$F$11:$J$11,
      0
    ),
    FALSE
  ),
  ""
)</f>
        <v>172</v>
      </c>
      <c r="P78" s="30" t="str">
        <f ca="1">IF(
  AND($A78&lt;&gt;"",$G78="○"),
  shortcut設定!$F$4&amp;"\"&amp;O78&amp;"_"&amp;F78,
  ""
)</f>
        <v>%USERPROFILE%\AppData\Roaming\Microsoft\Windows\Start Menu\Programs\172_Utility_Other</v>
      </c>
      <c r="Q78" s="30" t="str">
        <f>IF(
  AND($A78&lt;&gt;"",$H78&lt;&gt;"-",$H78&lt;&gt;""),
  "mkdir """&amp;shortcut設定!$F$4&amp;"\"&amp;shortcut設定!$F$8&amp;""" &amp; """&amp;shortcut設定!$F$7&amp;""" """&amp;$R78&amp;""" """&amp;$C78&amp;"""",
  ""
)</f>
        <v/>
      </c>
      <c r="R78" s="31" t="str">
        <f>IF(
  AND($A78&lt;&gt;"",$H78&lt;&gt;"-",$H78&lt;&gt;""),
  shortcut設定!$F$4&amp;"\"&amp;shortcut設定!$F$8&amp;"\"&amp;H78&amp;"（"&amp;B78&amp;"）.lnk",
  ""
)</f>
        <v/>
      </c>
      <c r="S78" s="30" t="str">
        <f>IF(
  AND($A78&lt;&gt;"",$I78&lt;&gt;"-",$I78&lt;&gt;""),
  """"&amp;shortcut設定!$F$7&amp;""" """&amp;$V78&amp;""" """&amp;$C78&amp;"""",
  ""
)</f>
        <v/>
      </c>
      <c r="T78" s="10" t="str">
        <f ca="1">IFERROR(
  VLOOKUP(
    $F78,
    shortcut設定!$F:$J,
    MATCH(
      "ProgramsIndex",
      shortcut設定!$F$11:$J$11,
      0
    ),
    FALSE
  ),
  ""
)</f>
        <v>172</v>
      </c>
      <c r="U78" s="37" t="str">
        <f t="shared" si="4"/>
        <v/>
      </c>
      <c r="V78" s="30" t="str">
        <f>IF(
  AND($A78&lt;&gt;"",$I78="○"),
  shortcut設定!$F$5&amp;"\"&amp;T78&amp;"_"&amp;A78&amp;"（"&amp;B78&amp;"）"&amp;U78&amp;".lnk",
  ""
)</f>
        <v/>
      </c>
      <c r="W78" s="30" t="str">
        <f>IF(
  AND($A78&lt;&gt;"",$K78="○"),
  """"&amp;shortcut設定!$F$7&amp;""" """&amp;$X78&amp;""" """&amp;$C78&amp;"""",
  ""
)</f>
        <v/>
      </c>
      <c r="X78" s="10" t="str">
        <f>IF(
  AND($A78&lt;&gt;"",$K78="○"),
  shortcut設定!$F$6&amp;"\"&amp;A78&amp;"（"&amp;B78&amp;"）.lnk",
  ""
)</f>
        <v/>
      </c>
      <c r="Y78" s="138" t="s">
        <v>326</v>
      </c>
    </row>
    <row r="79" spans="1:25">
      <c r="A79" s="10" t="s">
        <v>840</v>
      </c>
      <c r="B79" s="10" t="s">
        <v>974</v>
      </c>
      <c r="C79" s="10" t="s">
        <v>440</v>
      </c>
      <c r="D79" s="32" t="s">
        <v>317</v>
      </c>
      <c r="E79" s="32" t="s">
        <v>284</v>
      </c>
      <c r="F79" s="10" t="s">
        <v>129</v>
      </c>
      <c r="G79" s="32" t="s">
        <v>1064</v>
      </c>
      <c r="H79" s="32" t="s">
        <v>130</v>
      </c>
      <c r="I79" s="140" t="s">
        <v>130</v>
      </c>
      <c r="J79" s="141" t="s">
        <v>764</v>
      </c>
      <c r="K79" s="32" t="s">
        <v>130</v>
      </c>
      <c r="L79" s="10" t="str">
        <f>IF(
  AND(
    $A79&lt;&gt;"",
    COUNTIF(C:C,$A79)&gt;1
  ),
  "★NG★",
  ""
)</f>
        <v/>
      </c>
      <c r="M79" s="10" t="str">
        <f t="shared" si="3"/>
        <v/>
      </c>
      <c r="N79" s="30" t="str">
        <f ca="1">IF(
  AND($A79&lt;&gt;"",$G79="○"),
  "mkdir """&amp;P79&amp;""" &amp; """&amp;shortcut設定!$F$7&amp;""" """&amp;P79&amp;"\"&amp;A79&amp;"（"&amp;B79&amp;"）.lnk"" """&amp;C79&amp;"""",
  ""
)</f>
        <v>mkdir "%USERPROFILE%\AppData\Roaming\Microsoft\Windows\Start Menu\Programs\113_Common_Edit" &amp; "C:\codes\vbs\command\CreateShortcutFile.vbs" "%USERPROFILE%\AppData\Roaming\Microsoft\Windows\Start Menu\Programs\113_Common_Edit\Recuva（データ復元）.lnk" "C:\prg_exe\Recuva\recuva64.exe"</v>
      </c>
      <c r="O79" s="10" t="str">
        <f ca="1">IFERROR(
  VLOOKUP(
    $F79,
    shortcut設定!$F:$J,
    MATCH(
      "ProgramsIndex",
      shortcut設定!$F$11:$J$11,
      0
    ),
    FALSE
  ),
  ""
)</f>
        <v>113</v>
      </c>
      <c r="P79" s="30" t="str">
        <f ca="1">IF(
  AND($A79&lt;&gt;"",$G79="○"),
  shortcut設定!$F$4&amp;"\"&amp;O79&amp;"_"&amp;F79,
  ""
)</f>
        <v>%USERPROFILE%\AppData\Roaming\Microsoft\Windows\Start Menu\Programs\113_Common_Edit</v>
      </c>
      <c r="Q79" s="30" t="str">
        <f>IF(
  AND($A79&lt;&gt;"",$H79&lt;&gt;"-",$H79&lt;&gt;""),
  "mkdir """&amp;shortcut設定!$F$4&amp;"\"&amp;shortcut設定!$F$8&amp;""" &amp; """&amp;shortcut設定!$F$7&amp;""" """&amp;$R79&amp;""" """&amp;$C79&amp;"""",
  ""
)</f>
        <v/>
      </c>
      <c r="R79" s="31" t="str">
        <f>IF(
  AND($A79&lt;&gt;"",$H79&lt;&gt;"-",$H79&lt;&gt;""),
  shortcut設定!$F$4&amp;"\"&amp;shortcut設定!$F$8&amp;"\"&amp;H79&amp;"（"&amp;B79&amp;"）.lnk",
  ""
)</f>
        <v/>
      </c>
      <c r="S79" s="30" t="str">
        <f>IF(
  AND($A79&lt;&gt;"",$I79&lt;&gt;"-",$I79&lt;&gt;""),
  """"&amp;shortcut設定!$F$7&amp;""" """&amp;$V79&amp;""" """&amp;$C79&amp;"""",
  ""
)</f>
        <v/>
      </c>
      <c r="T79" s="10" t="str">
        <f ca="1">IFERROR(
  VLOOKUP(
    $F79,
    shortcut設定!$F:$J,
    MATCH(
      "ProgramsIndex",
      shortcut設定!$F$11:$J$11,
      0
    ),
    FALSE
  ),
  ""
)</f>
        <v>113</v>
      </c>
      <c r="U79" s="37" t="str">
        <f t="shared" si="4"/>
        <v/>
      </c>
      <c r="V79" s="30" t="str">
        <f>IF(
  AND($A79&lt;&gt;"",$I79="○"),
  shortcut設定!$F$5&amp;"\"&amp;T79&amp;"_"&amp;A79&amp;"（"&amp;B79&amp;"）"&amp;U79&amp;".lnk",
  ""
)</f>
        <v/>
      </c>
      <c r="W79" s="30" t="str">
        <f>IF(
  AND($A79&lt;&gt;"",$K79="○"),
  """"&amp;shortcut設定!$F$7&amp;""" """&amp;$X79&amp;""" """&amp;$C79&amp;"""",
  ""
)</f>
        <v/>
      </c>
      <c r="X79" s="10" t="str">
        <f>IF(
  AND($A79&lt;&gt;"",$K79="○"),
  shortcut設定!$F$6&amp;"\"&amp;A79&amp;"（"&amp;B79&amp;"）.lnk",
  ""
)</f>
        <v/>
      </c>
      <c r="Y79" s="138" t="s">
        <v>326</v>
      </c>
    </row>
    <row r="80" spans="1:25">
      <c r="A80" s="10" t="s">
        <v>841</v>
      </c>
      <c r="B80" s="10" t="s">
        <v>990</v>
      </c>
      <c r="C80" s="10" t="s">
        <v>441</v>
      </c>
      <c r="D80" s="32" t="s">
        <v>317</v>
      </c>
      <c r="E80" s="32" t="s">
        <v>284</v>
      </c>
      <c r="F80" s="10" t="s">
        <v>138</v>
      </c>
      <c r="G80" s="32" t="s">
        <v>1064</v>
      </c>
      <c r="H80" s="32" t="s">
        <v>130</v>
      </c>
      <c r="I80" s="140" t="s">
        <v>130</v>
      </c>
      <c r="J80" s="141" t="s">
        <v>764</v>
      </c>
      <c r="K80" s="32" t="s">
        <v>130</v>
      </c>
      <c r="L80" s="10" t="str">
        <f>IF(
  AND(
    $A80&lt;&gt;"",
    COUNTIF(C:C,$A80)&gt;1
  ),
  "★NG★",
  ""
)</f>
        <v/>
      </c>
      <c r="M80" s="10" t="str">
        <f t="shared" si="3"/>
        <v/>
      </c>
      <c r="N80" s="30" t="str">
        <f ca="1">IF(
  AND($A80&lt;&gt;"",$G80="○"),
  "mkdir """&amp;P80&amp;""" &amp; """&amp;shortcut設定!$F$7&amp;""" """&amp;P80&amp;"\"&amp;A80&amp;"（"&amp;B80&amp;"）.lnk"" """&amp;C80&amp;"""",
  ""
)</f>
        <v>mkdir "%USERPROFILE%\AppData\Roaming\Microsoft\Windows\Start Menu\Programs\171_Utility_System" &amp; "C:\codes\vbs\command\CreateShortcutFile.vbs" "%USERPROFILE%\AppData\Roaming\Microsoft\Windows\Start Menu\Programs\171_Utility_System\regBaron（レジストリ変更監視）.lnk" "C:\prg_exe\regBaron\regBaron64.exe"</v>
      </c>
      <c r="O80" s="10" t="str">
        <f ca="1">IFERROR(
  VLOOKUP(
    $F80,
    shortcut設定!$F:$J,
    MATCH(
      "ProgramsIndex",
      shortcut設定!$F$11:$J$11,
      0
    ),
    FALSE
  ),
  ""
)</f>
        <v>171</v>
      </c>
      <c r="P80" s="30" t="str">
        <f ca="1">IF(
  AND($A80&lt;&gt;"",$G80="○"),
  shortcut設定!$F$4&amp;"\"&amp;O80&amp;"_"&amp;F80,
  ""
)</f>
        <v>%USERPROFILE%\AppData\Roaming\Microsoft\Windows\Start Menu\Programs\171_Utility_System</v>
      </c>
      <c r="Q80" s="30" t="str">
        <f>IF(
  AND($A80&lt;&gt;"",$H80&lt;&gt;"-",$H80&lt;&gt;""),
  "mkdir """&amp;shortcut設定!$F$4&amp;"\"&amp;shortcut設定!$F$8&amp;""" &amp; """&amp;shortcut設定!$F$7&amp;""" """&amp;$R80&amp;""" """&amp;$C80&amp;"""",
  ""
)</f>
        <v/>
      </c>
      <c r="R80" s="31" t="str">
        <f>IF(
  AND($A80&lt;&gt;"",$H80&lt;&gt;"-",$H80&lt;&gt;""),
  shortcut設定!$F$4&amp;"\"&amp;shortcut設定!$F$8&amp;"\"&amp;H80&amp;"（"&amp;B80&amp;"）.lnk",
  ""
)</f>
        <v/>
      </c>
      <c r="S80" s="30" t="str">
        <f>IF(
  AND($A80&lt;&gt;"",$I80&lt;&gt;"-",$I80&lt;&gt;""),
  """"&amp;shortcut設定!$F$7&amp;""" """&amp;$V80&amp;""" """&amp;$C80&amp;"""",
  ""
)</f>
        <v/>
      </c>
      <c r="T80" s="10" t="str">
        <f ca="1">IFERROR(
  VLOOKUP(
    $F80,
    shortcut設定!$F:$J,
    MATCH(
      "ProgramsIndex",
      shortcut設定!$F$11:$J$11,
      0
    ),
    FALSE
  ),
  ""
)</f>
        <v>171</v>
      </c>
      <c r="U80" s="37" t="str">
        <f t="shared" si="4"/>
        <v/>
      </c>
      <c r="V80" s="30" t="str">
        <f>IF(
  AND($A80&lt;&gt;"",$I80="○"),
  shortcut設定!$F$5&amp;"\"&amp;T80&amp;"_"&amp;A80&amp;"（"&amp;B80&amp;"）"&amp;U80&amp;".lnk",
  ""
)</f>
        <v/>
      </c>
      <c r="W80" s="30" t="str">
        <f>IF(
  AND($A80&lt;&gt;"",$K80="○"),
  """"&amp;shortcut設定!$F$7&amp;""" """&amp;$X80&amp;""" """&amp;$C80&amp;"""",
  ""
)</f>
        <v/>
      </c>
      <c r="X80" s="10" t="str">
        <f>IF(
  AND($A80&lt;&gt;"",$K80="○"),
  shortcut設定!$F$6&amp;"\"&amp;A80&amp;"（"&amp;B80&amp;"）.lnk",
  ""
)</f>
        <v/>
      </c>
      <c r="Y80" s="138" t="s">
        <v>326</v>
      </c>
    </row>
    <row r="81" spans="1:25">
      <c r="A81" s="10" t="s">
        <v>842</v>
      </c>
      <c r="B81" s="10" t="s">
        <v>991</v>
      </c>
      <c r="C81" s="10" t="s">
        <v>442</v>
      </c>
      <c r="D81" s="32" t="s">
        <v>317</v>
      </c>
      <c r="E81" s="32" t="s">
        <v>284</v>
      </c>
      <c r="F81" s="10" t="s">
        <v>151</v>
      </c>
      <c r="G81" s="32" t="s">
        <v>1064</v>
      </c>
      <c r="H81" s="32" t="s">
        <v>130</v>
      </c>
      <c r="I81" s="140" t="s">
        <v>130</v>
      </c>
      <c r="J81" s="141" t="s">
        <v>764</v>
      </c>
      <c r="K81" s="32" t="s">
        <v>130</v>
      </c>
      <c r="L81" s="10" t="str">
        <f>IF(
  AND(
    $A81&lt;&gt;"",
    COUNTIF(C:C,$A81)&gt;1
  ),
  "★NG★",
  ""
)</f>
        <v/>
      </c>
      <c r="M81" s="10" t="str">
        <f t="shared" si="3"/>
        <v/>
      </c>
      <c r="N81" s="30" t="str">
        <f ca="1">IF(
  AND($A81&lt;&gt;"",$G81="○"),
  "mkdir """&amp;P81&amp;""" &amp; """&amp;shortcut設定!$F$7&amp;""" """&amp;P81&amp;"\"&amp;A81&amp;"（"&amp;B81&amp;"）.lnk"" """&amp;C81&amp;"""",
  ""
)</f>
        <v>mkdir "%USERPROFILE%\AppData\Roaming\Microsoft\Windows\Start Menu\Programs\162_Network_Local" &amp; "C:\codes\vbs\command\CreateShortcutFile.vbs" "%USERPROFILE%\AppData\Roaming\Microsoft\Windows\Start Menu\Programs\162_Network_Local\Rlogin（ターミナルソフト）.lnk" "C:\prg_exe\RLogin\RLogin.exe"</v>
      </c>
      <c r="O81" s="10" t="str">
        <f ca="1">IFERROR(
  VLOOKUP(
    $F81,
    shortcut設定!$F:$J,
    MATCH(
      "ProgramsIndex",
      shortcut設定!$F$11:$J$11,
      0
    ),
    FALSE
  ),
  ""
)</f>
        <v>162</v>
      </c>
      <c r="P81" s="30" t="str">
        <f ca="1">IF(
  AND($A81&lt;&gt;"",$G81="○"),
  shortcut設定!$F$4&amp;"\"&amp;O81&amp;"_"&amp;F81,
  ""
)</f>
        <v>%USERPROFILE%\AppData\Roaming\Microsoft\Windows\Start Menu\Programs\162_Network_Local</v>
      </c>
      <c r="Q81" s="30" t="str">
        <f>IF(
  AND($A81&lt;&gt;"",$H81&lt;&gt;"-",$H81&lt;&gt;""),
  "mkdir """&amp;shortcut設定!$F$4&amp;"\"&amp;shortcut設定!$F$8&amp;""" &amp; """&amp;shortcut設定!$F$7&amp;""" """&amp;$R81&amp;""" """&amp;$C81&amp;"""",
  ""
)</f>
        <v/>
      </c>
      <c r="R81" s="31" t="str">
        <f>IF(
  AND($A81&lt;&gt;"",$H81&lt;&gt;"-",$H81&lt;&gt;""),
  shortcut設定!$F$4&amp;"\"&amp;shortcut設定!$F$8&amp;"\"&amp;H81&amp;"（"&amp;B81&amp;"）.lnk",
  ""
)</f>
        <v/>
      </c>
      <c r="S81" s="30" t="str">
        <f>IF(
  AND($A81&lt;&gt;"",$I81&lt;&gt;"-",$I81&lt;&gt;""),
  """"&amp;shortcut設定!$F$7&amp;""" """&amp;$V81&amp;""" """&amp;$C81&amp;"""",
  ""
)</f>
        <v/>
      </c>
      <c r="T81" s="10" t="str">
        <f ca="1">IFERROR(
  VLOOKUP(
    $F81,
    shortcut設定!$F:$J,
    MATCH(
      "ProgramsIndex",
      shortcut設定!$F$11:$J$11,
      0
    ),
    FALSE
  ),
  ""
)</f>
        <v>162</v>
      </c>
      <c r="U81" s="37" t="str">
        <f t="shared" si="4"/>
        <v/>
      </c>
      <c r="V81" s="30" t="str">
        <f>IF(
  AND($A81&lt;&gt;"",$I81="○"),
  shortcut設定!$F$5&amp;"\"&amp;T81&amp;"_"&amp;A81&amp;"（"&amp;B81&amp;"）"&amp;U81&amp;".lnk",
  ""
)</f>
        <v/>
      </c>
      <c r="W81" s="30" t="str">
        <f>IF(
  AND($A81&lt;&gt;"",$K81="○"),
  """"&amp;shortcut設定!$F$7&amp;""" """&amp;$X81&amp;""" """&amp;$C81&amp;"""",
  ""
)</f>
        <v/>
      </c>
      <c r="X81" s="10" t="str">
        <f>IF(
  AND($A81&lt;&gt;"",$K81="○"),
  shortcut設定!$F$6&amp;"\"&amp;A81&amp;"（"&amp;B81&amp;"）.lnk",
  ""
)</f>
        <v/>
      </c>
      <c r="Y81" s="138" t="s">
        <v>326</v>
      </c>
    </row>
    <row r="82" spans="1:25">
      <c r="A82" s="10" t="s">
        <v>843</v>
      </c>
      <c r="B82" s="10" t="s">
        <v>965</v>
      </c>
      <c r="C82" s="10" t="s">
        <v>443</v>
      </c>
      <c r="D82" s="32" t="s">
        <v>317</v>
      </c>
      <c r="E82" s="32" t="s">
        <v>284</v>
      </c>
      <c r="F82" s="10" t="s">
        <v>143</v>
      </c>
      <c r="G82" s="32" t="s">
        <v>1064</v>
      </c>
      <c r="H82" s="32" t="s">
        <v>130</v>
      </c>
      <c r="I82" s="140" t="s">
        <v>130</v>
      </c>
      <c r="J82" s="141" t="s">
        <v>764</v>
      </c>
      <c r="K82" s="32" t="s">
        <v>130</v>
      </c>
      <c r="L82" s="10" t="str">
        <f>IF(
  AND(
    $A82&lt;&gt;"",
    COUNTIF(C:C,$A82)&gt;1
  ),
  "★NG★",
  ""
)</f>
        <v/>
      </c>
      <c r="M82" s="10" t="str">
        <f t="shared" si="3"/>
        <v/>
      </c>
      <c r="N82" s="30" t="str">
        <f ca="1">IF(
  AND($A82&lt;&gt;"",$G82="○"),
  "mkdir """&amp;P82&amp;""" &amp; """&amp;shortcut設定!$F$7&amp;""" """&amp;P82&amp;"\"&amp;A82&amp;"（"&amp;B82&amp;"）.lnk"" """&amp;C82&amp;"""",
  ""
)</f>
        <v>mkdir "%USERPROFILE%\AppData\Roaming\Microsoft\Windows\Start Menu\Programs\123_Doc_Edit" &amp; "C:\codes\vbs\command\CreateShortcutFile.vbs" "%USERPROFILE%\AppData\Roaming\Microsoft\Windows\Start Menu\Programs\123_Doc_Edit\SakuraEditer（テキストエディタ）.lnk" "C:\prg_exe\SakuraEditer\sakura.exe"</v>
      </c>
      <c r="O82" s="10" t="str">
        <f ca="1">IFERROR(
  VLOOKUP(
    $F82,
    shortcut設定!$F:$J,
    MATCH(
      "ProgramsIndex",
      shortcut設定!$F$11:$J$11,
      0
    ),
    FALSE
  ),
  ""
)</f>
        <v>123</v>
      </c>
      <c r="P82" s="30" t="str">
        <f ca="1">IF(
  AND($A82&lt;&gt;"",$G82="○"),
  shortcut設定!$F$4&amp;"\"&amp;O82&amp;"_"&amp;F82,
  ""
)</f>
        <v>%USERPROFILE%\AppData\Roaming\Microsoft\Windows\Start Menu\Programs\123_Doc_Edit</v>
      </c>
      <c r="Q82" s="30" t="str">
        <f>IF(
  AND($A82&lt;&gt;"",$H82&lt;&gt;"-",$H82&lt;&gt;""),
  "mkdir """&amp;shortcut設定!$F$4&amp;"\"&amp;shortcut設定!$F$8&amp;""" &amp; """&amp;shortcut設定!$F$7&amp;""" """&amp;$R82&amp;""" """&amp;$C82&amp;"""",
  ""
)</f>
        <v/>
      </c>
      <c r="R82" s="31" t="str">
        <f>IF(
  AND($A82&lt;&gt;"",$H82&lt;&gt;"-",$H82&lt;&gt;""),
  shortcut設定!$F$4&amp;"\"&amp;shortcut設定!$F$8&amp;"\"&amp;H82&amp;"（"&amp;B82&amp;"）.lnk",
  ""
)</f>
        <v/>
      </c>
      <c r="S82" s="30" t="str">
        <f>IF(
  AND($A82&lt;&gt;"",$I82&lt;&gt;"-",$I82&lt;&gt;""),
  """"&amp;shortcut設定!$F$7&amp;""" """&amp;$V82&amp;""" """&amp;$C82&amp;"""",
  ""
)</f>
        <v/>
      </c>
      <c r="T82" s="10" t="str">
        <f ca="1">IFERROR(
  VLOOKUP(
    $F82,
    shortcut設定!$F:$J,
    MATCH(
      "ProgramsIndex",
      shortcut設定!$F$11:$J$11,
      0
    ),
    FALSE
  ),
  ""
)</f>
        <v>123</v>
      </c>
      <c r="U82" s="37" t="str">
        <f t="shared" si="4"/>
        <v/>
      </c>
      <c r="V82" s="30" t="str">
        <f>IF(
  AND($A82&lt;&gt;"",$I82="○"),
  shortcut設定!$F$5&amp;"\"&amp;T82&amp;"_"&amp;A82&amp;"（"&amp;B82&amp;"）"&amp;U82&amp;".lnk",
  ""
)</f>
        <v/>
      </c>
      <c r="W82" s="30" t="str">
        <f>IF(
  AND($A82&lt;&gt;"",$K82="○"),
  """"&amp;shortcut設定!$F$7&amp;""" """&amp;$X82&amp;""" """&amp;$C82&amp;"""",
  ""
)</f>
        <v/>
      </c>
      <c r="X82" s="10" t="str">
        <f>IF(
  AND($A82&lt;&gt;"",$K82="○"),
  shortcut設定!$F$6&amp;"\"&amp;A82&amp;"（"&amp;B82&amp;"）.lnk",
  ""
)</f>
        <v/>
      </c>
      <c r="Y82" s="138" t="s">
        <v>326</v>
      </c>
    </row>
    <row r="83" spans="1:25">
      <c r="A83" s="10" t="s">
        <v>844</v>
      </c>
      <c r="B83" s="10" t="s">
        <v>992</v>
      </c>
      <c r="C83" s="10" t="s">
        <v>444</v>
      </c>
      <c r="D83" s="32" t="s">
        <v>317</v>
      </c>
      <c r="E83" s="32" t="s">
        <v>284</v>
      </c>
      <c r="F83" s="10" t="s">
        <v>141</v>
      </c>
      <c r="G83" s="32" t="s">
        <v>1064</v>
      </c>
      <c r="H83" s="32" t="s">
        <v>130</v>
      </c>
      <c r="I83" s="140" t="s">
        <v>130</v>
      </c>
      <c r="J83" s="141" t="s">
        <v>764</v>
      </c>
      <c r="K83" s="32" t="s">
        <v>130</v>
      </c>
      <c r="L83" s="10" t="str">
        <f>IF(
  AND(
    $A83&lt;&gt;"",
    COUNTIF(C:C,$A83)&gt;1
  ),
  "★NG★",
  ""
)</f>
        <v/>
      </c>
      <c r="M83" s="10" t="str">
        <f t="shared" si="3"/>
        <v/>
      </c>
      <c r="N83" s="30" t="str">
        <f ca="1">IF(
  AND($A83&lt;&gt;"",$G83="○"),
  "mkdir """&amp;P83&amp;""" &amp; """&amp;shortcut設定!$F$7&amp;""" """&amp;P83&amp;"\"&amp;A83&amp;"（"&amp;B83&amp;"）.lnk"" """&amp;C83&amp;"""",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v>
      </c>
      <c r="O83" s="10" t="str">
        <f ca="1">IFERROR(
  VLOOKUP(
    $F83,
    shortcut設定!$F:$J,
    MATCH(
      "ProgramsIndex",
      shortcut設定!$F$11:$J$11,
      0
    ),
    FALSE
  ),
  ""
)</f>
        <v>111</v>
      </c>
      <c r="P83" s="30" t="str">
        <f ca="1">IF(
  AND($A83&lt;&gt;"",$G83="○"),
  shortcut設定!$F$4&amp;"\"&amp;O83&amp;"_"&amp;F83,
  ""
)</f>
        <v>%USERPROFILE%\AppData\Roaming\Microsoft\Windows\Start Menu\Programs\111_Common_Analyze</v>
      </c>
      <c r="Q83" s="30" t="str">
        <f>IF(
  AND($A83&lt;&gt;"",$H83&lt;&gt;"-",$H83&lt;&gt;""),
  "mkdir """&amp;shortcut設定!$F$4&amp;"\"&amp;shortcut設定!$F$8&amp;""" &amp; """&amp;shortcut設定!$F$7&amp;""" """&amp;$R83&amp;""" """&amp;$C83&amp;"""",
  ""
)</f>
        <v/>
      </c>
      <c r="R83" s="31" t="str">
        <f>IF(
  AND($A83&lt;&gt;"",$H83&lt;&gt;"-",$H83&lt;&gt;""),
  shortcut設定!$F$4&amp;"\"&amp;shortcut設定!$F$8&amp;"\"&amp;H83&amp;"（"&amp;B83&amp;"）.lnk",
  ""
)</f>
        <v/>
      </c>
      <c r="S83" s="30" t="str">
        <f>IF(
  AND($A83&lt;&gt;"",$I83&lt;&gt;"-",$I83&lt;&gt;""),
  """"&amp;shortcut設定!$F$7&amp;""" """&amp;$V83&amp;""" """&amp;$C83&amp;"""",
  ""
)</f>
        <v/>
      </c>
      <c r="T83" s="10" t="str">
        <f ca="1">IFERROR(
  VLOOKUP(
    $F83,
    shortcut設定!$F:$J,
    MATCH(
      "ProgramsIndex",
      shortcut設定!$F$11:$J$11,
      0
    ),
    FALSE
  ),
  ""
)</f>
        <v>111</v>
      </c>
      <c r="U83" s="37" t="str">
        <f t="shared" si="4"/>
        <v/>
      </c>
      <c r="V83" s="30" t="str">
        <f>IF(
  AND($A83&lt;&gt;"",$I83="○"),
  shortcut設定!$F$5&amp;"\"&amp;T83&amp;"_"&amp;A83&amp;"（"&amp;B83&amp;"）"&amp;U83&amp;".lnk",
  ""
)</f>
        <v/>
      </c>
      <c r="W83" s="30" t="str">
        <f>IF(
  AND($A83&lt;&gt;"",$K83="○"),
  """"&amp;shortcut設定!$F$7&amp;""" """&amp;$X83&amp;""" """&amp;$C83&amp;"""",
  ""
)</f>
        <v/>
      </c>
      <c r="X83" s="10" t="str">
        <f>IF(
  AND($A83&lt;&gt;"",$K83="○"),
  shortcut設定!$F$6&amp;"\"&amp;A83&amp;"（"&amp;B83&amp;"）.lnk",
  ""
)</f>
        <v/>
      </c>
      <c r="Y83" s="138" t="s">
        <v>326</v>
      </c>
    </row>
    <row r="84" spans="1:25">
      <c r="A84" s="10" t="s">
        <v>845</v>
      </c>
      <c r="B84" s="10" t="s">
        <v>993</v>
      </c>
      <c r="C84" s="10" t="s">
        <v>445</v>
      </c>
      <c r="D84" s="32" t="s">
        <v>317</v>
      </c>
      <c r="E84" s="32" t="s">
        <v>284</v>
      </c>
      <c r="F84" s="10" t="s">
        <v>145</v>
      </c>
      <c r="G84" s="32" t="s">
        <v>1064</v>
      </c>
      <c r="H84" s="32" t="s">
        <v>130</v>
      </c>
      <c r="I84" s="140" t="s">
        <v>1064</v>
      </c>
      <c r="J84" s="141" t="s">
        <v>764</v>
      </c>
      <c r="K84" s="32" t="s">
        <v>130</v>
      </c>
      <c r="L84" s="10" t="str">
        <f>IF(
  AND(
    $A84&lt;&gt;"",
    COUNTIF(C:C,$A84)&gt;1
  ),
  "★NG★",
  ""
)</f>
        <v/>
      </c>
      <c r="M84" s="10" t="str">
        <f t="shared" si="3"/>
        <v/>
      </c>
      <c r="N84" s="30" t="str">
        <f ca="1">IF(
  AND($A84&lt;&gt;"",$G84="○"),
  "mkdir """&amp;P84&amp;""" &amp; """&amp;shortcut設定!$F$7&amp;""" """&amp;P84&amp;"\"&amp;A84&amp;"（"&amp;B84&amp;"）.lnk"" """&amp;C84&amp;"""",
  ""
)</f>
        <v>mkdir "%USERPROFILE%\AppData\Roaming\Microsoft\Windows\Start Menu\Programs\153_Picture_Edit" &amp; "C:\codes\vbs\command\CreateShortcutFile.vbs" "%USERPROFILE%\AppData\Roaming\Microsoft\Windows\Start Menu\Programs\153_Picture_Edit\縮小専用（画像縮小）.lnk" "C:\prg_exe\Shukusen\ShukuSen.exe"</v>
      </c>
      <c r="O84" s="10" t="str">
        <f ca="1">IFERROR(
  VLOOKUP(
    $F84,
    shortcut設定!$F:$J,
    MATCH(
      "ProgramsIndex",
      shortcut設定!$F$11:$J$11,
      0
    ),
    FALSE
  ),
  ""
)</f>
        <v>153</v>
      </c>
      <c r="P84" s="30" t="str">
        <f ca="1">IF(
  AND($A84&lt;&gt;"",$G84="○"),
  shortcut設定!$F$4&amp;"\"&amp;O84&amp;"_"&amp;F84,
  ""
)</f>
        <v>%USERPROFILE%\AppData\Roaming\Microsoft\Windows\Start Menu\Programs\153_Picture_Edit</v>
      </c>
      <c r="Q84" s="30" t="str">
        <f>IF(
  AND($A84&lt;&gt;"",$H84&lt;&gt;"-",$H84&lt;&gt;""),
  "mkdir """&amp;shortcut設定!$F$4&amp;"\"&amp;shortcut設定!$F$8&amp;""" &amp; """&amp;shortcut設定!$F$7&amp;""" """&amp;$R84&amp;""" """&amp;$C84&amp;"""",
  ""
)</f>
        <v/>
      </c>
      <c r="R84" s="31" t="str">
        <f>IF(
  AND($A84&lt;&gt;"",$H84&lt;&gt;"-",$H84&lt;&gt;""),
  shortcut設定!$F$4&amp;"\"&amp;shortcut設定!$F$8&amp;"\"&amp;H84&amp;"（"&amp;B84&amp;"）.lnk",
  ""
)</f>
        <v/>
      </c>
      <c r="S84" s="30" t="str">
        <f ca="1">IF(
  AND($A84&lt;&gt;"",$I84&lt;&gt;"-",$I84&lt;&gt;""),
  """"&amp;shortcut設定!$F$7&amp;""" """&amp;$V84&amp;""" """&amp;$C84&amp;"""",
  ""
)</f>
        <v>"C:\codes\vbs\command\CreateShortcutFile.vbs" "%USERPROFILE%\AppData\Roaming\Microsoft\Windows\SendTo\153_縮小専用（画像縮小）.lnk" "C:\prg_exe\Shukusen\ShukuSen.exe"</v>
      </c>
      <c r="T84" s="10" t="str">
        <f ca="1">IFERROR(
  VLOOKUP(
    $F84,
    shortcut設定!$F:$J,
    MATCH(
      "ProgramsIndex",
      shortcut設定!$F$11:$J$11,
      0
    ),
    FALSE
  ),
  ""
)</f>
        <v>153</v>
      </c>
      <c r="U84" s="37" t="str">
        <f t="shared" si="4"/>
        <v/>
      </c>
      <c r="V84" s="30" t="str">
        <f ca="1">IF(
  AND($A84&lt;&gt;"",$I84="○"),
  shortcut設定!$F$5&amp;"\"&amp;T84&amp;"_"&amp;A84&amp;"（"&amp;B84&amp;"）"&amp;U84&amp;".lnk",
  ""
)</f>
        <v>%USERPROFILE%\AppData\Roaming\Microsoft\Windows\SendTo\153_縮小専用（画像縮小）.lnk</v>
      </c>
      <c r="W84" s="30" t="str">
        <f>IF(
  AND($A84&lt;&gt;"",$K84="○"),
  """"&amp;shortcut設定!$F$7&amp;""" """&amp;$X84&amp;""" """&amp;$C84&amp;"""",
  ""
)</f>
        <v/>
      </c>
      <c r="X84" s="10" t="str">
        <f>IF(
  AND($A84&lt;&gt;"",$K84="○"),
  shortcut設定!$F$6&amp;"\"&amp;A84&amp;"（"&amp;B84&amp;"）.lnk",
  ""
)</f>
        <v/>
      </c>
      <c r="Y84" s="138" t="s">
        <v>326</v>
      </c>
    </row>
    <row r="85" spans="1:25">
      <c r="A85" s="10" t="s">
        <v>846</v>
      </c>
      <c r="B85" s="10" t="s">
        <v>994</v>
      </c>
      <c r="C85" s="10" t="s">
        <v>446</v>
      </c>
      <c r="D85" s="32" t="s">
        <v>317</v>
      </c>
      <c r="E85" s="32" t="s">
        <v>284</v>
      </c>
      <c r="F85" s="10" t="s">
        <v>135</v>
      </c>
      <c r="G85" s="32" t="s">
        <v>1064</v>
      </c>
      <c r="H85" s="32" t="s">
        <v>130</v>
      </c>
      <c r="I85" s="140" t="s">
        <v>130</v>
      </c>
      <c r="J85" s="141" t="s">
        <v>764</v>
      </c>
      <c r="K85" s="32" t="s">
        <v>130</v>
      </c>
      <c r="L85" s="10" t="str">
        <f>IF(
  AND(
    $A85&lt;&gt;"",
    COUNTIF(C:C,$A85)&gt;1
  ),
  "★NG★",
  ""
)</f>
        <v/>
      </c>
      <c r="M85" s="10" t="str">
        <f t="shared" si="3"/>
        <v/>
      </c>
      <c r="N85" s="30" t="str">
        <f ca="1">IF(
  AND($A85&lt;&gt;"",$G85="○"),
  "mkdir """&amp;P85&amp;""" &amp; """&amp;shortcut設定!$F$7&amp;""" """&amp;P85&amp;"\"&amp;A85&amp;"（"&amp;B85&amp;"）.lnk"" """&amp;C85&amp;"""",
  ""
)</f>
        <v>mkdir "%USERPROFILE%\AppData\Roaming\Microsoft\Windows\Start Menu\Programs\161_Network_Global" &amp; "C:\codes\vbs\command\CreateShortcutFile.vbs" "%USERPROFILE%\AppData\Roaming\Microsoft\Windows\Start Menu\Programs\161_Network_Global\Skype（リモート会議）.lnk" "C:\prg_exe\SkypePortable\SkypePortable.exe"</v>
      </c>
      <c r="O85" s="10" t="str">
        <f ca="1">IFERROR(
  VLOOKUP(
    $F85,
    shortcut設定!$F:$J,
    MATCH(
      "ProgramsIndex",
      shortcut設定!$F$11:$J$11,
      0
    ),
    FALSE
  ),
  ""
)</f>
        <v>161</v>
      </c>
      <c r="P85" s="30" t="str">
        <f ca="1">IF(
  AND($A85&lt;&gt;"",$G85="○"),
  shortcut設定!$F$4&amp;"\"&amp;O85&amp;"_"&amp;F85,
  ""
)</f>
        <v>%USERPROFILE%\AppData\Roaming\Microsoft\Windows\Start Menu\Programs\161_Network_Global</v>
      </c>
      <c r="Q85" s="30" t="str">
        <f>IF(
  AND($A85&lt;&gt;"",$H85&lt;&gt;"-",$H85&lt;&gt;""),
  "mkdir """&amp;shortcut設定!$F$4&amp;"\"&amp;shortcut設定!$F$8&amp;""" &amp; """&amp;shortcut設定!$F$7&amp;""" """&amp;$R85&amp;""" """&amp;$C85&amp;"""",
  ""
)</f>
        <v/>
      </c>
      <c r="R85" s="31" t="str">
        <f>IF(
  AND($A85&lt;&gt;"",$H85&lt;&gt;"-",$H85&lt;&gt;""),
  shortcut設定!$F$4&amp;"\"&amp;shortcut設定!$F$8&amp;"\"&amp;H85&amp;"（"&amp;B85&amp;"）.lnk",
  ""
)</f>
        <v/>
      </c>
      <c r="S85" s="30" t="str">
        <f>IF(
  AND($A85&lt;&gt;"",$I85&lt;&gt;"-",$I85&lt;&gt;""),
  """"&amp;shortcut設定!$F$7&amp;""" """&amp;$V85&amp;""" """&amp;$C85&amp;"""",
  ""
)</f>
        <v/>
      </c>
      <c r="T85" s="10" t="str">
        <f ca="1">IFERROR(
  VLOOKUP(
    $F85,
    shortcut設定!$F:$J,
    MATCH(
      "ProgramsIndex",
      shortcut設定!$F$11:$J$11,
      0
    ),
    FALSE
  ),
  ""
)</f>
        <v>161</v>
      </c>
      <c r="U85" s="37" t="str">
        <f t="shared" si="4"/>
        <v/>
      </c>
      <c r="V85" s="30" t="str">
        <f>IF(
  AND($A85&lt;&gt;"",$I85="○"),
  shortcut設定!$F$5&amp;"\"&amp;T85&amp;"_"&amp;A85&amp;"（"&amp;B85&amp;"）"&amp;U85&amp;".lnk",
  ""
)</f>
        <v/>
      </c>
      <c r="W85" s="30" t="str">
        <f>IF(
  AND($A85&lt;&gt;"",$K85="○"),
  """"&amp;shortcut設定!$F$7&amp;""" """&amp;$X85&amp;""" """&amp;$C85&amp;"""",
  ""
)</f>
        <v/>
      </c>
      <c r="X85" s="10" t="str">
        <f>IF(
  AND($A85&lt;&gt;"",$K85="○"),
  shortcut設定!$F$6&amp;"\"&amp;A85&amp;"（"&amp;B85&amp;"）.lnk",
  ""
)</f>
        <v/>
      </c>
      <c r="Y85" s="138" t="s">
        <v>326</v>
      </c>
    </row>
    <row r="86" spans="1:25">
      <c r="A86" s="10" t="s">
        <v>1097</v>
      </c>
      <c r="B86" s="10" t="s">
        <v>974</v>
      </c>
      <c r="C86" s="10" t="s">
        <v>447</v>
      </c>
      <c r="D86" s="32" t="s">
        <v>317</v>
      </c>
      <c r="E86" s="32" t="s">
        <v>284</v>
      </c>
      <c r="F86" s="10" t="s">
        <v>129</v>
      </c>
      <c r="G86" s="32" t="s">
        <v>1064</v>
      </c>
      <c r="H86" s="32" t="s">
        <v>130</v>
      </c>
      <c r="I86" s="140" t="s">
        <v>130</v>
      </c>
      <c r="J86" s="141" t="s">
        <v>764</v>
      </c>
      <c r="K86" s="32" t="s">
        <v>130</v>
      </c>
      <c r="L86" s="10" t="str">
        <f>IF(
  AND(
    $A86&lt;&gt;"",
    COUNTIF(C:C,$A86)&gt;1
  ),
  "★NG★",
  ""
)</f>
        <v/>
      </c>
      <c r="M86" s="10" t="str">
        <f t="shared" si="3"/>
        <v/>
      </c>
      <c r="N86" s="30" t="str">
        <f ca="1">IF(
  AND($A86&lt;&gt;"",$G86="○"),
  "mkdir """&amp;P86&amp;""" &amp; """&amp;shortcut設定!$F$7&amp;""" """&amp;P86&amp;"\"&amp;A86&amp;"（"&amp;B86&amp;"）.lnk"" """&amp;C86&amp;"""",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v>
      </c>
      <c r="O86" s="10" t="str">
        <f ca="1">IFERROR(
  VLOOKUP(
    $F86,
    shortcut設定!$F:$J,
    MATCH(
      "ProgramsIndex",
      shortcut設定!$F$11:$J$11,
      0
    ),
    FALSE
  ),
  ""
)</f>
        <v>113</v>
      </c>
      <c r="P86" s="30" t="str">
        <f ca="1">IF(
  AND($A86&lt;&gt;"",$G86="○"),
  shortcut設定!$F$4&amp;"\"&amp;O86&amp;"_"&amp;F86,
  ""
)</f>
        <v>%USERPROFILE%\AppData\Roaming\Microsoft\Windows\Start Menu\Programs\113_Common_Edit</v>
      </c>
      <c r="Q86" s="30" t="str">
        <f>IF(
  AND($A86&lt;&gt;"",$H86&lt;&gt;"-",$H86&lt;&gt;""),
  "mkdir """&amp;shortcut設定!$F$4&amp;"\"&amp;shortcut設定!$F$8&amp;""" &amp; """&amp;shortcut設定!$F$7&amp;""" """&amp;$R86&amp;""" """&amp;$C86&amp;"""",
  ""
)</f>
        <v/>
      </c>
      <c r="R86" s="31" t="str">
        <f>IF(
  AND($A86&lt;&gt;"",$H86&lt;&gt;"-",$H86&lt;&gt;""),
  shortcut設定!$F$4&amp;"\"&amp;shortcut設定!$F$8&amp;"\"&amp;H86&amp;"（"&amp;B86&amp;"）.lnk",
  ""
)</f>
        <v/>
      </c>
      <c r="S86" s="30" t="str">
        <f>IF(
  AND($A86&lt;&gt;"",$I86&lt;&gt;"-",$I86&lt;&gt;""),
  """"&amp;shortcut設定!$F$7&amp;""" """&amp;$V86&amp;""" """&amp;$C86&amp;"""",
  ""
)</f>
        <v/>
      </c>
      <c r="T86" s="10" t="str">
        <f ca="1">IFERROR(
  VLOOKUP(
    $F86,
    shortcut設定!$F:$J,
    MATCH(
      "ProgramsIndex",
      shortcut設定!$F$11:$J$11,
      0
    ),
    FALSE
  ),
  ""
)</f>
        <v>113</v>
      </c>
      <c r="U86" s="37" t="str">
        <f t="shared" si="4"/>
        <v/>
      </c>
      <c r="V86" s="30" t="str">
        <f>IF(
  AND($A86&lt;&gt;"",$I86="○"),
  shortcut設定!$F$5&amp;"\"&amp;T86&amp;"_"&amp;A86&amp;"（"&amp;B86&amp;"）"&amp;U86&amp;".lnk",
  ""
)</f>
        <v/>
      </c>
      <c r="W86" s="30" t="str">
        <f>IF(
  AND($A86&lt;&gt;"",$K86="○"),
  """"&amp;shortcut設定!$F$7&amp;""" """&amp;$X86&amp;""" """&amp;$C86&amp;"""",
  ""
)</f>
        <v/>
      </c>
      <c r="X86" s="10" t="str">
        <f>IF(
  AND($A86&lt;&gt;"",$K86="○"),
  shortcut設定!$F$6&amp;"\"&amp;A86&amp;"（"&amp;B86&amp;"）.lnk",
  ""
)</f>
        <v/>
      </c>
      <c r="Y86" s="138" t="s">
        <v>326</v>
      </c>
    </row>
    <row r="87" spans="1:25">
      <c r="A87" s="10" t="s">
        <v>847</v>
      </c>
      <c r="B87" s="10" t="s">
        <v>995</v>
      </c>
      <c r="C87" s="10" t="s">
        <v>448</v>
      </c>
      <c r="D87" s="32" t="s">
        <v>284</v>
      </c>
      <c r="E87" s="32" t="s">
        <v>284</v>
      </c>
      <c r="F87" s="10" t="s">
        <v>143</v>
      </c>
      <c r="G87" s="32" t="s">
        <v>1064</v>
      </c>
      <c r="H87" s="32" t="s">
        <v>130</v>
      </c>
      <c r="I87" s="140" t="s">
        <v>130</v>
      </c>
      <c r="J87" s="141" t="s">
        <v>764</v>
      </c>
      <c r="K87" s="32" t="s">
        <v>130</v>
      </c>
      <c r="L87" s="10" t="str">
        <f>IF(
  AND(
    $A87&lt;&gt;"",
    COUNTIF(C:C,$A87)&gt;1
  ),
  "★NG★",
  ""
)</f>
        <v/>
      </c>
      <c r="M87" s="10" t="str">
        <f t="shared" si="3"/>
        <v/>
      </c>
      <c r="N87" s="30" t="str">
        <f ca="1">IF(
  AND($A87&lt;&gt;"",$G87="○"),
  "mkdir """&amp;P87&amp;""" &amp; """&amp;shortcut設定!$F$7&amp;""" """&amp;P87&amp;"\"&amp;A87&amp;"（"&amp;B87&amp;"）.lnk"" """&amp;C87&amp;"""",
  ""
)</f>
        <v>mkdir "%USERPROFILE%\AppData\Roaming\Microsoft\Windows\Start Menu\Programs\123_Doc_Edit" &amp; "C:\codes\vbs\command\CreateShortcutFile.vbs" "%USERPROFILE%\AppData\Roaming\Microsoft\Windows\Start Menu\Programs\123_Doc_Edit\Stirling（バイナリエディタ）.lnk" "C:\prg_exe\Stirling\Stirling.exe"</v>
      </c>
      <c r="O87" s="10" t="str">
        <f ca="1">IFERROR(
  VLOOKUP(
    $F87,
    shortcut設定!$F:$J,
    MATCH(
      "ProgramsIndex",
      shortcut設定!$F$11:$J$11,
      0
    ),
    FALSE
  ),
  ""
)</f>
        <v>123</v>
      </c>
      <c r="P87" s="30" t="str">
        <f ca="1">IF(
  AND($A87&lt;&gt;"",$G87="○"),
  shortcut設定!$F$4&amp;"\"&amp;O87&amp;"_"&amp;F87,
  ""
)</f>
        <v>%USERPROFILE%\AppData\Roaming\Microsoft\Windows\Start Menu\Programs\123_Doc_Edit</v>
      </c>
      <c r="Q87" s="30" t="str">
        <f>IF(
  AND($A87&lt;&gt;"",$H87&lt;&gt;"-",$H87&lt;&gt;""),
  "mkdir """&amp;shortcut設定!$F$4&amp;"\"&amp;shortcut設定!$F$8&amp;""" &amp; """&amp;shortcut設定!$F$7&amp;""" """&amp;$R87&amp;""" """&amp;$C87&amp;"""",
  ""
)</f>
        <v/>
      </c>
      <c r="R87" s="31" t="str">
        <f>IF(
  AND($A87&lt;&gt;"",$H87&lt;&gt;"-",$H87&lt;&gt;""),
  shortcut設定!$F$4&amp;"\"&amp;shortcut設定!$F$8&amp;"\"&amp;H87&amp;"（"&amp;B87&amp;"）.lnk",
  ""
)</f>
        <v/>
      </c>
      <c r="S87" s="30" t="str">
        <f>IF(
  AND($A87&lt;&gt;"",$I87&lt;&gt;"-",$I87&lt;&gt;""),
  """"&amp;shortcut設定!$F$7&amp;""" """&amp;$V87&amp;""" """&amp;$C87&amp;"""",
  ""
)</f>
        <v/>
      </c>
      <c r="T87" s="10" t="str">
        <f ca="1">IFERROR(
  VLOOKUP(
    $F87,
    shortcut設定!$F:$J,
    MATCH(
      "ProgramsIndex",
      shortcut設定!$F$11:$J$11,
      0
    ),
    FALSE
  ),
  ""
)</f>
        <v>123</v>
      </c>
      <c r="U87" s="37" t="str">
        <f t="shared" si="4"/>
        <v/>
      </c>
      <c r="V87" s="30" t="str">
        <f>IF(
  AND($A87&lt;&gt;"",$I87="○"),
  shortcut設定!$F$5&amp;"\"&amp;T87&amp;"_"&amp;A87&amp;"（"&amp;B87&amp;"）"&amp;U87&amp;".lnk",
  ""
)</f>
        <v/>
      </c>
      <c r="W87" s="30" t="str">
        <f>IF(
  AND($A87&lt;&gt;"",$K87="○"),
  """"&amp;shortcut設定!$F$7&amp;""" """&amp;$X87&amp;""" """&amp;$C87&amp;"""",
  ""
)</f>
        <v/>
      </c>
      <c r="X87" s="10" t="str">
        <f>IF(
  AND($A87&lt;&gt;"",$K87="○"),
  shortcut設定!$F$6&amp;"\"&amp;A87&amp;"（"&amp;B87&amp;"）.lnk",
  ""
)</f>
        <v/>
      </c>
      <c r="Y87" s="138" t="s">
        <v>326</v>
      </c>
    </row>
    <row r="88" spans="1:25">
      <c r="A88" s="10" t="s">
        <v>848</v>
      </c>
      <c r="B88" s="10" t="s">
        <v>980</v>
      </c>
      <c r="C88" s="10" t="s">
        <v>449</v>
      </c>
      <c r="D88" s="32" t="s">
        <v>317</v>
      </c>
      <c r="E88" s="32" t="s">
        <v>284</v>
      </c>
      <c r="F88" s="10" t="s">
        <v>137</v>
      </c>
      <c r="G88" s="32" t="s">
        <v>1064</v>
      </c>
      <c r="H88" s="32" t="s">
        <v>130</v>
      </c>
      <c r="I88" s="140" t="s">
        <v>130</v>
      </c>
      <c r="J88" s="141" t="s">
        <v>764</v>
      </c>
      <c r="K88" s="32" t="s">
        <v>130</v>
      </c>
      <c r="L88" s="10" t="str">
        <f>IF(
  AND(
    $A88&lt;&gt;"",
    COUNTIF(C:C,$A88)&gt;1
  ),
  "★NG★",
  ""
)</f>
        <v/>
      </c>
      <c r="M88" s="10" t="str">
        <f t="shared" si="3"/>
        <v/>
      </c>
      <c r="N88" s="30" t="str">
        <f ca="1">IF(
  AND($A88&lt;&gt;"",$G88="○"),
  "mkdir """&amp;P88&amp;""" &amp; """&amp;shortcut設定!$F$7&amp;""" """&amp;P88&amp;"\"&amp;A88&amp;"（"&amp;B88&amp;"）.lnk"" """&amp;C88&amp;"""",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v>
      </c>
      <c r="O88" s="10" t="str">
        <f ca="1">IFERROR(
  VLOOKUP(
    $F88,
    shortcut設定!$F:$J,
    MATCH(
      "ProgramsIndex",
      shortcut設定!$F$11:$J$11,
      0
    ),
    FALSE
  ),
  ""
)</f>
        <v>134</v>
      </c>
      <c r="P88" s="30" t="str">
        <f ca="1">IF(
  AND($A88&lt;&gt;"",$G88="○"),
  shortcut設定!$F$4&amp;"\"&amp;O88&amp;"_"&amp;F88,
  ""
)</f>
        <v>%USERPROFILE%\AppData\Roaming\Microsoft\Windows\Start Menu\Programs\134_Music_Edit</v>
      </c>
      <c r="Q88" s="30" t="str">
        <f>IF(
  AND($A88&lt;&gt;"",$H88&lt;&gt;"-",$H88&lt;&gt;""),
  "mkdir """&amp;shortcut設定!$F$4&amp;"\"&amp;shortcut設定!$F$8&amp;""" &amp; """&amp;shortcut設定!$F$7&amp;""" """&amp;$R88&amp;""" """&amp;$C88&amp;"""",
  ""
)</f>
        <v/>
      </c>
      <c r="R88" s="31" t="str">
        <f>IF(
  AND($A88&lt;&gt;"",$H88&lt;&gt;"-",$H88&lt;&gt;""),
  shortcut設定!$F$4&amp;"\"&amp;shortcut設定!$F$8&amp;"\"&amp;H88&amp;"（"&amp;B88&amp;"）.lnk",
  ""
)</f>
        <v/>
      </c>
      <c r="S88" s="30" t="str">
        <f>IF(
  AND($A88&lt;&gt;"",$I88&lt;&gt;"-",$I88&lt;&gt;""),
  """"&amp;shortcut設定!$F$7&amp;""" """&amp;$V88&amp;""" """&amp;$C88&amp;"""",
  ""
)</f>
        <v/>
      </c>
      <c r="T88" s="10" t="str">
        <f ca="1">IFERROR(
  VLOOKUP(
    $F88,
    shortcut設定!$F:$J,
    MATCH(
      "ProgramsIndex",
      shortcut設定!$F$11:$J$11,
      0
    ),
    FALSE
  ),
  ""
)</f>
        <v>134</v>
      </c>
      <c r="U88" s="37" t="str">
        <f t="shared" si="4"/>
        <v/>
      </c>
      <c r="V88" s="30" t="str">
        <f>IF(
  AND($A88&lt;&gt;"",$I88="○"),
  shortcut設定!$F$5&amp;"\"&amp;T88&amp;"_"&amp;A88&amp;"（"&amp;B88&amp;"）"&amp;U88&amp;".lnk",
  ""
)</f>
        <v/>
      </c>
      <c r="W88" s="30" t="str">
        <f>IF(
  AND($A88&lt;&gt;"",$K88="○"),
  """"&amp;shortcut設定!$F$7&amp;""" """&amp;$X88&amp;""" """&amp;$C88&amp;"""",
  ""
)</f>
        <v/>
      </c>
      <c r="X88" s="10" t="str">
        <f>IF(
  AND($A88&lt;&gt;"",$K88="○"),
  shortcut設定!$F$6&amp;"\"&amp;A88&amp;"（"&amp;B88&amp;"）.lnk",
  ""
)</f>
        <v/>
      </c>
      <c r="Y88" s="138" t="s">
        <v>326</v>
      </c>
    </row>
    <row r="89" spans="1:25">
      <c r="A89" s="10" t="s">
        <v>849</v>
      </c>
      <c r="B89" s="10" t="s">
        <v>931</v>
      </c>
      <c r="C89" s="10" t="s">
        <v>450</v>
      </c>
      <c r="D89" s="32" t="s">
        <v>317</v>
      </c>
      <c r="E89" s="32" t="s">
        <v>284</v>
      </c>
      <c r="F89" s="10" t="s">
        <v>131</v>
      </c>
      <c r="G89" s="32" t="s">
        <v>1064</v>
      </c>
      <c r="H89" s="32" t="s">
        <v>130</v>
      </c>
      <c r="I89" s="140" t="s">
        <v>130</v>
      </c>
      <c r="J89" s="141" t="s">
        <v>764</v>
      </c>
      <c r="K89" s="32" t="s">
        <v>130</v>
      </c>
      <c r="L89" s="10" t="str">
        <f>IF(
  AND(
    $A89&lt;&gt;"",
    COUNTIF(C:C,$A89)&gt;1
  ),
  "★NG★",
  ""
)</f>
        <v/>
      </c>
      <c r="M89" s="10" t="str">
        <f t="shared" si="3"/>
        <v/>
      </c>
      <c r="N89" s="30" t="str">
        <f ca="1">IF(
  AND($A89&lt;&gt;"",$G89="○"),
  "mkdir """&amp;P89&amp;""" &amp; """&amp;shortcut設定!$F$7&amp;""" """&amp;P89&amp;"\"&amp;A89&amp;"（"&amp;B89&amp;"）.lnk"" """&amp;C89&amp;"""",
  ""
)</f>
        <v>mkdir "%USERPROFILE%\AppData\Roaming\Microsoft\Windows\Start Menu\Programs\122_Doc_View" &amp; "C:\codes\vbs\command\CreateShortcutFile.vbs" "%USERPROFILE%\AppData\Roaming\Microsoft\Windows\Start Menu\Programs\122_Doc_View\TablacusExplorer（ファイラー）.lnk" "C:\prg_exe\TablacusExplorer\TE64.exe"</v>
      </c>
      <c r="O89" s="10" t="str">
        <f ca="1">IFERROR(
  VLOOKUP(
    $F89,
    shortcut設定!$F:$J,
    MATCH(
      "ProgramsIndex",
      shortcut設定!$F$11:$J$11,
      0
    ),
    FALSE
  ),
  ""
)</f>
        <v>122</v>
      </c>
      <c r="P89" s="30" t="str">
        <f ca="1">IF(
  AND($A89&lt;&gt;"",$G89="○"),
  shortcut設定!$F$4&amp;"\"&amp;O89&amp;"_"&amp;F89,
  ""
)</f>
        <v>%USERPROFILE%\AppData\Roaming\Microsoft\Windows\Start Menu\Programs\122_Doc_View</v>
      </c>
      <c r="Q89" s="30" t="str">
        <f>IF(
  AND($A89&lt;&gt;"",$H89&lt;&gt;"-",$H89&lt;&gt;""),
  "mkdir """&amp;shortcut設定!$F$4&amp;"\"&amp;shortcut設定!$F$8&amp;""" &amp; """&amp;shortcut設定!$F$7&amp;""" """&amp;$R89&amp;""" """&amp;$C89&amp;"""",
  ""
)</f>
        <v/>
      </c>
      <c r="R89" s="31" t="str">
        <f>IF(
  AND($A89&lt;&gt;"",$H89&lt;&gt;"-",$H89&lt;&gt;""),
  shortcut設定!$F$4&amp;"\"&amp;shortcut設定!$F$8&amp;"\"&amp;H89&amp;"（"&amp;B89&amp;"）.lnk",
  ""
)</f>
        <v/>
      </c>
      <c r="S89" s="30" t="str">
        <f>IF(
  AND($A89&lt;&gt;"",$I89&lt;&gt;"-",$I89&lt;&gt;""),
  """"&amp;shortcut設定!$F$7&amp;""" """&amp;$V89&amp;""" """&amp;$C89&amp;"""",
  ""
)</f>
        <v/>
      </c>
      <c r="T89" s="10" t="str">
        <f ca="1">IFERROR(
  VLOOKUP(
    $F89,
    shortcut設定!$F:$J,
    MATCH(
      "ProgramsIndex",
      shortcut設定!$F$11:$J$11,
      0
    ),
    FALSE
  ),
  ""
)</f>
        <v>122</v>
      </c>
      <c r="U89" s="37" t="str">
        <f t="shared" si="4"/>
        <v/>
      </c>
      <c r="V89" s="30" t="str">
        <f>IF(
  AND($A89&lt;&gt;"",$I89="○"),
  shortcut設定!$F$5&amp;"\"&amp;T89&amp;"_"&amp;A89&amp;"（"&amp;B89&amp;"）"&amp;U89&amp;".lnk",
  ""
)</f>
        <v/>
      </c>
      <c r="W89" s="30" t="str">
        <f>IF(
  AND($A89&lt;&gt;"",$K89="○"),
  """"&amp;shortcut設定!$F$7&amp;""" """&amp;$X89&amp;""" """&amp;$C89&amp;"""",
  ""
)</f>
        <v/>
      </c>
      <c r="X89" s="10" t="str">
        <f>IF(
  AND($A89&lt;&gt;"",$K89="○"),
  shortcut設定!$F$6&amp;"\"&amp;A89&amp;"（"&amp;B89&amp;"）.lnk",
  ""
)</f>
        <v/>
      </c>
      <c r="Y89" s="138" t="s">
        <v>326</v>
      </c>
    </row>
    <row r="90" spans="1:25">
      <c r="A90" s="10" t="s">
        <v>850</v>
      </c>
      <c r="B90" s="10" t="s">
        <v>991</v>
      </c>
      <c r="C90" s="10" t="s">
        <v>451</v>
      </c>
      <c r="D90" s="32" t="s">
        <v>284</v>
      </c>
      <c r="E90" s="32" t="s">
        <v>284</v>
      </c>
      <c r="F90" s="10" t="s">
        <v>151</v>
      </c>
      <c r="G90" s="32" t="s">
        <v>1064</v>
      </c>
      <c r="H90" s="32" t="s">
        <v>130</v>
      </c>
      <c r="I90" s="140" t="s">
        <v>130</v>
      </c>
      <c r="J90" s="141" t="s">
        <v>764</v>
      </c>
      <c r="K90" s="32" t="s">
        <v>130</v>
      </c>
      <c r="L90" s="10" t="str">
        <f>IF(
  AND(
    $A90&lt;&gt;"",
    COUNTIF(C:C,$A90)&gt;1
  ),
  "★NG★",
  ""
)</f>
        <v/>
      </c>
      <c r="M90" s="10" t="str">
        <f t="shared" si="3"/>
        <v/>
      </c>
      <c r="N90" s="30" t="str">
        <f ca="1">IF(
  AND($A90&lt;&gt;"",$G90="○"),
  "mkdir """&amp;P90&amp;""" &amp; """&amp;shortcut設定!$F$7&amp;""" """&amp;P90&amp;"\"&amp;A90&amp;"（"&amp;B90&amp;"）.lnk"" """&amp;C90&amp;"""",
  ""
)</f>
        <v>mkdir "%USERPROFILE%\AppData\Roaming\Microsoft\Windows\Start Menu\Programs\162_Network_Local" &amp; "C:\codes\vbs\command\CreateShortcutFile.vbs" "%USERPROFILE%\AppData\Roaming\Microsoft\Windows\Start Menu\Programs\162_Network_Local\TeraTerm（ターミナルソフト）.lnk" "C:\prg_exe\TeraTerm\ttermpro.exe"</v>
      </c>
      <c r="O90" s="10" t="str">
        <f ca="1">IFERROR(
  VLOOKUP(
    $F90,
    shortcut設定!$F:$J,
    MATCH(
      "ProgramsIndex",
      shortcut設定!$F$11:$J$11,
      0
    ),
    FALSE
  ),
  ""
)</f>
        <v>162</v>
      </c>
      <c r="P90" s="30" t="str">
        <f ca="1">IF(
  AND($A90&lt;&gt;"",$G90="○"),
  shortcut設定!$F$4&amp;"\"&amp;O90&amp;"_"&amp;F90,
  ""
)</f>
        <v>%USERPROFILE%\AppData\Roaming\Microsoft\Windows\Start Menu\Programs\162_Network_Local</v>
      </c>
      <c r="Q90" s="30" t="str">
        <f>IF(
  AND($A90&lt;&gt;"",$H90&lt;&gt;"-",$H90&lt;&gt;""),
  "mkdir """&amp;shortcut設定!$F$4&amp;"\"&amp;shortcut設定!$F$8&amp;""" &amp; """&amp;shortcut設定!$F$7&amp;""" """&amp;$R90&amp;""" """&amp;$C90&amp;"""",
  ""
)</f>
        <v/>
      </c>
      <c r="R90" s="31" t="str">
        <f>IF(
  AND($A90&lt;&gt;"",$H90&lt;&gt;"-",$H90&lt;&gt;""),
  shortcut設定!$F$4&amp;"\"&amp;shortcut設定!$F$8&amp;"\"&amp;H90&amp;"（"&amp;B90&amp;"）.lnk",
  ""
)</f>
        <v/>
      </c>
      <c r="S90" s="30" t="str">
        <f>IF(
  AND($A90&lt;&gt;"",$I90&lt;&gt;"-",$I90&lt;&gt;""),
  """"&amp;shortcut設定!$F$7&amp;""" """&amp;$V90&amp;""" """&amp;$C90&amp;"""",
  ""
)</f>
        <v/>
      </c>
      <c r="T90" s="10" t="str">
        <f ca="1">IFERROR(
  VLOOKUP(
    $F90,
    shortcut設定!$F:$J,
    MATCH(
      "ProgramsIndex",
      shortcut設定!$F$11:$J$11,
      0
    ),
    FALSE
  ),
  ""
)</f>
        <v>162</v>
      </c>
      <c r="U90" s="37" t="str">
        <f t="shared" si="4"/>
        <v/>
      </c>
      <c r="V90" s="30" t="str">
        <f>IF(
  AND($A90&lt;&gt;"",$I90="○"),
  shortcut設定!$F$5&amp;"\"&amp;T90&amp;"_"&amp;A90&amp;"（"&amp;B90&amp;"）"&amp;U90&amp;".lnk",
  ""
)</f>
        <v/>
      </c>
      <c r="W90" s="30" t="str">
        <f>IF(
  AND($A90&lt;&gt;"",$K90="○"),
  """"&amp;shortcut設定!$F$7&amp;""" """&amp;$X90&amp;""" """&amp;$C90&amp;"""",
  ""
)</f>
        <v/>
      </c>
      <c r="X90" s="10" t="str">
        <f>IF(
  AND($A90&lt;&gt;"",$K90="○"),
  shortcut設定!$F$6&amp;"\"&amp;A90&amp;"（"&amp;B90&amp;"）.lnk",
  ""
)</f>
        <v/>
      </c>
      <c r="Y90" s="138" t="s">
        <v>326</v>
      </c>
    </row>
    <row r="91" spans="1:25">
      <c r="A91" s="10" t="s">
        <v>851</v>
      </c>
      <c r="B91" s="10" t="s">
        <v>937</v>
      </c>
      <c r="C91" s="10" t="s">
        <v>452</v>
      </c>
      <c r="D91" s="32" t="s">
        <v>317</v>
      </c>
      <c r="E91" s="32" t="s">
        <v>284</v>
      </c>
      <c r="F91" s="10" t="s">
        <v>135</v>
      </c>
      <c r="G91" s="32" t="s">
        <v>1064</v>
      </c>
      <c r="H91" s="32" t="s">
        <v>130</v>
      </c>
      <c r="I91" s="140" t="s">
        <v>130</v>
      </c>
      <c r="J91" s="141" t="s">
        <v>764</v>
      </c>
      <c r="K91" s="32" t="s">
        <v>130</v>
      </c>
      <c r="L91" s="10" t="str">
        <f>IF(
  AND(
    $A91&lt;&gt;"",
    COUNTIF(C:C,$A91)&gt;1
  ),
  "★NG★",
  ""
)</f>
        <v/>
      </c>
      <c r="M91" s="10" t="str">
        <f t="shared" si="3"/>
        <v/>
      </c>
      <c r="N91" s="30" t="str">
        <f ca="1">IF(
  AND($A91&lt;&gt;"",$G91="○"),
  "mkdir """&amp;P91&amp;""" &amp; """&amp;shortcut設定!$F$7&amp;""" """&amp;P91&amp;"\"&amp;A91&amp;"（"&amp;B91&amp;"）.lnk"" """&amp;C91&amp;"""",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v>
      </c>
      <c r="O91" s="10" t="str">
        <f ca="1">IFERROR(
  VLOOKUP(
    $F91,
    shortcut設定!$F:$J,
    MATCH(
      "ProgramsIndex",
      shortcut設定!$F$11:$J$11,
      0
    ),
    FALSE
  ),
  ""
)</f>
        <v>161</v>
      </c>
      <c r="P91" s="30" t="str">
        <f ca="1">IF(
  AND($A91&lt;&gt;"",$G91="○"),
  shortcut設定!$F$4&amp;"\"&amp;O91&amp;"_"&amp;F91,
  ""
)</f>
        <v>%USERPROFILE%\AppData\Roaming\Microsoft\Windows\Start Menu\Programs\161_Network_Global</v>
      </c>
      <c r="Q91" s="30" t="str">
        <f>IF(
  AND($A91&lt;&gt;"",$H91&lt;&gt;"-",$H91&lt;&gt;""),
  "mkdir """&amp;shortcut設定!$F$4&amp;"\"&amp;shortcut設定!$F$8&amp;""" &amp; """&amp;shortcut設定!$F$7&amp;""" """&amp;$R91&amp;""" """&amp;$C91&amp;"""",
  ""
)</f>
        <v/>
      </c>
      <c r="R91" s="31" t="str">
        <f>IF(
  AND($A91&lt;&gt;"",$H91&lt;&gt;"-",$H91&lt;&gt;""),
  shortcut設定!$F$4&amp;"\"&amp;shortcut設定!$F$8&amp;"\"&amp;H91&amp;"（"&amp;B91&amp;"）.lnk",
  ""
)</f>
        <v/>
      </c>
      <c r="S91" s="30" t="str">
        <f>IF(
  AND($A91&lt;&gt;"",$I91&lt;&gt;"-",$I91&lt;&gt;""),
  """"&amp;shortcut設定!$F$7&amp;""" """&amp;$V91&amp;""" """&amp;$C91&amp;"""",
  ""
)</f>
        <v/>
      </c>
      <c r="T91" s="10" t="str">
        <f ca="1">IFERROR(
  VLOOKUP(
    $F91,
    shortcut設定!$F:$J,
    MATCH(
      "ProgramsIndex",
      shortcut設定!$F$11:$J$11,
      0
    ),
    FALSE
  ),
  ""
)</f>
        <v>161</v>
      </c>
      <c r="U91" s="37" t="str">
        <f t="shared" si="4"/>
        <v/>
      </c>
      <c r="V91" s="30" t="str">
        <f>IF(
  AND($A91&lt;&gt;"",$I91="○"),
  shortcut設定!$F$5&amp;"\"&amp;T91&amp;"_"&amp;A91&amp;"（"&amp;B91&amp;"）"&amp;U91&amp;".lnk",
  ""
)</f>
        <v/>
      </c>
      <c r="W91" s="30" t="str">
        <f>IF(
  AND($A91&lt;&gt;"",$K91="○"),
  """"&amp;shortcut設定!$F$7&amp;""" """&amp;$X91&amp;""" """&amp;$C91&amp;"""",
  ""
)</f>
        <v/>
      </c>
      <c r="X91" s="10" t="str">
        <f>IF(
  AND($A91&lt;&gt;"",$K91="○"),
  shortcut設定!$F$6&amp;"\"&amp;A91&amp;"（"&amp;B91&amp;"）.lnk",
  ""
)</f>
        <v/>
      </c>
      <c r="Y91" s="138" t="s">
        <v>326</v>
      </c>
    </row>
    <row r="92" spans="1:25">
      <c r="A92" s="10" t="s">
        <v>852</v>
      </c>
      <c r="B92" s="10" t="s">
        <v>966</v>
      </c>
      <c r="C92" s="10" t="s">
        <v>453</v>
      </c>
      <c r="D92" s="32" t="s">
        <v>284</v>
      </c>
      <c r="E92" s="32" t="s">
        <v>284</v>
      </c>
      <c r="F92" s="10" t="s">
        <v>133</v>
      </c>
      <c r="G92" s="32" t="s">
        <v>1064</v>
      </c>
      <c r="H92" s="32" t="s">
        <v>130</v>
      </c>
      <c r="I92" s="140" t="s">
        <v>130</v>
      </c>
      <c r="J92" s="141" t="s">
        <v>764</v>
      </c>
      <c r="K92" s="32" t="s">
        <v>130</v>
      </c>
      <c r="L92" s="10" t="str">
        <f>IF(
  AND(
    $A92&lt;&gt;"",
    COUNTIF(C:C,$A92)&gt;1
  ),
  "★NG★",
  ""
)</f>
        <v/>
      </c>
      <c r="M92" s="10" t="str">
        <f t="shared" si="3"/>
        <v/>
      </c>
      <c r="N92" s="30" t="str">
        <f ca="1">IF(
  AND($A92&lt;&gt;"",$G92="○"),
  "mkdir """&amp;P92&amp;""" &amp; """&amp;shortcut設定!$F$7&amp;""" """&amp;P92&amp;"\"&amp;A92&amp;"（"&amp;B92&amp;"）.lnk"" """&amp;C92&amp;"""",
  ""
)</f>
        <v>mkdir "%USERPROFILE%\AppData\Roaming\Microsoft\Windows\Start Menu\Programs\121_Doc_Analyze" &amp; "C:\codes\vbs\command\CreateShortcutFile.vbs" "%USERPROFILE%\AppData\Roaming\Microsoft\Windows\Start Menu\Programs\121_Doc_Analyze\TresGrep（Grep）.lnk" "C:\prg_exe\TresGrep\TresGrep.exe"</v>
      </c>
      <c r="O92" s="10" t="str">
        <f ca="1">IFERROR(
  VLOOKUP(
    $F92,
    shortcut設定!$F:$J,
    MATCH(
      "ProgramsIndex",
      shortcut設定!$F$11:$J$11,
      0
    ),
    FALSE
  ),
  ""
)</f>
        <v>121</v>
      </c>
      <c r="P92" s="30" t="str">
        <f ca="1">IF(
  AND($A92&lt;&gt;"",$G92="○"),
  shortcut設定!$F$4&amp;"\"&amp;O92&amp;"_"&amp;F92,
  ""
)</f>
        <v>%USERPROFILE%\AppData\Roaming\Microsoft\Windows\Start Menu\Programs\121_Doc_Analyze</v>
      </c>
      <c r="Q92" s="30" t="str">
        <f>IF(
  AND($A92&lt;&gt;"",$H92&lt;&gt;"-",$H92&lt;&gt;""),
  "mkdir """&amp;shortcut設定!$F$4&amp;"\"&amp;shortcut設定!$F$8&amp;""" &amp; """&amp;shortcut設定!$F$7&amp;""" """&amp;$R92&amp;""" """&amp;$C92&amp;"""",
  ""
)</f>
        <v/>
      </c>
      <c r="R92" s="31" t="str">
        <f>IF(
  AND($A92&lt;&gt;"",$H92&lt;&gt;"-",$H92&lt;&gt;""),
  shortcut設定!$F$4&amp;"\"&amp;shortcut設定!$F$8&amp;"\"&amp;H92&amp;"（"&amp;B92&amp;"）.lnk",
  ""
)</f>
        <v/>
      </c>
      <c r="S92" s="30" t="str">
        <f>IF(
  AND($A92&lt;&gt;"",$I92&lt;&gt;"-",$I92&lt;&gt;""),
  """"&amp;shortcut設定!$F$7&amp;""" """&amp;$V92&amp;""" """&amp;$C92&amp;"""",
  ""
)</f>
        <v/>
      </c>
      <c r="T92" s="10" t="str">
        <f ca="1">IFERROR(
  VLOOKUP(
    $F92,
    shortcut設定!$F:$J,
    MATCH(
      "ProgramsIndex",
      shortcut設定!$F$11:$J$11,
      0
    ),
    FALSE
  ),
  ""
)</f>
        <v>121</v>
      </c>
      <c r="U92" s="37" t="str">
        <f t="shared" si="4"/>
        <v/>
      </c>
      <c r="V92" s="30" t="str">
        <f>IF(
  AND($A92&lt;&gt;"",$I92="○"),
  shortcut設定!$F$5&amp;"\"&amp;T92&amp;"_"&amp;A92&amp;"（"&amp;B92&amp;"）"&amp;U92&amp;".lnk",
  ""
)</f>
        <v/>
      </c>
      <c r="W92" s="30" t="str">
        <f>IF(
  AND($A92&lt;&gt;"",$K92="○"),
  """"&amp;shortcut設定!$F$7&amp;""" """&amp;$X92&amp;""" """&amp;$C92&amp;"""",
  ""
)</f>
        <v/>
      </c>
      <c r="X92" s="10" t="str">
        <f>IF(
  AND($A92&lt;&gt;"",$K92="○"),
  shortcut設定!$F$6&amp;"\"&amp;A92&amp;"（"&amp;B92&amp;"）.lnk",
  ""
)</f>
        <v/>
      </c>
      <c r="Y92" s="138" t="s">
        <v>326</v>
      </c>
    </row>
    <row r="93" spans="1:25">
      <c r="A93" s="10" t="s">
        <v>152</v>
      </c>
      <c r="B93" s="10" t="s">
        <v>996</v>
      </c>
      <c r="C93" s="10" t="s">
        <v>454</v>
      </c>
      <c r="D93" s="32" t="s">
        <v>317</v>
      </c>
      <c r="E93" s="32" t="s">
        <v>284</v>
      </c>
      <c r="F93" s="10" t="s">
        <v>134</v>
      </c>
      <c r="G93" s="32" t="s">
        <v>1064</v>
      </c>
      <c r="H93" s="32" t="s">
        <v>130</v>
      </c>
      <c r="I93" s="140" t="s">
        <v>130</v>
      </c>
      <c r="J93" s="141" t="s">
        <v>764</v>
      </c>
      <c r="K93" s="32" t="s">
        <v>130</v>
      </c>
      <c r="L93" s="10" t="str">
        <f>IF(
  AND(
    $A93&lt;&gt;"",
    COUNTIF(C:C,$A93)&gt;1
  ),
  "★NG★",
  ""
)</f>
        <v/>
      </c>
      <c r="M93" s="10" t="str">
        <f t="shared" si="3"/>
        <v/>
      </c>
      <c r="N93" s="30" t="str">
        <f ca="1">IF(
  AND($A93&lt;&gt;"",$G93="○"),
  "mkdir """&amp;P93&amp;""" &amp; """&amp;shortcut設定!$F$7&amp;""" """&amp;P93&amp;"\"&amp;A93&amp;"（"&amp;B93&amp;"）.lnk"" """&amp;C93&amp;"""",
  ""
)</f>
        <v>mkdir "%USERPROFILE%\AppData\Roaming\Microsoft\Windows\Start Menu\Programs\172_Utility_Other" &amp; "C:\codes\vbs\command\CreateShortcutFile.vbs" "%USERPROFILE%\AppData\Roaming\Microsoft\Windows\Start Menu\Programs\172_Utility_Other\TVClock（デスクトップ時計）.lnk" "C:\prg_exe\TVClock\TVClock.exe"</v>
      </c>
      <c r="O93" s="10" t="str">
        <f ca="1">IFERROR(
  VLOOKUP(
    $F93,
    shortcut設定!$F:$J,
    MATCH(
      "ProgramsIndex",
      shortcut設定!$F$11:$J$11,
      0
    ),
    FALSE
  ),
  ""
)</f>
        <v>172</v>
      </c>
      <c r="P93" s="30" t="str">
        <f ca="1">IF(
  AND($A93&lt;&gt;"",$G93="○"),
  shortcut設定!$F$4&amp;"\"&amp;O93&amp;"_"&amp;F93,
  ""
)</f>
        <v>%USERPROFILE%\AppData\Roaming\Microsoft\Windows\Start Menu\Programs\172_Utility_Other</v>
      </c>
      <c r="Q93" s="30" t="str">
        <f>IF(
  AND($A93&lt;&gt;"",$H93&lt;&gt;"-",$H93&lt;&gt;""),
  "mkdir """&amp;shortcut設定!$F$4&amp;"\"&amp;shortcut設定!$F$8&amp;""" &amp; """&amp;shortcut設定!$F$7&amp;""" """&amp;$R93&amp;""" """&amp;$C93&amp;"""",
  ""
)</f>
        <v/>
      </c>
      <c r="R93" s="31" t="str">
        <f>IF(
  AND($A93&lt;&gt;"",$H93&lt;&gt;"-",$H93&lt;&gt;""),
  shortcut設定!$F$4&amp;"\"&amp;shortcut設定!$F$8&amp;"\"&amp;H93&amp;"（"&amp;B93&amp;"）.lnk",
  ""
)</f>
        <v/>
      </c>
      <c r="S93" s="30" t="str">
        <f>IF(
  AND($A93&lt;&gt;"",$I93&lt;&gt;"-",$I93&lt;&gt;""),
  """"&amp;shortcut設定!$F$7&amp;""" """&amp;$V93&amp;""" """&amp;$C93&amp;"""",
  ""
)</f>
        <v/>
      </c>
      <c r="T93" s="10" t="str">
        <f ca="1">IFERROR(
  VLOOKUP(
    $F93,
    shortcut設定!$F:$J,
    MATCH(
      "ProgramsIndex",
      shortcut設定!$F$11:$J$11,
      0
    ),
    FALSE
  ),
  ""
)</f>
        <v>172</v>
      </c>
      <c r="U93" s="37" t="str">
        <f t="shared" si="4"/>
        <v/>
      </c>
      <c r="V93" s="30" t="str">
        <f>IF(
  AND($A93&lt;&gt;"",$I93="○"),
  shortcut設定!$F$5&amp;"\"&amp;T93&amp;"_"&amp;A93&amp;"（"&amp;B93&amp;"）"&amp;U93&amp;".lnk",
  ""
)</f>
        <v/>
      </c>
      <c r="W93" s="30" t="str">
        <f>IF(
  AND($A93&lt;&gt;"",$K93="○"),
  """"&amp;shortcut設定!$F$7&amp;""" """&amp;$X93&amp;""" """&amp;$C93&amp;"""",
  ""
)</f>
        <v/>
      </c>
      <c r="X93" s="10" t="str">
        <f>IF(
  AND($A93&lt;&gt;"",$K93="○"),
  shortcut設定!$F$6&amp;"\"&amp;A93&amp;"（"&amp;B93&amp;"）.lnk",
  ""
)</f>
        <v/>
      </c>
      <c r="Y93" s="138" t="s">
        <v>326</v>
      </c>
    </row>
    <row r="94" spans="1:25">
      <c r="A94" s="10" t="s">
        <v>853</v>
      </c>
      <c r="B94" s="10" t="s">
        <v>997</v>
      </c>
      <c r="C94" s="10" t="s">
        <v>455</v>
      </c>
      <c r="D94" s="32" t="s">
        <v>317</v>
      </c>
      <c r="E94" s="32" t="s">
        <v>284</v>
      </c>
      <c r="F94" s="10" t="s">
        <v>141</v>
      </c>
      <c r="G94" s="32" t="s">
        <v>1064</v>
      </c>
      <c r="H94" s="32" t="s">
        <v>130</v>
      </c>
      <c r="I94" s="140" t="s">
        <v>130</v>
      </c>
      <c r="J94" s="141" t="s">
        <v>764</v>
      </c>
      <c r="K94" s="32" t="s">
        <v>130</v>
      </c>
      <c r="L94" s="10" t="str">
        <f>IF(
  AND(
    $A94&lt;&gt;"",
    COUNTIF(C:C,$A94)&gt;1
  ),
  "★NG★",
  ""
)</f>
        <v/>
      </c>
      <c r="M94" s="10" t="str">
        <f t="shared" si="3"/>
        <v/>
      </c>
      <c r="N94" s="30" t="str">
        <f ca="1">IF(
  AND($A94&lt;&gt;"",$G94="○"),
  "mkdir """&amp;P94&amp;""" &amp; """&amp;shortcut設定!$F$7&amp;""" """&amp;P94&amp;"\"&amp;A94&amp;"（"&amp;B94&amp;"）.lnk"" """&amp;C94&amp;"""",
  ""
)</f>
        <v>mkdir "%USERPROFILE%\AppData\Roaming\Microsoft\Windows\Start Menu\Programs\111_Common_Analyze" &amp; "C:\codes\vbs\command\CreateShortcutFile.vbs" "%USERPROFILE%\AppData\Roaming\Microsoft\Windows\Start Menu\Programs\111_Common_Analyze\UnDup（重複ファイル検索）.lnk" "C:\prg_exe\UnDup\UnDup.exe"</v>
      </c>
      <c r="O94" s="10" t="str">
        <f ca="1">IFERROR(
  VLOOKUP(
    $F94,
    shortcut設定!$F:$J,
    MATCH(
      "ProgramsIndex",
      shortcut設定!$F$11:$J$11,
      0
    ),
    FALSE
  ),
  ""
)</f>
        <v>111</v>
      </c>
      <c r="P94" s="30" t="str">
        <f ca="1">IF(
  AND($A94&lt;&gt;"",$G94="○"),
  shortcut設定!$F$4&amp;"\"&amp;O94&amp;"_"&amp;F94,
  ""
)</f>
        <v>%USERPROFILE%\AppData\Roaming\Microsoft\Windows\Start Menu\Programs\111_Common_Analyze</v>
      </c>
      <c r="Q94" s="30" t="str">
        <f>IF(
  AND($A94&lt;&gt;"",$H94&lt;&gt;"-",$H94&lt;&gt;""),
  "mkdir """&amp;shortcut設定!$F$4&amp;"\"&amp;shortcut設定!$F$8&amp;""" &amp; """&amp;shortcut設定!$F$7&amp;""" """&amp;$R94&amp;""" """&amp;$C94&amp;"""",
  ""
)</f>
        <v/>
      </c>
      <c r="R94" s="31" t="str">
        <f>IF(
  AND($A94&lt;&gt;"",$H94&lt;&gt;"-",$H94&lt;&gt;""),
  shortcut設定!$F$4&amp;"\"&amp;shortcut設定!$F$8&amp;"\"&amp;H94&amp;"（"&amp;B94&amp;"）.lnk",
  ""
)</f>
        <v/>
      </c>
      <c r="S94" s="30" t="str">
        <f>IF(
  AND($A94&lt;&gt;"",$I94&lt;&gt;"-",$I94&lt;&gt;""),
  """"&amp;shortcut設定!$F$7&amp;""" """&amp;$V94&amp;""" """&amp;$C94&amp;"""",
  ""
)</f>
        <v/>
      </c>
      <c r="T94" s="10" t="str">
        <f ca="1">IFERROR(
  VLOOKUP(
    $F94,
    shortcut設定!$F:$J,
    MATCH(
      "ProgramsIndex",
      shortcut設定!$F$11:$J$11,
      0
    ),
    FALSE
  ),
  ""
)</f>
        <v>111</v>
      </c>
      <c r="U94" s="37" t="str">
        <f t="shared" si="4"/>
        <v/>
      </c>
      <c r="V94" s="30" t="str">
        <f>IF(
  AND($A94&lt;&gt;"",$I94="○"),
  shortcut設定!$F$5&amp;"\"&amp;T94&amp;"_"&amp;A94&amp;"（"&amp;B94&amp;"）"&amp;U94&amp;".lnk",
  ""
)</f>
        <v/>
      </c>
      <c r="W94" s="30" t="str">
        <f>IF(
  AND($A94&lt;&gt;"",$K94="○"),
  """"&amp;shortcut設定!$F$7&amp;""" """&amp;$X94&amp;""" """&amp;$C94&amp;"""",
  ""
)</f>
        <v/>
      </c>
      <c r="X94" s="10" t="str">
        <f>IF(
  AND($A94&lt;&gt;"",$K94="○"),
  shortcut設定!$F$6&amp;"\"&amp;A94&amp;"（"&amp;B94&amp;"）.lnk",
  ""
)</f>
        <v/>
      </c>
      <c r="Y94" s="138" t="s">
        <v>326</v>
      </c>
    </row>
    <row r="95" spans="1:25">
      <c r="A95" s="10" t="s">
        <v>854</v>
      </c>
      <c r="B95" s="10" t="s">
        <v>998</v>
      </c>
      <c r="C95" s="10" t="s">
        <v>456</v>
      </c>
      <c r="D95" s="32" t="s">
        <v>317</v>
      </c>
      <c r="E95" s="32" t="s">
        <v>284</v>
      </c>
      <c r="F95" s="10" t="s">
        <v>134</v>
      </c>
      <c r="G95" s="32" t="s">
        <v>1064</v>
      </c>
      <c r="H95" s="32" t="s">
        <v>130</v>
      </c>
      <c r="I95" s="140" t="s">
        <v>130</v>
      </c>
      <c r="J95" s="141" t="s">
        <v>764</v>
      </c>
      <c r="K95" s="32" t="s">
        <v>130</v>
      </c>
      <c r="L95" s="10" t="str">
        <f>IF(
  AND(
    $A95&lt;&gt;"",
    COUNTIF(C:C,$A95)&gt;1
  ),
  "★NG★",
  ""
)</f>
        <v/>
      </c>
      <c r="M95" s="10" t="str">
        <f t="shared" si="3"/>
        <v/>
      </c>
      <c r="N95" s="30" t="str">
        <f ca="1">IF(
  AND($A95&lt;&gt;"",$G95="○"),
  "mkdir """&amp;P95&amp;""" &amp; """&amp;shortcut設定!$F$7&amp;""" """&amp;P95&amp;"\"&amp;A95&amp;"（"&amp;B95&amp;"）.lnk"" """&amp;C95&amp;"""",
  ""
)</f>
        <v>mkdir "%USERPROFILE%\AppData\Roaming\Microsoft\Windows\Start Menu\Programs\172_Utility_Other" &amp; "C:\codes\vbs\command\CreateShortcutFile.vbs" "%USERPROFILE%\AppData\Roaming\Microsoft\Windows\Start Menu\Programs\172_Utility_Other\VbTimer（タイマー）.lnk" "C:\prg_exe\VbTimer\VbTimer.exe"</v>
      </c>
      <c r="O95" s="10" t="str">
        <f ca="1">IFERROR(
  VLOOKUP(
    $F95,
    shortcut設定!$F:$J,
    MATCH(
      "ProgramsIndex",
      shortcut設定!$F$11:$J$11,
      0
    ),
    FALSE
  ),
  ""
)</f>
        <v>172</v>
      </c>
      <c r="P95" s="30" t="str">
        <f ca="1">IF(
  AND($A95&lt;&gt;"",$G95="○"),
  shortcut設定!$F$4&amp;"\"&amp;O95&amp;"_"&amp;F95,
  ""
)</f>
        <v>%USERPROFILE%\AppData\Roaming\Microsoft\Windows\Start Menu\Programs\172_Utility_Other</v>
      </c>
      <c r="Q95" s="30" t="str">
        <f>IF(
  AND($A95&lt;&gt;"",$H95&lt;&gt;"-",$H95&lt;&gt;""),
  "mkdir """&amp;shortcut設定!$F$4&amp;"\"&amp;shortcut設定!$F$8&amp;""" &amp; """&amp;shortcut設定!$F$7&amp;""" """&amp;$R95&amp;""" """&amp;$C95&amp;"""",
  ""
)</f>
        <v/>
      </c>
      <c r="R95" s="31" t="str">
        <f>IF(
  AND($A95&lt;&gt;"",$H95&lt;&gt;"-",$H95&lt;&gt;""),
  shortcut設定!$F$4&amp;"\"&amp;shortcut設定!$F$8&amp;"\"&amp;H95&amp;"（"&amp;B95&amp;"）.lnk",
  ""
)</f>
        <v/>
      </c>
      <c r="S95" s="30" t="str">
        <f>IF(
  AND($A95&lt;&gt;"",$I95&lt;&gt;"-",$I95&lt;&gt;""),
  """"&amp;shortcut設定!$F$7&amp;""" """&amp;$V95&amp;""" """&amp;$C95&amp;"""",
  ""
)</f>
        <v/>
      </c>
      <c r="T95" s="10" t="str">
        <f ca="1">IFERROR(
  VLOOKUP(
    $F95,
    shortcut設定!$F:$J,
    MATCH(
      "ProgramsIndex",
      shortcut設定!$F$11:$J$11,
      0
    ),
    FALSE
  ),
  ""
)</f>
        <v>172</v>
      </c>
      <c r="U95" s="37" t="str">
        <f t="shared" si="4"/>
        <v/>
      </c>
      <c r="V95" s="30" t="str">
        <f>IF(
  AND($A95&lt;&gt;"",$I95="○"),
  shortcut設定!$F$5&amp;"\"&amp;T95&amp;"_"&amp;A95&amp;"（"&amp;B95&amp;"）"&amp;U95&amp;".lnk",
  ""
)</f>
        <v/>
      </c>
      <c r="W95" s="30" t="str">
        <f>IF(
  AND($A95&lt;&gt;"",$K95="○"),
  """"&amp;shortcut設定!$F$7&amp;""" """&amp;$X95&amp;""" """&amp;$C95&amp;"""",
  ""
)</f>
        <v/>
      </c>
      <c r="X95" s="10" t="str">
        <f>IF(
  AND($A95&lt;&gt;"",$K95="○"),
  shortcut設定!$F$6&amp;"\"&amp;A95&amp;"（"&amp;B95&amp;"）.lnk",
  ""
)</f>
        <v/>
      </c>
      <c r="Y95" s="138" t="s">
        <v>326</v>
      </c>
    </row>
    <row r="96" spans="1:25">
      <c r="A96" s="10" t="s">
        <v>855</v>
      </c>
      <c r="B96" s="10" t="s">
        <v>999</v>
      </c>
      <c r="C96" s="10" t="s">
        <v>457</v>
      </c>
      <c r="D96" s="32" t="s">
        <v>317</v>
      </c>
      <c r="E96" s="32" t="s">
        <v>284</v>
      </c>
      <c r="F96" s="10" t="s">
        <v>134</v>
      </c>
      <c r="G96" s="32" t="s">
        <v>1064</v>
      </c>
      <c r="H96" s="32" t="s">
        <v>130</v>
      </c>
      <c r="I96" s="140" t="s">
        <v>130</v>
      </c>
      <c r="J96" s="141" t="s">
        <v>764</v>
      </c>
      <c r="K96" s="32" t="s">
        <v>130</v>
      </c>
      <c r="L96" s="10" t="str">
        <f>IF(
  AND(
    $A96&lt;&gt;"",
    COUNTIF(C:C,$A96)&gt;1
  ),
  "★NG★",
  ""
)</f>
        <v/>
      </c>
      <c r="M96" s="10" t="str">
        <f t="shared" si="3"/>
        <v/>
      </c>
      <c r="N96" s="30" t="str">
        <f ca="1">IF(
  AND($A96&lt;&gt;"",$G96="○"),
  "mkdir """&amp;P96&amp;""" &amp; """&amp;shortcut設定!$F$7&amp;""" """&amp;P96&amp;"\"&amp;A96&amp;"（"&amp;B96&amp;"）.lnk"" """&amp;C96&amp;"""",
  ""
)</f>
        <v>mkdir "%USERPROFILE%\AppData\Roaming\Microsoft\Windows\Start Menu\Programs\172_Utility_Other" &amp; "C:\codes\vbs\command\CreateShortcutFile.vbs" "%USERPROFILE%\AppData\Roaming\Microsoft\Windows\Start Menu\Programs\172_Utility_Other\VbWinPos（ウィンドウ位置記憶）.lnk" "C:\prg_exe\VbWinPos\VbWinPos.exe"</v>
      </c>
      <c r="O96" s="10" t="str">
        <f ca="1">IFERROR(
  VLOOKUP(
    $F96,
    shortcut設定!$F:$J,
    MATCH(
      "ProgramsIndex",
      shortcut設定!$F$11:$J$11,
      0
    ),
    FALSE
  ),
  ""
)</f>
        <v>172</v>
      </c>
      <c r="P96" s="30" t="str">
        <f ca="1">IF(
  AND($A96&lt;&gt;"",$G96="○"),
  shortcut設定!$F$4&amp;"\"&amp;O96&amp;"_"&amp;F96,
  ""
)</f>
        <v>%USERPROFILE%\AppData\Roaming\Microsoft\Windows\Start Menu\Programs\172_Utility_Other</v>
      </c>
      <c r="Q96" s="30" t="str">
        <f>IF(
  AND($A96&lt;&gt;"",$H96&lt;&gt;"-",$H96&lt;&gt;""),
  "mkdir """&amp;shortcut設定!$F$4&amp;"\"&amp;shortcut設定!$F$8&amp;""" &amp; """&amp;shortcut設定!$F$7&amp;""" """&amp;$R96&amp;""" """&amp;$C96&amp;"""",
  ""
)</f>
        <v/>
      </c>
      <c r="R96" s="31" t="str">
        <f>IF(
  AND($A96&lt;&gt;"",$H96&lt;&gt;"-",$H96&lt;&gt;""),
  shortcut設定!$F$4&amp;"\"&amp;shortcut設定!$F$8&amp;"\"&amp;H96&amp;"（"&amp;B96&amp;"）.lnk",
  ""
)</f>
        <v/>
      </c>
      <c r="S96" s="30" t="str">
        <f>IF(
  AND($A96&lt;&gt;"",$I96&lt;&gt;"-",$I96&lt;&gt;""),
  """"&amp;shortcut設定!$F$7&amp;""" """&amp;$V96&amp;""" """&amp;$C96&amp;"""",
  ""
)</f>
        <v/>
      </c>
      <c r="T96" s="10" t="str">
        <f ca="1">IFERROR(
  VLOOKUP(
    $F96,
    shortcut設定!$F:$J,
    MATCH(
      "ProgramsIndex",
      shortcut設定!$F$11:$J$11,
      0
    ),
    FALSE
  ),
  ""
)</f>
        <v>172</v>
      </c>
      <c r="U96" s="37" t="str">
        <f t="shared" si="4"/>
        <v/>
      </c>
      <c r="V96" s="30" t="str">
        <f>IF(
  AND($A96&lt;&gt;"",$I96="○"),
  shortcut設定!$F$5&amp;"\"&amp;T96&amp;"_"&amp;A96&amp;"（"&amp;B96&amp;"）"&amp;U96&amp;".lnk",
  ""
)</f>
        <v/>
      </c>
      <c r="W96" s="30" t="str">
        <f>IF(
  AND($A96&lt;&gt;"",$K96="○"),
  """"&amp;shortcut設定!$F$7&amp;""" """&amp;$X96&amp;""" """&amp;$C96&amp;"""",
  ""
)</f>
        <v/>
      </c>
      <c r="X96" s="10" t="str">
        <f>IF(
  AND($A96&lt;&gt;"",$K96="○"),
  shortcut設定!$F$6&amp;"\"&amp;A96&amp;"（"&amp;B96&amp;"）.lnk",
  ""
)</f>
        <v/>
      </c>
      <c r="Y96" s="138" t="s">
        <v>326</v>
      </c>
    </row>
    <row r="97" spans="1:25">
      <c r="A97" s="10" t="s">
        <v>856</v>
      </c>
      <c r="B97" s="10" t="s">
        <v>965</v>
      </c>
      <c r="C97" s="10" t="s">
        <v>458</v>
      </c>
      <c r="D97" s="32" t="s">
        <v>284</v>
      </c>
      <c r="E97" s="32" t="s">
        <v>284</v>
      </c>
      <c r="F97" s="10" t="s">
        <v>143</v>
      </c>
      <c r="G97" s="32" t="s">
        <v>1064</v>
      </c>
      <c r="H97" s="32" t="s">
        <v>130</v>
      </c>
      <c r="I97" s="140" t="s">
        <v>130</v>
      </c>
      <c r="J97" s="141" t="s">
        <v>764</v>
      </c>
      <c r="K97" s="32" t="s">
        <v>130</v>
      </c>
      <c r="L97" s="10" t="str">
        <f>IF(
  AND(
    $A97&lt;&gt;"",
    COUNTIF(C:C,$A97)&gt;1
  ),
  "★NG★",
  ""
)</f>
        <v/>
      </c>
      <c r="M97" s="10" t="str">
        <f t="shared" si="3"/>
        <v/>
      </c>
      <c r="N97" s="30" t="str">
        <f ca="1">IF(
  AND($A97&lt;&gt;"",$G97="○"),
  "mkdir """&amp;P97&amp;""" &amp; """&amp;shortcut設定!$F$7&amp;""" """&amp;P97&amp;"\"&amp;A97&amp;"（"&amp;B97&amp;"）.lnk"" """&amp;C97&amp;"""",
  ""
)</f>
        <v>mkdir "%USERPROFILE%\AppData\Roaming\Microsoft\Windows\Start Menu\Programs\123_Doc_Edit" &amp; "C:\codes\vbs\command\CreateShortcutFile.vbs" "%USERPROFILE%\AppData\Roaming\Microsoft\Windows\Start Menu\Programs\123_Doc_Edit\Vim（テキストエディタ）.lnk" "C:\prg_exe\Vim\gvim.exe"</v>
      </c>
      <c r="O97" s="10" t="str">
        <f ca="1">IFERROR(
  VLOOKUP(
    $F97,
    shortcut設定!$F:$J,
    MATCH(
      "ProgramsIndex",
      shortcut設定!$F$11:$J$11,
      0
    ),
    FALSE
  ),
  ""
)</f>
        <v>123</v>
      </c>
      <c r="P97" s="30" t="str">
        <f ca="1">IF(
  AND($A97&lt;&gt;"",$G97="○"),
  shortcut設定!$F$4&amp;"\"&amp;O97&amp;"_"&amp;F97,
  ""
)</f>
        <v>%USERPROFILE%\AppData\Roaming\Microsoft\Windows\Start Menu\Programs\123_Doc_Edit</v>
      </c>
      <c r="Q97" s="30" t="str">
        <f>IF(
  AND($A97&lt;&gt;"",$H97&lt;&gt;"-",$H97&lt;&gt;""),
  "mkdir """&amp;shortcut設定!$F$4&amp;"\"&amp;shortcut設定!$F$8&amp;""" &amp; """&amp;shortcut設定!$F$7&amp;""" """&amp;$R97&amp;""" """&amp;$C97&amp;"""",
  ""
)</f>
        <v/>
      </c>
      <c r="R97" s="31" t="str">
        <f>IF(
  AND($A97&lt;&gt;"",$H97&lt;&gt;"-",$H97&lt;&gt;""),
  shortcut設定!$F$4&amp;"\"&amp;shortcut設定!$F$8&amp;"\"&amp;H97&amp;"（"&amp;B97&amp;"）.lnk",
  ""
)</f>
        <v/>
      </c>
      <c r="S97" s="30" t="str">
        <f>IF(
  AND($A97&lt;&gt;"",$I97&lt;&gt;"-",$I97&lt;&gt;""),
  """"&amp;shortcut設定!$F$7&amp;""" """&amp;$V97&amp;""" """&amp;$C97&amp;"""",
  ""
)</f>
        <v/>
      </c>
      <c r="T97" s="10" t="str">
        <f ca="1">IFERROR(
  VLOOKUP(
    $F97,
    shortcut設定!$F:$J,
    MATCH(
      "ProgramsIndex",
      shortcut設定!$F$11:$J$11,
      0
    ),
    FALSE
  ),
  ""
)</f>
        <v>123</v>
      </c>
      <c r="U97" s="37" t="str">
        <f t="shared" si="4"/>
        <v/>
      </c>
      <c r="V97" s="30" t="str">
        <f>IF(
  AND($A97&lt;&gt;"",$I97="○"),
  shortcut設定!$F$5&amp;"\"&amp;T97&amp;"_"&amp;A97&amp;"（"&amp;B97&amp;"）"&amp;U97&amp;".lnk",
  ""
)</f>
        <v/>
      </c>
      <c r="W97" s="30" t="str">
        <f>IF(
  AND($A97&lt;&gt;"",$K97="○"),
  """"&amp;shortcut設定!$F$7&amp;""" """&amp;$X97&amp;""" """&amp;$C97&amp;"""",
  ""
)</f>
        <v/>
      </c>
      <c r="X97" s="10" t="str">
        <f>IF(
  AND($A97&lt;&gt;"",$K97="○"),
  shortcut設定!$F$6&amp;"\"&amp;A97&amp;"（"&amp;B97&amp;"）.lnk",
  ""
)</f>
        <v/>
      </c>
      <c r="Y97" s="138" t="s">
        <v>326</v>
      </c>
    </row>
    <row r="98" spans="1:25">
      <c r="A98" s="10" t="s">
        <v>857</v>
      </c>
      <c r="B98" s="10" t="s">
        <v>965</v>
      </c>
      <c r="C98" s="10" t="s">
        <v>459</v>
      </c>
      <c r="D98" s="32" t="s">
        <v>284</v>
      </c>
      <c r="E98" s="32" t="s">
        <v>284</v>
      </c>
      <c r="F98" s="10" t="s">
        <v>143</v>
      </c>
      <c r="G98" s="32" t="s">
        <v>1064</v>
      </c>
      <c r="H98" s="32" t="s">
        <v>130</v>
      </c>
      <c r="I98" s="140" t="s">
        <v>130</v>
      </c>
      <c r="J98" s="141" t="s">
        <v>764</v>
      </c>
      <c r="K98" s="32" t="s">
        <v>130</v>
      </c>
      <c r="L98" s="10" t="str">
        <f>IF(
  AND(
    $A98&lt;&gt;"",
    COUNTIF(C:C,$A98)&gt;1
  ),
  "★NG★",
  ""
)</f>
        <v/>
      </c>
      <c r="M98" s="10" t="str">
        <f t="shared" ref="M98:M130" si="5">IF(
  OR(
    $F98="-",
    COUNTIF(カテゴリ,$F98)&gt;0
  ),
  "",
  "★NG★"
)</f>
        <v/>
      </c>
      <c r="N98" s="30" t="str">
        <f ca="1">IF(
  AND($A98&lt;&gt;"",$G98="○"),
  "mkdir """&amp;P98&amp;""" &amp; """&amp;shortcut設定!$F$7&amp;""" """&amp;P98&amp;"\"&amp;A98&amp;"（"&amp;B98&amp;"）.lnk"" """&amp;C98&amp;"""",
  ""
)</f>
        <v>mkdir "%USERPROFILE%\AppData\Roaming\Microsoft\Windows\Start Menu\Programs\123_Doc_Edit" &amp; "C:\codes\vbs\command\CreateShortcutFile.vbs" "%USERPROFILE%\AppData\Roaming\Microsoft\Windows\Start Menu\Programs\123_Doc_Edit\VSCode（テキストエディタ）.lnk" "C:\prg_exe\VSCode\Code.exe"</v>
      </c>
      <c r="O98" s="10" t="str">
        <f ca="1">IFERROR(
  VLOOKUP(
    $F98,
    shortcut設定!$F:$J,
    MATCH(
      "ProgramsIndex",
      shortcut設定!$F$11:$J$11,
      0
    ),
    FALSE
  ),
  ""
)</f>
        <v>123</v>
      </c>
      <c r="P98" s="30" t="str">
        <f ca="1">IF(
  AND($A98&lt;&gt;"",$G98="○"),
  shortcut設定!$F$4&amp;"\"&amp;O98&amp;"_"&amp;F98,
  ""
)</f>
        <v>%USERPROFILE%\AppData\Roaming\Microsoft\Windows\Start Menu\Programs\123_Doc_Edit</v>
      </c>
      <c r="Q98" s="30" t="str">
        <f>IF(
  AND($A98&lt;&gt;"",$H98&lt;&gt;"-",$H98&lt;&gt;""),
  "mkdir """&amp;shortcut設定!$F$4&amp;"\"&amp;shortcut設定!$F$8&amp;""" &amp; """&amp;shortcut設定!$F$7&amp;""" """&amp;$R98&amp;""" """&amp;$C98&amp;"""",
  ""
)</f>
        <v/>
      </c>
      <c r="R98" s="31" t="str">
        <f>IF(
  AND($A98&lt;&gt;"",$H98&lt;&gt;"-",$H98&lt;&gt;""),
  shortcut設定!$F$4&amp;"\"&amp;shortcut設定!$F$8&amp;"\"&amp;H98&amp;"（"&amp;B98&amp;"）.lnk",
  ""
)</f>
        <v/>
      </c>
      <c r="S98" s="30" t="str">
        <f>IF(
  AND($A98&lt;&gt;"",$I98&lt;&gt;"-",$I98&lt;&gt;""),
  """"&amp;shortcut設定!$F$7&amp;""" """&amp;$V98&amp;""" """&amp;$C98&amp;"""",
  ""
)</f>
        <v/>
      </c>
      <c r="T98" s="10" t="str">
        <f ca="1">IFERROR(
  VLOOKUP(
    $F98,
    shortcut設定!$F:$J,
    MATCH(
      "ProgramsIndex",
      shortcut設定!$F$11:$J$11,
      0
    ),
    FALSE
  ),
  ""
)</f>
        <v>123</v>
      </c>
      <c r="U98" s="37" t="str">
        <f t="shared" si="4"/>
        <v/>
      </c>
      <c r="V98" s="30" t="str">
        <f>IF(
  AND($A98&lt;&gt;"",$I98="○"),
  shortcut設定!$F$5&amp;"\"&amp;T98&amp;"_"&amp;A98&amp;"（"&amp;B98&amp;"）"&amp;U98&amp;".lnk",
  ""
)</f>
        <v/>
      </c>
      <c r="W98" s="30" t="str">
        <f>IF(
  AND($A98&lt;&gt;"",$K98="○"),
  """"&amp;shortcut設定!$F$7&amp;""" """&amp;$X98&amp;""" """&amp;$C98&amp;"""",
  ""
)</f>
        <v/>
      </c>
      <c r="X98" s="10" t="str">
        <f>IF(
  AND($A98&lt;&gt;"",$K98="○"),
  shortcut設定!$F$6&amp;"\"&amp;A98&amp;"（"&amp;B98&amp;"）.lnk",
  ""
)</f>
        <v/>
      </c>
      <c r="Y98" s="138" t="s">
        <v>326</v>
      </c>
    </row>
    <row r="99" spans="1:25">
      <c r="A99" s="10" t="s">
        <v>858</v>
      </c>
      <c r="B99" s="10" t="s">
        <v>942</v>
      </c>
      <c r="C99" s="10" t="s">
        <v>460</v>
      </c>
      <c r="D99" s="32" t="s">
        <v>317</v>
      </c>
      <c r="E99" s="32" t="s">
        <v>284</v>
      </c>
      <c r="F99" s="10" t="s">
        <v>129</v>
      </c>
      <c r="G99" s="32" t="s">
        <v>1064</v>
      </c>
      <c r="H99" s="32" t="s">
        <v>130</v>
      </c>
      <c r="I99" s="140" t="s">
        <v>130</v>
      </c>
      <c r="J99" s="141" t="s">
        <v>764</v>
      </c>
      <c r="K99" s="32" t="s">
        <v>130</v>
      </c>
      <c r="L99" s="10" t="str">
        <f>IF(
  AND(
    $A99&lt;&gt;"",
    COUNTIF(C:C,$A99)&gt;1
  ),
  "★NG★",
  ""
)</f>
        <v/>
      </c>
      <c r="M99" s="10" t="str">
        <f t="shared" si="5"/>
        <v/>
      </c>
      <c r="N99" s="30" t="str">
        <f ca="1">IF(
  AND($A99&lt;&gt;"",$G99="○"),
  "mkdir """&amp;P99&amp;""" &amp; """&amp;shortcut設定!$F$7&amp;""" """&amp;P99&amp;"\"&amp;A99&amp;"（"&amp;B99&amp;"）.lnk"" """&amp;C99&amp;"""",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v>
      </c>
      <c r="O99" s="10" t="str">
        <f ca="1">IFERROR(
  VLOOKUP(
    $F99,
    shortcut設定!$F:$J,
    MATCH(
      "ProgramsIndex",
      shortcut設定!$F$11:$J$11,
      0
    ),
    FALSE
  ),
  ""
)</f>
        <v>113</v>
      </c>
      <c r="P99" s="30" t="str">
        <f ca="1">IF(
  AND($A99&lt;&gt;"",$G99="○"),
  shortcut設定!$F$4&amp;"\"&amp;O99&amp;"_"&amp;F99,
  ""
)</f>
        <v>%USERPROFILE%\AppData\Roaming\Microsoft\Windows\Start Menu\Programs\113_Common_Edit</v>
      </c>
      <c r="Q99" s="30" t="str">
        <f>IF(
  AND($A99&lt;&gt;"",$H99&lt;&gt;"-",$H99&lt;&gt;""),
  "mkdir """&amp;shortcut設定!$F$4&amp;"\"&amp;shortcut設定!$F$8&amp;""" &amp; """&amp;shortcut設定!$F$7&amp;""" """&amp;$R99&amp;""" """&amp;$C99&amp;"""",
  ""
)</f>
        <v/>
      </c>
      <c r="R99" s="31" t="str">
        <f>IF(
  AND($A99&lt;&gt;"",$H99&lt;&gt;"-",$H99&lt;&gt;""),
  shortcut設定!$F$4&amp;"\"&amp;shortcut設定!$F$8&amp;"\"&amp;H99&amp;"（"&amp;B99&amp;"）.lnk",
  ""
)</f>
        <v/>
      </c>
      <c r="S99" s="30" t="str">
        <f>IF(
  AND($A99&lt;&gt;"",$I99&lt;&gt;"-",$I99&lt;&gt;""),
  """"&amp;shortcut設定!$F$7&amp;""" """&amp;$V99&amp;""" """&amp;$C99&amp;"""",
  ""
)</f>
        <v/>
      </c>
      <c r="T99" s="10" t="str">
        <f ca="1">IFERROR(
  VLOOKUP(
    $F99,
    shortcut設定!$F:$J,
    MATCH(
      "ProgramsIndex",
      shortcut設定!$F$11:$J$11,
      0
    ),
    FALSE
  ),
  ""
)</f>
        <v>113</v>
      </c>
      <c r="U99" s="37" t="str">
        <f t="shared" si="4"/>
        <v/>
      </c>
      <c r="V99" s="30" t="str">
        <f>IF(
  AND($A99&lt;&gt;"",$I99="○"),
  shortcut設定!$F$5&amp;"\"&amp;T99&amp;"_"&amp;A99&amp;"（"&amp;B99&amp;"）"&amp;U99&amp;".lnk",
  ""
)</f>
        <v/>
      </c>
      <c r="W99" s="30" t="str">
        <f>IF(
  AND($A99&lt;&gt;"",$K99="○"),
  """"&amp;shortcut設定!$F$7&amp;""" """&amp;$X99&amp;""" """&amp;$C99&amp;"""",
  ""
)</f>
        <v/>
      </c>
      <c r="X99" s="10" t="str">
        <f>IF(
  AND($A99&lt;&gt;"",$K99="○"),
  shortcut設定!$F$6&amp;"\"&amp;A99&amp;"（"&amp;B99&amp;"）.lnk",
  ""
)</f>
        <v/>
      </c>
      <c r="Y99" s="138" t="s">
        <v>326</v>
      </c>
    </row>
    <row r="100" spans="1:25">
      <c r="A100" s="10" t="s">
        <v>859</v>
      </c>
      <c r="B100" s="10" t="s">
        <v>1000</v>
      </c>
      <c r="C100" s="10" t="s">
        <v>461</v>
      </c>
      <c r="D100" s="32" t="s">
        <v>317</v>
      </c>
      <c r="E100" s="32" t="s">
        <v>284</v>
      </c>
      <c r="F100" s="10" t="s">
        <v>138</v>
      </c>
      <c r="G100" s="32" t="s">
        <v>1064</v>
      </c>
      <c r="H100" s="32" t="s">
        <v>130</v>
      </c>
      <c r="I100" s="140" t="s">
        <v>130</v>
      </c>
      <c r="J100" s="141" t="s">
        <v>764</v>
      </c>
      <c r="K100" s="32" t="s">
        <v>130</v>
      </c>
      <c r="L100" s="10" t="str">
        <f>IF(
  AND(
    $A100&lt;&gt;"",
    COUNTIF(C:C,$A100)&gt;1
  ),
  "★NG★",
  ""
)</f>
        <v/>
      </c>
      <c r="M100" s="10" t="str">
        <f t="shared" si="5"/>
        <v/>
      </c>
      <c r="N100" s="30" t="str">
        <f ca="1">IF(
  AND($A100&lt;&gt;"",$G100="○"),
  "mkdir """&amp;P100&amp;""" &amp; """&amp;shortcut設定!$F$7&amp;""" """&amp;P100&amp;"\"&amp;A100&amp;"（"&amp;B100&amp;"）.lnk"" """&amp;C100&amp;"""",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v>
      </c>
      <c r="O100" s="10" t="str">
        <f ca="1">IFERROR(
  VLOOKUP(
    $F100,
    shortcut設定!$F:$J,
    MATCH(
      "ProgramsIndex",
      shortcut設定!$F$11:$J$11,
      0
    ),
    FALSE
  ),
  ""
)</f>
        <v>171</v>
      </c>
      <c r="P100" s="30" t="str">
        <f ca="1">IF(
  AND($A100&lt;&gt;"",$G100="○"),
  shortcut設定!$F$4&amp;"\"&amp;O100&amp;"_"&amp;F100,
  ""
)</f>
        <v>%USERPROFILE%\AppData\Roaming\Microsoft\Windows\Start Menu\Programs\171_Utility_System</v>
      </c>
      <c r="Q100" s="30" t="str">
        <f>IF(
  AND($A100&lt;&gt;"",$H100&lt;&gt;"-",$H100&lt;&gt;""),
  "mkdir """&amp;shortcut設定!$F$4&amp;"\"&amp;shortcut設定!$F$8&amp;""" &amp; """&amp;shortcut設定!$F$7&amp;""" """&amp;$R100&amp;""" """&amp;$C100&amp;"""",
  ""
)</f>
        <v/>
      </c>
      <c r="R100" s="31" t="str">
        <f>IF(
  AND($A100&lt;&gt;"",$H100&lt;&gt;"-",$H100&lt;&gt;""),
  shortcut設定!$F$4&amp;"\"&amp;shortcut設定!$F$8&amp;"\"&amp;H100&amp;"（"&amp;B100&amp;"）.lnk",
  ""
)</f>
        <v/>
      </c>
      <c r="S100" s="30" t="str">
        <f>IF(
  AND($A100&lt;&gt;"",$I100&lt;&gt;"-",$I100&lt;&gt;""),
  """"&amp;shortcut設定!$F$7&amp;""" """&amp;$V100&amp;""" """&amp;$C100&amp;"""",
  ""
)</f>
        <v/>
      </c>
      <c r="T100" s="10" t="str">
        <f ca="1">IFERROR(
  VLOOKUP(
    $F100,
    shortcut設定!$F:$J,
    MATCH(
      "ProgramsIndex",
      shortcut設定!$F$11:$J$11,
      0
    ),
    FALSE
  ),
  ""
)</f>
        <v>171</v>
      </c>
      <c r="U100" s="37" t="str">
        <f t="shared" si="4"/>
        <v/>
      </c>
      <c r="V100" s="30" t="str">
        <f>IF(
  AND($A100&lt;&gt;"",$I100="○"),
  shortcut設定!$F$5&amp;"\"&amp;T100&amp;"_"&amp;A100&amp;"（"&amp;B100&amp;"）"&amp;U100&amp;".lnk",
  ""
)</f>
        <v/>
      </c>
      <c r="W100" s="30" t="str">
        <f>IF(
  AND($A100&lt;&gt;"",$K100="○"),
  """"&amp;shortcut設定!$F$7&amp;""" """&amp;$X100&amp;""" """&amp;$C100&amp;"""",
  ""
)</f>
        <v/>
      </c>
      <c r="X100" s="10" t="str">
        <f>IF(
  AND($A100&lt;&gt;"",$K100="○"),
  shortcut設定!$F$6&amp;"\"&amp;A100&amp;"（"&amp;B100&amp;"）.lnk",
  ""
)</f>
        <v/>
      </c>
      <c r="Y100" s="138" t="s">
        <v>326</v>
      </c>
    </row>
    <row r="101" spans="1:25">
      <c r="A101" s="10" t="s">
        <v>860</v>
      </c>
      <c r="B101" s="10" t="s">
        <v>1001</v>
      </c>
      <c r="C101" s="10" t="s">
        <v>462</v>
      </c>
      <c r="D101" s="32" t="s">
        <v>284</v>
      </c>
      <c r="E101" s="32" t="s">
        <v>284</v>
      </c>
      <c r="F101" s="10" t="s">
        <v>143</v>
      </c>
      <c r="G101" s="32" t="s">
        <v>1064</v>
      </c>
      <c r="H101" s="32" t="s">
        <v>130</v>
      </c>
      <c r="I101" s="140" t="s">
        <v>130</v>
      </c>
      <c r="J101" s="141" t="s">
        <v>764</v>
      </c>
      <c r="K101" s="32" t="s">
        <v>130</v>
      </c>
      <c r="L101" s="10" t="str">
        <f>IF(
  AND(
    $A101&lt;&gt;"",
    COUNTIF(C:C,$A101)&gt;1
  ),
  "★NG★",
  ""
)</f>
        <v/>
      </c>
      <c r="M101" s="10" t="str">
        <f t="shared" si="5"/>
        <v/>
      </c>
      <c r="N101" s="30" t="str">
        <f ca="1">IF(
  AND($A101&lt;&gt;"",$G101="○"),
  "mkdir """&amp;P101&amp;""" &amp; """&amp;shortcut設定!$F$7&amp;""" """&amp;P101&amp;"\"&amp;A101&amp;"（"&amp;B101&amp;"）.lnk"" """&amp;C101&amp;"""",
  ""
)</f>
        <v>mkdir "%USERPROFILE%\AppData\Roaming\Microsoft\Windows\Start Menu\Programs\123_Doc_Edit" &amp; "C:\codes\vbs\command\CreateShortcutFile.vbs" "%USERPROFILE%\AppData\Roaming\Microsoft\Windows\Start Menu\Programs\123_Doc_Edit\WinMerge（テキスト比較）.lnk" "C:\prg_exe\WinMerge\WinMergeU.exe"</v>
      </c>
      <c r="O101" s="10" t="str">
        <f ca="1">IFERROR(
  VLOOKUP(
    $F101,
    shortcut設定!$F:$J,
    MATCH(
      "ProgramsIndex",
      shortcut設定!$F$11:$J$11,
      0
    ),
    FALSE
  ),
  ""
)</f>
        <v>123</v>
      </c>
      <c r="P101" s="30" t="str">
        <f ca="1">IF(
  AND($A101&lt;&gt;"",$G101="○"),
  shortcut設定!$F$4&amp;"\"&amp;O101&amp;"_"&amp;F101,
  ""
)</f>
        <v>%USERPROFILE%\AppData\Roaming\Microsoft\Windows\Start Menu\Programs\123_Doc_Edit</v>
      </c>
      <c r="Q101" s="30" t="str">
        <f>IF(
  AND($A101&lt;&gt;"",$H101&lt;&gt;"-",$H101&lt;&gt;""),
  "mkdir """&amp;shortcut設定!$F$4&amp;"\"&amp;shortcut設定!$F$8&amp;""" &amp; """&amp;shortcut設定!$F$7&amp;""" """&amp;$R101&amp;""" """&amp;$C101&amp;"""",
  ""
)</f>
        <v/>
      </c>
      <c r="R101" s="31" t="str">
        <f>IF(
  AND($A101&lt;&gt;"",$H101&lt;&gt;"-",$H101&lt;&gt;""),
  shortcut設定!$F$4&amp;"\"&amp;shortcut設定!$F$8&amp;"\"&amp;H101&amp;"（"&amp;B101&amp;"）.lnk",
  ""
)</f>
        <v/>
      </c>
      <c r="S101" s="30" t="str">
        <f>IF(
  AND($A101&lt;&gt;"",$I101&lt;&gt;"-",$I101&lt;&gt;""),
  """"&amp;shortcut設定!$F$7&amp;""" """&amp;$V101&amp;""" """&amp;$C101&amp;"""",
  ""
)</f>
        <v/>
      </c>
      <c r="T101" s="10" t="str">
        <f ca="1">IFERROR(
  VLOOKUP(
    $F101,
    shortcut設定!$F:$J,
    MATCH(
      "ProgramsIndex",
      shortcut設定!$F$11:$J$11,
      0
    ),
    FALSE
  ),
  ""
)</f>
        <v>123</v>
      </c>
      <c r="U101" s="37" t="str">
        <f t="shared" si="4"/>
        <v/>
      </c>
      <c r="V101" s="30" t="str">
        <f>IF(
  AND($A101&lt;&gt;"",$I101="○"),
  shortcut設定!$F$5&amp;"\"&amp;T101&amp;"_"&amp;A101&amp;"（"&amp;B101&amp;"）"&amp;U101&amp;".lnk",
  ""
)</f>
        <v/>
      </c>
      <c r="W101" s="30" t="str">
        <f>IF(
  AND($A101&lt;&gt;"",$K101="○"),
  """"&amp;shortcut設定!$F$7&amp;""" """&amp;$X101&amp;""" """&amp;$C101&amp;"""",
  ""
)</f>
        <v/>
      </c>
      <c r="X101" s="10" t="str">
        <f>IF(
  AND($A101&lt;&gt;"",$K101="○"),
  shortcut設定!$F$6&amp;"\"&amp;A101&amp;"（"&amp;B101&amp;"）.lnk",
  ""
)</f>
        <v/>
      </c>
      <c r="Y101" s="138" t="s">
        <v>326</v>
      </c>
    </row>
    <row r="102" spans="1:25">
      <c r="A102" s="10" t="s">
        <v>861</v>
      </c>
      <c r="B102" s="10" t="s">
        <v>1002</v>
      </c>
      <c r="C102" s="10" t="s">
        <v>463</v>
      </c>
      <c r="D102" s="32" t="s">
        <v>284</v>
      </c>
      <c r="E102" s="32" t="s">
        <v>284</v>
      </c>
      <c r="F102" s="10" t="s">
        <v>131</v>
      </c>
      <c r="G102" s="32" t="s">
        <v>1064</v>
      </c>
      <c r="H102" s="32" t="s">
        <v>130</v>
      </c>
      <c r="I102" s="140" t="s">
        <v>130</v>
      </c>
      <c r="J102" s="141" t="s">
        <v>764</v>
      </c>
      <c r="K102" s="32" t="s">
        <v>130</v>
      </c>
      <c r="L102" s="10" t="str">
        <f>IF(
  AND(
    $A102&lt;&gt;"",
    COUNTIF(C:C,$A102)&gt;1
  ),
  "★NG★",
  ""
)</f>
        <v/>
      </c>
      <c r="M102" s="10" t="str">
        <f t="shared" si="5"/>
        <v/>
      </c>
      <c r="N102" s="30" t="str">
        <f ca="1">IF(
  AND($A102&lt;&gt;"",$G102="○"),
  "mkdir """&amp;P102&amp;""" &amp; """&amp;shortcut設定!$F$7&amp;""" """&amp;P102&amp;"\"&amp;A102&amp;"（"&amp;B102&amp;"）.lnk"" """&amp;C102&amp;"""",
  ""
)</f>
        <v>mkdir "%USERPROFILE%\AppData\Roaming\Microsoft\Windows\Start Menu\Programs\122_Doc_View" &amp; "C:\codes\vbs\command\CreateShortcutFile.vbs" "%USERPROFILE%\AppData\Roaming\Microsoft\Windows\Start Menu\Programs\122_Doc_View\WinSCP（SFTP接続）.lnk" "C:\prg_exe\WinSCP\WinSCP.exe"</v>
      </c>
      <c r="O102" s="10" t="str">
        <f ca="1">IFERROR(
  VLOOKUP(
    $F102,
    shortcut設定!$F:$J,
    MATCH(
      "ProgramsIndex",
      shortcut設定!$F$11:$J$11,
      0
    ),
    FALSE
  ),
  ""
)</f>
        <v>122</v>
      </c>
      <c r="P102" s="30" t="str">
        <f ca="1">IF(
  AND($A102&lt;&gt;"",$G102="○"),
  shortcut設定!$F$4&amp;"\"&amp;O102&amp;"_"&amp;F102,
  ""
)</f>
        <v>%USERPROFILE%\AppData\Roaming\Microsoft\Windows\Start Menu\Programs\122_Doc_View</v>
      </c>
      <c r="Q102" s="30" t="str">
        <f>IF(
  AND($A102&lt;&gt;"",$H102&lt;&gt;"-",$H102&lt;&gt;""),
  "mkdir """&amp;shortcut設定!$F$4&amp;"\"&amp;shortcut設定!$F$8&amp;""" &amp; """&amp;shortcut設定!$F$7&amp;""" """&amp;$R102&amp;""" """&amp;$C102&amp;"""",
  ""
)</f>
        <v/>
      </c>
      <c r="R102" s="31" t="str">
        <f>IF(
  AND($A102&lt;&gt;"",$H102&lt;&gt;"-",$H102&lt;&gt;""),
  shortcut設定!$F$4&amp;"\"&amp;shortcut設定!$F$8&amp;"\"&amp;H102&amp;"（"&amp;B102&amp;"）.lnk",
  ""
)</f>
        <v/>
      </c>
      <c r="S102" s="30" t="str">
        <f>IF(
  AND($A102&lt;&gt;"",$I102&lt;&gt;"-",$I102&lt;&gt;""),
  """"&amp;shortcut設定!$F$7&amp;""" """&amp;$V102&amp;""" """&amp;$C102&amp;"""",
  ""
)</f>
        <v/>
      </c>
      <c r="T102" s="10" t="str">
        <f ca="1">IFERROR(
  VLOOKUP(
    $F102,
    shortcut設定!$F:$J,
    MATCH(
      "ProgramsIndex",
      shortcut設定!$F$11:$J$11,
      0
    ),
    FALSE
  ),
  ""
)</f>
        <v>122</v>
      </c>
      <c r="U102" s="37" t="str">
        <f t="shared" si="4"/>
        <v/>
      </c>
      <c r="V102" s="30" t="str">
        <f>IF(
  AND($A102&lt;&gt;"",$I102="○"),
  shortcut設定!$F$5&amp;"\"&amp;T102&amp;"_"&amp;A102&amp;"（"&amp;B102&amp;"）"&amp;U102&amp;".lnk",
  ""
)</f>
        <v/>
      </c>
      <c r="W102" s="30" t="str">
        <f>IF(
  AND($A102&lt;&gt;"",$K102="○"),
  """"&amp;shortcut設定!$F$7&amp;""" """&amp;$X102&amp;""" """&amp;$C102&amp;"""",
  ""
)</f>
        <v/>
      </c>
      <c r="X102" s="10" t="str">
        <f>IF(
  AND($A102&lt;&gt;"",$K102="○"),
  shortcut設定!$F$6&amp;"\"&amp;A102&amp;"（"&amp;B102&amp;"）.lnk",
  ""
)</f>
        <v/>
      </c>
      <c r="Y102" s="138" t="s">
        <v>326</v>
      </c>
    </row>
    <row r="103" spans="1:25">
      <c r="A103" s="10" t="s">
        <v>862</v>
      </c>
      <c r="B103" s="10" t="s">
        <v>952</v>
      </c>
      <c r="C103" s="10" t="s">
        <v>464</v>
      </c>
      <c r="D103" s="32" t="s">
        <v>284</v>
      </c>
      <c r="E103" s="32" t="s">
        <v>284</v>
      </c>
      <c r="F103" s="10" t="s">
        <v>134</v>
      </c>
      <c r="G103" s="32" t="s">
        <v>1064</v>
      </c>
      <c r="H103" s="32" t="s">
        <v>130</v>
      </c>
      <c r="I103" s="140" t="s">
        <v>130</v>
      </c>
      <c r="J103" s="141" t="s">
        <v>764</v>
      </c>
      <c r="K103" s="32" t="s">
        <v>130</v>
      </c>
      <c r="L103" s="10" t="str">
        <f>IF(
  AND(
    $A103&lt;&gt;"",
    COUNTIF(C:C,$A103)&gt;1
  ),
  "★NG★",
  ""
)</f>
        <v/>
      </c>
      <c r="M103" s="10" t="str">
        <f t="shared" si="5"/>
        <v/>
      </c>
      <c r="N103" s="30" t="str">
        <f ca="1">IF(
  AND($A103&lt;&gt;"",$G103="○"),
  "mkdir """&amp;P103&amp;""" &amp; """&amp;shortcut設定!$F$7&amp;""" """&amp;P103&amp;"\"&amp;A103&amp;"（"&amp;B103&amp;"）.lnk"" """&amp;C103&amp;"""",
  ""
)</f>
        <v>mkdir "%USERPROFILE%\AppData\Roaming\Microsoft\Windows\Start Menu\Programs\172_Utility_Other" &amp; "C:\codes\vbs\command\CreateShortcutFile.vbs" "%USERPROFILE%\AppData\Roaming\Microsoft\Windows\Start Menu\Programs\172_Utility_Other\WinShot（スクリーンショット）.lnk" "C:\prg_exe\WinShot\WinShot.exe"</v>
      </c>
      <c r="O103" s="10" t="str">
        <f ca="1">IFERROR(
  VLOOKUP(
    $F103,
    shortcut設定!$F:$J,
    MATCH(
      "ProgramsIndex",
      shortcut設定!$F$11:$J$11,
      0
    ),
    FALSE
  ),
  ""
)</f>
        <v>172</v>
      </c>
      <c r="P103" s="30" t="str">
        <f ca="1">IF(
  AND($A103&lt;&gt;"",$G103="○"),
  shortcut設定!$F$4&amp;"\"&amp;O103&amp;"_"&amp;F103,
  ""
)</f>
        <v>%USERPROFILE%\AppData\Roaming\Microsoft\Windows\Start Menu\Programs\172_Utility_Other</v>
      </c>
      <c r="Q103" s="30" t="str">
        <f>IF(
  AND($A103&lt;&gt;"",$H103&lt;&gt;"-",$H103&lt;&gt;""),
  "mkdir """&amp;shortcut設定!$F$4&amp;"\"&amp;shortcut設定!$F$8&amp;""" &amp; """&amp;shortcut設定!$F$7&amp;""" """&amp;$R103&amp;""" """&amp;$C103&amp;"""",
  ""
)</f>
        <v/>
      </c>
      <c r="R103" s="31" t="str">
        <f>IF(
  AND($A103&lt;&gt;"",$H103&lt;&gt;"-",$H103&lt;&gt;""),
  shortcut設定!$F$4&amp;"\"&amp;shortcut設定!$F$8&amp;"\"&amp;H103&amp;"（"&amp;B103&amp;"）.lnk",
  ""
)</f>
        <v/>
      </c>
      <c r="S103" s="30" t="str">
        <f>IF(
  AND($A103&lt;&gt;"",$I103&lt;&gt;"-",$I103&lt;&gt;""),
  """"&amp;shortcut設定!$F$7&amp;""" """&amp;$V103&amp;""" """&amp;$C103&amp;"""",
  ""
)</f>
        <v/>
      </c>
      <c r="T103" s="10" t="str">
        <f ca="1">IFERROR(
  VLOOKUP(
    $F103,
    shortcut設定!$F:$J,
    MATCH(
      "ProgramsIndex",
      shortcut設定!$F$11:$J$11,
      0
    ),
    FALSE
  ),
  ""
)</f>
        <v>172</v>
      </c>
      <c r="U103" s="37" t="str">
        <f t="shared" si="4"/>
        <v/>
      </c>
      <c r="V103" s="30" t="str">
        <f>IF(
  AND($A103&lt;&gt;"",$I103="○"),
  shortcut設定!$F$5&amp;"\"&amp;T103&amp;"_"&amp;A103&amp;"（"&amp;B103&amp;"）"&amp;U103&amp;".lnk",
  ""
)</f>
        <v/>
      </c>
      <c r="W103" s="30" t="str">
        <f>IF(
  AND($A103&lt;&gt;"",$K103="○"),
  """"&amp;shortcut設定!$F$7&amp;""" """&amp;$X103&amp;""" """&amp;$C103&amp;"""",
  ""
)</f>
        <v/>
      </c>
      <c r="X103" s="10" t="str">
        <f>IF(
  AND($A103&lt;&gt;"",$K103="○"),
  shortcut設定!$F$6&amp;"\"&amp;A103&amp;"（"&amp;B103&amp;"）.lnk",
  ""
)</f>
        <v/>
      </c>
      <c r="Y103" s="138" t="s">
        <v>326</v>
      </c>
    </row>
    <row r="104" spans="1:25">
      <c r="A104" s="10" t="s">
        <v>863</v>
      </c>
      <c r="B104" s="10" t="s">
        <v>1003</v>
      </c>
      <c r="C104" s="10" t="s">
        <v>465</v>
      </c>
      <c r="D104" s="32" t="s">
        <v>317</v>
      </c>
      <c r="E104" s="32" t="s">
        <v>284</v>
      </c>
      <c r="F104" s="10" t="s">
        <v>134</v>
      </c>
      <c r="G104" s="32" t="s">
        <v>1064</v>
      </c>
      <c r="H104" s="32" t="s">
        <v>130</v>
      </c>
      <c r="I104" s="140" t="s">
        <v>130</v>
      </c>
      <c r="J104" s="141" t="s">
        <v>764</v>
      </c>
      <c r="K104" s="32" t="s">
        <v>130</v>
      </c>
      <c r="L104" s="10" t="str">
        <f>IF(
  AND(
    $A104&lt;&gt;"",
    COUNTIF(C:C,$A104)&gt;1
  ),
  "★NG★",
  ""
)</f>
        <v/>
      </c>
      <c r="M104" s="10" t="str">
        <f t="shared" si="5"/>
        <v/>
      </c>
      <c r="N104" s="30" t="str">
        <f ca="1">IF(
  AND($A104&lt;&gt;"",$G104="○"),
  "mkdir """&amp;P104&amp;""" &amp; """&amp;shortcut設定!$F$7&amp;""" """&amp;P104&amp;"\"&amp;A104&amp;"（"&amp;B104&amp;"）.lnk"" """&amp;C104&amp;"""",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v>
      </c>
      <c r="O104" s="10" t="str">
        <f ca="1">IFERROR(
  VLOOKUP(
    $F104,
    shortcut設定!$F:$J,
    MATCH(
      "ProgramsIndex",
      shortcut設定!$F$11:$J$11,
      0
    ),
    FALSE
  ),
  ""
)</f>
        <v>172</v>
      </c>
      <c r="P104" s="30" t="str">
        <f ca="1">IF(
  AND($A104&lt;&gt;"",$G104="○"),
  shortcut設定!$F$4&amp;"\"&amp;O104&amp;"_"&amp;F104,
  ""
)</f>
        <v>%USERPROFILE%\AppData\Roaming\Microsoft\Windows\Start Menu\Programs\172_Utility_Other</v>
      </c>
      <c r="Q104" s="30" t="str">
        <f>IF(
  AND($A104&lt;&gt;"",$H104&lt;&gt;"-",$H104&lt;&gt;""),
  "mkdir """&amp;shortcut設定!$F$4&amp;"\"&amp;shortcut設定!$F$8&amp;""" &amp; """&amp;shortcut設定!$F$7&amp;""" """&amp;$R104&amp;""" """&amp;$C104&amp;"""",
  ""
)</f>
        <v/>
      </c>
      <c r="R104" s="31" t="str">
        <f>IF(
  AND($A104&lt;&gt;"",$H104&lt;&gt;"-",$H104&lt;&gt;""),
  shortcut設定!$F$4&amp;"\"&amp;shortcut設定!$F$8&amp;"\"&amp;H104&amp;"（"&amp;B104&amp;"）.lnk",
  ""
)</f>
        <v/>
      </c>
      <c r="S104" s="30" t="str">
        <f>IF(
  AND($A104&lt;&gt;"",$I104&lt;&gt;"-",$I104&lt;&gt;""),
  """"&amp;shortcut設定!$F$7&amp;""" """&amp;$V104&amp;""" """&amp;$C104&amp;"""",
  ""
)</f>
        <v/>
      </c>
      <c r="T104" s="10" t="str">
        <f ca="1">IFERROR(
  VLOOKUP(
    $F104,
    shortcut設定!$F:$J,
    MATCH(
      "ProgramsIndex",
      shortcut設定!$F$11:$J$11,
      0
    ),
    FALSE
  ),
  ""
)</f>
        <v>172</v>
      </c>
      <c r="U104" s="37" t="str">
        <f t="shared" si="4"/>
        <v/>
      </c>
      <c r="V104" s="30" t="str">
        <f>IF(
  AND($A104&lt;&gt;"",$I104="○"),
  shortcut設定!$F$5&amp;"\"&amp;T104&amp;"_"&amp;A104&amp;"（"&amp;B104&amp;"）"&amp;U104&amp;".lnk",
  ""
)</f>
        <v/>
      </c>
      <c r="W104" s="30" t="str">
        <f>IF(
  AND($A104&lt;&gt;"",$K104="○"),
  """"&amp;shortcut設定!$F$7&amp;""" """&amp;$X104&amp;""" """&amp;$C104&amp;"""",
  ""
)</f>
        <v/>
      </c>
      <c r="X104" s="10" t="str">
        <f>IF(
  AND($A104&lt;&gt;"",$K104="○"),
  shortcut設定!$F$6&amp;"\"&amp;A104&amp;"（"&amp;B104&amp;"）.lnk",
  ""
)</f>
        <v/>
      </c>
      <c r="Y104" s="138" t="s">
        <v>326</v>
      </c>
    </row>
    <row r="105" spans="1:25">
      <c r="A105" s="10" t="s">
        <v>864</v>
      </c>
      <c r="B105" s="10" t="s">
        <v>931</v>
      </c>
      <c r="C105" s="10" t="s">
        <v>466</v>
      </c>
      <c r="D105" s="32" t="s">
        <v>284</v>
      </c>
      <c r="E105" s="32" t="s">
        <v>284</v>
      </c>
      <c r="F105" s="10" t="s">
        <v>131</v>
      </c>
      <c r="G105" s="32" t="s">
        <v>1064</v>
      </c>
      <c r="H105" s="32" t="s">
        <v>130</v>
      </c>
      <c r="I105" s="140" t="s">
        <v>130</v>
      </c>
      <c r="J105" s="141" t="s">
        <v>764</v>
      </c>
      <c r="K105" s="32" t="s">
        <v>130</v>
      </c>
      <c r="L105" s="10" t="str">
        <f>IF(
  AND(
    $A105&lt;&gt;"",
    COUNTIF(C:C,$A105)&gt;1
  ),
  "★NG★",
  ""
)</f>
        <v/>
      </c>
      <c r="M105" s="10" t="str">
        <f t="shared" si="5"/>
        <v/>
      </c>
      <c r="N105" s="30" t="str">
        <f ca="1">IF(
  AND($A105&lt;&gt;"",$G105="○"),
  "mkdir """&amp;P105&amp;""" &amp; """&amp;shortcut設定!$F$7&amp;""" """&amp;P105&amp;"\"&amp;A105&amp;"（"&amp;B105&amp;"）.lnk"" """&amp;C105&amp;"""",
  ""
)</f>
        <v>mkdir "%USERPROFILE%\AppData\Roaming\Microsoft\Windows\Start Menu\Programs\122_Doc_View" &amp; "C:\codes\vbs\command\CreateShortcutFile.vbs" "%USERPROFILE%\AppData\Roaming\Microsoft\Windows\Start Menu\Programs\122_Doc_View\X-Finder（ファイラー）.lnk" "C:\prg_exe\X-Finder\XF.exe"</v>
      </c>
      <c r="O105" s="10" t="str">
        <f ca="1">IFERROR(
  VLOOKUP(
    $F105,
    shortcut設定!$F:$J,
    MATCH(
      "ProgramsIndex",
      shortcut設定!$F$11:$J$11,
      0
    ),
    FALSE
  ),
  ""
)</f>
        <v>122</v>
      </c>
      <c r="P105" s="30" t="str">
        <f ca="1">IF(
  AND($A105&lt;&gt;"",$G105="○"),
  shortcut設定!$F$4&amp;"\"&amp;O105&amp;"_"&amp;F105,
  ""
)</f>
        <v>%USERPROFILE%\AppData\Roaming\Microsoft\Windows\Start Menu\Programs\122_Doc_View</v>
      </c>
      <c r="Q105" s="30" t="str">
        <f>IF(
  AND($A105&lt;&gt;"",$H105&lt;&gt;"-",$H105&lt;&gt;""),
  "mkdir """&amp;shortcut設定!$F$4&amp;"\"&amp;shortcut設定!$F$8&amp;""" &amp; """&amp;shortcut設定!$F$7&amp;""" """&amp;$R105&amp;""" """&amp;$C105&amp;"""",
  ""
)</f>
        <v/>
      </c>
      <c r="R105" s="31" t="str">
        <f>IF(
  AND($A105&lt;&gt;"",$H105&lt;&gt;"-",$H105&lt;&gt;""),
  shortcut設定!$F$4&amp;"\"&amp;shortcut設定!$F$8&amp;"\"&amp;H105&amp;"（"&amp;B105&amp;"）.lnk",
  ""
)</f>
        <v/>
      </c>
      <c r="S105" s="30" t="str">
        <f>IF(
  AND($A105&lt;&gt;"",$I105&lt;&gt;"-",$I105&lt;&gt;""),
  """"&amp;shortcut設定!$F$7&amp;""" """&amp;$V105&amp;""" """&amp;$C105&amp;"""",
  ""
)</f>
        <v/>
      </c>
      <c r="T105" s="10" t="str">
        <f ca="1">IFERROR(
  VLOOKUP(
    $F105,
    shortcut設定!$F:$J,
    MATCH(
      "ProgramsIndex",
      shortcut設定!$F$11:$J$11,
      0
    ),
    FALSE
  ),
  ""
)</f>
        <v>122</v>
      </c>
      <c r="U105" s="37" t="str">
        <f t="shared" si="4"/>
        <v/>
      </c>
      <c r="V105" s="30" t="str">
        <f>IF(
  AND($A105&lt;&gt;"",$I105="○"),
  shortcut設定!$F$5&amp;"\"&amp;T105&amp;"_"&amp;A105&amp;"（"&amp;B105&amp;"）"&amp;U105&amp;".lnk",
  ""
)</f>
        <v/>
      </c>
      <c r="W105" s="30" t="str">
        <f>IF(
  AND($A105&lt;&gt;"",$K105="○"),
  """"&amp;shortcut設定!$F$7&amp;""" """&amp;$X105&amp;""" """&amp;$C105&amp;"""",
  ""
)</f>
        <v/>
      </c>
      <c r="X105" s="10" t="str">
        <f>IF(
  AND($A105&lt;&gt;"",$K105="○"),
  shortcut設定!$F$6&amp;"\"&amp;A105&amp;"（"&amp;B105&amp;"）.lnk",
  ""
)</f>
        <v/>
      </c>
      <c r="Y105" s="138" t="s">
        <v>326</v>
      </c>
    </row>
    <row r="106" spans="1:25">
      <c r="A106" s="10" t="s">
        <v>865</v>
      </c>
      <c r="B106" s="10" t="s">
        <v>1004</v>
      </c>
      <c r="C106" s="10" t="s">
        <v>467</v>
      </c>
      <c r="D106" s="32" t="s">
        <v>317</v>
      </c>
      <c r="E106" s="32" t="s">
        <v>284</v>
      </c>
      <c r="F106" s="10" t="s">
        <v>151</v>
      </c>
      <c r="G106" s="32" t="s">
        <v>1064</v>
      </c>
      <c r="H106" s="32" t="s">
        <v>130</v>
      </c>
      <c r="I106" s="140" t="s">
        <v>130</v>
      </c>
      <c r="J106" s="141" t="s">
        <v>764</v>
      </c>
      <c r="K106" s="32" t="s">
        <v>130</v>
      </c>
      <c r="L106" s="10" t="str">
        <f>IF(
  AND(
    $A106&lt;&gt;"",
    COUNTIF(C:C,$A106)&gt;1
  ),
  "★NG★",
  ""
)</f>
        <v/>
      </c>
      <c r="M106" s="10" t="str">
        <f t="shared" si="5"/>
        <v/>
      </c>
      <c r="N106" s="30" t="str">
        <f ca="1">IF(
  AND($A106&lt;&gt;"",$G106="○"),
  "mkdir """&amp;P106&amp;""" &amp; """&amp;shortcut設定!$F$7&amp;""" """&amp;P106&amp;"\"&amp;A106&amp;"（"&amp;B106&amp;"）.lnk"" """&amp;C106&amp;"""",
  ""
)</f>
        <v>mkdir "%USERPROFILE%\AppData\Roaming\Microsoft\Windows\Start Menu\Programs\162_Network_Local" &amp; "C:\codes\vbs\command\CreateShortcutFile.vbs" "%USERPROFILE%\AppData\Roaming\Microsoft\Windows\Start Menu\Programs\162_Network_Local\RealVNC-Viewer（RDP-Mac）.lnk" "C:\prg_exe\RealVNC-Viewer\RealVNC-Viewer.exe"</v>
      </c>
      <c r="O106" s="10" t="str">
        <f ca="1">IFERROR(
  VLOOKUP(
    $F106,
    shortcut設定!$F:$J,
    MATCH(
      "ProgramsIndex",
      shortcut設定!$F$11:$J$11,
      0
    ),
    FALSE
  ),
  ""
)</f>
        <v>162</v>
      </c>
      <c r="P106" s="30" t="str">
        <f ca="1">IF(
  AND($A106&lt;&gt;"",$G106="○"),
  shortcut設定!$F$4&amp;"\"&amp;O106&amp;"_"&amp;F106,
  ""
)</f>
        <v>%USERPROFILE%\AppData\Roaming\Microsoft\Windows\Start Menu\Programs\162_Network_Local</v>
      </c>
      <c r="Q106" s="30" t="str">
        <f>IF(
  AND($A106&lt;&gt;"",$H106&lt;&gt;"-",$H106&lt;&gt;""),
  "mkdir """&amp;shortcut設定!$F$4&amp;"\"&amp;shortcut設定!$F$8&amp;""" &amp; """&amp;shortcut設定!$F$7&amp;""" """&amp;$R106&amp;""" """&amp;$C106&amp;"""",
  ""
)</f>
        <v/>
      </c>
      <c r="R106" s="31" t="str">
        <f>IF(
  AND($A106&lt;&gt;"",$H106&lt;&gt;"-",$H106&lt;&gt;""),
  shortcut設定!$F$4&amp;"\"&amp;shortcut設定!$F$8&amp;"\"&amp;H106&amp;"（"&amp;B106&amp;"）.lnk",
  ""
)</f>
        <v/>
      </c>
      <c r="S106" s="30" t="str">
        <f>IF(
  AND($A106&lt;&gt;"",$I106&lt;&gt;"-",$I106&lt;&gt;""),
  """"&amp;shortcut設定!$F$7&amp;""" """&amp;$V106&amp;""" """&amp;$C106&amp;"""",
  ""
)</f>
        <v/>
      </c>
      <c r="T106" s="10" t="str">
        <f ca="1">IFERROR(
  VLOOKUP(
    $F106,
    shortcut設定!$F:$J,
    MATCH(
      "ProgramsIndex",
      shortcut設定!$F$11:$J$11,
      0
    ),
    FALSE
  ),
  ""
)</f>
        <v>162</v>
      </c>
      <c r="U106" s="37" t="str">
        <f t="shared" si="4"/>
        <v/>
      </c>
      <c r="V106" s="30" t="str">
        <f>IF(
  AND($A106&lt;&gt;"",$I106="○"),
  shortcut設定!$F$5&amp;"\"&amp;T106&amp;"_"&amp;A106&amp;"（"&amp;B106&amp;"）"&amp;U106&amp;".lnk",
  ""
)</f>
        <v/>
      </c>
      <c r="W106" s="30" t="str">
        <f>IF(
  AND($A106&lt;&gt;"",$K106="○"),
  """"&amp;shortcut設定!$F$7&amp;""" """&amp;$X106&amp;""" """&amp;$C106&amp;"""",
  ""
)</f>
        <v/>
      </c>
      <c r="X106" s="10" t="str">
        <f>IF(
  AND($A106&lt;&gt;"",$K106="○"),
  shortcut設定!$F$6&amp;"\"&amp;A106&amp;"（"&amp;B106&amp;"）.lnk",
  ""
)</f>
        <v/>
      </c>
      <c r="Y106" s="138" t="s">
        <v>326</v>
      </c>
    </row>
    <row r="107" spans="1:25">
      <c r="A107" s="10" t="s">
        <v>866</v>
      </c>
      <c r="B107" s="10" t="s">
        <v>1005</v>
      </c>
      <c r="C107" s="10" t="s">
        <v>468</v>
      </c>
      <c r="D107" s="32" t="s">
        <v>317</v>
      </c>
      <c r="E107" s="32" t="s">
        <v>284</v>
      </c>
      <c r="F107" s="10" t="s">
        <v>134</v>
      </c>
      <c r="G107" s="32" t="s">
        <v>1064</v>
      </c>
      <c r="H107" s="32" t="s">
        <v>130</v>
      </c>
      <c r="I107" s="140" t="s">
        <v>130</v>
      </c>
      <c r="J107" s="141" t="s">
        <v>764</v>
      </c>
      <c r="K107" s="32" t="s">
        <v>130</v>
      </c>
      <c r="L107" s="10" t="str">
        <f>IF(
  AND(
    $A107&lt;&gt;"",
    COUNTIF(C:C,$A107)&gt;1
  ),
  "★NG★",
  ""
)</f>
        <v/>
      </c>
      <c r="M107" s="10" t="str">
        <f t="shared" si="5"/>
        <v/>
      </c>
      <c r="N107" s="30" t="str">
        <f ca="1">IF(
  AND($A107&lt;&gt;"",$G107="○"),
  "mkdir """&amp;P107&amp;""" &amp; """&amp;shortcut設定!$F$7&amp;""" """&amp;P107&amp;"\"&amp;A107&amp;"（"&amp;B107&amp;"）.lnk"" """&amp;C107&amp;"""",
  ""
)</f>
        <v>mkdir "%USERPROFILE%\AppData\Roaming\Microsoft\Windows\Start Menu\Programs\172_Utility_Other" &amp; "C:\codes\vbs\command\CreateShortcutFile.vbs" "%USERPROFILE%\AppData\Roaming\Microsoft\Windows\Start Menu\Programs\172_Utility_Other\ClickStamper（電子印作成）.lnk" "C:\prg_exe\ClickStamper\ClickStamper.exe"</v>
      </c>
      <c r="O107" s="10" t="str">
        <f ca="1">IFERROR(
  VLOOKUP(
    $F107,
    shortcut設定!$F:$J,
    MATCH(
      "ProgramsIndex",
      shortcut設定!$F$11:$J$11,
      0
    ),
    FALSE
  ),
  ""
)</f>
        <v>172</v>
      </c>
      <c r="P107" s="30" t="str">
        <f ca="1">IF(
  AND($A107&lt;&gt;"",$G107="○"),
  shortcut設定!$F$4&amp;"\"&amp;O107&amp;"_"&amp;F107,
  ""
)</f>
        <v>%USERPROFILE%\AppData\Roaming\Microsoft\Windows\Start Menu\Programs\172_Utility_Other</v>
      </c>
      <c r="Q107" s="30" t="str">
        <f>IF(
  AND($A107&lt;&gt;"",$H107&lt;&gt;"-",$H107&lt;&gt;""),
  "mkdir """&amp;shortcut設定!$F$4&amp;"\"&amp;shortcut設定!$F$8&amp;""" &amp; """&amp;shortcut設定!$F$7&amp;""" """&amp;$R107&amp;""" """&amp;$C107&amp;"""",
  ""
)</f>
        <v/>
      </c>
      <c r="R107" s="31" t="str">
        <f>IF(
  AND($A107&lt;&gt;"",$H107&lt;&gt;"-",$H107&lt;&gt;""),
  shortcut設定!$F$4&amp;"\"&amp;shortcut設定!$F$8&amp;"\"&amp;H107&amp;"（"&amp;B107&amp;"）.lnk",
  ""
)</f>
        <v/>
      </c>
      <c r="S107" s="30" t="str">
        <f>IF(
  AND($A107&lt;&gt;"",$I107&lt;&gt;"-",$I107&lt;&gt;""),
  """"&amp;shortcut設定!$F$7&amp;""" """&amp;$V107&amp;""" """&amp;$C107&amp;"""",
  ""
)</f>
        <v/>
      </c>
      <c r="T107" s="10" t="str">
        <f ca="1">IFERROR(
  VLOOKUP(
    $F107,
    shortcut設定!$F:$J,
    MATCH(
      "ProgramsIndex",
      shortcut設定!$F$11:$J$11,
      0
    ),
    FALSE
  ),
  ""
)</f>
        <v>172</v>
      </c>
      <c r="U107" s="37" t="str">
        <f t="shared" si="4"/>
        <v/>
      </c>
      <c r="V107" s="30" t="str">
        <f>IF(
  AND($A107&lt;&gt;"",$I107="○"),
  shortcut設定!$F$5&amp;"\"&amp;T107&amp;"_"&amp;A107&amp;"（"&amp;B107&amp;"）"&amp;U107&amp;".lnk",
  ""
)</f>
        <v/>
      </c>
      <c r="W107" s="30" t="str">
        <f>IF(
  AND($A107&lt;&gt;"",$K107="○"),
  """"&amp;shortcut設定!$F$7&amp;""" """&amp;$X107&amp;""" """&amp;$C107&amp;"""",
  ""
)</f>
        <v/>
      </c>
      <c r="X107" s="10" t="str">
        <f>IF(
  AND($A107&lt;&gt;"",$K107="○"),
  shortcut設定!$F$6&amp;"\"&amp;A107&amp;"（"&amp;B107&amp;"）.lnk",
  ""
)</f>
        <v/>
      </c>
      <c r="Y107" s="138" t="s">
        <v>326</v>
      </c>
    </row>
    <row r="108" spans="1:25">
      <c r="A108" s="10" t="s">
        <v>112</v>
      </c>
      <c r="B108" s="10" t="s">
        <v>1006</v>
      </c>
      <c r="C108" s="10" t="s">
        <v>159</v>
      </c>
      <c r="D108" s="32" t="s">
        <v>317</v>
      </c>
      <c r="E108" s="32" t="s">
        <v>284</v>
      </c>
      <c r="F108" s="10" t="s">
        <v>148</v>
      </c>
      <c r="G108" s="32" t="s">
        <v>1064</v>
      </c>
      <c r="H108" s="32" t="s">
        <v>130</v>
      </c>
      <c r="I108" s="140" t="s">
        <v>130</v>
      </c>
      <c r="J108" s="141" t="s">
        <v>764</v>
      </c>
      <c r="K108" s="32" t="s">
        <v>130</v>
      </c>
      <c r="L108" s="10" t="str">
        <f>IF(
  AND(
    $A108&lt;&gt;"",
    COUNTIF(C:C,$A108)&gt;1
  ),
  "★NG★",
  ""
)</f>
        <v/>
      </c>
      <c r="M108" s="10" t="str">
        <f t="shared" si="5"/>
        <v/>
      </c>
      <c r="N108" s="30" t="str">
        <f ca="1">IF(
  AND($A108&lt;&gt;"",$G108="○"),
  "mkdir """&amp;P108&amp;""" &amp; """&amp;shortcut設定!$F$7&amp;""" """&amp;P108&amp;"\"&amp;A108&amp;"（"&amp;B108&amp;"）.lnk"" """&amp;C108&amp;"""",
  ""
)</f>
        <v>mkdir "%USERPROFILE%\AppData\Roaming\Microsoft\Windows\Start Menu\Programs\143_Movie_Edit" &amp; "C:\codes\vbs\command\CreateShortcutFile.vbs" "%USERPROFILE%\AppData\Roaming\Microsoft\Windows\Start Menu\Programs\143_Movie_Edit\DVD Shrink（DVDリッピング）.lnk" "C:\prg\DVD Shrink\DVD Shrink 3.2.exe"</v>
      </c>
      <c r="O108" s="10" t="str">
        <f ca="1">IFERROR(
  VLOOKUP(
    $F108,
    shortcut設定!$F:$J,
    MATCH(
      "ProgramsIndex",
      shortcut設定!$F$11:$J$11,
      0
    ),
    FALSE
  ),
  ""
)</f>
        <v>143</v>
      </c>
      <c r="P108" s="30" t="str">
        <f ca="1">IF(
  AND($A108&lt;&gt;"",$G108="○"),
  shortcut設定!$F$4&amp;"\"&amp;O108&amp;"_"&amp;F108,
  ""
)</f>
        <v>%USERPROFILE%\AppData\Roaming\Microsoft\Windows\Start Menu\Programs\143_Movie_Edit</v>
      </c>
      <c r="Q108" s="30" t="str">
        <f>IF(
  AND($A108&lt;&gt;"",$H108&lt;&gt;"-",$H108&lt;&gt;""),
  "mkdir """&amp;shortcut設定!$F$4&amp;"\"&amp;shortcut設定!$F$8&amp;""" &amp; """&amp;shortcut設定!$F$7&amp;""" """&amp;$R108&amp;""" """&amp;$C108&amp;"""",
  ""
)</f>
        <v/>
      </c>
      <c r="R108" s="31" t="str">
        <f>IF(
  AND($A108&lt;&gt;"",$H108&lt;&gt;"-",$H108&lt;&gt;""),
  shortcut設定!$F$4&amp;"\"&amp;shortcut設定!$F$8&amp;"\"&amp;H108&amp;"（"&amp;B108&amp;"）.lnk",
  ""
)</f>
        <v/>
      </c>
      <c r="S108" s="30" t="str">
        <f>IF(
  AND($A108&lt;&gt;"",$I108&lt;&gt;"-",$I108&lt;&gt;""),
  """"&amp;shortcut設定!$F$7&amp;""" """&amp;$V108&amp;""" """&amp;$C108&amp;"""",
  ""
)</f>
        <v/>
      </c>
      <c r="T108" s="10" t="str">
        <f ca="1">IFERROR(
  VLOOKUP(
    $F108,
    shortcut設定!$F:$J,
    MATCH(
      "ProgramsIndex",
      shortcut設定!$F$11:$J$11,
      0
    ),
    FALSE
  ),
  ""
)</f>
        <v>143</v>
      </c>
      <c r="U108" s="37" t="str">
        <f t="shared" si="4"/>
        <v/>
      </c>
      <c r="V108" s="30" t="str">
        <f>IF(
  AND($A108&lt;&gt;"",$I108="○"),
  shortcut設定!$F$5&amp;"\"&amp;T108&amp;"_"&amp;A108&amp;"（"&amp;B108&amp;"）"&amp;U108&amp;".lnk",
  ""
)</f>
        <v/>
      </c>
      <c r="W108" s="30" t="str">
        <f>IF(
  AND($A108&lt;&gt;"",$K108="○"),
  """"&amp;shortcut設定!$F$7&amp;""" """&amp;$X108&amp;""" """&amp;$C108&amp;"""",
  ""
)</f>
        <v/>
      </c>
      <c r="X108" s="10" t="str">
        <f>IF(
  AND($A108&lt;&gt;"",$K108="○"),
  shortcut設定!$F$6&amp;"\"&amp;A108&amp;"（"&amp;B108&amp;"）.lnk",
  ""
)</f>
        <v/>
      </c>
      <c r="Y108" s="138" t="s">
        <v>326</v>
      </c>
    </row>
    <row r="109" spans="1:25">
      <c r="A109" s="10" t="s">
        <v>867</v>
      </c>
      <c r="B109" s="10" t="s">
        <v>1004</v>
      </c>
      <c r="C109" s="10" t="s">
        <v>300</v>
      </c>
      <c r="D109" s="32" t="s">
        <v>317</v>
      </c>
      <c r="E109" s="32" t="s">
        <v>284</v>
      </c>
      <c r="F109" s="10" t="s">
        <v>151</v>
      </c>
      <c r="G109" s="32" t="s">
        <v>1064</v>
      </c>
      <c r="H109" s="32" t="s">
        <v>130</v>
      </c>
      <c r="I109" s="140" t="s">
        <v>130</v>
      </c>
      <c r="J109" s="141" t="s">
        <v>764</v>
      </c>
      <c r="K109" s="32" t="s">
        <v>130</v>
      </c>
      <c r="L109" s="10" t="str">
        <f>IF(
  AND(
    $A109&lt;&gt;"",
    COUNTIF(C:C,$A109)&gt;1
  ),
  "★NG★",
  ""
)</f>
        <v/>
      </c>
      <c r="M109" s="10" t="str">
        <f t="shared" si="5"/>
        <v/>
      </c>
      <c r="N109" s="30" t="str">
        <f ca="1">IF(
  AND($A109&lt;&gt;"",$G109="○"),
  "mkdir """&amp;P109&amp;""" &amp; """&amp;shortcut設定!$F$7&amp;""" """&amp;P109&amp;"\"&amp;A109&amp;"（"&amp;B109&amp;"）.lnk"" """&amp;C109&amp;"""",
  ""
)</f>
        <v>mkdir "%USERPROFILE%\AppData\Roaming\Microsoft\Windows\Start Menu\Programs\162_Network_Local" &amp; "C:\codes\vbs\command\CreateShortcutFile.vbs" "%USERPROFILE%\AppData\Roaming\Microsoft\Windows\Start Menu\Programs\162_Network_Local\UltraVNC Viewer（RDP-Mac）.lnk" "C:\prg\uvnc bvba\UltraVNC\vncviewer.exe"</v>
      </c>
      <c r="O109" s="10" t="str">
        <f ca="1">IFERROR(
  VLOOKUP(
    $F109,
    shortcut設定!$F:$J,
    MATCH(
      "ProgramsIndex",
      shortcut設定!$F$11:$J$11,
      0
    ),
    FALSE
  ),
  ""
)</f>
        <v>162</v>
      </c>
      <c r="P109" s="30" t="str">
        <f ca="1">IF(
  AND($A109&lt;&gt;"",$G109="○"),
  shortcut設定!$F$4&amp;"\"&amp;O109&amp;"_"&amp;F109,
  ""
)</f>
        <v>%USERPROFILE%\AppData\Roaming\Microsoft\Windows\Start Menu\Programs\162_Network_Local</v>
      </c>
      <c r="Q109" s="30" t="str">
        <f>IF(
  AND($A109&lt;&gt;"",$H109&lt;&gt;"-",$H109&lt;&gt;""),
  "mkdir """&amp;shortcut設定!$F$4&amp;"\"&amp;shortcut設定!$F$8&amp;""" &amp; """&amp;shortcut設定!$F$7&amp;""" """&amp;$R109&amp;""" """&amp;$C109&amp;"""",
  ""
)</f>
        <v/>
      </c>
      <c r="R109" s="31" t="str">
        <f>IF(
  AND($A109&lt;&gt;"",$H109&lt;&gt;"-",$H109&lt;&gt;""),
  shortcut設定!$F$4&amp;"\"&amp;shortcut設定!$F$8&amp;"\"&amp;H109&amp;"（"&amp;B109&amp;"）.lnk",
  ""
)</f>
        <v/>
      </c>
      <c r="S109" s="30" t="str">
        <f>IF(
  AND($A109&lt;&gt;"",$I109&lt;&gt;"-",$I109&lt;&gt;""),
  """"&amp;shortcut設定!$F$7&amp;""" """&amp;$V109&amp;""" """&amp;$C109&amp;"""",
  ""
)</f>
        <v/>
      </c>
      <c r="T109" s="10" t="str">
        <f ca="1">IFERROR(
  VLOOKUP(
    $F109,
    shortcut設定!$F:$J,
    MATCH(
      "ProgramsIndex",
      shortcut設定!$F$11:$J$11,
      0
    ),
    FALSE
  ),
  ""
)</f>
        <v>162</v>
      </c>
      <c r="U109" s="37" t="str">
        <f t="shared" si="4"/>
        <v/>
      </c>
      <c r="V109" s="30" t="str">
        <f>IF(
  AND($A109&lt;&gt;"",$I109="○"),
  shortcut設定!$F$5&amp;"\"&amp;T109&amp;"_"&amp;A109&amp;"（"&amp;B109&amp;"）"&amp;U109&amp;".lnk",
  ""
)</f>
        <v/>
      </c>
      <c r="W109" s="30" t="str">
        <f>IF(
  AND($A109&lt;&gt;"",$K109="○"),
  """"&amp;shortcut設定!$F$7&amp;""" """&amp;$X109&amp;""" """&amp;$C109&amp;"""",
  ""
)</f>
        <v/>
      </c>
      <c r="X109" s="10" t="str">
        <f>IF(
  AND($A109&lt;&gt;"",$K109="○"),
  shortcut設定!$F$6&amp;"\"&amp;A109&amp;"（"&amp;B109&amp;"）.lnk",
  ""
)</f>
        <v/>
      </c>
      <c r="Y109" s="138" t="s">
        <v>326</v>
      </c>
    </row>
    <row r="110" spans="1:25">
      <c r="A110" s="10" t="s">
        <v>868</v>
      </c>
      <c r="B110" s="10" t="s">
        <v>1007</v>
      </c>
      <c r="C110" s="10" t="s">
        <v>307</v>
      </c>
      <c r="D110" s="32" t="s">
        <v>317</v>
      </c>
      <c r="E110" s="32" t="s">
        <v>284</v>
      </c>
      <c r="F110" s="10" t="s">
        <v>143</v>
      </c>
      <c r="G110" s="32" t="s">
        <v>1064</v>
      </c>
      <c r="H110" s="32" t="s">
        <v>130</v>
      </c>
      <c r="I110" s="140" t="s">
        <v>130</v>
      </c>
      <c r="J110" s="141" t="s">
        <v>764</v>
      </c>
      <c r="K110" s="32" t="s">
        <v>130</v>
      </c>
      <c r="L110" s="10" t="str">
        <f>IF(
  AND(
    $A110&lt;&gt;"",
    COUNTIF(C:C,$A110)&gt;1
  ),
  "★NG★",
  ""
)</f>
        <v/>
      </c>
      <c r="M110" s="10" t="str">
        <f t="shared" si="5"/>
        <v/>
      </c>
      <c r="N110" s="30" t="str">
        <f ca="1">IF(
  AND($A110&lt;&gt;"",$G110="○"),
  "mkdir """&amp;P110&amp;""" &amp; """&amp;shortcut設定!$F$7&amp;""" """&amp;P110&amp;"\"&amp;A110&amp;"（"&amp;B110&amp;"）.lnk"" """&amp;C110&amp;"""",
  ""
)</f>
        <v>mkdir "%USERPROFILE%\AppData\Roaming\Microsoft\Windows\Start Menu\Programs\123_Doc_Edit" &amp; "C:\codes\vbs\command\CreateShortcutFile.vbs" "%USERPROFILE%\AppData\Roaming\Microsoft\Windows\Start Menu\Programs\123_Doc_Edit\LibreOffice（Office互換）.lnk" "C:\prg\LibreOffice\program\soffice.exe"</v>
      </c>
      <c r="O110" s="10" t="str">
        <f ca="1">IFERROR(
  VLOOKUP(
    $F110,
    shortcut設定!$F:$J,
    MATCH(
      "ProgramsIndex",
      shortcut設定!$F$11:$J$11,
      0
    ),
    FALSE
  ),
  ""
)</f>
        <v>123</v>
      </c>
      <c r="P110" s="30" t="str">
        <f ca="1">IF(
  AND($A110&lt;&gt;"",$G110="○"),
  shortcut設定!$F$4&amp;"\"&amp;O110&amp;"_"&amp;F110,
  ""
)</f>
        <v>%USERPROFILE%\AppData\Roaming\Microsoft\Windows\Start Menu\Programs\123_Doc_Edit</v>
      </c>
      <c r="Q110" s="30" t="str">
        <f>IF(
  AND($A110&lt;&gt;"",$H110&lt;&gt;"-",$H110&lt;&gt;""),
  "mkdir """&amp;shortcut設定!$F$4&amp;"\"&amp;shortcut設定!$F$8&amp;""" &amp; """&amp;shortcut設定!$F$7&amp;""" """&amp;$R110&amp;""" """&amp;$C110&amp;"""",
  ""
)</f>
        <v/>
      </c>
      <c r="R110" s="31" t="str">
        <f>IF(
  AND($A110&lt;&gt;"",$H110&lt;&gt;"-",$H110&lt;&gt;""),
  shortcut設定!$F$4&amp;"\"&amp;shortcut設定!$F$8&amp;"\"&amp;H110&amp;"（"&amp;B110&amp;"）.lnk",
  ""
)</f>
        <v/>
      </c>
      <c r="S110" s="30" t="str">
        <f>IF(
  AND($A110&lt;&gt;"",$I110&lt;&gt;"-",$I110&lt;&gt;""),
  """"&amp;shortcut設定!$F$7&amp;""" """&amp;$V110&amp;""" """&amp;$C110&amp;"""",
  ""
)</f>
        <v/>
      </c>
      <c r="T110" s="10" t="str">
        <f ca="1">IFERROR(
  VLOOKUP(
    $F110,
    shortcut設定!$F:$J,
    MATCH(
      "ProgramsIndex",
      shortcut設定!$F$11:$J$11,
      0
    ),
    FALSE
  ),
  ""
)</f>
        <v>123</v>
      </c>
      <c r="U110" s="37" t="str">
        <f t="shared" si="4"/>
        <v/>
      </c>
      <c r="V110" s="30" t="str">
        <f>IF(
  AND($A110&lt;&gt;"",$I110="○"),
  shortcut設定!$F$5&amp;"\"&amp;T110&amp;"_"&amp;A110&amp;"（"&amp;B110&amp;"）"&amp;U110&amp;".lnk",
  ""
)</f>
        <v/>
      </c>
      <c r="W110" s="30" t="str">
        <f>IF(
  AND($A110&lt;&gt;"",$K110="○"),
  """"&amp;shortcut設定!$F$7&amp;""" """&amp;$X110&amp;""" """&amp;$C110&amp;"""",
  ""
)</f>
        <v/>
      </c>
      <c r="X110" s="10" t="str">
        <f>IF(
  AND($A110&lt;&gt;"",$K110="○"),
  shortcut設定!$F$6&amp;"\"&amp;A110&amp;"（"&amp;B110&amp;"）.lnk",
  ""
)</f>
        <v/>
      </c>
      <c r="Y110" s="138" t="s">
        <v>326</v>
      </c>
    </row>
    <row r="111" spans="1:25">
      <c r="A111" s="10" t="s">
        <v>669</v>
      </c>
      <c r="B111" s="10" t="s">
        <v>962</v>
      </c>
      <c r="C111" s="10" t="s">
        <v>308</v>
      </c>
      <c r="D111" s="32" t="s">
        <v>317</v>
      </c>
      <c r="E111" s="32" t="s">
        <v>284</v>
      </c>
      <c r="F111" s="10" t="s">
        <v>144</v>
      </c>
      <c r="G111" s="32" t="s">
        <v>1064</v>
      </c>
      <c r="H111" s="32" t="s">
        <v>130</v>
      </c>
      <c r="I111" s="140" t="s">
        <v>130</v>
      </c>
      <c r="J111" s="141" t="s">
        <v>764</v>
      </c>
      <c r="K111" s="32" t="s">
        <v>130</v>
      </c>
      <c r="L111" s="10" t="str">
        <f>IF(
  AND(
    $A111&lt;&gt;"",
    COUNTIF(C:C,$A111)&gt;1
  ),
  "★NG★",
  ""
)</f>
        <v/>
      </c>
      <c r="M111" s="10" t="str">
        <f t="shared" si="5"/>
        <v/>
      </c>
      <c r="N111" s="30" t="str">
        <f ca="1">IF(
  AND($A111&lt;&gt;"",$G111="○"),
  "mkdir """&amp;P111&amp;""" &amp; """&amp;shortcut設定!$F$7&amp;""" """&amp;P111&amp;"\"&amp;A111&amp;"（"&amp;B111&amp;"）.lnk"" """&amp;C111&amp;"""",
  ""
)</f>
        <v>mkdir "%USERPROFILE%\AppData\Roaming\Microsoft\Windows\Start Menu\Programs\133_Music_Listen" &amp; "C:\codes\vbs\command\CreateShortcutFile.vbs" "%USERPROFILE%\AppData\Roaming\Microsoft\Windows\Start Menu\Programs\133_Music_Listen\iTunes（音楽再生）.lnk" "C:\prg\iTunes\iTunes.exe"</v>
      </c>
      <c r="O111" s="10" t="str">
        <f ca="1">IFERROR(
  VLOOKUP(
    $F111,
    shortcut設定!$F:$J,
    MATCH(
      "ProgramsIndex",
      shortcut設定!$F$11:$J$11,
      0
    ),
    FALSE
  ),
  ""
)</f>
        <v>133</v>
      </c>
      <c r="P111" s="30" t="str">
        <f ca="1">IF(
  AND($A111&lt;&gt;"",$G111="○"),
  shortcut設定!$F$4&amp;"\"&amp;O111&amp;"_"&amp;F111,
  ""
)</f>
        <v>%USERPROFILE%\AppData\Roaming\Microsoft\Windows\Start Menu\Programs\133_Music_Listen</v>
      </c>
      <c r="Q111" s="30" t="str">
        <f>IF(
  AND($A111&lt;&gt;"",$H111&lt;&gt;"-",$H111&lt;&gt;""),
  "mkdir """&amp;shortcut設定!$F$4&amp;"\"&amp;shortcut設定!$F$8&amp;""" &amp; """&amp;shortcut設定!$F$7&amp;""" """&amp;$R111&amp;""" """&amp;$C111&amp;"""",
  ""
)</f>
        <v/>
      </c>
      <c r="R111" s="31" t="str">
        <f>IF(
  AND($A111&lt;&gt;"",$H111&lt;&gt;"-",$H111&lt;&gt;""),
  shortcut設定!$F$4&amp;"\"&amp;shortcut設定!$F$8&amp;"\"&amp;H111&amp;"（"&amp;B111&amp;"）.lnk",
  ""
)</f>
        <v/>
      </c>
      <c r="S111" s="30" t="str">
        <f>IF(
  AND($A111&lt;&gt;"",$I111&lt;&gt;"-",$I111&lt;&gt;""),
  """"&amp;shortcut設定!$F$7&amp;""" """&amp;$V111&amp;""" """&amp;$C111&amp;"""",
  ""
)</f>
        <v/>
      </c>
      <c r="T111" s="10" t="str">
        <f ca="1">IFERROR(
  VLOOKUP(
    $F111,
    shortcut設定!$F:$J,
    MATCH(
      "ProgramsIndex",
      shortcut設定!$F$11:$J$11,
      0
    ),
    FALSE
  ),
  ""
)</f>
        <v>133</v>
      </c>
      <c r="U111" s="37" t="str">
        <f t="shared" si="4"/>
        <v/>
      </c>
      <c r="V111" s="30" t="str">
        <f>IF(
  AND($A111&lt;&gt;"",$I111="○"),
  shortcut設定!$F$5&amp;"\"&amp;T111&amp;"_"&amp;A111&amp;"（"&amp;B111&amp;"）"&amp;U111&amp;".lnk",
  ""
)</f>
        <v/>
      </c>
      <c r="W111" s="30" t="str">
        <f>IF(
  AND($A111&lt;&gt;"",$K111="○"),
  """"&amp;shortcut設定!$F$7&amp;""" """&amp;$X111&amp;""" """&amp;$C111&amp;"""",
  ""
)</f>
        <v/>
      </c>
      <c r="X111" s="10" t="str">
        <f>IF(
  AND($A111&lt;&gt;"",$K111="○"),
  shortcut設定!$F$6&amp;"\"&amp;A111&amp;"（"&amp;B111&amp;"）.lnk",
  ""
)</f>
        <v/>
      </c>
      <c r="Y111" s="138" t="s">
        <v>326</v>
      </c>
    </row>
    <row r="112" spans="1:25">
      <c r="A112" s="10" t="s">
        <v>869</v>
      </c>
      <c r="B112" s="10" t="s">
        <v>1008</v>
      </c>
      <c r="C112" s="10" t="s">
        <v>310</v>
      </c>
      <c r="D112" s="32" t="s">
        <v>317</v>
      </c>
      <c r="E112" s="32" t="s">
        <v>284</v>
      </c>
      <c r="F112" s="10" t="s">
        <v>145</v>
      </c>
      <c r="G112" s="32" t="s">
        <v>1064</v>
      </c>
      <c r="H112" s="32" t="s">
        <v>130</v>
      </c>
      <c r="I112" s="140" t="s">
        <v>130</v>
      </c>
      <c r="J112" s="141" t="s">
        <v>764</v>
      </c>
      <c r="K112" s="32" t="s">
        <v>130</v>
      </c>
      <c r="L112" s="10" t="str">
        <f>IF(
  AND(
    $A112&lt;&gt;"",
    COUNTIF(C:C,$A112)&gt;1
  ),
  "★NG★",
  ""
)</f>
        <v/>
      </c>
      <c r="M112" s="10" t="str">
        <f t="shared" si="5"/>
        <v/>
      </c>
      <c r="N112" s="30" t="str">
        <f ca="1">IF(
  AND($A112&lt;&gt;"",$G112="○"),
  "mkdir """&amp;P112&amp;""" &amp; """&amp;shortcut設定!$F$7&amp;""" """&amp;P112&amp;"\"&amp;A112&amp;"（"&amp;B112&amp;"）.lnk"" """&amp;C112&amp;"""",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v>
      </c>
      <c r="O112" s="10" t="str">
        <f ca="1">IFERROR(
  VLOOKUP(
    $F112,
    shortcut設定!$F:$J,
    MATCH(
      "ProgramsIndex",
      shortcut設定!$F$11:$J$11,
      0
    ),
    FALSE
  ),
  ""
)</f>
        <v>153</v>
      </c>
      <c r="P112" s="30" t="str">
        <f ca="1">IF(
  AND($A112&lt;&gt;"",$G112="○"),
  shortcut設定!$F$4&amp;"\"&amp;O112&amp;"_"&amp;F112,
  ""
)</f>
        <v>%USERPROFILE%\AppData\Roaming\Microsoft\Windows\Start Menu\Programs\153_Picture_Edit</v>
      </c>
      <c r="Q112" s="30" t="str">
        <f>IF(
  AND($A112&lt;&gt;"",$H112&lt;&gt;"-",$H112&lt;&gt;""),
  "mkdir """&amp;shortcut設定!$F$4&amp;"\"&amp;shortcut設定!$F$8&amp;""" &amp; """&amp;shortcut設定!$F$7&amp;""" """&amp;$R112&amp;""" """&amp;$C112&amp;"""",
  ""
)</f>
        <v/>
      </c>
      <c r="R112" s="31" t="str">
        <f>IF(
  AND($A112&lt;&gt;"",$H112&lt;&gt;"-",$H112&lt;&gt;""),
  shortcut設定!$F$4&amp;"\"&amp;shortcut設定!$F$8&amp;"\"&amp;H112&amp;"（"&amp;B112&amp;"）.lnk",
  ""
)</f>
        <v/>
      </c>
      <c r="S112" s="30" t="str">
        <f>IF(
  AND($A112&lt;&gt;"",$I112&lt;&gt;"-",$I112&lt;&gt;""),
  """"&amp;shortcut設定!$F$7&amp;""" """&amp;$V112&amp;""" """&amp;$C112&amp;"""",
  ""
)</f>
        <v/>
      </c>
      <c r="T112" s="10" t="str">
        <f ca="1">IFERROR(
  VLOOKUP(
    $F112,
    shortcut設定!$F:$J,
    MATCH(
      "ProgramsIndex",
      shortcut設定!$F$11:$J$11,
      0
    ),
    FALSE
  ),
  ""
)</f>
        <v>153</v>
      </c>
      <c r="U112" s="37" t="str">
        <f t="shared" si="4"/>
        <v/>
      </c>
      <c r="V112" s="30" t="str">
        <f>IF(
  AND($A112&lt;&gt;"",$I112="○"),
  shortcut設定!$F$5&amp;"\"&amp;T112&amp;"_"&amp;A112&amp;"（"&amp;B112&amp;"）"&amp;U112&amp;".lnk",
  ""
)</f>
        <v/>
      </c>
      <c r="W112" s="30" t="str">
        <f>IF(
  AND($A112&lt;&gt;"",$K112="○"),
  """"&amp;shortcut設定!$F$7&amp;""" """&amp;$X112&amp;""" """&amp;$C112&amp;"""",
  ""
)</f>
        <v/>
      </c>
      <c r="X112" s="10" t="str">
        <f>IF(
  AND($A112&lt;&gt;"",$K112="○"),
  shortcut設定!$F$6&amp;"\"&amp;A112&amp;"（"&amp;B112&amp;"）.lnk",
  ""
)</f>
        <v/>
      </c>
      <c r="Y112" s="138" t="s">
        <v>326</v>
      </c>
    </row>
    <row r="113" spans="1:25">
      <c r="A113" s="10" t="s">
        <v>870</v>
      </c>
      <c r="B113" s="10" t="s">
        <v>1009</v>
      </c>
      <c r="C113" s="10" t="s">
        <v>311</v>
      </c>
      <c r="D113" s="32" t="s">
        <v>284</v>
      </c>
      <c r="E113" s="32" t="s">
        <v>317</v>
      </c>
      <c r="F113" s="10" t="s">
        <v>135</v>
      </c>
      <c r="G113" s="32" t="s">
        <v>1064</v>
      </c>
      <c r="H113" s="32" t="s">
        <v>130</v>
      </c>
      <c r="I113" s="140" t="s">
        <v>130</v>
      </c>
      <c r="J113" s="141" t="s">
        <v>764</v>
      </c>
      <c r="K113" s="32" t="s">
        <v>130</v>
      </c>
      <c r="L113" s="10" t="str">
        <f>IF(
  AND(
    $A113&lt;&gt;"",
    COUNTIF(C:C,$A113)&gt;1
  ),
  "★NG★",
  ""
)</f>
        <v/>
      </c>
      <c r="M113" s="10" t="str">
        <f t="shared" si="5"/>
        <v/>
      </c>
      <c r="N113" s="30" t="str">
        <f ca="1">IF(
  AND($A113&lt;&gt;"",$G113="○"),
  "mkdir """&amp;P113&amp;""" &amp; """&amp;shortcut設定!$F$7&amp;""" """&amp;P113&amp;"\"&amp;A113&amp;"（"&amp;B113&amp;"）.lnk"" """&amp;C113&amp;"""",
  ""
)</f>
        <v>mkdir "%USERPROFILE%\AppData\Roaming\Microsoft\Windows\Start Menu\Programs\161_Network_Global" &amp; "C:\codes\vbs\command\CreateShortcutFile.vbs" "%USERPROFILE%\AppData\Roaming\Microsoft\Windows\Start Menu\Programs\161_Network_Global\VcXsrv（X11サーバー）.lnk" "C:\prg\VcXsrv\xlaunch.exe"</v>
      </c>
      <c r="O113" s="10" t="str">
        <f ca="1">IFERROR(
  VLOOKUP(
    $F113,
    shortcut設定!$F:$J,
    MATCH(
      "ProgramsIndex",
      shortcut設定!$F$11:$J$11,
      0
    ),
    FALSE
  ),
  ""
)</f>
        <v>161</v>
      </c>
      <c r="P113" s="30" t="str">
        <f ca="1">IF(
  AND($A113&lt;&gt;"",$G113="○"),
  shortcut設定!$F$4&amp;"\"&amp;O113&amp;"_"&amp;F113,
  ""
)</f>
        <v>%USERPROFILE%\AppData\Roaming\Microsoft\Windows\Start Menu\Programs\161_Network_Global</v>
      </c>
      <c r="Q113" s="30" t="str">
        <f>IF(
  AND($A113&lt;&gt;"",$H113&lt;&gt;"-",$H113&lt;&gt;""),
  "mkdir """&amp;shortcut設定!$F$4&amp;"\"&amp;shortcut設定!$F$8&amp;""" &amp; """&amp;shortcut設定!$F$7&amp;""" """&amp;$R113&amp;""" """&amp;$C113&amp;"""",
  ""
)</f>
        <v/>
      </c>
      <c r="R113" s="31" t="str">
        <f>IF(
  AND($A113&lt;&gt;"",$H113&lt;&gt;"-",$H113&lt;&gt;""),
  shortcut設定!$F$4&amp;"\"&amp;shortcut設定!$F$8&amp;"\"&amp;H113&amp;"（"&amp;B113&amp;"）.lnk",
  ""
)</f>
        <v/>
      </c>
      <c r="S113" s="30" t="str">
        <f>IF(
  AND($A113&lt;&gt;"",$I113&lt;&gt;"-",$I113&lt;&gt;""),
  """"&amp;shortcut設定!$F$7&amp;""" """&amp;$V113&amp;""" """&amp;$C113&amp;"""",
  ""
)</f>
        <v/>
      </c>
      <c r="T113" s="10" t="str">
        <f ca="1">IFERROR(
  VLOOKUP(
    $F113,
    shortcut設定!$F:$J,
    MATCH(
      "ProgramsIndex",
      shortcut設定!$F$11:$J$11,
      0
    ),
    FALSE
  ),
  ""
)</f>
        <v>161</v>
      </c>
      <c r="U113" s="37" t="str">
        <f t="shared" si="4"/>
        <v/>
      </c>
      <c r="V113" s="30" t="str">
        <f>IF(
  AND($A113&lt;&gt;"",$I113="○"),
  shortcut設定!$F$5&amp;"\"&amp;T113&amp;"_"&amp;A113&amp;"（"&amp;B113&amp;"）"&amp;U113&amp;".lnk",
  ""
)</f>
        <v/>
      </c>
      <c r="W113" s="30" t="str">
        <f>IF(
  AND($A113&lt;&gt;"",$K113="○"),
  """"&amp;shortcut設定!$F$7&amp;""" """&amp;$X113&amp;""" """&amp;$C113&amp;"""",
  ""
)</f>
        <v/>
      </c>
      <c r="X113" s="10" t="str">
        <f>IF(
  AND($A113&lt;&gt;"",$K113="○"),
  shortcut設定!$F$6&amp;"\"&amp;A113&amp;"（"&amp;B113&amp;"）.lnk",
  ""
)</f>
        <v/>
      </c>
      <c r="Y113" s="138" t="s">
        <v>326</v>
      </c>
    </row>
    <row r="114" spans="1:25">
      <c r="A114" s="10" t="s">
        <v>107</v>
      </c>
      <c r="B114" s="10" t="s">
        <v>1010</v>
      </c>
      <c r="C114" s="10" t="s">
        <v>154</v>
      </c>
      <c r="D114" s="32" t="s">
        <v>317</v>
      </c>
      <c r="E114" s="32" t="s">
        <v>284</v>
      </c>
      <c r="F114" s="10" t="s">
        <v>134</v>
      </c>
      <c r="G114" s="32" t="s">
        <v>1064</v>
      </c>
      <c r="H114" s="32" t="s">
        <v>130</v>
      </c>
      <c r="I114" s="140" t="s">
        <v>130</v>
      </c>
      <c r="J114" s="141" t="s">
        <v>764</v>
      </c>
      <c r="K114" s="32" t="s">
        <v>130</v>
      </c>
      <c r="L114" s="10" t="str">
        <f>IF(
  AND(
    $A114&lt;&gt;"",
    COUNTIF(C:C,$A114)&gt;1
  ),
  "★NG★",
  ""
)</f>
        <v/>
      </c>
      <c r="M114" s="10" t="str">
        <f t="shared" si="5"/>
        <v/>
      </c>
      <c r="N114" s="30" t="str">
        <f ca="1">IF(
  AND($A114&lt;&gt;"",$G114="○"),
  "mkdir """&amp;P114&amp;""" &amp; """&amp;shortcut設定!$F$7&amp;""" """&amp;P114&amp;"\"&amp;A114&amp;"（"&amp;B114&amp;"）.lnk"" """&amp;C114&amp;"""",
  ""
)</f>
        <v>mkdir "%USERPROFILE%\AppData\Roaming\Microsoft\Windows\Start Menu\Programs\172_Utility_Other" &amp; "C:\codes\vbs\command\CreateShortcutFile.vbs" "%USERPROFILE%\AppData\Roaming\Microsoft\Windows\Start Menu\Programs\172_Utility_Other\Anki（暗記補助）.lnk" "C:\prg\Anki\anki.exe"</v>
      </c>
      <c r="O114" s="10" t="str">
        <f ca="1">IFERROR(
  VLOOKUP(
    $F114,
    shortcut設定!$F:$J,
    MATCH(
      "ProgramsIndex",
      shortcut設定!$F$11:$J$11,
      0
    ),
    FALSE
  ),
  ""
)</f>
        <v>172</v>
      </c>
      <c r="P114" s="30" t="str">
        <f ca="1">IF(
  AND($A114&lt;&gt;"",$G114="○"),
  shortcut設定!$F$4&amp;"\"&amp;O114&amp;"_"&amp;F114,
  ""
)</f>
        <v>%USERPROFILE%\AppData\Roaming\Microsoft\Windows\Start Menu\Programs\172_Utility_Other</v>
      </c>
      <c r="Q114" s="30" t="str">
        <f>IF(
  AND($A114&lt;&gt;"",$H114&lt;&gt;"-",$H114&lt;&gt;""),
  "mkdir """&amp;shortcut設定!$F$4&amp;"\"&amp;shortcut設定!$F$8&amp;""" &amp; """&amp;shortcut設定!$F$7&amp;""" """&amp;$R114&amp;""" """&amp;$C114&amp;"""",
  ""
)</f>
        <v/>
      </c>
      <c r="R114" s="31" t="str">
        <f>IF(
  AND($A114&lt;&gt;"",$H114&lt;&gt;"-",$H114&lt;&gt;""),
  shortcut設定!$F$4&amp;"\"&amp;shortcut設定!$F$8&amp;"\"&amp;H114&amp;"（"&amp;B114&amp;"）.lnk",
  ""
)</f>
        <v/>
      </c>
      <c r="S114" s="30" t="str">
        <f>IF(
  AND($A114&lt;&gt;"",$I114&lt;&gt;"-",$I114&lt;&gt;""),
  """"&amp;shortcut設定!$F$7&amp;""" """&amp;$V114&amp;""" """&amp;$C114&amp;"""",
  ""
)</f>
        <v/>
      </c>
      <c r="T114" s="10" t="str">
        <f ca="1">IFERROR(
  VLOOKUP(
    $F114,
    shortcut設定!$F:$J,
    MATCH(
      "ProgramsIndex",
      shortcut設定!$F$11:$J$11,
      0
    ),
    FALSE
  ),
  ""
)</f>
        <v>172</v>
      </c>
      <c r="U114" s="37" t="str">
        <f t="shared" si="4"/>
        <v/>
      </c>
      <c r="V114" s="30" t="str">
        <f>IF(
  AND($A114&lt;&gt;"",$I114="○"),
  shortcut設定!$F$5&amp;"\"&amp;T114&amp;"_"&amp;A114&amp;"（"&amp;B114&amp;"）"&amp;U114&amp;".lnk",
  ""
)</f>
        <v/>
      </c>
      <c r="W114" s="30" t="str">
        <f>IF(
  AND($A114&lt;&gt;"",$K114="○"),
  """"&amp;shortcut設定!$F$7&amp;""" """&amp;$X114&amp;""" """&amp;$C114&amp;"""",
  ""
)</f>
        <v/>
      </c>
      <c r="X114" s="10" t="str">
        <f>IF(
  AND($A114&lt;&gt;"",$K114="○"),
  shortcut設定!$F$6&amp;"\"&amp;A114&amp;"（"&amp;B114&amp;"）.lnk",
  ""
)</f>
        <v/>
      </c>
      <c r="Y114" s="138" t="s">
        <v>326</v>
      </c>
    </row>
    <row r="115" spans="1:25">
      <c r="A115" s="10" t="s">
        <v>871</v>
      </c>
      <c r="B115" s="10" t="s">
        <v>1011</v>
      </c>
      <c r="C115" s="10" t="s">
        <v>475</v>
      </c>
      <c r="D115" s="32" t="s">
        <v>317</v>
      </c>
      <c r="E115" s="32" t="s">
        <v>284</v>
      </c>
      <c r="F115" s="10" t="s">
        <v>143</v>
      </c>
      <c r="G115" s="32" t="s">
        <v>1064</v>
      </c>
      <c r="H115" s="32" t="s">
        <v>130</v>
      </c>
      <c r="I115" s="140" t="s">
        <v>130</v>
      </c>
      <c r="J115" s="141" t="s">
        <v>764</v>
      </c>
      <c r="K115" s="32" t="s">
        <v>130</v>
      </c>
      <c r="L115" s="10" t="str">
        <f>IF(
  AND(
    $A115&lt;&gt;"",
    COUNTIF(C:C,$A115)&gt;1
  ),
  "★NG★",
  ""
)</f>
        <v/>
      </c>
      <c r="M115" s="10" t="str">
        <f t="shared" si="5"/>
        <v/>
      </c>
      <c r="N115" s="30" t="str">
        <f ca="1">IF(
  AND($A115&lt;&gt;"",$G115="○"),
  "mkdir """&amp;P115&amp;""" &amp; """&amp;shortcut設定!$F$7&amp;""" """&amp;P115&amp;"\"&amp;A115&amp;"（"&amp;B115&amp;"）.lnk"" """&amp;C115&amp;"""",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v>
      </c>
      <c r="O115" s="10" t="str">
        <f ca="1">IFERROR(
  VLOOKUP(
    $F115,
    shortcut設定!$F:$J,
    MATCH(
      "ProgramsIndex",
      shortcut設定!$F$11:$J$11,
      0
    ),
    FALSE
  ),
  ""
)</f>
        <v>123</v>
      </c>
      <c r="P115" s="30" t="str">
        <f ca="1">IF(
  AND($A115&lt;&gt;"",$G115="○"),
  shortcut設定!$F$4&amp;"\"&amp;O115&amp;"_"&amp;F115,
  ""
)</f>
        <v>%USERPROFILE%\AppData\Roaming\Microsoft\Windows\Start Menu\Programs\123_Doc_Edit</v>
      </c>
      <c r="Q115" s="30" t="str">
        <f>IF(
  AND($A115&lt;&gt;"",$H115&lt;&gt;"-",$H115&lt;&gt;""),
  "mkdir """&amp;shortcut設定!$F$4&amp;"\"&amp;shortcut設定!$F$8&amp;""" &amp; """&amp;shortcut設定!$F$7&amp;""" """&amp;$R115&amp;""" """&amp;$C115&amp;"""",
  ""
)</f>
        <v/>
      </c>
      <c r="R115" s="31" t="str">
        <f>IF(
  AND($A115&lt;&gt;"",$H115&lt;&gt;"-",$H115&lt;&gt;""),
  shortcut設定!$F$4&amp;"\"&amp;shortcut設定!$F$8&amp;"\"&amp;H115&amp;"（"&amp;B115&amp;"）.lnk",
  ""
)</f>
        <v/>
      </c>
      <c r="S115" s="30" t="str">
        <f>IF(
  AND($A115&lt;&gt;"",$I115&lt;&gt;"-",$I115&lt;&gt;""),
  """"&amp;shortcut設定!$F$7&amp;""" """&amp;$V115&amp;""" """&amp;$C115&amp;"""",
  ""
)</f>
        <v/>
      </c>
      <c r="T115" s="10" t="str">
        <f ca="1">IFERROR(
  VLOOKUP(
    $F115,
    shortcut設定!$F:$J,
    MATCH(
      "ProgramsIndex",
      shortcut設定!$F$11:$J$11,
      0
    ),
    FALSE
  ),
  ""
)</f>
        <v>123</v>
      </c>
      <c r="U115" s="37" t="str">
        <f t="shared" si="4"/>
        <v/>
      </c>
      <c r="V115" s="30" t="str">
        <f>IF(
  AND($A115&lt;&gt;"",$I115="○"),
  shortcut設定!$F$5&amp;"\"&amp;T115&amp;"_"&amp;A115&amp;"（"&amp;B115&amp;"）"&amp;U115&amp;".lnk",
  ""
)</f>
        <v/>
      </c>
      <c r="W115" s="30" t="str">
        <f>IF(
  AND($A115&lt;&gt;"",$K115="○"),
  """"&amp;shortcut設定!$F$7&amp;""" """&amp;$X115&amp;""" """&amp;$C115&amp;"""",
  ""
)</f>
        <v/>
      </c>
      <c r="X115" s="10" t="str">
        <f>IF(
  AND($A115&lt;&gt;"",$K115="○"),
  shortcut設定!$F$6&amp;"\"&amp;A115&amp;"（"&amp;B115&amp;"）.lnk",
  ""
)</f>
        <v/>
      </c>
      <c r="Y115" s="138" t="s">
        <v>326</v>
      </c>
    </row>
    <row r="116" spans="1:25">
      <c r="A116" s="10" t="s">
        <v>872</v>
      </c>
      <c r="B116" s="10" t="s">
        <v>1012</v>
      </c>
      <c r="C116" s="10" t="s">
        <v>476</v>
      </c>
      <c r="D116" s="32" t="s">
        <v>317</v>
      </c>
      <c r="E116" s="32" t="s">
        <v>284</v>
      </c>
      <c r="F116" s="10" t="s">
        <v>143</v>
      </c>
      <c r="G116" s="32" t="s">
        <v>1064</v>
      </c>
      <c r="H116" s="32" t="s">
        <v>130</v>
      </c>
      <c r="I116" s="140" t="s">
        <v>130</v>
      </c>
      <c r="J116" s="141" t="s">
        <v>764</v>
      </c>
      <c r="K116" s="32" t="s">
        <v>130</v>
      </c>
      <c r="L116" s="10" t="str">
        <f>IF(
  AND(
    $A116&lt;&gt;"",
    COUNTIF(C:C,$A116)&gt;1
  ),
  "★NG★",
  ""
)</f>
        <v/>
      </c>
      <c r="M116" s="10" t="str">
        <f t="shared" si="5"/>
        <v/>
      </c>
      <c r="N116" s="30" t="str">
        <f ca="1">IF(
  AND($A116&lt;&gt;"",$G116="○"),
  "mkdir """&amp;P116&amp;""" &amp; """&amp;shortcut設定!$F$7&amp;""" """&amp;P116&amp;"\"&amp;A116&amp;"（"&amp;B116&amp;"）.lnk"" """&amp;C116&amp;"""",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v>
      </c>
      <c r="O116" s="10" t="str">
        <f ca="1">IFERROR(
  VLOOKUP(
    $F116,
    shortcut設定!$F:$J,
    MATCH(
      "ProgramsIndex",
      shortcut設定!$F$11:$J$11,
      0
    ),
    FALSE
  ),
  ""
)</f>
        <v>123</v>
      </c>
      <c r="P116" s="30" t="str">
        <f ca="1">IF(
  AND($A116&lt;&gt;"",$G116="○"),
  shortcut設定!$F$4&amp;"\"&amp;O116&amp;"_"&amp;F116,
  ""
)</f>
        <v>%USERPROFILE%\AppData\Roaming\Microsoft\Windows\Start Menu\Programs\123_Doc_Edit</v>
      </c>
      <c r="Q116" s="30" t="str">
        <f>IF(
  AND($A116&lt;&gt;"",$H116&lt;&gt;"-",$H116&lt;&gt;""),
  "mkdir """&amp;shortcut設定!$F$4&amp;"\"&amp;shortcut設定!$F$8&amp;""" &amp; """&amp;shortcut設定!$F$7&amp;""" """&amp;$R116&amp;""" """&amp;$C116&amp;"""",
  ""
)</f>
        <v/>
      </c>
      <c r="R116" s="31" t="str">
        <f>IF(
  AND($A116&lt;&gt;"",$H116&lt;&gt;"-",$H116&lt;&gt;""),
  shortcut設定!$F$4&amp;"\"&amp;shortcut設定!$F$8&amp;"\"&amp;H116&amp;"（"&amp;B116&amp;"）.lnk",
  ""
)</f>
        <v/>
      </c>
      <c r="S116" s="30" t="str">
        <f>IF(
  AND($A116&lt;&gt;"",$I116&lt;&gt;"-",$I116&lt;&gt;""),
  """"&amp;shortcut設定!$F$7&amp;""" """&amp;$V116&amp;""" """&amp;$C116&amp;"""",
  ""
)</f>
        <v/>
      </c>
      <c r="T116" s="10" t="str">
        <f ca="1">IFERROR(
  VLOOKUP(
    $F116,
    shortcut設定!$F:$J,
    MATCH(
      "ProgramsIndex",
      shortcut設定!$F$11:$J$11,
      0
    ),
    FALSE
  ),
  ""
)</f>
        <v>123</v>
      </c>
      <c r="U116" s="37" t="str">
        <f t="shared" si="4"/>
        <v/>
      </c>
      <c r="V116" s="30" t="str">
        <f>IF(
  AND($A116&lt;&gt;"",$I116="○"),
  shortcut設定!$F$5&amp;"\"&amp;T116&amp;"_"&amp;A116&amp;"（"&amp;B116&amp;"）"&amp;U116&amp;".lnk",
  ""
)</f>
        <v/>
      </c>
      <c r="W116" s="30" t="str">
        <f>IF(
  AND($A116&lt;&gt;"",$K116="○"),
  """"&amp;shortcut設定!$F$7&amp;""" """&amp;$X116&amp;""" """&amp;$C116&amp;"""",
  ""
)</f>
        <v/>
      </c>
      <c r="X116" s="10" t="str">
        <f>IF(
  AND($A116&lt;&gt;"",$K116="○"),
  shortcut設定!$F$6&amp;"\"&amp;A116&amp;"（"&amp;B116&amp;"）.lnk",
  ""
)</f>
        <v/>
      </c>
      <c r="Y116" s="138" t="s">
        <v>326</v>
      </c>
    </row>
    <row r="117" spans="1:25">
      <c r="A117" s="10" t="s">
        <v>873</v>
      </c>
      <c r="B117" s="10" t="s">
        <v>937</v>
      </c>
      <c r="C117" s="10" t="s">
        <v>153</v>
      </c>
      <c r="D117" s="32" t="s">
        <v>284</v>
      </c>
      <c r="E117" s="32" t="s">
        <v>284</v>
      </c>
      <c r="F117" s="10" t="s">
        <v>135</v>
      </c>
      <c r="G117" s="32" t="s">
        <v>1064</v>
      </c>
      <c r="H117" s="32" t="s">
        <v>130</v>
      </c>
      <c r="I117" s="140" t="s">
        <v>130</v>
      </c>
      <c r="J117" s="141" t="s">
        <v>764</v>
      </c>
      <c r="K117" s="32" t="s">
        <v>1064</v>
      </c>
      <c r="L117" s="10" t="str">
        <f>IF(
  AND(
    $A117&lt;&gt;"",
    COUNTIF(C:C,$A117)&gt;1
  ),
  "★NG★",
  ""
)</f>
        <v/>
      </c>
      <c r="M117" s="10" t="str">
        <f t="shared" si="5"/>
        <v/>
      </c>
      <c r="N117" s="30" t="str">
        <f ca="1">IF(
  AND($A117&lt;&gt;"",$G117="○"),
  "mkdir """&amp;P117&amp;""" &amp; """&amp;shortcut設定!$F$7&amp;""" """&amp;P117&amp;"\"&amp;A117&amp;"（"&amp;B117&amp;"）.lnk"" """&amp;C117&amp;"""",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v>
      </c>
      <c r="O117" s="10" t="str">
        <f ca="1">IFERROR(
  VLOOKUP(
    $F117,
    shortcut設定!$F:$J,
    MATCH(
      "ProgramsIndex",
      shortcut設定!$F$11:$J$11,
      0
    ),
    FALSE
  ),
  ""
)</f>
        <v>161</v>
      </c>
      <c r="P117" s="30" t="str">
        <f ca="1">IF(
  AND($A117&lt;&gt;"",$G117="○"),
  shortcut設定!$F$4&amp;"\"&amp;O117&amp;"_"&amp;F117,
  ""
)</f>
        <v>%USERPROFILE%\AppData\Roaming\Microsoft\Windows\Start Menu\Programs\161_Network_Global</v>
      </c>
      <c r="Q117" s="30" t="str">
        <f>IF(
  AND($A117&lt;&gt;"",$H117&lt;&gt;"-",$H117&lt;&gt;""),
  "mkdir """&amp;shortcut設定!$F$4&amp;"\"&amp;shortcut設定!$F$8&amp;""" &amp; """&amp;shortcut設定!$F$7&amp;""" """&amp;$R117&amp;""" """&amp;$C117&amp;"""",
  ""
)</f>
        <v/>
      </c>
      <c r="R117" s="31" t="str">
        <f>IF(
  AND($A117&lt;&gt;"",$H117&lt;&gt;"-",$H117&lt;&gt;""),
  shortcut設定!$F$4&amp;"\"&amp;shortcut設定!$F$8&amp;"\"&amp;H117&amp;"（"&amp;B117&amp;"）.lnk",
  ""
)</f>
        <v/>
      </c>
      <c r="S117" s="30" t="str">
        <f>IF(
  AND($A117&lt;&gt;"",$I117&lt;&gt;"-",$I117&lt;&gt;""),
  """"&amp;shortcut設定!$F$7&amp;""" """&amp;$V117&amp;""" """&amp;$C117&amp;"""",
  ""
)</f>
        <v/>
      </c>
      <c r="T117" s="10" t="str">
        <f ca="1">IFERROR(
  VLOOKUP(
    $F117,
    shortcut設定!$F:$J,
    MATCH(
      "ProgramsIndex",
      shortcut設定!$F$11:$J$11,
      0
    ),
    FALSE
  ),
  ""
)</f>
        <v>161</v>
      </c>
      <c r="U117" s="37" t="str">
        <f t="shared" si="4"/>
        <v/>
      </c>
      <c r="V117" s="30" t="str">
        <f>IF(
  AND($A117&lt;&gt;"",$I117="○"),
  shortcut設定!$F$5&amp;"\"&amp;T117&amp;"_"&amp;A117&amp;"（"&amp;B117&amp;"）"&amp;U117&amp;".lnk",
  ""
)</f>
        <v/>
      </c>
      <c r="W117" s="30" t="str">
        <f>IF(
  AND($A117&lt;&gt;"",$K117="○"),
  """"&amp;shortcut設定!$F$7&amp;""" """&amp;$X117&amp;""" """&amp;$C117&amp;"""",
  ""
)</f>
        <v>"C:\codes\vbs\command\CreateShortcutFile.vbs" "%USERPROFILE%\AppData\Roaming\Microsoft\Windows\Start Menu\Programs\Startup\MicrosoftEdge（ブラウザ）.lnk" "C:\Program Files (x86)\Microsoft\Edge\Application\msedge.exe"</v>
      </c>
      <c r="X117" s="10" t="str">
        <f>IF(
  AND($A117&lt;&gt;"",$K117="○"),
  shortcut設定!$F$6&amp;"\"&amp;A117&amp;"（"&amp;B117&amp;"）.lnk",
  ""
)</f>
        <v>%USERPROFILE%\AppData\Roaming\Microsoft\Windows\Start Menu\Programs\Startup\MicrosoftEdge（ブラウザ）.lnk</v>
      </c>
      <c r="Y117" s="138" t="s">
        <v>326</v>
      </c>
    </row>
    <row r="118" spans="1:25">
      <c r="A118" s="10" t="s">
        <v>874</v>
      </c>
      <c r="B118" s="10" t="s">
        <v>1013</v>
      </c>
      <c r="C118" s="133" t="s">
        <v>155</v>
      </c>
      <c r="D118" s="32" t="s">
        <v>284</v>
      </c>
      <c r="E118" s="32" t="s">
        <v>284</v>
      </c>
      <c r="F118" s="10" t="s">
        <v>143</v>
      </c>
      <c r="G118" s="32" t="s">
        <v>1064</v>
      </c>
      <c r="H118" s="32" t="s">
        <v>130</v>
      </c>
      <c r="I118" s="140" t="s">
        <v>130</v>
      </c>
      <c r="J118" s="141" t="s">
        <v>764</v>
      </c>
      <c r="K118" s="32" t="s">
        <v>130</v>
      </c>
      <c r="L118" s="10" t="str">
        <f>IF(
  AND(
    $A118&lt;&gt;"",
    COUNTIF(C:C,$A118)&gt;1
  ),
  "★NG★",
  ""
)</f>
        <v/>
      </c>
      <c r="M118" s="10" t="str">
        <f t="shared" si="5"/>
        <v/>
      </c>
      <c r="N118" s="30" t="str">
        <f ca="1">IF(
  AND($A118&lt;&gt;"",$G118="○"),
  "mkdir """&amp;P118&amp;""" &amp; """&amp;shortcut設定!$F$7&amp;""" """&amp;P118&amp;"\"&amp;A118&amp;"（"&amp;B118&amp;"）.lnk"" """&amp;C118&amp;"""",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v>
      </c>
      <c r="O118" s="10" t="str">
        <f ca="1">IFERROR(
  VLOOKUP(
    $F118,
    shortcut設定!$F:$J,
    MATCH(
      "ProgramsIndex",
      shortcut設定!$F$11:$J$11,
      0
    ),
    FALSE
  ),
  ""
)</f>
        <v>123</v>
      </c>
      <c r="P118" s="30" t="str">
        <f ca="1">IF(
  AND($A118&lt;&gt;"",$G118="○"),
  shortcut設定!$F$4&amp;"\"&amp;O118&amp;"_"&amp;F118,
  ""
)</f>
        <v>%USERPROFILE%\AppData\Roaming\Microsoft\Windows\Start Menu\Programs\123_Doc_Edit</v>
      </c>
      <c r="Q118" s="30" t="str">
        <f>IF(
  AND($A118&lt;&gt;"",$H118&lt;&gt;"-",$H118&lt;&gt;""),
  "mkdir """&amp;shortcut設定!$F$4&amp;"\"&amp;shortcut設定!$F$8&amp;""" &amp; """&amp;shortcut設定!$F$7&amp;""" """&amp;$R118&amp;""" """&amp;$C118&amp;"""",
  ""
)</f>
        <v/>
      </c>
      <c r="R118" s="31" t="str">
        <f>IF(
  AND($A118&lt;&gt;"",$H118&lt;&gt;"-",$H118&lt;&gt;""),
  shortcut設定!$F$4&amp;"\"&amp;shortcut設定!$F$8&amp;"\"&amp;H118&amp;"（"&amp;B118&amp;"）.lnk",
  ""
)</f>
        <v/>
      </c>
      <c r="S118" s="30" t="str">
        <f>IF(
  AND($A118&lt;&gt;"",$I118&lt;&gt;"-",$I118&lt;&gt;""),
  """"&amp;shortcut設定!$F$7&amp;""" """&amp;$V118&amp;""" """&amp;$C118&amp;"""",
  ""
)</f>
        <v/>
      </c>
      <c r="T118" s="10" t="str">
        <f ca="1">IFERROR(
  VLOOKUP(
    $F118,
    shortcut設定!$F:$J,
    MATCH(
      "ProgramsIndex",
      shortcut設定!$F$11:$J$11,
      0
    ),
    FALSE
  ),
  ""
)</f>
        <v>123</v>
      </c>
      <c r="U118" s="37" t="str">
        <f t="shared" si="4"/>
        <v/>
      </c>
      <c r="V118" s="30" t="str">
        <f>IF(
  AND($A118&lt;&gt;"",$I118="○"),
  shortcut設定!$F$5&amp;"\"&amp;T118&amp;"_"&amp;A118&amp;"（"&amp;B118&amp;"）"&amp;U118&amp;".lnk",
  ""
)</f>
        <v/>
      </c>
      <c r="W118" s="30" t="str">
        <f>IF(
  AND($A118&lt;&gt;"",$K118="○"),
  """"&amp;shortcut設定!$F$7&amp;""" """&amp;$X118&amp;""" """&amp;$C118&amp;"""",
  ""
)</f>
        <v/>
      </c>
      <c r="X118" s="10" t="str">
        <f>IF(
  AND($A118&lt;&gt;"",$K118="○"),
  shortcut設定!$F$6&amp;"\"&amp;A118&amp;"（"&amp;B118&amp;"）.lnk",
  ""
)</f>
        <v/>
      </c>
      <c r="Y118" s="138" t="s">
        <v>326</v>
      </c>
    </row>
    <row r="119" spans="1:25">
      <c r="A119" s="10" t="s">
        <v>875</v>
      </c>
      <c r="B119" s="10" t="s">
        <v>1013</v>
      </c>
      <c r="C119" s="10" t="s">
        <v>156</v>
      </c>
      <c r="D119" s="32" t="s">
        <v>284</v>
      </c>
      <c r="E119" s="32" t="s">
        <v>284</v>
      </c>
      <c r="F119" s="10" t="s">
        <v>143</v>
      </c>
      <c r="G119" s="32" t="s">
        <v>1064</v>
      </c>
      <c r="H119" s="32" t="s">
        <v>130</v>
      </c>
      <c r="I119" s="140" t="s">
        <v>130</v>
      </c>
      <c r="J119" s="141" t="s">
        <v>764</v>
      </c>
      <c r="K119" s="32" t="s">
        <v>130</v>
      </c>
      <c r="L119" s="10" t="str">
        <f>IF(
  AND(
    $A119&lt;&gt;"",
    COUNTIF(C:C,$A119)&gt;1
  ),
  "★NG★",
  ""
)</f>
        <v/>
      </c>
      <c r="M119" s="10" t="str">
        <f t="shared" si="5"/>
        <v/>
      </c>
      <c r="N119" s="30" t="str">
        <f ca="1">IF(
  AND($A119&lt;&gt;"",$G119="○"),
  "mkdir """&amp;P119&amp;""" &amp; """&amp;shortcut設定!$F$7&amp;""" """&amp;P119&amp;"\"&amp;A119&amp;"（"&amp;B119&amp;"）.lnk"" """&amp;C119&amp;"""",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v>
      </c>
      <c r="O119" s="10" t="str">
        <f ca="1">IFERROR(
  VLOOKUP(
    $F119,
    shortcut設定!$F:$J,
    MATCH(
      "ProgramsIndex",
      shortcut設定!$F$11:$J$11,
      0
    ),
    FALSE
  ),
  ""
)</f>
        <v>123</v>
      </c>
      <c r="P119" s="30" t="str">
        <f ca="1">IF(
  AND($A119&lt;&gt;"",$G119="○"),
  shortcut設定!$F$4&amp;"\"&amp;O119&amp;"_"&amp;F119,
  ""
)</f>
        <v>%USERPROFILE%\AppData\Roaming\Microsoft\Windows\Start Menu\Programs\123_Doc_Edit</v>
      </c>
      <c r="Q119" s="30" t="str">
        <f>IF(
  AND($A119&lt;&gt;"",$H119&lt;&gt;"-",$H119&lt;&gt;""),
  "mkdir """&amp;shortcut設定!$F$4&amp;"\"&amp;shortcut設定!$F$8&amp;""" &amp; """&amp;shortcut設定!$F$7&amp;""" """&amp;$R119&amp;""" """&amp;$C119&amp;"""",
  ""
)</f>
        <v/>
      </c>
      <c r="R119" s="31" t="str">
        <f>IF(
  AND($A119&lt;&gt;"",$H119&lt;&gt;"-",$H119&lt;&gt;""),
  shortcut設定!$F$4&amp;"\"&amp;shortcut設定!$F$8&amp;"\"&amp;H119&amp;"（"&amp;B119&amp;"）.lnk",
  ""
)</f>
        <v/>
      </c>
      <c r="S119" s="30" t="str">
        <f>IF(
  AND($A119&lt;&gt;"",$I119&lt;&gt;"-",$I119&lt;&gt;""),
  """"&amp;shortcut設定!$F$7&amp;""" """&amp;$V119&amp;""" """&amp;$C119&amp;"""",
  ""
)</f>
        <v/>
      </c>
      <c r="T119" s="10" t="str">
        <f ca="1">IFERROR(
  VLOOKUP(
    $F119,
    shortcut設定!$F:$J,
    MATCH(
      "ProgramsIndex",
      shortcut設定!$F$11:$J$11,
      0
    ),
    FALSE
  ),
  ""
)</f>
        <v>123</v>
      </c>
      <c r="U119" s="37" t="str">
        <f t="shared" si="4"/>
        <v/>
      </c>
      <c r="V119" s="30" t="str">
        <f>IF(
  AND($A119&lt;&gt;"",$I119="○"),
  shortcut設定!$F$5&amp;"\"&amp;T119&amp;"_"&amp;A119&amp;"（"&amp;B119&amp;"）"&amp;U119&amp;".lnk",
  ""
)</f>
        <v/>
      </c>
      <c r="W119" s="30" t="str">
        <f>IF(
  AND($A119&lt;&gt;"",$K119="○"),
  """"&amp;shortcut設定!$F$7&amp;""" """&amp;$X119&amp;""" """&amp;$C119&amp;"""",
  ""
)</f>
        <v/>
      </c>
      <c r="X119" s="10" t="str">
        <f>IF(
  AND($A119&lt;&gt;"",$K119="○"),
  shortcut設定!$F$6&amp;"\"&amp;A119&amp;"（"&amp;B119&amp;"）.lnk",
  ""
)</f>
        <v/>
      </c>
      <c r="Y119" s="138" t="s">
        <v>326</v>
      </c>
    </row>
    <row r="120" spans="1:25">
      <c r="A120" s="10" t="s">
        <v>876</v>
      </c>
      <c r="B120" s="10" t="s">
        <v>1013</v>
      </c>
      <c r="C120" s="10" t="s">
        <v>157</v>
      </c>
      <c r="D120" s="32" t="s">
        <v>284</v>
      </c>
      <c r="E120" s="32" t="s">
        <v>284</v>
      </c>
      <c r="F120" s="10" t="s">
        <v>143</v>
      </c>
      <c r="G120" s="32" t="s">
        <v>1064</v>
      </c>
      <c r="H120" s="32" t="s">
        <v>130</v>
      </c>
      <c r="I120" s="140" t="s">
        <v>130</v>
      </c>
      <c r="J120" s="141" t="s">
        <v>764</v>
      </c>
      <c r="K120" s="32" t="s">
        <v>130</v>
      </c>
      <c r="L120" s="10" t="str">
        <f>IF(
  AND(
    $A120&lt;&gt;"",
    COUNTIF(C:C,$A120)&gt;1
  ),
  "★NG★",
  ""
)</f>
        <v/>
      </c>
      <c r="M120" s="10" t="str">
        <f t="shared" si="5"/>
        <v/>
      </c>
      <c r="N120" s="30" t="str">
        <f ca="1">IF(
  AND($A120&lt;&gt;"",$G120="○"),
  "mkdir """&amp;P120&amp;""" &amp; """&amp;shortcut設定!$F$7&amp;""" """&amp;P120&amp;"\"&amp;A120&amp;"（"&amp;B120&amp;"）.lnk"" """&amp;C120&amp;"""",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v>
      </c>
      <c r="O120" s="10" t="str">
        <f ca="1">IFERROR(
  VLOOKUP(
    $F120,
    shortcut設定!$F:$J,
    MATCH(
      "ProgramsIndex",
      shortcut設定!$F$11:$J$11,
      0
    ),
    FALSE
  ),
  ""
)</f>
        <v>123</v>
      </c>
      <c r="P120" s="30" t="str">
        <f ca="1">IF(
  AND($A120&lt;&gt;"",$G120="○"),
  shortcut設定!$F$4&amp;"\"&amp;O120&amp;"_"&amp;F120,
  ""
)</f>
        <v>%USERPROFILE%\AppData\Roaming\Microsoft\Windows\Start Menu\Programs\123_Doc_Edit</v>
      </c>
      <c r="Q120" s="30" t="str">
        <f>IF(
  AND($A120&lt;&gt;"",$H120&lt;&gt;"-",$H120&lt;&gt;""),
  "mkdir """&amp;shortcut設定!$F$4&amp;"\"&amp;shortcut設定!$F$8&amp;""" &amp; """&amp;shortcut設定!$F$7&amp;""" """&amp;$R120&amp;""" """&amp;$C120&amp;"""",
  ""
)</f>
        <v/>
      </c>
      <c r="R120" s="31" t="str">
        <f>IF(
  AND($A120&lt;&gt;"",$H120&lt;&gt;"-",$H120&lt;&gt;""),
  shortcut設定!$F$4&amp;"\"&amp;shortcut設定!$F$8&amp;"\"&amp;H120&amp;"（"&amp;B120&amp;"）.lnk",
  ""
)</f>
        <v/>
      </c>
      <c r="S120" s="30" t="str">
        <f>IF(
  AND($A120&lt;&gt;"",$I120&lt;&gt;"-",$I120&lt;&gt;""),
  """"&amp;shortcut設定!$F$7&amp;""" """&amp;$V120&amp;""" """&amp;$C120&amp;"""",
  ""
)</f>
        <v/>
      </c>
      <c r="T120" s="10" t="str">
        <f ca="1">IFERROR(
  VLOOKUP(
    $F120,
    shortcut設定!$F:$J,
    MATCH(
      "ProgramsIndex",
      shortcut設定!$F$11:$J$11,
      0
    ),
    FALSE
  ),
  ""
)</f>
        <v>123</v>
      </c>
      <c r="U120" s="37" t="str">
        <f t="shared" si="4"/>
        <v/>
      </c>
      <c r="V120" s="30" t="str">
        <f>IF(
  AND($A120&lt;&gt;"",$I120="○"),
  shortcut設定!$F$5&amp;"\"&amp;T120&amp;"_"&amp;A120&amp;"（"&amp;B120&amp;"）"&amp;U120&amp;".lnk",
  ""
)</f>
        <v/>
      </c>
      <c r="W120" s="30" t="str">
        <f>IF(
  AND($A120&lt;&gt;"",$K120="○"),
  """"&amp;shortcut設定!$F$7&amp;""" """&amp;$X120&amp;""" """&amp;$C120&amp;"""",
  ""
)</f>
        <v/>
      </c>
      <c r="X120" s="10" t="str">
        <f>IF(
  AND($A120&lt;&gt;"",$K120="○"),
  shortcut設定!$F$6&amp;"\"&amp;A120&amp;"（"&amp;B120&amp;"）.lnk",
  ""
)</f>
        <v/>
      </c>
      <c r="Y120" s="138" t="s">
        <v>326</v>
      </c>
    </row>
    <row r="121" spans="1:25">
      <c r="A121" s="10" t="s">
        <v>877</v>
      </c>
      <c r="B121" s="10" t="s">
        <v>1014</v>
      </c>
      <c r="C121" s="10" t="s">
        <v>158</v>
      </c>
      <c r="D121" s="32" t="s">
        <v>284</v>
      </c>
      <c r="E121" s="32" t="s">
        <v>284</v>
      </c>
      <c r="F121" s="10" t="s">
        <v>135</v>
      </c>
      <c r="G121" s="32" t="s">
        <v>1064</v>
      </c>
      <c r="H121" s="32" t="s">
        <v>130</v>
      </c>
      <c r="I121" s="140" t="s">
        <v>130</v>
      </c>
      <c r="J121" s="141" t="s">
        <v>764</v>
      </c>
      <c r="K121" s="32" t="s">
        <v>130</v>
      </c>
      <c r="L121" s="10" t="str">
        <f>IF(
  AND(
    $A121&lt;&gt;"",
    COUNTIF(C:C,$A121)&gt;1
  ),
  "★NG★",
  ""
)</f>
        <v/>
      </c>
      <c r="M121" s="10" t="str">
        <f t="shared" si="5"/>
        <v/>
      </c>
      <c r="N121" s="30" t="str">
        <f ca="1">IF(
  AND($A121&lt;&gt;"",$G121="○"),
  "mkdir """&amp;P121&amp;""" &amp; """&amp;shortcut設定!$F$7&amp;""" """&amp;P121&amp;"\"&amp;A121&amp;"（"&amp;B121&amp;"）.lnk"" """&amp;C121&amp;"""",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v>
      </c>
      <c r="O121" s="10" t="str">
        <f ca="1">IFERROR(
  VLOOKUP(
    $F121,
    shortcut設定!$F:$J,
    MATCH(
      "ProgramsIndex",
      shortcut設定!$F$11:$J$11,
      0
    ),
    FALSE
  ),
  ""
)</f>
        <v>161</v>
      </c>
      <c r="P121" s="30" t="str">
        <f ca="1">IF(
  AND($A121&lt;&gt;"",$G121="○"),
  shortcut設定!$F$4&amp;"\"&amp;O121&amp;"_"&amp;F121,
  ""
)</f>
        <v>%USERPROFILE%\AppData\Roaming\Microsoft\Windows\Start Menu\Programs\161_Network_Global</v>
      </c>
      <c r="Q121" s="30" t="str">
        <f>IF(
  AND($A121&lt;&gt;"",$H121&lt;&gt;"-",$H121&lt;&gt;""),
  "mkdir """&amp;shortcut設定!$F$4&amp;"\"&amp;shortcut設定!$F$8&amp;""" &amp; """&amp;shortcut設定!$F$7&amp;""" """&amp;$R121&amp;""" """&amp;$C121&amp;"""",
  ""
)</f>
        <v/>
      </c>
      <c r="R121" s="31" t="str">
        <f>IF(
  AND($A121&lt;&gt;"",$H121&lt;&gt;"-",$H121&lt;&gt;""),
  shortcut設定!$F$4&amp;"\"&amp;shortcut設定!$F$8&amp;"\"&amp;H121&amp;"（"&amp;B121&amp;"）.lnk",
  ""
)</f>
        <v/>
      </c>
      <c r="S121" s="30" t="str">
        <f>IF(
  AND($A121&lt;&gt;"",$I121&lt;&gt;"-",$I121&lt;&gt;""),
  """"&amp;shortcut設定!$F$7&amp;""" """&amp;$V121&amp;""" """&amp;$C121&amp;"""",
  ""
)</f>
        <v/>
      </c>
      <c r="T121" s="10" t="str">
        <f ca="1">IFERROR(
  VLOOKUP(
    $F121,
    shortcut設定!$F:$J,
    MATCH(
      "ProgramsIndex",
      shortcut設定!$F$11:$J$11,
      0
    ),
    FALSE
  ),
  ""
)</f>
        <v>161</v>
      </c>
      <c r="U121" s="37" t="str">
        <f t="shared" si="4"/>
        <v/>
      </c>
      <c r="V121" s="30" t="str">
        <f>IF(
  AND($A121&lt;&gt;"",$I121="○"),
  shortcut設定!$F$5&amp;"\"&amp;T121&amp;"_"&amp;A121&amp;"（"&amp;B121&amp;"）"&amp;U121&amp;".lnk",
  ""
)</f>
        <v/>
      </c>
      <c r="W121" s="30" t="str">
        <f>IF(
  AND($A121&lt;&gt;"",$K121="○"),
  """"&amp;shortcut設定!$F$7&amp;""" """&amp;$X121&amp;""" """&amp;$C121&amp;"""",
  ""
)</f>
        <v/>
      </c>
      <c r="X121" s="10" t="str">
        <f>IF(
  AND($A121&lt;&gt;"",$K121="○"),
  shortcut設定!$F$6&amp;"\"&amp;A121&amp;"（"&amp;B121&amp;"）.lnk",
  ""
)</f>
        <v/>
      </c>
      <c r="Y121" s="138" t="s">
        <v>326</v>
      </c>
    </row>
    <row r="122" spans="1:25">
      <c r="A122" s="10" t="s">
        <v>878</v>
      </c>
      <c r="B122" s="10" t="s">
        <v>1015</v>
      </c>
      <c r="C122" s="10" t="s">
        <v>1075</v>
      </c>
      <c r="D122" s="32" t="s">
        <v>317</v>
      </c>
      <c r="E122" s="32" t="s">
        <v>284</v>
      </c>
      <c r="F122" s="10" t="s">
        <v>145</v>
      </c>
      <c r="G122" s="32" t="s">
        <v>1064</v>
      </c>
      <c r="H122" s="32" t="s">
        <v>130</v>
      </c>
      <c r="I122" s="140" t="s">
        <v>130</v>
      </c>
      <c r="J122" s="141" t="s">
        <v>764</v>
      </c>
      <c r="K122" s="32" t="s">
        <v>130</v>
      </c>
      <c r="L122" s="10" t="str">
        <f>IF(
  AND(
    $A122&lt;&gt;"",
    COUNTIF(C:C,$A122)&gt;1
  ),
  "★NG★",
  ""
)</f>
        <v/>
      </c>
      <c r="M122" s="10" t="str">
        <f t="shared" si="5"/>
        <v/>
      </c>
      <c r="N122" s="30" t="str">
        <f ca="1">IF(
  AND($A122&lt;&gt;"",$G122="○"),
  "mkdir """&amp;P122&amp;""" &amp; """&amp;shortcut設定!$F$7&amp;""" """&amp;P122&amp;"\"&amp;A122&amp;"（"&amp;B122&amp;"）.lnk"" """&amp;C122&amp;"""",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v>
      </c>
      <c r="O122" s="10" t="str">
        <f ca="1">IFERROR(
  VLOOKUP(
    $F122,
    shortcut設定!$F:$J,
    MATCH(
      "ProgramsIndex",
      shortcut設定!$F$11:$J$11,
      0
    ),
    FALSE
  ),
  ""
)</f>
        <v>153</v>
      </c>
      <c r="P122" s="30" t="str">
        <f ca="1">IF(
  AND($A122&lt;&gt;"",$G122="○"),
  shortcut設定!$F$4&amp;"\"&amp;O122&amp;"_"&amp;F122,
  ""
)</f>
        <v>%USERPROFILE%\AppData\Roaming\Microsoft\Windows\Start Menu\Programs\153_Picture_Edit</v>
      </c>
      <c r="Q122" s="30" t="str">
        <f>IF(
  AND($A122&lt;&gt;"",$H122&lt;&gt;"-",$H122&lt;&gt;""),
  "mkdir """&amp;shortcut設定!$F$4&amp;"\"&amp;shortcut設定!$F$8&amp;""" &amp; """&amp;shortcut設定!$F$7&amp;""" """&amp;$R122&amp;""" """&amp;$C122&amp;"""",
  ""
)</f>
        <v/>
      </c>
      <c r="R122" s="31" t="str">
        <f>IF(
  AND($A122&lt;&gt;"",$H122&lt;&gt;"-",$H122&lt;&gt;""),
  shortcut設定!$F$4&amp;"\"&amp;shortcut設定!$F$8&amp;"\"&amp;H122&amp;"（"&amp;B122&amp;"）.lnk",
  ""
)</f>
        <v/>
      </c>
      <c r="S122" s="30" t="str">
        <f>IF(
  AND($A122&lt;&gt;"",$I122&lt;&gt;"-",$I122&lt;&gt;""),
  """"&amp;shortcut設定!$F$7&amp;""" """&amp;$V122&amp;""" """&amp;$C122&amp;"""",
  ""
)</f>
        <v/>
      </c>
      <c r="T122" s="10" t="str">
        <f ca="1">IFERROR(
  VLOOKUP(
    $F122,
    shortcut設定!$F:$J,
    MATCH(
      "ProgramsIndex",
      shortcut設定!$F$11:$J$11,
      0
    ),
    FALSE
  ),
  ""
)</f>
        <v>153</v>
      </c>
      <c r="U122" s="37" t="str">
        <f t="shared" si="4"/>
        <v/>
      </c>
      <c r="V122" s="30" t="str">
        <f>IF(
  AND($A122&lt;&gt;"",$I122="○"),
  shortcut設定!$F$5&amp;"\"&amp;T122&amp;"_"&amp;A122&amp;"（"&amp;B122&amp;"）"&amp;U122&amp;".lnk",
  ""
)</f>
        <v/>
      </c>
      <c r="W122" s="30" t="str">
        <f>IF(
  AND($A122&lt;&gt;"",$K122="○"),
  """"&amp;shortcut設定!$F$7&amp;""" """&amp;$X122&amp;""" """&amp;$C122&amp;"""",
  ""
)</f>
        <v/>
      </c>
      <c r="X122" s="10" t="str">
        <f>IF(
  AND($A122&lt;&gt;"",$K122="○"),
  shortcut設定!$F$6&amp;"\"&amp;A122&amp;"（"&amp;B122&amp;"）.lnk",
  ""
)</f>
        <v/>
      </c>
      <c r="Y122" s="138" t="s">
        <v>326</v>
      </c>
    </row>
    <row r="123" spans="1:25">
      <c r="A123" s="10" t="s">
        <v>1073</v>
      </c>
      <c r="B123" s="10" t="s">
        <v>1074</v>
      </c>
      <c r="C123" s="10" t="s">
        <v>1076</v>
      </c>
      <c r="D123" s="32" t="s">
        <v>45</v>
      </c>
      <c r="E123" s="32" t="s">
        <v>5</v>
      </c>
      <c r="F123" s="10" t="s">
        <v>131</v>
      </c>
      <c r="G123" s="32" t="s">
        <v>5</v>
      </c>
      <c r="H123" s="32" t="s">
        <v>769</v>
      </c>
      <c r="I123" s="140" t="s">
        <v>769</v>
      </c>
      <c r="J123" s="141" t="s">
        <v>769</v>
      </c>
      <c r="K123" s="32" t="s">
        <v>769</v>
      </c>
      <c r="L123" s="10" t="str">
        <f>IF(
  AND(
    $A123&lt;&gt;"",
    COUNTIF(C:C,$A123)&gt;1
  ),
  "★NG★",
  ""
)</f>
        <v/>
      </c>
      <c r="M123" s="10" t="str">
        <f>IF(
  OR(
    $F123="-",
    COUNTIF(カテゴリ,$F123)&gt;0
  ),
  "",
  "★NG★"
)</f>
        <v/>
      </c>
      <c r="N123" s="30" t="str">
        <f ca="1">IF(
  AND($A123&lt;&gt;"",$G123="○"),
  "mkdir """&amp;P123&amp;""" &amp; """&amp;shortcut設定!$F$7&amp;""" """&amp;P123&amp;"\"&amp;A123&amp;"（"&amp;B123&amp;"）.lnk"" """&amp;C123&amp;"""",
  ""
)</f>
        <v>mkdir "%USERPROFILE%\AppData\Roaming\Microsoft\Windows\Start Menu\Programs\122_Doc_View" &amp; "C:\codes\vbs\command\CreateShortcutFile.vbs" "%USERPROFILE%\AppData\Roaming\Microsoft\Windows\Start Menu\Programs\122_Doc_View\Kindle（電子書籍）.lnk" "%USERPROFILE%\AppData\Local\Amazon\Kindle\application\Kindle.exe"</v>
      </c>
      <c r="O123" s="10" t="str">
        <f ca="1">IFERROR(
  VLOOKUP(
    $F123,
    shortcut設定!$F:$J,
    MATCH(
      "ProgramsIndex",
      shortcut設定!$F$11:$J$11,
      0
    ),
    FALSE
  ),
  ""
)</f>
        <v>122</v>
      </c>
      <c r="P123" s="30" t="str">
        <f ca="1">IF(
  AND($A123&lt;&gt;"",$G123="○"),
  shortcut設定!$F$4&amp;"\"&amp;O123&amp;"_"&amp;F123,
  ""
)</f>
        <v>%USERPROFILE%\AppData\Roaming\Microsoft\Windows\Start Menu\Programs\122_Doc_View</v>
      </c>
      <c r="Q123" s="30" t="str">
        <f>IF(
  AND($A123&lt;&gt;"",$H123&lt;&gt;"-",$H123&lt;&gt;""),
  "mkdir """&amp;shortcut設定!$F$4&amp;"\"&amp;shortcut設定!$F$8&amp;""" &amp; """&amp;shortcut設定!$F$7&amp;""" """&amp;$R123&amp;""" """&amp;$C123&amp;"""",
  ""
)</f>
        <v/>
      </c>
      <c r="R123" s="31" t="str">
        <f>IF(
  AND($A123&lt;&gt;"",$H123&lt;&gt;"-",$H123&lt;&gt;""),
  shortcut設定!$F$4&amp;"\"&amp;shortcut設定!$F$8&amp;"\"&amp;H123&amp;"（"&amp;B123&amp;"）.lnk",
  ""
)</f>
        <v/>
      </c>
      <c r="S123" s="30" t="str">
        <f>IF(
  AND($A123&lt;&gt;"",$I123&lt;&gt;"-",$I123&lt;&gt;""),
  """"&amp;shortcut設定!$F$7&amp;""" """&amp;$V123&amp;""" """&amp;$C123&amp;"""",
  ""
)</f>
        <v/>
      </c>
      <c r="T123" s="10" t="str">
        <f ca="1">IFERROR(
  VLOOKUP(
    $F123,
    shortcut設定!$F:$J,
    MATCH(
      "ProgramsIndex",
      shortcut設定!$F$11:$J$11,
      0
    ),
    FALSE
  ),
  ""
)</f>
        <v>122</v>
      </c>
      <c r="U123" s="37" t="str">
        <f>IF(AND($J123&lt;&gt;"",$J123&lt;&gt;"-")," (&amp;"&amp;$J123&amp;")","")</f>
        <v/>
      </c>
      <c r="V123" s="30" t="str">
        <f>IF(
  AND($A123&lt;&gt;"",$I123="○"),
  shortcut設定!$F$5&amp;"\"&amp;T123&amp;"_"&amp;A123&amp;"（"&amp;B123&amp;"）"&amp;U123&amp;".lnk",
  ""
)</f>
        <v/>
      </c>
      <c r="W123" s="30" t="str">
        <f>IF(
  AND($A123&lt;&gt;"",$K123="○"),
  """"&amp;shortcut設定!$F$7&amp;""" """&amp;$X123&amp;""" """&amp;$C123&amp;"""",
  ""
)</f>
        <v/>
      </c>
      <c r="X123" s="10" t="str">
        <f>IF(
  AND($A123&lt;&gt;"",$K123="○"),
  shortcut設定!$F$6&amp;"\"&amp;A123&amp;"（"&amp;B123&amp;"）.lnk",
  ""
)</f>
        <v/>
      </c>
      <c r="Y123" s="138" t="s">
        <v>326</v>
      </c>
    </row>
    <row r="124" spans="1:25">
      <c r="A124" s="10" t="s">
        <v>1078</v>
      </c>
      <c r="B124" s="10" t="s">
        <v>1081</v>
      </c>
      <c r="C124" s="10" t="s">
        <v>1077</v>
      </c>
      <c r="D124" s="32" t="s">
        <v>45</v>
      </c>
      <c r="E124" s="32" t="s">
        <v>5</v>
      </c>
      <c r="F124" s="10" t="s">
        <v>135</v>
      </c>
      <c r="G124" s="32" t="s">
        <v>5</v>
      </c>
      <c r="H124" s="32" t="s">
        <v>769</v>
      </c>
      <c r="I124" s="140" t="s">
        <v>769</v>
      </c>
      <c r="J124" s="141" t="s">
        <v>769</v>
      </c>
      <c r="K124" s="32" t="s">
        <v>769</v>
      </c>
      <c r="L124" s="10" t="str">
        <f>IF(
  AND(
    $A124&lt;&gt;"",
    COUNTIF(C:C,$A124)&gt;1
  ),
  "★NG★",
  ""
)</f>
        <v/>
      </c>
      <c r="M124" s="10" t="str">
        <f>IF(
  OR(
    $F124="-",
    COUNTIF(カテゴリ,$F124)&gt;0
  ),
  "",
  "★NG★"
)</f>
        <v/>
      </c>
      <c r="N124" s="30" t="str">
        <f ca="1">IF(
  AND($A124&lt;&gt;"",$G124="○"),
  "mkdir """&amp;P124&amp;""" &amp; """&amp;shortcut設定!$F$7&amp;""" """&amp;P124&amp;"\"&amp;A124&amp;"（"&amp;B124&amp;"）.lnk"" """&amp;C124&amp;"""",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v>
      </c>
      <c r="O124" s="10" t="str">
        <f ca="1">IFERROR(
  VLOOKUP(
    $F124,
    shortcut設定!$F:$J,
    MATCH(
      "ProgramsIndex",
      shortcut設定!$F$11:$J$11,
      0
    ),
    FALSE
  ),
  ""
)</f>
        <v>161</v>
      </c>
      <c r="P124" s="30" t="str">
        <f ca="1">IF(
  AND($A124&lt;&gt;"",$G124="○"),
  shortcut設定!$F$4&amp;"\"&amp;O124&amp;"_"&amp;F124,
  ""
)</f>
        <v>%USERPROFILE%\AppData\Roaming\Microsoft\Windows\Start Menu\Programs\161_Network_Global</v>
      </c>
      <c r="Q124" s="30" t="str">
        <f>IF(
  AND($A124&lt;&gt;"",$H124&lt;&gt;"-",$H124&lt;&gt;""),
  "mkdir """&amp;shortcut設定!$F$4&amp;"\"&amp;shortcut設定!$F$8&amp;""" &amp; """&amp;shortcut設定!$F$7&amp;""" """&amp;$R124&amp;""" """&amp;$C124&amp;"""",
  ""
)</f>
        <v/>
      </c>
      <c r="R124" s="31" t="str">
        <f>IF(
  AND($A124&lt;&gt;"",$H124&lt;&gt;"-",$H124&lt;&gt;""),
  shortcut設定!$F$4&amp;"\"&amp;shortcut設定!$F$8&amp;"\"&amp;H124&amp;"（"&amp;B124&amp;"）.lnk",
  ""
)</f>
        <v/>
      </c>
      <c r="S124" s="30" t="str">
        <f>IF(
  AND($A124&lt;&gt;"",$I124&lt;&gt;"-",$I124&lt;&gt;""),
  """"&amp;shortcut設定!$F$7&amp;""" """&amp;$V124&amp;""" """&amp;$C124&amp;"""",
  ""
)</f>
        <v/>
      </c>
      <c r="T124" s="10" t="str">
        <f ca="1">IFERROR(
  VLOOKUP(
    $F124,
    shortcut設定!$F:$J,
    MATCH(
      "ProgramsIndex",
      shortcut設定!$F$11:$J$11,
      0
    ),
    FALSE
  ),
  ""
)</f>
        <v>161</v>
      </c>
      <c r="U124" s="37" t="str">
        <f>IF(AND($J124&lt;&gt;"",$J124&lt;&gt;"-")," (&amp;"&amp;$J124&amp;")","")</f>
        <v/>
      </c>
      <c r="V124" s="30" t="str">
        <f>IF(
  AND($A124&lt;&gt;"",$I124="○"),
  shortcut設定!$F$5&amp;"\"&amp;T124&amp;"_"&amp;A124&amp;"（"&amp;B124&amp;"）"&amp;U124&amp;".lnk",
  ""
)</f>
        <v/>
      </c>
      <c r="W124" s="30" t="str">
        <f>IF(
  AND($A124&lt;&gt;"",$K124="○"),
  """"&amp;shortcut設定!$F$7&amp;""" """&amp;$X124&amp;""" """&amp;$C124&amp;"""",
  ""
)</f>
        <v/>
      </c>
      <c r="X124" s="10" t="str">
        <f>IF(
  AND($A124&lt;&gt;"",$K124="○"),
  shortcut設定!$F$6&amp;"\"&amp;A124&amp;"（"&amp;B124&amp;"）.lnk",
  ""
)</f>
        <v/>
      </c>
      <c r="Y124" s="138" t="s">
        <v>326</v>
      </c>
    </row>
    <row r="125" spans="1:25">
      <c r="A125" s="10" t="s">
        <v>1080</v>
      </c>
      <c r="B125" s="10" t="s">
        <v>1081</v>
      </c>
      <c r="C125" s="10" t="s">
        <v>1079</v>
      </c>
      <c r="D125" s="32" t="s">
        <v>5</v>
      </c>
      <c r="E125" s="32" t="s">
        <v>45</v>
      </c>
      <c r="F125" s="10" t="s">
        <v>135</v>
      </c>
      <c r="G125" s="32" t="s">
        <v>5</v>
      </c>
      <c r="H125" s="32" t="s">
        <v>769</v>
      </c>
      <c r="I125" s="140" t="s">
        <v>769</v>
      </c>
      <c r="J125" s="141" t="s">
        <v>769</v>
      </c>
      <c r="K125" s="32" t="s">
        <v>769</v>
      </c>
      <c r="L125" s="10" t="str">
        <f>IF(
  AND(
    $A125&lt;&gt;"",
    COUNTIF(C:C,$A125)&gt;1
  ),
  "★NG★",
  ""
)</f>
        <v/>
      </c>
      <c r="M125" s="10" t="str">
        <f>IF(
  OR(
    $F125="-",
    COUNTIF(カテゴリ,$F125)&gt;0
  ),
  "",
  "★NG★"
)</f>
        <v/>
      </c>
      <c r="N125" s="30" t="str">
        <f ca="1">IF(
  AND($A125&lt;&gt;"",$G125="○"),
  "mkdir """&amp;P125&amp;""" &amp; """&amp;shortcut設定!$F$7&amp;""" """&amp;P125&amp;"\"&amp;A125&amp;"（"&amp;B125&amp;"）.lnk"" """&amp;C125&amp;"""",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v>
      </c>
      <c r="O125" s="10" t="str">
        <f ca="1">IFERROR(
  VLOOKUP(
    $F125,
    shortcut設定!$F:$J,
    MATCH(
      "ProgramsIndex",
      shortcut設定!$F$11:$J$11,
      0
    ),
    FALSE
  ),
  ""
)</f>
        <v>161</v>
      </c>
      <c r="P125" s="30" t="str">
        <f ca="1">IF(
  AND($A125&lt;&gt;"",$G125="○"),
  shortcut設定!$F$4&amp;"\"&amp;O125&amp;"_"&amp;F125,
  ""
)</f>
        <v>%USERPROFILE%\AppData\Roaming\Microsoft\Windows\Start Menu\Programs\161_Network_Global</v>
      </c>
      <c r="Q125" s="30" t="str">
        <f>IF(
  AND($A125&lt;&gt;"",$H125&lt;&gt;"-",$H125&lt;&gt;""),
  "mkdir """&amp;shortcut設定!$F$4&amp;"\"&amp;shortcut設定!$F$8&amp;""" &amp; """&amp;shortcut設定!$F$7&amp;""" """&amp;$R125&amp;""" """&amp;$C125&amp;"""",
  ""
)</f>
        <v/>
      </c>
      <c r="R125" s="31" t="str">
        <f>IF(
  AND($A125&lt;&gt;"",$H125&lt;&gt;"-",$H125&lt;&gt;""),
  shortcut設定!$F$4&amp;"\"&amp;shortcut設定!$F$8&amp;"\"&amp;H125&amp;"（"&amp;B125&amp;"）.lnk",
  ""
)</f>
        <v/>
      </c>
      <c r="S125" s="30" t="str">
        <f>IF(
  AND($A125&lt;&gt;"",$I125&lt;&gt;"-",$I125&lt;&gt;""),
  """"&amp;shortcut設定!$F$7&amp;""" """&amp;$V125&amp;""" """&amp;$C125&amp;"""",
  ""
)</f>
        <v/>
      </c>
      <c r="T125" s="10" t="str">
        <f ca="1">IFERROR(
  VLOOKUP(
    $F125,
    shortcut設定!$F:$J,
    MATCH(
      "ProgramsIndex",
      shortcut設定!$F$11:$J$11,
      0
    ),
    FALSE
  ),
  ""
)</f>
        <v>161</v>
      </c>
      <c r="U125" s="37" t="str">
        <f>IF(AND($J125&lt;&gt;"",$J125&lt;&gt;"-")," (&amp;"&amp;$J125&amp;")","")</f>
        <v/>
      </c>
      <c r="V125" s="30" t="str">
        <f>IF(
  AND($A125&lt;&gt;"",$I125="○"),
  shortcut設定!$F$5&amp;"\"&amp;T125&amp;"_"&amp;A125&amp;"（"&amp;B125&amp;"）"&amp;U125&amp;".lnk",
  ""
)</f>
        <v/>
      </c>
      <c r="W125" s="30" t="str">
        <f>IF(
  AND($A125&lt;&gt;"",$K125="○"),
  """"&amp;shortcut設定!$F$7&amp;""" """&amp;$X125&amp;""" """&amp;$C125&amp;"""",
  ""
)</f>
        <v/>
      </c>
      <c r="X125" s="10" t="str">
        <f>IF(
  AND($A125&lt;&gt;"",$K125="○"),
  shortcut設定!$F$6&amp;"\"&amp;A125&amp;"（"&amp;B125&amp;"）.lnk",
  ""
)</f>
        <v/>
      </c>
      <c r="Y125" s="138" t="s">
        <v>326</v>
      </c>
    </row>
    <row r="126" spans="1:25">
      <c r="A126" s="10" t="s">
        <v>879</v>
      </c>
      <c r="B126" s="10" t="s">
        <v>1016</v>
      </c>
      <c r="C126" s="10" t="s">
        <v>160</v>
      </c>
      <c r="D126" s="32" t="s">
        <v>5</v>
      </c>
      <c r="E126" s="32" t="s">
        <v>5</v>
      </c>
      <c r="F126" s="10" t="s">
        <v>734</v>
      </c>
      <c r="G126" s="32" t="s">
        <v>130</v>
      </c>
      <c r="H126" s="32" t="s">
        <v>130</v>
      </c>
      <c r="I126" s="140" t="s">
        <v>130</v>
      </c>
      <c r="J126" s="141" t="s">
        <v>764</v>
      </c>
      <c r="K126" s="32" t="s">
        <v>1064</v>
      </c>
      <c r="L126" s="10" t="str">
        <f>IF(
  AND(
    $A126&lt;&gt;"",
    COUNTIF(C:C,$A126)&gt;1
  ),
  "★NG★",
  ""
)</f>
        <v/>
      </c>
      <c r="M126" s="10" t="str">
        <f t="shared" si="5"/>
        <v/>
      </c>
      <c r="N126" s="30" t="str">
        <f>IF(
  AND($A126&lt;&gt;"",$G126="○"),
  "mkdir """&amp;P126&amp;""" &amp; """&amp;shortcut設定!$F$7&amp;""" """&amp;P126&amp;"\"&amp;A126&amp;"（"&amp;B126&amp;"）.lnk"" """&amp;C126&amp;"""",
  ""
)</f>
        <v/>
      </c>
      <c r="O126" s="10" t="str">
        <f ca="1">IFERROR(
  VLOOKUP(
    $F126,
    shortcut設定!$F:$J,
    MATCH(
      "ProgramsIndex",
      shortcut設定!$F$11:$J$11,
      0
    ),
    FALSE
  ),
  ""
)</f>
        <v>200</v>
      </c>
      <c r="P126" s="30" t="str">
        <f>IF(
  AND($A126&lt;&gt;"",$G126="○"),
  shortcut設定!$F$4&amp;"\"&amp;O126&amp;"_"&amp;F126,
  ""
)</f>
        <v/>
      </c>
      <c r="Q126" s="30" t="str">
        <f>IF(
  AND($A126&lt;&gt;"",$H126&lt;&gt;"-",$H126&lt;&gt;""),
  "mkdir """&amp;shortcut設定!$F$4&amp;"\"&amp;shortcut設定!$F$8&amp;""" &amp; """&amp;shortcut設定!$F$7&amp;""" """&amp;$R126&amp;""" """&amp;$C126&amp;"""",
  ""
)</f>
        <v/>
      </c>
      <c r="R126" s="31" t="str">
        <f>IF(
  AND($A126&lt;&gt;"",$H126&lt;&gt;"-",$H126&lt;&gt;""),
  shortcut設定!$F$4&amp;"\"&amp;shortcut設定!$F$8&amp;"\"&amp;H126&amp;"（"&amp;B126&amp;"）.lnk",
  ""
)</f>
        <v/>
      </c>
      <c r="S126" s="30" t="str">
        <f>IF(
  AND($A126&lt;&gt;"",$I126&lt;&gt;"-",$I126&lt;&gt;""),
  """"&amp;shortcut設定!$F$7&amp;""" """&amp;$V126&amp;""" """&amp;$C126&amp;"""",
  ""
)</f>
        <v/>
      </c>
      <c r="T126" s="10" t="str">
        <f ca="1">IFERROR(
  VLOOKUP(
    $F126,
    shortcut設定!$F:$J,
    MATCH(
      "ProgramsIndex",
      shortcut設定!$F$11:$J$11,
      0
    ),
    FALSE
  ),
  ""
)</f>
        <v>200</v>
      </c>
      <c r="U126" s="37" t="str">
        <f t="shared" si="4"/>
        <v/>
      </c>
      <c r="V126" s="30" t="str">
        <f>IF(
  AND($A126&lt;&gt;"",$I126="○"),
  shortcut設定!$F$5&amp;"\"&amp;T126&amp;"_"&amp;A126&amp;"（"&amp;B126&amp;"）"&amp;U126&amp;".lnk",
  ""
)</f>
        <v/>
      </c>
      <c r="W126" s="30" t="str">
        <f>IF(
  AND($A126&lt;&gt;"",$K126="○"),
  """"&amp;shortcut設定!$F$7&amp;""" """&amp;$X126&amp;""" """&amp;$C126&amp;"""",
  ""
)</f>
        <v>"C:\codes\vbs\command\CreateShortcutFile.vbs" "%USERPROFILE%\AppData\Roaming\Microsoft\Windows\Start Menu\Programs\Startup\UserDefHotKey2.ahk（ホットキー）.lnk" "C:\codes\ahk\UserDefHotKey2.ahk"</v>
      </c>
      <c r="X126" s="10" t="str">
        <f>IF(
  AND($A126&lt;&gt;"",$K126="○"),
  shortcut設定!$F$6&amp;"\"&amp;A126&amp;"（"&amp;B126&amp;"）.lnk",
  ""
)</f>
        <v>%USERPROFILE%\AppData\Roaming\Microsoft\Windows\Start Menu\Programs\Startup\UserDefHotKey2.ahk（ホットキー）.lnk</v>
      </c>
      <c r="Y126" s="138" t="s">
        <v>326</v>
      </c>
    </row>
    <row r="127" spans="1:25">
      <c r="A127" s="10" t="s">
        <v>880</v>
      </c>
      <c r="B127" s="10" t="s">
        <v>1017</v>
      </c>
      <c r="C127" s="10" t="s">
        <v>759</v>
      </c>
      <c r="D127" s="32" t="s">
        <v>5</v>
      </c>
      <c r="E127" s="32" t="s">
        <v>5</v>
      </c>
      <c r="F127" s="10" t="s">
        <v>734</v>
      </c>
      <c r="G127" s="32" t="s">
        <v>130</v>
      </c>
      <c r="H127" s="32" t="s">
        <v>130</v>
      </c>
      <c r="I127" s="140" t="s">
        <v>1064</v>
      </c>
      <c r="J127" s="141" t="s">
        <v>764</v>
      </c>
      <c r="K127" s="32" t="s">
        <v>130</v>
      </c>
      <c r="L127" s="10" t="str">
        <f>IF(
  AND(
    $A127&lt;&gt;"",
    COUNTIF(C:C,$A127)&gt;1
  ),
  "★NG★",
  ""
)</f>
        <v/>
      </c>
      <c r="M127" s="10" t="str">
        <f t="shared" si="5"/>
        <v/>
      </c>
      <c r="N127" s="30" t="str">
        <f>IF(
  AND($A127&lt;&gt;"",$G127="○"),
  "mkdir """&amp;P127&amp;""" &amp; """&amp;shortcut設定!$F$7&amp;""" """&amp;P127&amp;"\"&amp;A127&amp;"（"&amp;B127&amp;"）.lnk"" """&amp;C127&amp;"""",
  ""
)</f>
        <v/>
      </c>
      <c r="O127" s="10" t="str">
        <f ca="1">IFERROR(
  VLOOKUP(
    $F127,
    shortcut設定!$F:$J,
    MATCH(
      "ProgramsIndex",
      shortcut設定!$F$11:$J$11,
      0
    ),
    FALSE
  ),
  ""
)</f>
        <v>200</v>
      </c>
      <c r="P127" s="30" t="str">
        <f>IF(
  AND($A127&lt;&gt;"",$G127="○"),
  shortcut設定!$F$4&amp;"\"&amp;O127&amp;"_"&amp;F127,
  ""
)</f>
        <v/>
      </c>
      <c r="Q127" s="30" t="str">
        <f>IF(
  AND($A127&lt;&gt;"",$H127&lt;&gt;"-",$H127&lt;&gt;""),
  "mkdir """&amp;shortcut設定!$F$4&amp;"\"&amp;shortcut設定!$F$8&amp;""" &amp; """&amp;shortcut設定!$F$7&amp;""" """&amp;$R127&amp;""" """&amp;$C127&amp;"""",
  ""
)</f>
        <v/>
      </c>
      <c r="R127" s="31" t="str">
        <f>IF(
  AND($A127&lt;&gt;"",$H127&lt;&gt;"-",$H127&lt;&gt;""),
  shortcut設定!$F$4&amp;"\"&amp;shortcut設定!$F$8&amp;"\"&amp;H127&amp;"（"&amp;B127&amp;"）.lnk",
  ""
)</f>
        <v/>
      </c>
      <c r="S127" s="30" t="str">
        <f ca="1">IF(
  AND($A127&lt;&gt;"",$I127&lt;&gt;"-",$I127&lt;&gt;""),
  """"&amp;shortcut設定!$F$7&amp;""" """&amp;$V127&amp;""" """&amp;$C127&amp;"""",
  ""
)</f>
        <v>"C:\codes\vbs\command\CreateShortcutFile.vbs" "%USERPROFILE%\AppData\Roaming\Microsoft\Windows\SendTo\200_AddString2FileFolder.vbs（ファイルフォルダ接尾辞付与）.lnk" "C:\codes\vbs\tools\win\file_ope\AddString2FileFolder.vbs"</v>
      </c>
      <c r="T127" s="10" t="str">
        <f ca="1">IFERROR(
  VLOOKUP(
    $F127,
    shortcut設定!$F:$J,
    MATCH(
      "ProgramsIndex",
      shortcut設定!$F$11:$J$11,
      0
    ),
    FALSE
  ),
  ""
)</f>
        <v>200</v>
      </c>
      <c r="U127" s="37" t="str">
        <f t="shared" si="4"/>
        <v/>
      </c>
      <c r="V127" s="30" t="str">
        <f ca="1">IF(
  AND($A127&lt;&gt;"",$I127="○"),
  shortcut設定!$F$5&amp;"\"&amp;T127&amp;"_"&amp;A127&amp;"（"&amp;B127&amp;"）"&amp;U127&amp;".lnk",
  ""
)</f>
        <v>%USERPROFILE%\AppData\Roaming\Microsoft\Windows\SendTo\200_AddString2FileFolder.vbs（ファイルフォルダ接尾辞付与）.lnk</v>
      </c>
      <c r="W127" s="30" t="str">
        <f>IF(
  AND($A127&lt;&gt;"",$K127="○"),
  """"&amp;shortcut設定!$F$7&amp;""" """&amp;$X127&amp;""" """&amp;$C127&amp;"""",
  ""
)</f>
        <v/>
      </c>
      <c r="X127" s="10" t="str">
        <f>IF(
  AND($A127&lt;&gt;"",$K127="○"),
  shortcut設定!$F$6&amp;"\"&amp;A127&amp;"（"&amp;B127&amp;"）.lnk",
  ""
)</f>
        <v/>
      </c>
      <c r="Y127" s="138" t="s">
        <v>326</v>
      </c>
    </row>
    <row r="128" spans="1:25">
      <c r="A128" s="10" t="s">
        <v>881</v>
      </c>
      <c r="B128" s="10" t="s">
        <v>1018</v>
      </c>
      <c r="C128" s="10" t="s">
        <v>161</v>
      </c>
      <c r="D128" s="32" t="s">
        <v>5</v>
      </c>
      <c r="E128" s="32" t="s">
        <v>5</v>
      </c>
      <c r="F128" s="10" t="s">
        <v>734</v>
      </c>
      <c r="G128" s="32" t="s">
        <v>130</v>
      </c>
      <c r="H128" s="32" t="s">
        <v>130</v>
      </c>
      <c r="I128" s="140" t="s">
        <v>1064</v>
      </c>
      <c r="J128" s="141" t="s">
        <v>764</v>
      </c>
      <c r="K128" s="32" t="s">
        <v>130</v>
      </c>
      <c r="L128" s="10" t="str">
        <f>IF(
  AND(
    $A128&lt;&gt;"",
    COUNTIF(C:C,$A128)&gt;1
  ),
  "★NG★",
  ""
)</f>
        <v/>
      </c>
      <c r="M128" s="10" t="str">
        <f t="shared" si="5"/>
        <v/>
      </c>
      <c r="N128" s="30" t="str">
        <f>IF(
  AND($A128&lt;&gt;"",$G128="○"),
  "mkdir """&amp;P128&amp;""" &amp; """&amp;shortcut設定!$F$7&amp;""" """&amp;P128&amp;"\"&amp;A128&amp;"（"&amp;B128&amp;"）.lnk"" """&amp;C128&amp;"""",
  ""
)</f>
        <v/>
      </c>
      <c r="O128" s="10" t="str">
        <f ca="1">IFERROR(
  VLOOKUP(
    $F128,
    shortcut設定!$F:$J,
    MATCH(
      "ProgramsIndex",
      shortcut設定!$F$11:$J$11,
      0
    ),
    FALSE
  ),
  ""
)</f>
        <v>200</v>
      </c>
      <c r="P128" s="30" t="str">
        <f>IF(
  AND($A128&lt;&gt;"",$G128="○"),
  shortcut設定!$F$4&amp;"\"&amp;O128&amp;"_"&amp;F128,
  ""
)</f>
        <v/>
      </c>
      <c r="Q128" s="30" t="str">
        <f>IF(
  AND($A128&lt;&gt;"",$H128&lt;&gt;"-",$H128&lt;&gt;""),
  "mkdir """&amp;shortcut設定!$F$4&amp;"\"&amp;shortcut設定!$F$8&amp;""" &amp; """&amp;shortcut設定!$F$7&amp;""" """&amp;$R128&amp;""" """&amp;$C128&amp;"""",
  ""
)</f>
        <v/>
      </c>
      <c r="R128" s="31" t="str">
        <f>IF(
  AND($A128&lt;&gt;"",$H128&lt;&gt;"-",$H128&lt;&gt;""),
  shortcut設定!$F$4&amp;"\"&amp;shortcut設定!$F$8&amp;"\"&amp;H128&amp;"（"&amp;B128&amp;"）.lnk",
  ""
)</f>
        <v/>
      </c>
      <c r="S128" s="30" t="str">
        <f ca="1">IF(
  AND($A128&lt;&gt;"",$I128&lt;&gt;"-",$I128&lt;&gt;""),
  """"&amp;shortcut設定!$F$7&amp;""" """&amp;$V128&amp;""" """&amp;$C128&amp;"""",
  ""
)</f>
        <v>"C:\codes\vbs\command\CreateShortcutFile.vbs" "%USERPROFILE%\AppData\Roaming\Microsoft\Windows\SendTo\200_BackUpFile.vbs（ファイルバックアップ）.lnk" "C:\codes\vbs\tools\win\file_ope\BackUpFile.vbs"</v>
      </c>
      <c r="T128" s="10" t="str">
        <f ca="1">IFERROR(
  VLOOKUP(
    $F128,
    shortcut設定!$F:$J,
    MATCH(
      "ProgramsIndex",
      shortcut設定!$F$11:$J$11,
      0
    ),
    FALSE
  ),
  ""
)</f>
        <v>200</v>
      </c>
      <c r="U128" s="37" t="str">
        <f t="shared" si="4"/>
        <v/>
      </c>
      <c r="V128" s="30" t="str">
        <f ca="1">IF(
  AND($A128&lt;&gt;"",$I128="○"),
  shortcut設定!$F$5&amp;"\"&amp;T128&amp;"_"&amp;A128&amp;"（"&amp;B128&amp;"）"&amp;U128&amp;".lnk",
  ""
)</f>
        <v>%USERPROFILE%\AppData\Roaming\Microsoft\Windows\SendTo\200_BackUpFile.vbs（ファイルバックアップ）.lnk</v>
      </c>
      <c r="W128" s="30" t="str">
        <f>IF(
  AND($A128&lt;&gt;"",$K128="○"),
  """"&amp;shortcut設定!$F$7&amp;""" """&amp;$X128&amp;""" """&amp;$C128&amp;"""",
  ""
)</f>
        <v/>
      </c>
      <c r="X128" s="10" t="str">
        <f>IF(
  AND($A128&lt;&gt;"",$K128="○"),
  shortcut設定!$F$6&amp;"\"&amp;A128&amp;"（"&amp;B128&amp;"）.lnk",
  ""
)</f>
        <v/>
      </c>
      <c r="Y128" s="138" t="s">
        <v>326</v>
      </c>
    </row>
    <row r="129" spans="1:25">
      <c r="A129" s="10" t="s">
        <v>882</v>
      </c>
      <c r="B129" s="10" t="s">
        <v>1019</v>
      </c>
      <c r="C129" s="10" t="s">
        <v>162</v>
      </c>
      <c r="D129" s="32" t="s">
        <v>5</v>
      </c>
      <c r="E129" s="32" t="s">
        <v>5</v>
      </c>
      <c r="F129" s="10" t="s">
        <v>734</v>
      </c>
      <c r="G129" s="32" t="s">
        <v>130</v>
      </c>
      <c r="H129" s="32" t="s">
        <v>130</v>
      </c>
      <c r="I129" s="140" t="s">
        <v>1064</v>
      </c>
      <c r="J129" s="141" t="s">
        <v>764</v>
      </c>
      <c r="K129" s="32" t="s">
        <v>130</v>
      </c>
      <c r="L129" s="10" t="str">
        <f>IF(
  AND(
    $A129&lt;&gt;"",
    COUNTIF(C:C,$A129)&gt;1
  ),
  "★NG★",
  ""
)</f>
        <v/>
      </c>
      <c r="M129" s="10" t="str">
        <f t="shared" si="5"/>
        <v/>
      </c>
      <c r="N129" s="30" t="str">
        <f>IF(
  AND($A129&lt;&gt;"",$G129="○"),
  "mkdir """&amp;P129&amp;""" &amp; """&amp;shortcut設定!$F$7&amp;""" """&amp;P129&amp;"\"&amp;A129&amp;"（"&amp;B129&amp;"）.lnk"" """&amp;C129&amp;"""",
  ""
)</f>
        <v/>
      </c>
      <c r="O129" s="10" t="str">
        <f ca="1">IFERROR(
  VLOOKUP(
    $F129,
    shortcut設定!$F:$J,
    MATCH(
      "ProgramsIndex",
      shortcut設定!$F$11:$J$11,
      0
    ),
    FALSE
  ),
  ""
)</f>
        <v>200</v>
      </c>
      <c r="P129" s="30" t="str">
        <f>IF(
  AND($A129&lt;&gt;"",$G129="○"),
  shortcut設定!$F$4&amp;"\"&amp;O129&amp;"_"&amp;F129,
  ""
)</f>
        <v/>
      </c>
      <c r="Q129" s="30" t="str">
        <f>IF(
  AND($A129&lt;&gt;"",$H129&lt;&gt;"-",$H129&lt;&gt;""),
  "mkdir """&amp;shortcut設定!$F$4&amp;"\"&amp;shortcut設定!$F$8&amp;""" &amp; """&amp;shortcut設定!$F$7&amp;""" """&amp;$R129&amp;""" """&amp;$C129&amp;"""",
  ""
)</f>
        <v/>
      </c>
      <c r="R129" s="31" t="str">
        <f>IF(
  AND($A129&lt;&gt;"",$H129&lt;&gt;"-",$H129&lt;&gt;""),
  shortcut設定!$F$4&amp;"\"&amp;shortcut設定!$F$8&amp;"\"&amp;H129&amp;"（"&amp;B129&amp;"）.lnk",
  ""
)</f>
        <v/>
      </c>
      <c r="S129" s="30" t="str">
        <f ca="1">IF(
  AND($A129&lt;&gt;"",$I129&lt;&gt;"-",$I129&lt;&gt;""),
  """"&amp;shortcut設定!$F$7&amp;""" """&amp;$V129&amp;""" """&amp;$C129&amp;"""",
  ""
)</f>
        <v>"C:\codes\vbs\command\CreateShortcutFile.vbs" "%USERPROFILE%\AppData\Roaming\Microsoft\Windows\SendTo\200_BackUpMemoFiles.vbs（ファイル一括バックアップ）.lnk" "C:\codes\vbs\tools\win\file_ope\BackUpMemoFiles.vbs"</v>
      </c>
      <c r="T129" s="10" t="str">
        <f ca="1">IFERROR(
  VLOOKUP(
    $F129,
    shortcut設定!$F:$J,
    MATCH(
      "ProgramsIndex",
      shortcut設定!$F$11:$J$11,
      0
    ),
    FALSE
  ),
  ""
)</f>
        <v>200</v>
      </c>
      <c r="U129" s="37" t="str">
        <f t="shared" si="4"/>
        <v/>
      </c>
      <c r="V129" s="30" t="str">
        <f ca="1">IF(
  AND($A129&lt;&gt;"",$I129="○"),
  shortcut設定!$F$5&amp;"\"&amp;T129&amp;"_"&amp;A129&amp;"（"&amp;B129&amp;"）"&amp;U129&amp;".lnk",
  ""
)</f>
        <v>%USERPROFILE%\AppData\Roaming\Microsoft\Windows\SendTo\200_BackUpMemoFiles.vbs（ファイル一括バックアップ）.lnk</v>
      </c>
      <c r="W129" s="30" t="str">
        <f>IF(
  AND($A129&lt;&gt;"",$K129="○"),
  """"&amp;shortcut設定!$F$7&amp;""" """&amp;$X129&amp;""" """&amp;$C129&amp;"""",
  ""
)</f>
        <v/>
      </c>
      <c r="X129" s="10" t="str">
        <f>IF(
  AND($A129&lt;&gt;"",$K129="○"),
  shortcut設定!$F$6&amp;"\"&amp;A129&amp;"（"&amp;B129&amp;"）.lnk",
  ""
)</f>
        <v/>
      </c>
      <c r="Y129" s="138" t="s">
        <v>326</v>
      </c>
    </row>
    <row r="130" spans="1:25">
      <c r="A130" s="10" t="s">
        <v>883</v>
      </c>
      <c r="B130" s="10" t="s">
        <v>1020</v>
      </c>
      <c r="C130" s="10" t="s">
        <v>163</v>
      </c>
      <c r="D130" s="32" t="s">
        <v>5</v>
      </c>
      <c r="E130" s="32" t="s">
        <v>5</v>
      </c>
      <c r="F130" s="10" t="s">
        <v>734</v>
      </c>
      <c r="G130" s="32" t="s">
        <v>130</v>
      </c>
      <c r="H130" s="32" t="s">
        <v>130</v>
      </c>
      <c r="I130" s="140" t="s">
        <v>1064</v>
      </c>
      <c r="J130" s="141" t="s">
        <v>764</v>
      </c>
      <c r="K130" s="32" t="s">
        <v>130</v>
      </c>
      <c r="L130" s="10" t="str">
        <f>IF(
  AND(
    $A130&lt;&gt;"",
    COUNTIF(C:C,$A130)&gt;1
  ),
  "★NG★",
  ""
)</f>
        <v/>
      </c>
      <c r="M130" s="10" t="str">
        <f t="shared" si="5"/>
        <v/>
      </c>
      <c r="N130" s="30" t="str">
        <f>IF(
  AND($A130&lt;&gt;"",$G130="○"),
  "mkdir """&amp;P130&amp;""" &amp; """&amp;shortcut設定!$F$7&amp;""" """&amp;P130&amp;"\"&amp;A130&amp;"（"&amp;B130&amp;"）.lnk"" """&amp;C130&amp;"""",
  ""
)</f>
        <v/>
      </c>
      <c r="O130" s="10" t="str">
        <f ca="1">IFERROR(
  VLOOKUP(
    $F130,
    shortcut設定!$F:$J,
    MATCH(
      "ProgramsIndex",
      shortcut設定!$F$11:$J$11,
      0
    ),
    FALSE
  ),
  ""
)</f>
        <v>200</v>
      </c>
      <c r="P130" s="30" t="str">
        <f>IF(
  AND($A130&lt;&gt;"",$G130="○"),
  shortcut設定!$F$4&amp;"\"&amp;O130&amp;"_"&amp;F130,
  ""
)</f>
        <v/>
      </c>
      <c r="Q130" s="30" t="str">
        <f>IF(
  AND($A130&lt;&gt;"",$H130&lt;&gt;"-",$H130&lt;&gt;""),
  "mkdir """&amp;shortcut設定!$F$4&amp;"\"&amp;shortcut設定!$F$8&amp;""" &amp; """&amp;shortcut設定!$F$7&amp;""" """&amp;$R130&amp;""" """&amp;$C130&amp;"""",
  ""
)</f>
        <v/>
      </c>
      <c r="R130" s="31" t="str">
        <f>IF(
  AND($A130&lt;&gt;"",$H130&lt;&gt;"-",$H130&lt;&gt;""),
  shortcut設定!$F$4&amp;"\"&amp;shortcut設定!$F$8&amp;"\"&amp;H130&amp;"（"&amp;B130&amp;"）.lnk",
  ""
)</f>
        <v/>
      </c>
      <c r="S130" s="30" t="str">
        <f ca="1">IF(
  AND($A130&lt;&gt;"",$I130&lt;&gt;"-",$I130&lt;&gt;""),
  """"&amp;shortcut設定!$F$7&amp;""" """&amp;$V130&amp;""" """&amp;$C130&amp;"""",
  ""
)</f>
        <v>"C:\codes\vbs\command\CreateShortcutFile.vbs" "%USERPROFILE%\AppData\Roaming\Microsoft\Windows\SendTo\200_CopyRefFile.vbs（参照ファイル複製）.lnk" "C:\codes\vbs\tools\win\file_ope\CopyRefFile.vbs"</v>
      </c>
      <c r="T130" s="10" t="str">
        <f ca="1">IFERROR(
  VLOOKUP(
    $F130,
    shortcut設定!$F:$J,
    MATCH(
      "ProgramsIndex",
      shortcut設定!$F$11:$J$11,
      0
    ),
    FALSE
  ),
  ""
)</f>
        <v>200</v>
      </c>
      <c r="U130" s="37" t="str">
        <f t="shared" si="4"/>
        <v/>
      </c>
      <c r="V130" s="30" t="str">
        <f ca="1">IF(
  AND($A130&lt;&gt;"",$I130="○"),
  shortcut設定!$F$5&amp;"\"&amp;T130&amp;"_"&amp;A130&amp;"（"&amp;B130&amp;"）"&amp;U130&amp;".lnk",
  ""
)</f>
        <v>%USERPROFILE%\AppData\Roaming\Microsoft\Windows\SendTo\200_CopyRefFile.vbs（参照ファイル複製）.lnk</v>
      </c>
      <c r="W130" s="30" t="str">
        <f>IF(
  AND($A130&lt;&gt;"",$K130="○"),
  """"&amp;shortcut設定!$F$7&amp;""" """&amp;$X130&amp;""" """&amp;$C130&amp;"""",
  ""
)</f>
        <v/>
      </c>
      <c r="X130" s="10" t="str">
        <f>IF(
  AND($A130&lt;&gt;"",$K130="○"),
  shortcut設定!$F$6&amp;"\"&amp;A130&amp;"（"&amp;B130&amp;"）.lnk",
  ""
)</f>
        <v/>
      </c>
      <c r="Y130" s="138" t="s">
        <v>326</v>
      </c>
    </row>
    <row r="131" spans="1:25">
      <c r="A131" s="10" t="s">
        <v>884</v>
      </c>
      <c r="B131" s="10" t="s">
        <v>1021</v>
      </c>
      <c r="C131" s="10" t="s">
        <v>164</v>
      </c>
      <c r="D131" s="32" t="s">
        <v>5</v>
      </c>
      <c r="E131" s="32" t="s">
        <v>5</v>
      </c>
      <c r="F131" s="10" t="s">
        <v>734</v>
      </c>
      <c r="G131" s="32" t="s">
        <v>130</v>
      </c>
      <c r="H131" s="32" t="s">
        <v>130</v>
      </c>
      <c r="I131" s="140" t="s">
        <v>1064</v>
      </c>
      <c r="J131" s="141" t="s">
        <v>764</v>
      </c>
      <c r="K131" s="32" t="s">
        <v>130</v>
      </c>
      <c r="L131" s="10" t="str">
        <f>IF(
  AND(
    $A131&lt;&gt;"",
    COUNTIF(C:C,$A131)&gt;1
  ),
  "★NG★",
  ""
)</f>
        <v/>
      </c>
      <c r="M131" s="10" t="str">
        <f t="shared" ref="M131:M161" si="6">IF(
  OR(
    $F131="-",
    COUNTIF(カテゴリ,$F131)&gt;0
  ),
  "",
  "★NG★"
)</f>
        <v/>
      </c>
      <c r="N131" s="30" t="str">
        <f>IF(
  AND($A131&lt;&gt;"",$G131="○"),
  "mkdir """&amp;P131&amp;""" &amp; """&amp;shortcut設定!$F$7&amp;""" """&amp;P131&amp;"\"&amp;A131&amp;"（"&amp;B131&amp;"）.lnk"" """&amp;C131&amp;"""",
  ""
)</f>
        <v/>
      </c>
      <c r="O131" s="10" t="str">
        <f ca="1">IFERROR(
  VLOOKUP(
    $F131,
    shortcut設定!$F:$J,
    MATCH(
      "ProgramsIndex",
      shortcut設定!$F$11:$J$11,
      0
    ),
    FALSE
  ),
  ""
)</f>
        <v>200</v>
      </c>
      <c r="P131" s="30" t="str">
        <f>IF(
  AND($A131&lt;&gt;"",$G131="○"),
  shortcut設定!$F$4&amp;"\"&amp;O131&amp;"_"&amp;F131,
  ""
)</f>
        <v/>
      </c>
      <c r="Q131" s="30" t="str">
        <f>IF(
  AND($A131&lt;&gt;"",$H131&lt;&gt;"-",$H131&lt;&gt;""),
  "mkdir """&amp;shortcut設定!$F$4&amp;"\"&amp;shortcut設定!$F$8&amp;""" &amp; """&amp;shortcut設定!$F$7&amp;""" """&amp;$R131&amp;""" """&amp;$C131&amp;"""",
  ""
)</f>
        <v/>
      </c>
      <c r="R131" s="31" t="str">
        <f>IF(
  AND($A131&lt;&gt;"",$H131&lt;&gt;"-",$H131&lt;&gt;""),
  shortcut設定!$F$4&amp;"\"&amp;shortcut設定!$F$8&amp;"\"&amp;H131&amp;"（"&amp;B131&amp;"）.lnk",
  ""
)</f>
        <v/>
      </c>
      <c r="S131" s="30" t="str">
        <f ca="1">IF(
  AND($A131&lt;&gt;"",$I131&lt;&gt;"-",$I131&lt;&gt;""),
  """"&amp;shortcut設定!$F$7&amp;""" """&amp;$V131&amp;""" """&amp;$C131&amp;"""",
  ""
)</f>
        <v>"C:\codes\vbs\command\CreateShortcutFile.vbs" "%USERPROFILE%\AppData\Roaming\Microsoft\Windows\SendTo\200_CopyRefFileFromWeb.vbs（参照ファイル複製fromWeb）.lnk" "C:\codes\vbs\tools\win\file_ope\CopyRefFileFromWeb.vbs"</v>
      </c>
      <c r="T131" s="10" t="str">
        <f ca="1">IFERROR(
  VLOOKUP(
    $F131,
    shortcut設定!$F:$J,
    MATCH(
      "ProgramsIndex",
      shortcut設定!$F$11:$J$11,
      0
    ),
    FALSE
  ),
  ""
)</f>
        <v>200</v>
      </c>
      <c r="U131" s="37" t="str">
        <f t="shared" si="4"/>
        <v/>
      </c>
      <c r="V131" s="30" t="str">
        <f ca="1">IF(
  AND($A131&lt;&gt;"",$I131="○"),
  shortcut設定!$F$5&amp;"\"&amp;T131&amp;"_"&amp;A131&amp;"（"&amp;B131&amp;"）"&amp;U131&amp;".lnk",
  ""
)</f>
        <v>%USERPROFILE%\AppData\Roaming\Microsoft\Windows\SendTo\200_CopyRefFileFromWeb.vbs（参照ファイル複製fromWeb）.lnk</v>
      </c>
      <c r="W131" s="30" t="str">
        <f>IF(
  AND($A131&lt;&gt;"",$K131="○"),
  """"&amp;shortcut設定!$F$7&amp;""" """&amp;$X131&amp;""" """&amp;$C131&amp;"""",
  ""
)</f>
        <v/>
      </c>
      <c r="X131" s="10" t="str">
        <f>IF(
  AND($A131&lt;&gt;"",$K131="○"),
  shortcut設定!$F$6&amp;"\"&amp;A131&amp;"（"&amp;B131&amp;"）.lnk",
  ""
)</f>
        <v/>
      </c>
      <c r="Y131" s="138" t="s">
        <v>326</v>
      </c>
    </row>
    <row r="132" spans="1:25">
      <c r="A132" s="10" t="s">
        <v>885</v>
      </c>
      <c r="B132" s="10" t="s">
        <v>1022</v>
      </c>
      <c r="C132" s="10" t="s">
        <v>166</v>
      </c>
      <c r="D132" s="32" t="s">
        <v>5</v>
      </c>
      <c r="E132" s="32" t="s">
        <v>5</v>
      </c>
      <c r="F132" s="10" t="s">
        <v>734</v>
      </c>
      <c r="G132" s="32" t="s">
        <v>130</v>
      </c>
      <c r="H132" s="32" t="s">
        <v>130</v>
      </c>
      <c r="I132" s="140" t="s">
        <v>130</v>
      </c>
      <c r="J132" s="141" t="s">
        <v>764</v>
      </c>
      <c r="K132" s="32" t="s">
        <v>130</v>
      </c>
      <c r="L132" s="10" t="str">
        <f>IF(
  AND(
    $A132&lt;&gt;"",
    COUNTIF(C:C,$A132)&gt;1
  ),
  "★NG★",
  ""
)</f>
        <v/>
      </c>
      <c r="M132" s="10" t="str">
        <f t="shared" si="6"/>
        <v/>
      </c>
      <c r="N132" s="30" t="str">
        <f>IF(
  AND($A132&lt;&gt;"",$G132="○"),
  "mkdir """&amp;P132&amp;""" &amp; """&amp;shortcut設定!$F$7&amp;""" """&amp;P132&amp;"\"&amp;A132&amp;"（"&amp;B132&amp;"）.lnk"" """&amp;C132&amp;"""",
  ""
)</f>
        <v/>
      </c>
      <c r="O132" s="10" t="str">
        <f ca="1">IFERROR(
  VLOOKUP(
    $F132,
    shortcut設定!$F:$J,
    MATCH(
      "ProgramsIndex",
      shortcut設定!$F$11:$J$11,
      0
    ),
    FALSE
  ),
  ""
)</f>
        <v>200</v>
      </c>
      <c r="P132" s="30" t="str">
        <f>IF(
  AND($A132&lt;&gt;"",$G132="○"),
  shortcut設定!$F$4&amp;"\"&amp;O132&amp;"_"&amp;F132,
  ""
)</f>
        <v/>
      </c>
      <c r="Q132" s="30" t="str">
        <f>IF(
  AND($A132&lt;&gt;"",$H132&lt;&gt;"-",$H132&lt;&gt;""),
  "mkdir """&amp;shortcut設定!$F$4&amp;"\"&amp;shortcut設定!$F$8&amp;""" &amp; """&amp;shortcut設定!$F$7&amp;""" """&amp;$R132&amp;""" """&amp;$C132&amp;"""",
  ""
)</f>
        <v/>
      </c>
      <c r="R132" s="31" t="str">
        <f>IF(
  AND($A132&lt;&gt;"",$H132&lt;&gt;"-",$H132&lt;&gt;""),
  shortcut設定!$F$4&amp;"\"&amp;shortcut設定!$F$8&amp;"\"&amp;H132&amp;"（"&amp;B132&amp;"）.lnk",
  ""
)</f>
        <v/>
      </c>
      <c r="S132" s="30" t="str">
        <f>IF(
  AND($A132&lt;&gt;"",$I132&lt;&gt;"-",$I132&lt;&gt;""),
  """"&amp;shortcut設定!$F$7&amp;""" """&amp;$V132&amp;""" """&amp;$C132&amp;"""",
  ""
)</f>
        <v/>
      </c>
      <c r="T132" s="10" t="str">
        <f ca="1">IFERROR(
  VLOOKUP(
    $F132,
    shortcut設定!$F:$J,
    MATCH(
      "ProgramsIndex",
      shortcut設定!$F$11:$J$11,
      0
    ),
    FALSE
  ),
  ""
)</f>
        <v>200</v>
      </c>
      <c r="U132" s="37" t="str">
        <f t="shared" si="4"/>
        <v/>
      </c>
      <c r="V132" s="30" t="str">
        <f>IF(
  AND($A132&lt;&gt;"",$I132="○"),
  shortcut設定!$F$5&amp;"\"&amp;T132&amp;"_"&amp;A132&amp;"（"&amp;B132&amp;"）"&amp;U132&amp;".lnk",
  ""
)</f>
        <v/>
      </c>
      <c r="W132" s="30" t="str">
        <f>IF(
  AND($A132&lt;&gt;"",$K132="○"),
  """"&amp;shortcut設定!$F$7&amp;""" """&amp;$X132&amp;""" """&amp;$C132&amp;"""",
  ""
)</f>
        <v/>
      </c>
      <c r="X132" s="10" t="str">
        <f>IF(
  AND($A132&lt;&gt;"",$K132="○"),
  shortcut設定!$F$6&amp;"\"&amp;A132&amp;"（"&amp;B132&amp;"）.lnk",
  ""
)</f>
        <v/>
      </c>
      <c r="Y132" s="138" t="s">
        <v>326</v>
      </c>
    </row>
    <row r="133" spans="1:25">
      <c r="A133" s="10" t="s">
        <v>886</v>
      </c>
      <c r="B133" s="10" t="s">
        <v>1023</v>
      </c>
      <c r="C133" s="10" t="s">
        <v>167</v>
      </c>
      <c r="D133" s="32" t="s">
        <v>5</v>
      </c>
      <c r="E133" s="32" t="s">
        <v>5</v>
      </c>
      <c r="F133" s="10" t="s">
        <v>734</v>
      </c>
      <c r="G133" s="32" t="s">
        <v>130</v>
      </c>
      <c r="H133" s="32" t="s">
        <v>130</v>
      </c>
      <c r="I133" s="140" t="s">
        <v>130</v>
      </c>
      <c r="J133" s="141" t="s">
        <v>764</v>
      </c>
      <c r="K133" s="32" t="s">
        <v>130</v>
      </c>
      <c r="L133" s="10" t="str">
        <f>IF(
  AND(
    $A133&lt;&gt;"",
    COUNTIF(C:C,$A133)&gt;1
  ),
  "★NG★",
  ""
)</f>
        <v/>
      </c>
      <c r="M133" s="10" t="str">
        <f t="shared" si="6"/>
        <v/>
      </c>
      <c r="N133" s="30" t="str">
        <f>IF(
  AND($A133&lt;&gt;"",$G133="○"),
  "mkdir """&amp;P133&amp;""" &amp; """&amp;shortcut設定!$F$7&amp;""" """&amp;P133&amp;"\"&amp;A133&amp;"（"&amp;B133&amp;"）.lnk"" """&amp;C133&amp;"""",
  ""
)</f>
        <v/>
      </c>
      <c r="O133" s="10" t="str">
        <f ca="1">IFERROR(
  VLOOKUP(
    $F133,
    shortcut設定!$F:$J,
    MATCH(
      "ProgramsIndex",
      shortcut設定!$F$11:$J$11,
      0
    ),
    FALSE
  ),
  ""
)</f>
        <v>200</v>
      </c>
      <c r="P133" s="30" t="str">
        <f>IF(
  AND($A133&lt;&gt;"",$G133="○"),
  shortcut設定!$F$4&amp;"\"&amp;O133&amp;"_"&amp;F133,
  ""
)</f>
        <v/>
      </c>
      <c r="Q133" s="30" t="str">
        <f>IF(
  AND($A133&lt;&gt;"",$H133&lt;&gt;"-",$H133&lt;&gt;""),
  "mkdir """&amp;shortcut設定!$F$4&amp;"\"&amp;shortcut設定!$F$8&amp;""" &amp; """&amp;shortcut設定!$F$7&amp;""" """&amp;$R133&amp;""" """&amp;$C133&amp;"""",
  ""
)</f>
        <v/>
      </c>
      <c r="R133" s="31" t="str">
        <f>IF(
  AND($A133&lt;&gt;"",$H133&lt;&gt;"-",$H133&lt;&gt;""),
  shortcut設定!$F$4&amp;"\"&amp;shortcut設定!$F$8&amp;"\"&amp;H133&amp;"（"&amp;B133&amp;"）.lnk",
  ""
)</f>
        <v/>
      </c>
      <c r="S133" s="30" t="str">
        <f>IF(
  AND($A133&lt;&gt;"",$I133&lt;&gt;"-",$I133&lt;&gt;""),
  """"&amp;shortcut設定!$F$7&amp;""" """&amp;$V133&amp;""" """&amp;$C133&amp;"""",
  ""
)</f>
        <v/>
      </c>
      <c r="T133" s="10" t="str">
        <f ca="1">IFERROR(
  VLOOKUP(
    $F133,
    shortcut設定!$F:$J,
    MATCH(
      "ProgramsIndex",
      shortcut設定!$F$11:$J$11,
      0
    ),
    FALSE
  ),
  ""
)</f>
        <v>200</v>
      </c>
      <c r="U133" s="37" t="str">
        <f t="shared" si="4"/>
        <v/>
      </c>
      <c r="V133" s="30" t="str">
        <f>IF(
  AND($A133&lt;&gt;"",$I133="○"),
  shortcut設定!$F$5&amp;"\"&amp;T133&amp;"_"&amp;A133&amp;"（"&amp;B133&amp;"）"&amp;U133&amp;".lnk",
  ""
)</f>
        <v/>
      </c>
      <c r="W133" s="30" t="str">
        <f>IF(
  AND($A133&lt;&gt;"",$K133="○"),
  """"&amp;shortcut設定!$F$7&amp;""" """&amp;$X133&amp;""" """&amp;$C133&amp;"""",
  ""
)</f>
        <v/>
      </c>
      <c r="X133" s="10" t="str">
        <f>IF(
  AND($A133&lt;&gt;"",$K133="○"),
  shortcut設定!$F$6&amp;"\"&amp;A133&amp;"（"&amp;B133&amp;"）.lnk",
  ""
)</f>
        <v/>
      </c>
      <c r="Y133" s="138" t="s">
        <v>326</v>
      </c>
    </row>
    <row r="134" spans="1:25">
      <c r="A134" s="10" t="s">
        <v>887</v>
      </c>
      <c r="B134" s="10" t="s">
        <v>1024</v>
      </c>
      <c r="C134" s="10" t="s">
        <v>168</v>
      </c>
      <c r="D134" s="32" t="s">
        <v>5</v>
      </c>
      <c r="E134" s="32" t="s">
        <v>5</v>
      </c>
      <c r="F134" s="10" t="s">
        <v>734</v>
      </c>
      <c r="G134" s="32" t="s">
        <v>130</v>
      </c>
      <c r="H134" s="32" t="s">
        <v>130</v>
      </c>
      <c r="I134" s="140" t="s">
        <v>130</v>
      </c>
      <c r="J134" s="141" t="s">
        <v>764</v>
      </c>
      <c r="K134" s="32" t="s">
        <v>130</v>
      </c>
      <c r="L134" s="10" t="str">
        <f>IF(
  AND(
    $A134&lt;&gt;"",
    COUNTIF(C:C,$A134)&gt;1
  ),
  "★NG★",
  ""
)</f>
        <v/>
      </c>
      <c r="M134" s="10" t="str">
        <f t="shared" si="6"/>
        <v/>
      </c>
      <c r="N134" s="30" t="str">
        <f>IF(
  AND($A134&lt;&gt;"",$G134="○"),
  "mkdir """&amp;P134&amp;""" &amp; """&amp;shortcut設定!$F$7&amp;""" """&amp;P134&amp;"\"&amp;A134&amp;"（"&amp;B134&amp;"）.lnk"" """&amp;C134&amp;"""",
  ""
)</f>
        <v/>
      </c>
      <c r="O134" s="10" t="str">
        <f ca="1">IFERROR(
  VLOOKUP(
    $F134,
    shortcut設定!$F:$J,
    MATCH(
      "ProgramsIndex",
      shortcut設定!$F$11:$J$11,
      0
    ),
    FALSE
  ),
  ""
)</f>
        <v>200</v>
      </c>
      <c r="P134" s="30" t="str">
        <f>IF(
  AND($A134&lt;&gt;"",$G134="○"),
  shortcut設定!$F$4&amp;"\"&amp;O134&amp;"_"&amp;F134,
  ""
)</f>
        <v/>
      </c>
      <c r="Q134" s="30" t="str">
        <f>IF(
  AND($A134&lt;&gt;"",$H134&lt;&gt;"-",$H134&lt;&gt;""),
  "mkdir """&amp;shortcut設定!$F$4&amp;"\"&amp;shortcut設定!$F$8&amp;""" &amp; """&amp;shortcut設定!$F$7&amp;""" """&amp;$R134&amp;""" """&amp;$C134&amp;"""",
  ""
)</f>
        <v/>
      </c>
      <c r="R134" s="31" t="str">
        <f>IF(
  AND($A134&lt;&gt;"",$H134&lt;&gt;"-",$H134&lt;&gt;""),
  shortcut設定!$F$4&amp;"\"&amp;shortcut設定!$F$8&amp;"\"&amp;H134&amp;"（"&amp;B134&amp;"）.lnk",
  ""
)</f>
        <v/>
      </c>
      <c r="S134" s="30" t="str">
        <f>IF(
  AND($A134&lt;&gt;"",$I134&lt;&gt;"-",$I134&lt;&gt;""),
  """"&amp;shortcut設定!$F$7&amp;""" """&amp;$V134&amp;""" """&amp;$C134&amp;"""",
  ""
)</f>
        <v/>
      </c>
      <c r="T134" s="10" t="str">
        <f ca="1">IFERROR(
  VLOOKUP(
    $F134,
    shortcut設定!$F:$J,
    MATCH(
      "ProgramsIndex",
      shortcut設定!$F$11:$J$11,
      0
    ),
    FALSE
  ),
  ""
)</f>
        <v>200</v>
      </c>
      <c r="U134" s="37" t="str">
        <f t="shared" si="4"/>
        <v/>
      </c>
      <c r="V134" s="30" t="str">
        <f>IF(
  AND($A134&lt;&gt;"",$I134="○"),
  shortcut設定!$F$5&amp;"\"&amp;T134&amp;"_"&amp;A134&amp;"（"&amp;B134&amp;"）"&amp;U134&amp;".lnk",
  ""
)</f>
        <v/>
      </c>
      <c r="W134" s="30" t="str">
        <f>IF(
  AND($A134&lt;&gt;"",$K134="○"),
  """"&amp;shortcut設定!$F$7&amp;""" """&amp;$X134&amp;""" """&amp;$C134&amp;"""",
  ""
)</f>
        <v/>
      </c>
      <c r="X134" s="10" t="str">
        <f>IF(
  AND($A134&lt;&gt;"",$K134="○"),
  shortcut設定!$F$6&amp;"\"&amp;A134&amp;"（"&amp;B134&amp;"）.lnk",
  ""
)</f>
        <v/>
      </c>
      <c r="Y134" s="138" t="s">
        <v>326</v>
      </c>
    </row>
    <row r="135" spans="1:25">
      <c r="A135" s="10" t="s">
        <v>888</v>
      </c>
      <c r="B135" s="10" t="s">
        <v>1025</v>
      </c>
      <c r="C135" s="10" t="s">
        <v>174</v>
      </c>
      <c r="D135" s="32" t="s">
        <v>5</v>
      </c>
      <c r="E135" s="32" t="s">
        <v>5</v>
      </c>
      <c r="F135" s="10" t="s">
        <v>734</v>
      </c>
      <c r="G135" s="32" t="s">
        <v>130</v>
      </c>
      <c r="H135" s="32" t="s">
        <v>130</v>
      </c>
      <c r="I135" s="140" t="s">
        <v>130</v>
      </c>
      <c r="J135" s="141" t="s">
        <v>764</v>
      </c>
      <c r="K135" s="32" t="s">
        <v>130</v>
      </c>
      <c r="L135" s="10" t="str">
        <f>IF(
  AND(
    $A135&lt;&gt;"",
    COUNTIF(C:C,$A135)&gt;1
  ),
  "★NG★",
  ""
)</f>
        <v/>
      </c>
      <c r="M135" s="10" t="str">
        <f>IF(
  OR(
    $F135="-",
    COUNTIF(カテゴリ,$F135)&gt;0
  ),
  "",
  "★NG★"
)</f>
        <v/>
      </c>
      <c r="N135" s="30" t="str">
        <f>IF(
  AND($A135&lt;&gt;"",$G135="○"),
  "mkdir """&amp;P135&amp;""" &amp; """&amp;shortcut設定!$F$7&amp;""" """&amp;P135&amp;"\"&amp;A135&amp;"（"&amp;B135&amp;"）.lnk"" """&amp;C135&amp;"""",
  ""
)</f>
        <v/>
      </c>
      <c r="O135" s="10" t="str">
        <f ca="1">IFERROR(
  VLOOKUP(
    $F135,
    shortcut設定!$F:$J,
    MATCH(
      "ProgramsIndex",
      shortcut設定!$F$11:$J$11,
      0
    ),
    FALSE
  ),
  ""
)</f>
        <v>200</v>
      </c>
      <c r="P135" s="30" t="str">
        <f>IF(
  AND($A135&lt;&gt;"",$G135="○"),
  shortcut設定!$F$4&amp;"\"&amp;O135&amp;"_"&amp;F135,
  ""
)</f>
        <v/>
      </c>
      <c r="Q135" s="30" t="str">
        <f>IF(
  AND($A135&lt;&gt;"",$H135&lt;&gt;"-",$H135&lt;&gt;""),
  "mkdir """&amp;shortcut設定!$F$4&amp;"\"&amp;shortcut設定!$F$8&amp;""" &amp; """&amp;shortcut設定!$F$7&amp;""" """&amp;$R135&amp;""" """&amp;$C135&amp;"""",
  ""
)</f>
        <v/>
      </c>
      <c r="R135" s="31" t="str">
        <f>IF(
  AND($A135&lt;&gt;"",$H135&lt;&gt;"-",$H135&lt;&gt;""),
  shortcut設定!$F$4&amp;"\"&amp;shortcut設定!$F$8&amp;"\"&amp;H135&amp;"（"&amp;B135&amp;"）.lnk",
  ""
)</f>
        <v/>
      </c>
      <c r="S135" s="30" t="str">
        <f>IF(
  AND($A135&lt;&gt;"",$I135&lt;&gt;"-",$I135&lt;&gt;""),
  """"&amp;shortcut設定!$F$7&amp;""" """&amp;$V135&amp;""" """&amp;$C135&amp;"""",
  ""
)</f>
        <v/>
      </c>
      <c r="T135" s="10" t="str">
        <f ca="1">IFERROR(
  VLOOKUP(
    $F135,
    shortcut設定!$F:$J,
    MATCH(
      "ProgramsIndex",
      shortcut設定!$F$11:$J$11,
      0
    ),
    FALSE
  ),
  ""
)</f>
        <v>200</v>
      </c>
      <c r="U135" s="37" t="str">
        <f t="shared" ref="U135:U155" si="7">IF(AND($J135&lt;&gt;"",$J135&lt;&gt;"-")," (&amp;"&amp;$J135&amp;")","")</f>
        <v/>
      </c>
      <c r="V135" s="30" t="str">
        <f>IF(
  AND($A135&lt;&gt;"",$I135="○"),
  shortcut設定!$F$5&amp;"\"&amp;T135&amp;"_"&amp;A135&amp;"（"&amp;B135&amp;"）"&amp;U135&amp;".lnk",
  ""
)</f>
        <v/>
      </c>
      <c r="W135" s="30" t="str">
        <f>IF(
  AND($A135&lt;&gt;"",$K135="○"),
  """"&amp;shortcut設定!$F$7&amp;""" """&amp;$X135&amp;""" """&amp;$C135&amp;"""",
  ""
)</f>
        <v/>
      </c>
      <c r="X135" s="10" t="str">
        <f>IF(
  AND($A135&lt;&gt;"",$K135="○"),
  shortcut設定!$F$6&amp;"\"&amp;A135&amp;"（"&amp;B135&amp;"）.lnk",
  ""
)</f>
        <v/>
      </c>
      <c r="Y135" s="138" t="s">
        <v>326</v>
      </c>
    </row>
    <row r="136" spans="1:25">
      <c r="A136" s="10" t="s">
        <v>889</v>
      </c>
      <c r="B136" s="10" t="s">
        <v>1026</v>
      </c>
      <c r="C136" s="10" t="s">
        <v>175</v>
      </c>
      <c r="D136" s="32" t="s">
        <v>5</v>
      </c>
      <c r="E136" s="32" t="s">
        <v>5</v>
      </c>
      <c r="F136" s="10" t="s">
        <v>734</v>
      </c>
      <c r="G136" s="32" t="s">
        <v>130</v>
      </c>
      <c r="H136" s="32" t="s">
        <v>130</v>
      </c>
      <c r="I136" s="140" t="s">
        <v>130</v>
      </c>
      <c r="J136" s="141" t="s">
        <v>764</v>
      </c>
      <c r="K136" s="32" t="s">
        <v>130</v>
      </c>
      <c r="L136" s="10" t="str">
        <f>IF(
  AND(
    $A136&lt;&gt;"",
    COUNTIF(C:C,$A136)&gt;1
  ),
  "★NG★",
  ""
)</f>
        <v/>
      </c>
      <c r="M136" s="10" t="str">
        <f>IF(
  OR(
    $F136="-",
    COUNTIF(カテゴリ,$F136)&gt;0
  ),
  "",
  "★NG★"
)</f>
        <v/>
      </c>
      <c r="N136" s="30" t="str">
        <f>IF(
  AND($A136&lt;&gt;"",$G136="○"),
  "mkdir """&amp;P136&amp;""" &amp; """&amp;shortcut設定!$F$7&amp;""" """&amp;P136&amp;"\"&amp;A136&amp;"（"&amp;B136&amp;"）.lnk"" """&amp;C136&amp;"""",
  ""
)</f>
        <v/>
      </c>
      <c r="O136" s="10" t="str">
        <f ca="1">IFERROR(
  VLOOKUP(
    $F136,
    shortcut設定!$F:$J,
    MATCH(
      "ProgramsIndex",
      shortcut設定!$F$11:$J$11,
      0
    ),
    FALSE
  ),
  ""
)</f>
        <v>200</v>
      </c>
      <c r="P136" s="30" t="str">
        <f>IF(
  AND($A136&lt;&gt;"",$G136="○"),
  shortcut設定!$F$4&amp;"\"&amp;O136&amp;"_"&amp;F136,
  ""
)</f>
        <v/>
      </c>
      <c r="Q136" s="30" t="str">
        <f>IF(
  AND($A136&lt;&gt;"",$H136&lt;&gt;"-",$H136&lt;&gt;""),
  "mkdir """&amp;shortcut設定!$F$4&amp;"\"&amp;shortcut設定!$F$8&amp;""" &amp; """&amp;shortcut設定!$F$7&amp;""" """&amp;$R136&amp;""" """&amp;$C136&amp;"""",
  ""
)</f>
        <v/>
      </c>
      <c r="R136" s="31" t="str">
        <f>IF(
  AND($A136&lt;&gt;"",$H136&lt;&gt;"-",$H136&lt;&gt;""),
  shortcut設定!$F$4&amp;"\"&amp;shortcut設定!$F$8&amp;"\"&amp;H136&amp;"（"&amp;B136&amp;"）.lnk",
  ""
)</f>
        <v/>
      </c>
      <c r="S136" s="30" t="str">
        <f>IF(
  AND($A136&lt;&gt;"",$I136&lt;&gt;"-",$I136&lt;&gt;""),
  """"&amp;shortcut設定!$F$7&amp;""" """&amp;$V136&amp;""" """&amp;$C136&amp;"""",
  ""
)</f>
        <v/>
      </c>
      <c r="T136" s="10" t="str">
        <f ca="1">IFERROR(
  VLOOKUP(
    $F136,
    shortcut設定!$F:$J,
    MATCH(
      "ProgramsIndex",
      shortcut設定!$F$11:$J$11,
      0
    ),
    FALSE
  ),
  ""
)</f>
        <v>200</v>
      </c>
      <c r="U136" s="37" t="str">
        <f t="shared" si="7"/>
        <v/>
      </c>
      <c r="V136" s="30" t="str">
        <f>IF(
  AND($A136&lt;&gt;"",$I136="○"),
  shortcut設定!$F$5&amp;"\"&amp;T136&amp;"_"&amp;A136&amp;"（"&amp;B136&amp;"）"&amp;U136&amp;".lnk",
  ""
)</f>
        <v/>
      </c>
      <c r="W136" s="30" t="str">
        <f>IF(
  AND($A136&lt;&gt;"",$K136="○"),
  """"&amp;shortcut設定!$F$7&amp;""" """&amp;$X136&amp;""" """&amp;$C136&amp;"""",
  ""
)</f>
        <v/>
      </c>
      <c r="X136" s="10" t="str">
        <f>IF(
  AND($A136&lt;&gt;"",$K136="○"),
  shortcut設定!$F$6&amp;"\"&amp;A136&amp;"（"&amp;B136&amp;"）.lnk",
  ""
)</f>
        <v/>
      </c>
      <c r="Y136" s="138" t="s">
        <v>326</v>
      </c>
    </row>
    <row r="137" spans="1:25">
      <c r="A137" s="10" t="s">
        <v>890</v>
      </c>
      <c r="B137" s="10" t="s">
        <v>1027</v>
      </c>
      <c r="C137" s="10" t="s">
        <v>176</v>
      </c>
      <c r="D137" s="32" t="s">
        <v>5</v>
      </c>
      <c r="E137" s="32" t="s">
        <v>5</v>
      </c>
      <c r="F137" s="10" t="s">
        <v>734</v>
      </c>
      <c r="G137" s="32" t="s">
        <v>130</v>
      </c>
      <c r="H137" s="32" t="s">
        <v>130</v>
      </c>
      <c r="I137" s="140" t="s">
        <v>130</v>
      </c>
      <c r="J137" s="141" t="s">
        <v>764</v>
      </c>
      <c r="K137" s="32" t="s">
        <v>130</v>
      </c>
      <c r="L137" s="10" t="str">
        <f>IF(
  AND(
    $A137&lt;&gt;"",
    COUNTIF(C:C,$A137)&gt;1
  ),
  "★NG★",
  ""
)</f>
        <v/>
      </c>
      <c r="M137" s="10" t="str">
        <f>IF(
  OR(
    $F137="-",
    COUNTIF(カテゴリ,$F137)&gt;0
  ),
  "",
  "★NG★"
)</f>
        <v/>
      </c>
      <c r="N137" s="30" t="str">
        <f>IF(
  AND($A137&lt;&gt;"",$G137="○"),
  "mkdir """&amp;P137&amp;""" &amp; """&amp;shortcut設定!$F$7&amp;""" """&amp;P137&amp;"\"&amp;A137&amp;"（"&amp;B137&amp;"）.lnk"" """&amp;C137&amp;"""",
  ""
)</f>
        <v/>
      </c>
      <c r="O137" s="10" t="str">
        <f ca="1">IFERROR(
  VLOOKUP(
    $F137,
    shortcut設定!$F:$J,
    MATCH(
      "ProgramsIndex",
      shortcut設定!$F$11:$J$11,
      0
    ),
    FALSE
  ),
  ""
)</f>
        <v>200</v>
      </c>
      <c r="P137" s="30" t="str">
        <f>IF(
  AND($A137&lt;&gt;"",$G137="○"),
  shortcut設定!$F$4&amp;"\"&amp;O137&amp;"_"&amp;F137,
  ""
)</f>
        <v/>
      </c>
      <c r="Q137" s="30" t="str">
        <f>IF(
  AND($A137&lt;&gt;"",$H137&lt;&gt;"-",$H137&lt;&gt;""),
  "mkdir """&amp;shortcut設定!$F$4&amp;"\"&amp;shortcut設定!$F$8&amp;""" &amp; """&amp;shortcut設定!$F$7&amp;""" """&amp;$R137&amp;""" """&amp;$C137&amp;"""",
  ""
)</f>
        <v/>
      </c>
      <c r="R137" s="31" t="str">
        <f>IF(
  AND($A137&lt;&gt;"",$H137&lt;&gt;"-",$H137&lt;&gt;""),
  shortcut設定!$F$4&amp;"\"&amp;shortcut設定!$F$8&amp;"\"&amp;H137&amp;"（"&amp;B137&amp;"）.lnk",
  ""
)</f>
        <v/>
      </c>
      <c r="S137" s="30" t="str">
        <f>IF(
  AND($A137&lt;&gt;"",$I137&lt;&gt;"-",$I137&lt;&gt;""),
  """"&amp;shortcut設定!$F$7&amp;""" """&amp;$V137&amp;""" """&amp;$C137&amp;"""",
  ""
)</f>
        <v/>
      </c>
      <c r="T137" s="10" t="str">
        <f ca="1">IFERROR(
  VLOOKUP(
    $F137,
    shortcut設定!$F:$J,
    MATCH(
      "ProgramsIndex",
      shortcut設定!$F$11:$J$11,
      0
    ),
    FALSE
  ),
  ""
)</f>
        <v>200</v>
      </c>
      <c r="U137" s="37" t="str">
        <f t="shared" si="7"/>
        <v/>
      </c>
      <c r="V137" s="30" t="str">
        <f>IF(
  AND($A137&lt;&gt;"",$I137="○"),
  shortcut設定!$F$5&amp;"\"&amp;T137&amp;"_"&amp;A137&amp;"（"&amp;B137&amp;"）"&amp;U137&amp;".lnk",
  ""
)</f>
        <v/>
      </c>
      <c r="W137" s="30" t="str">
        <f>IF(
  AND($A137&lt;&gt;"",$K137="○"),
  """"&amp;shortcut設定!$F$7&amp;""" """&amp;$X137&amp;""" """&amp;$C137&amp;"""",
  ""
)</f>
        <v/>
      </c>
      <c r="X137" s="10" t="str">
        <f>IF(
  AND($A137&lt;&gt;"",$K137="○"),
  shortcut設定!$F$6&amp;"\"&amp;A137&amp;"（"&amp;B137&amp;"）.lnk",
  ""
)</f>
        <v/>
      </c>
      <c r="Y137" s="138" t="s">
        <v>326</v>
      </c>
    </row>
    <row r="138" spans="1:25">
      <c r="A138" s="10" t="s">
        <v>891</v>
      </c>
      <c r="B138" s="10" t="s">
        <v>1028</v>
      </c>
      <c r="C138" s="10" t="s">
        <v>47</v>
      </c>
      <c r="D138" s="32" t="s">
        <v>5</v>
      </c>
      <c r="E138" s="32" t="s">
        <v>5</v>
      </c>
      <c r="F138" s="10" t="s">
        <v>734</v>
      </c>
      <c r="G138" s="32" t="s">
        <v>130</v>
      </c>
      <c r="H138" s="32" t="s">
        <v>130</v>
      </c>
      <c r="I138" s="140" t="s">
        <v>1064</v>
      </c>
      <c r="J138" s="141" t="s">
        <v>764</v>
      </c>
      <c r="K138" s="32" t="s">
        <v>130</v>
      </c>
      <c r="L138" s="10" t="str">
        <f>IF(
  AND(
    $A138&lt;&gt;"",
    COUNTIF(C:C,$A138)&gt;1
  ),
  "★NG★",
  ""
)</f>
        <v/>
      </c>
      <c r="M138" s="10" t="str">
        <f t="shared" si="6"/>
        <v/>
      </c>
      <c r="N138" s="30" t="str">
        <f>IF(
  AND($A138&lt;&gt;"",$G138="○"),
  "mkdir """&amp;P138&amp;""" &amp; """&amp;shortcut設定!$F$7&amp;""" """&amp;P138&amp;"\"&amp;A138&amp;"（"&amp;B138&amp;"）.lnk"" """&amp;C138&amp;"""",
  ""
)</f>
        <v/>
      </c>
      <c r="O138" s="10" t="str">
        <f ca="1">IFERROR(
  VLOOKUP(
    $F138,
    shortcut設定!$F:$J,
    MATCH(
      "ProgramsIndex",
      shortcut設定!$F$11:$J$11,
      0
    ),
    FALSE
  ),
  ""
)</f>
        <v>200</v>
      </c>
      <c r="P138" s="30" t="str">
        <f>IF(
  AND($A138&lt;&gt;"",$G138="○"),
  shortcut設定!$F$4&amp;"\"&amp;O138&amp;"_"&amp;F138,
  ""
)</f>
        <v/>
      </c>
      <c r="Q138" s="30" t="str">
        <f>IF(
  AND($A138&lt;&gt;"",$H138&lt;&gt;"-",$H138&lt;&gt;""),
  "mkdir """&amp;shortcut設定!$F$4&amp;"\"&amp;shortcut設定!$F$8&amp;""" &amp; """&amp;shortcut設定!$F$7&amp;""" """&amp;$R138&amp;""" """&amp;$C138&amp;"""",
  ""
)</f>
        <v/>
      </c>
      <c r="R138" s="31" t="str">
        <f>IF(
  AND($A138&lt;&gt;"",$H138&lt;&gt;"-",$H138&lt;&gt;""),
  shortcut設定!$F$4&amp;"\"&amp;shortcut設定!$F$8&amp;"\"&amp;H138&amp;"（"&amp;B138&amp;"）.lnk",
  ""
)</f>
        <v/>
      </c>
      <c r="S138" s="30" t="str">
        <f ca="1">IF(
  AND($A138&lt;&gt;"",$I138&lt;&gt;"-",$I138&lt;&gt;""),
  """"&amp;shortcut設定!$F$7&amp;""" """&amp;$V138&amp;""" """&amp;$C138&amp;"""",
  ""
)</f>
        <v>"C:\codes\vbs\command\CreateShortcutFile.vbs" "%USERPROFILE%\AppData\Roaming\Microsoft\Windows\SendTo\200_CreateRenameBat.vbs（リネーム用バッチ作成）.lnk" "C:\codes\vbs\tools\win\file_ope\CreateRenameBat.vbs"</v>
      </c>
      <c r="T138" s="10" t="str">
        <f ca="1">IFERROR(
  VLOOKUP(
    $F138,
    shortcut設定!$F:$J,
    MATCH(
      "ProgramsIndex",
      shortcut設定!$F$11:$J$11,
      0
    ),
    FALSE
  ),
  ""
)</f>
        <v>200</v>
      </c>
      <c r="U138" s="37" t="str">
        <f t="shared" si="7"/>
        <v/>
      </c>
      <c r="V138" s="30" t="str">
        <f ca="1">IF(
  AND($A138&lt;&gt;"",$I138="○"),
  shortcut設定!$F$5&amp;"\"&amp;T138&amp;"_"&amp;A138&amp;"（"&amp;B138&amp;"）"&amp;U138&amp;".lnk",
  ""
)</f>
        <v>%USERPROFILE%\AppData\Roaming\Microsoft\Windows\SendTo\200_CreateRenameBat.vbs（リネーム用バッチ作成）.lnk</v>
      </c>
      <c r="W138" s="30" t="str">
        <f>IF(
  AND($A138&lt;&gt;"",$K138="○"),
  """"&amp;shortcut設定!$F$7&amp;""" """&amp;$X138&amp;""" """&amp;$C138&amp;"""",
  ""
)</f>
        <v/>
      </c>
      <c r="X138" s="10" t="str">
        <f>IF(
  AND($A138&lt;&gt;"",$K138="○"),
  shortcut設定!$F$6&amp;"\"&amp;A138&amp;"（"&amp;B138&amp;"）.lnk",
  ""
)</f>
        <v/>
      </c>
      <c r="Y138" s="138" t="s">
        <v>326</v>
      </c>
    </row>
    <row r="139" spans="1:25">
      <c r="A139" s="10" t="s">
        <v>892</v>
      </c>
      <c r="B139" s="10" t="s">
        <v>1029</v>
      </c>
      <c r="C139" s="10" t="s">
        <v>48</v>
      </c>
      <c r="D139" s="32" t="s">
        <v>5</v>
      </c>
      <c r="E139" s="32" t="s">
        <v>5</v>
      </c>
      <c r="F139" s="10" t="s">
        <v>734</v>
      </c>
      <c r="G139" s="32" t="s">
        <v>130</v>
      </c>
      <c r="H139" s="32" t="s">
        <v>130</v>
      </c>
      <c r="I139" s="140" t="s">
        <v>1064</v>
      </c>
      <c r="J139" s="141" t="s">
        <v>764</v>
      </c>
      <c r="K139" s="32" t="s">
        <v>130</v>
      </c>
      <c r="L139" s="10" t="str">
        <f>IF(
  AND(
    $A139&lt;&gt;"",
    COUNTIF(C:C,$A139)&gt;1
  ),
  "★NG★",
  ""
)</f>
        <v/>
      </c>
      <c r="M139" s="10" t="str">
        <f t="shared" si="6"/>
        <v/>
      </c>
      <c r="N139" s="30" t="str">
        <f>IF(
  AND($A139&lt;&gt;"",$G139="○"),
  "mkdir """&amp;P139&amp;""" &amp; """&amp;shortcut設定!$F$7&amp;""" """&amp;P139&amp;"\"&amp;A139&amp;"（"&amp;B139&amp;"）.lnk"" """&amp;C139&amp;"""",
  ""
)</f>
        <v/>
      </c>
      <c r="O139" s="10" t="str">
        <f ca="1">IFERROR(
  VLOOKUP(
    $F139,
    shortcut設定!$F:$J,
    MATCH(
      "ProgramsIndex",
      shortcut設定!$F$11:$J$11,
      0
    ),
    FALSE
  ),
  ""
)</f>
        <v>200</v>
      </c>
      <c r="P139" s="30" t="str">
        <f>IF(
  AND($A139&lt;&gt;"",$G139="○"),
  shortcut設定!$F$4&amp;"\"&amp;O139&amp;"_"&amp;F139,
  ""
)</f>
        <v/>
      </c>
      <c r="Q139" s="30" t="str">
        <f>IF(
  AND($A139&lt;&gt;"",$H139&lt;&gt;"-",$H139&lt;&gt;""),
  "mkdir """&amp;shortcut設定!$F$4&amp;"\"&amp;shortcut設定!$F$8&amp;""" &amp; """&amp;shortcut設定!$F$7&amp;""" """&amp;$R139&amp;""" """&amp;$C139&amp;"""",
  ""
)</f>
        <v/>
      </c>
      <c r="R139" s="31" t="str">
        <f>IF(
  AND($A139&lt;&gt;"",$H139&lt;&gt;"-",$H139&lt;&gt;""),
  shortcut設定!$F$4&amp;"\"&amp;shortcut設定!$F$8&amp;"\"&amp;H139&amp;"（"&amp;B139&amp;"）.lnk",
  ""
)</f>
        <v/>
      </c>
      <c r="S139" s="30" t="str">
        <f ca="1">IF(
  AND($A139&lt;&gt;"",$I139&lt;&gt;"-",$I139&lt;&gt;""),
  """"&amp;shortcut設定!$F$7&amp;""" """&amp;$V139&amp;""" """&amp;$C139&amp;"""",
  ""
)</f>
        <v>"C:\codes\vbs\command\CreateShortcutFile.vbs" "%USERPROFILE%\AppData\Roaming\Microsoft\Windows\SendTo\200_CreateSymbolicLink.vbs（シンボリックリンク作成）.lnk" "C:\codes\vbs\tools\win\file_ope\CreateSymbolicLink.vbs"</v>
      </c>
      <c r="T139" s="10" t="str">
        <f ca="1">IFERROR(
  VLOOKUP(
    $F139,
    shortcut設定!$F:$J,
    MATCH(
      "ProgramsIndex",
      shortcut設定!$F$11:$J$11,
      0
    ),
    FALSE
  ),
  ""
)</f>
        <v>200</v>
      </c>
      <c r="U139" s="37" t="str">
        <f t="shared" si="7"/>
        <v/>
      </c>
      <c r="V139" s="30" t="str">
        <f ca="1">IF(
  AND($A139&lt;&gt;"",$I139="○"),
  shortcut設定!$F$5&amp;"\"&amp;T139&amp;"_"&amp;A139&amp;"（"&amp;B139&amp;"）"&amp;U139&amp;".lnk",
  ""
)</f>
        <v>%USERPROFILE%\AppData\Roaming\Microsoft\Windows\SendTo\200_CreateSymbolicLink.vbs（シンボリックリンク作成）.lnk</v>
      </c>
      <c r="W139" s="30" t="str">
        <f>IF(
  AND($A139&lt;&gt;"",$K139="○"),
  """"&amp;shortcut設定!$F$7&amp;""" """&amp;$X139&amp;""" """&amp;$C139&amp;"""",
  ""
)</f>
        <v/>
      </c>
      <c r="X139" s="10" t="str">
        <f>IF(
  AND($A139&lt;&gt;"",$K139="○"),
  shortcut設定!$F$6&amp;"\"&amp;A139&amp;"（"&amp;B139&amp;"）.lnk",
  ""
)</f>
        <v/>
      </c>
      <c r="Y139" s="138" t="s">
        <v>326</v>
      </c>
    </row>
    <row r="140" spans="1:25">
      <c r="A140" s="10" t="s">
        <v>893</v>
      </c>
      <c r="B140" s="10" t="s">
        <v>1030</v>
      </c>
      <c r="C140" s="10" t="s">
        <v>169</v>
      </c>
      <c r="D140" s="32" t="s">
        <v>5</v>
      </c>
      <c r="E140" s="32" t="s">
        <v>5</v>
      </c>
      <c r="F140" s="10" t="s">
        <v>734</v>
      </c>
      <c r="G140" s="32" t="s">
        <v>130</v>
      </c>
      <c r="H140" s="32" t="s">
        <v>130</v>
      </c>
      <c r="I140" s="140" t="s">
        <v>1064</v>
      </c>
      <c r="J140" s="141" t="s">
        <v>764</v>
      </c>
      <c r="K140" s="32" t="s">
        <v>130</v>
      </c>
      <c r="L140" s="10" t="str">
        <f>IF(
  AND(
    $A140&lt;&gt;"",
    COUNTIF(C:C,$A140)&gt;1
  ),
  "★NG★",
  ""
)</f>
        <v/>
      </c>
      <c r="M140" s="10" t="str">
        <f t="shared" si="6"/>
        <v/>
      </c>
      <c r="N140" s="30" t="str">
        <f>IF(
  AND($A140&lt;&gt;"",$G140="○"),
  "mkdir """&amp;P140&amp;""" &amp; """&amp;shortcut設定!$F$7&amp;""" """&amp;P140&amp;"\"&amp;A140&amp;"（"&amp;B140&amp;"）.lnk"" """&amp;C140&amp;"""",
  ""
)</f>
        <v/>
      </c>
      <c r="O140" s="10" t="str">
        <f ca="1">IFERROR(
  VLOOKUP(
    $F140,
    shortcut設定!$F:$J,
    MATCH(
      "ProgramsIndex",
      shortcut設定!$F$11:$J$11,
      0
    ),
    FALSE
  ),
  ""
)</f>
        <v>200</v>
      </c>
      <c r="P140" s="30" t="str">
        <f>IF(
  AND($A140&lt;&gt;"",$G140="○"),
  shortcut設定!$F$4&amp;"\"&amp;O140&amp;"_"&amp;F140,
  ""
)</f>
        <v/>
      </c>
      <c r="Q140" s="30" t="str">
        <f>IF(
  AND($A140&lt;&gt;"",$H140&lt;&gt;"-",$H140&lt;&gt;""),
  "mkdir """&amp;shortcut設定!$F$4&amp;"\"&amp;shortcut設定!$F$8&amp;""" &amp; """&amp;shortcut設定!$F$7&amp;""" """&amp;$R140&amp;""" """&amp;$C140&amp;"""",
  ""
)</f>
        <v/>
      </c>
      <c r="R140" s="31" t="str">
        <f>IF(
  AND($A140&lt;&gt;"",$H140&lt;&gt;"-",$H140&lt;&gt;""),
  shortcut設定!$F$4&amp;"\"&amp;shortcut設定!$F$8&amp;"\"&amp;H140&amp;"（"&amp;B140&amp;"）.lnk",
  ""
)</f>
        <v/>
      </c>
      <c r="S140" s="30" t="str">
        <f ca="1">IF(
  AND($A140&lt;&gt;"",$I140&lt;&gt;"-",$I140&lt;&gt;""),
  """"&amp;shortcut設定!$F$7&amp;""" """&amp;$V140&amp;""" """&amp;$C140&amp;"""",
  ""
)</f>
        <v>"C:\codes\vbs\command\CreateShortcutFile.vbs" "%USERPROFILE%\AppData\Roaming\Microsoft\Windows\SendTo\200_ExtractIfdef.vbs（C言語ifdef削除）.lnk" "C:\codes\vbs\tools\win\file_ope\ExtractIfdef.vbs"</v>
      </c>
      <c r="T140" s="10" t="str">
        <f ca="1">IFERROR(
  VLOOKUP(
    $F140,
    shortcut設定!$F:$J,
    MATCH(
      "ProgramsIndex",
      shortcut設定!$F$11:$J$11,
      0
    ),
    FALSE
  ),
  ""
)</f>
        <v>200</v>
      </c>
      <c r="U140" s="37" t="str">
        <f t="shared" si="7"/>
        <v/>
      </c>
      <c r="V140" s="30" t="str">
        <f ca="1">IF(
  AND($A140&lt;&gt;"",$I140="○"),
  shortcut設定!$F$5&amp;"\"&amp;T140&amp;"_"&amp;A140&amp;"（"&amp;B140&amp;"）"&amp;U140&amp;".lnk",
  ""
)</f>
        <v>%USERPROFILE%\AppData\Roaming\Microsoft\Windows\SendTo\200_ExtractIfdef.vbs（C言語ifdef削除）.lnk</v>
      </c>
      <c r="W140" s="30" t="str">
        <f>IF(
  AND($A140&lt;&gt;"",$K140="○"),
  """"&amp;shortcut設定!$F$7&amp;""" """&amp;$X140&amp;""" """&amp;$C140&amp;"""",
  ""
)</f>
        <v/>
      </c>
      <c r="X140" s="10" t="str">
        <f>IF(
  AND($A140&lt;&gt;"",$K140="○"),
  shortcut設定!$F$6&amp;"\"&amp;A140&amp;"（"&amp;B140&amp;"）.lnk",
  ""
)</f>
        <v/>
      </c>
      <c r="Y140" s="138" t="s">
        <v>326</v>
      </c>
    </row>
    <row r="141" spans="1:25">
      <c r="A141" s="122" t="s">
        <v>894</v>
      </c>
      <c r="B141" s="122" t="s">
        <v>1031</v>
      </c>
      <c r="C141" s="10" t="s">
        <v>170</v>
      </c>
      <c r="D141" s="32" t="s">
        <v>5</v>
      </c>
      <c r="E141" s="32" t="s">
        <v>5</v>
      </c>
      <c r="F141" s="10" t="s">
        <v>734</v>
      </c>
      <c r="G141" s="32" t="s">
        <v>130</v>
      </c>
      <c r="H141" s="32" t="s">
        <v>130</v>
      </c>
      <c r="I141" s="140" t="s">
        <v>130</v>
      </c>
      <c r="J141" s="141" t="s">
        <v>764</v>
      </c>
      <c r="K141" s="32" t="s">
        <v>130</v>
      </c>
      <c r="L141" s="10" t="str">
        <f>IF(
  AND(
    $A141&lt;&gt;"",
    COUNTIF(C:C,$A141)&gt;1
  ),
  "★NG★",
  ""
)</f>
        <v/>
      </c>
      <c r="M141" s="10" t="str">
        <f t="shared" si="6"/>
        <v/>
      </c>
      <c r="N141" s="30" t="str">
        <f>IF(
  AND($A141&lt;&gt;"",$G141="○"),
  "mkdir """&amp;P141&amp;""" &amp; """&amp;shortcut設定!$F$7&amp;""" """&amp;P141&amp;"\"&amp;A141&amp;"（"&amp;B141&amp;"）.lnk"" """&amp;C141&amp;"""",
  ""
)</f>
        <v/>
      </c>
      <c r="O141" s="10" t="str">
        <f ca="1">IFERROR(
  VLOOKUP(
    $F141,
    shortcut設定!$F:$J,
    MATCH(
      "ProgramsIndex",
      shortcut設定!$F$11:$J$11,
      0
    ),
    FALSE
  ),
  ""
)</f>
        <v>200</v>
      </c>
      <c r="P141" s="30" t="str">
        <f>IF(
  AND($A141&lt;&gt;"",$G141="○"),
  shortcut設定!$F$4&amp;"\"&amp;O141&amp;"_"&amp;F141,
  ""
)</f>
        <v/>
      </c>
      <c r="Q141" s="30" t="str">
        <f>IF(
  AND($A141&lt;&gt;"",$H141&lt;&gt;"-",$H141&lt;&gt;""),
  "mkdir """&amp;shortcut設定!$F$4&amp;"\"&amp;shortcut設定!$F$8&amp;""" &amp; """&amp;shortcut設定!$F$7&amp;""" """&amp;$R141&amp;""" """&amp;$C141&amp;"""",
  ""
)</f>
        <v/>
      </c>
      <c r="R141" s="31" t="str">
        <f>IF(
  AND($A141&lt;&gt;"",$H141&lt;&gt;"-",$H141&lt;&gt;""),
  shortcut設定!$F$4&amp;"\"&amp;shortcut設定!$F$8&amp;"\"&amp;H141&amp;"（"&amp;B141&amp;"）.lnk",
  ""
)</f>
        <v/>
      </c>
      <c r="S141" s="30" t="str">
        <f>IF(
  AND($A141&lt;&gt;"",$I141&lt;&gt;"-",$I141&lt;&gt;""),
  """"&amp;shortcut設定!$F$7&amp;""" """&amp;$V141&amp;""" """&amp;$C141&amp;"""",
  ""
)</f>
        <v/>
      </c>
      <c r="T141" s="10" t="str">
        <f ca="1">IFERROR(
  VLOOKUP(
    $F141,
    shortcut設定!$F:$J,
    MATCH(
      "ProgramsIndex",
      shortcut設定!$F$11:$J$11,
      0
    ),
    FALSE
  ),
  ""
)</f>
        <v>200</v>
      </c>
      <c r="U141" s="37" t="str">
        <f t="shared" si="7"/>
        <v/>
      </c>
      <c r="V141" s="30" t="str">
        <f>IF(
  AND($A141&lt;&gt;"",$I141="○"),
  shortcut設定!$F$5&amp;"\"&amp;T141&amp;"_"&amp;A141&amp;"（"&amp;B141&amp;"）"&amp;U141&amp;".lnk",
  ""
)</f>
        <v/>
      </c>
      <c r="W141" s="30" t="str">
        <f>IF(
  AND($A141&lt;&gt;"",$K141="○"),
  """"&amp;shortcut設定!$F$7&amp;""" """&amp;$X141&amp;""" """&amp;$C141&amp;"""",
  ""
)</f>
        <v/>
      </c>
      <c r="X141" s="10" t="str">
        <f>IF(
  AND($A141&lt;&gt;"",$K141="○"),
  shortcut設定!$F$6&amp;"\"&amp;A141&amp;"（"&amp;B141&amp;"）.lnk",
  ""
)</f>
        <v/>
      </c>
      <c r="Y141" s="138" t="s">
        <v>326</v>
      </c>
    </row>
    <row r="142" spans="1:25">
      <c r="A142" s="10" t="s">
        <v>895</v>
      </c>
      <c r="B142" s="10" t="s">
        <v>1032</v>
      </c>
      <c r="C142" s="10" t="s">
        <v>165</v>
      </c>
      <c r="D142" s="32" t="s">
        <v>5</v>
      </c>
      <c r="E142" s="32" t="s">
        <v>5</v>
      </c>
      <c r="F142" s="10" t="s">
        <v>734</v>
      </c>
      <c r="G142" s="32" t="s">
        <v>130</v>
      </c>
      <c r="H142" s="32" t="s">
        <v>130</v>
      </c>
      <c r="I142" s="140" t="s">
        <v>1064</v>
      </c>
      <c r="J142" s="141" t="s">
        <v>764</v>
      </c>
      <c r="K142" s="32" t="s">
        <v>130</v>
      </c>
      <c r="L142" s="10" t="str">
        <f>IF(
  AND(
    $A142&lt;&gt;"",
    COUNTIF(C:C,$A142)&gt;1
  ),
  "★NG★",
  ""
)</f>
        <v/>
      </c>
      <c r="M142" s="10" t="str">
        <f>IF(
  OR(
    $F142="-",
    COUNTIF(カテゴリ,$F142)&gt;0
  ),
  "",
  "★NG★"
)</f>
        <v/>
      </c>
      <c r="N142" s="30" t="str">
        <f>IF(
  AND($A142&lt;&gt;"",$G142="○"),
  "mkdir """&amp;P142&amp;""" &amp; """&amp;shortcut設定!$F$7&amp;""" """&amp;P142&amp;"\"&amp;A142&amp;"（"&amp;B142&amp;"）.lnk"" """&amp;C142&amp;"""",
  ""
)</f>
        <v/>
      </c>
      <c r="O142" s="10" t="str">
        <f ca="1">IFERROR(
  VLOOKUP(
    $F142,
    shortcut設定!$F:$J,
    MATCH(
      "ProgramsIndex",
      shortcut設定!$F$11:$J$11,
      0
    ),
    FALSE
  ),
  ""
)</f>
        <v>200</v>
      </c>
      <c r="P142" s="30" t="str">
        <f>IF(
  AND($A142&lt;&gt;"",$G142="○"),
  shortcut設定!$F$4&amp;"\"&amp;O142&amp;"_"&amp;F142,
  ""
)</f>
        <v/>
      </c>
      <c r="Q142" s="30" t="str">
        <f>IF(
  AND($A142&lt;&gt;"",$H142&lt;&gt;"-",$H142&lt;&gt;""),
  "mkdir """&amp;shortcut設定!$F$4&amp;"\"&amp;shortcut設定!$F$8&amp;""" &amp; """&amp;shortcut設定!$F$7&amp;""" """&amp;$R142&amp;""" """&amp;$C142&amp;"""",
  ""
)</f>
        <v/>
      </c>
      <c r="R142" s="31" t="str">
        <f>IF(
  AND($A142&lt;&gt;"",$H142&lt;&gt;"-",$H142&lt;&gt;""),
  shortcut設定!$F$4&amp;"\"&amp;shortcut設定!$F$8&amp;"\"&amp;H142&amp;"（"&amp;B142&amp;"）.lnk",
  ""
)</f>
        <v/>
      </c>
      <c r="S142" s="30" t="str">
        <f ca="1">IF(
  AND($A142&lt;&gt;"",$I142&lt;&gt;"-",$I142&lt;&gt;""),
  """"&amp;shortcut設定!$F$7&amp;""" """&amp;$V142&amp;""" """&amp;$C142&amp;"""",
  ""
)</f>
        <v>"C:\codes\vbs\command\CreateShortcutFile.vbs" "%USERPROFILE%\AppData\Roaming\Microsoft\Windows\SendTo\200_CopyToDir.vbs（フォルダファイルコピー）.lnk" "C:\codes\vbs\tools\win\file_ope\CopyToDir.vbs"</v>
      </c>
      <c r="T142" s="10" t="str">
        <f ca="1">IFERROR(
  VLOOKUP(
    $F142,
    shortcut設定!$F:$J,
    MATCH(
      "ProgramsIndex",
      shortcut設定!$F$11:$J$11,
      0
    ),
    FALSE
  ),
  ""
)</f>
        <v>200</v>
      </c>
      <c r="U142" s="37" t="str">
        <f t="shared" si="7"/>
        <v/>
      </c>
      <c r="V142" s="30" t="str">
        <f ca="1">IF(
  AND($A142&lt;&gt;"",$I142="○"),
  shortcut設定!$F$5&amp;"\"&amp;T142&amp;"_"&amp;A142&amp;"（"&amp;B142&amp;"）"&amp;U142&amp;".lnk",
  ""
)</f>
        <v>%USERPROFILE%\AppData\Roaming\Microsoft\Windows\SendTo\200_CopyToDir.vbs（フォルダファイルコピー）.lnk</v>
      </c>
      <c r="W142" s="30" t="str">
        <f>IF(
  AND($A142&lt;&gt;"",$K142="○"),
  """"&amp;shortcut設定!$F$7&amp;""" """&amp;$X142&amp;""" """&amp;$C142&amp;"""",
  ""
)</f>
        <v/>
      </c>
      <c r="X142" s="10" t="str">
        <f>IF(
  AND($A142&lt;&gt;"",$K142="○"),
  shortcut設定!$F$6&amp;"\"&amp;A142&amp;"（"&amp;B142&amp;"）.lnk",
  ""
)</f>
        <v/>
      </c>
      <c r="Y142" s="138" t="s">
        <v>326</v>
      </c>
    </row>
    <row r="143" spans="1:25">
      <c r="A143" s="10" t="s">
        <v>896</v>
      </c>
      <c r="B143" s="10" t="s">
        <v>1033</v>
      </c>
      <c r="C143" s="10" t="s">
        <v>171</v>
      </c>
      <c r="D143" s="32" t="s">
        <v>5</v>
      </c>
      <c r="E143" s="32" t="s">
        <v>5</v>
      </c>
      <c r="F143" s="10" t="s">
        <v>734</v>
      </c>
      <c r="G143" s="32" t="s">
        <v>130</v>
      </c>
      <c r="H143" s="32" t="s">
        <v>130</v>
      </c>
      <c r="I143" s="140" t="s">
        <v>130</v>
      </c>
      <c r="J143" s="141" t="s">
        <v>764</v>
      </c>
      <c r="K143" s="32" t="s">
        <v>130</v>
      </c>
      <c r="L143" s="10" t="str">
        <f>IF(
  AND(
    $A143&lt;&gt;"",
    COUNTIF(C:C,$A143)&gt;1
  ),
  "★NG★",
  ""
)</f>
        <v/>
      </c>
      <c r="M143" s="10" t="str">
        <f t="shared" si="6"/>
        <v/>
      </c>
      <c r="N143" s="30" t="str">
        <f>IF(
  AND($A143&lt;&gt;"",$G143="○"),
  "mkdir """&amp;P143&amp;""" &amp; """&amp;shortcut設定!$F$7&amp;""" """&amp;P143&amp;"\"&amp;A143&amp;"（"&amp;B143&amp;"）.lnk"" """&amp;C143&amp;"""",
  ""
)</f>
        <v/>
      </c>
      <c r="O143" s="10" t="str">
        <f ca="1">IFERROR(
  VLOOKUP(
    $F143,
    shortcut設定!$F:$J,
    MATCH(
      "ProgramsIndex",
      shortcut設定!$F$11:$J$11,
      0
    ),
    FALSE
  ),
  ""
)</f>
        <v>200</v>
      </c>
      <c r="P143" s="30" t="str">
        <f>IF(
  AND($A143&lt;&gt;"",$G143="○"),
  shortcut設定!$F$4&amp;"\"&amp;O143&amp;"_"&amp;F143,
  ""
)</f>
        <v/>
      </c>
      <c r="Q143" s="30" t="str">
        <f>IF(
  AND($A143&lt;&gt;"",$H143&lt;&gt;"-",$H143&lt;&gt;""),
  "mkdir """&amp;shortcut設定!$F$4&amp;"\"&amp;shortcut設定!$F$8&amp;""" &amp; """&amp;shortcut設定!$F$7&amp;""" """&amp;$R143&amp;""" """&amp;$C143&amp;"""",
  ""
)</f>
        <v/>
      </c>
      <c r="R143" s="31" t="str">
        <f>IF(
  AND($A143&lt;&gt;"",$H143&lt;&gt;"-",$H143&lt;&gt;""),
  shortcut設定!$F$4&amp;"\"&amp;shortcut設定!$F$8&amp;"\"&amp;H143&amp;"（"&amp;B143&amp;"）.lnk",
  ""
)</f>
        <v/>
      </c>
      <c r="S143" s="30" t="str">
        <f>IF(
  AND($A143&lt;&gt;"",$I143&lt;&gt;"-",$I143&lt;&gt;""),
  """"&amp;shortcut設定!$F$7&amp;""" """&amp;$V143&amp;""" """&amp;$C143&amp;"""",
  ""
)</f>
        <v/>
      </c>
      <c r="T143" s="10" t="str">
        <f ca="1">IFERROR(
  VLOOKUP(
    $F143,
    shortcut設定!$F:$J,
    MATCH(
      "ProgramsIndex",
      shortcut設定!$F$11:$J$11,
      0
    ),
    FALSE
  ),
  ""
)</f>
        <v>200</v>
      </c>
      <c r="U143" s="37" t="str">
        <f t="shared" si="7"/>
        <v/>
      </c>
      <c r="V143" s="30" t="str">
        <f>IF(
  AND($A143&lt;&gt;"",$I143="○"),
  shortcut設定!$F$5&amp;"\"&amp;T143&amp;"_"&amp;A143&amp;"（"&amp;B143&amp;"）"&amp;U143&amp;".lnk",
  ""
)</f>
        <v/>
      </c>
      <c r="W143" s="30" t="str">
        <f>IF(
  AND($A143&lt;&gt;"",$K143="○"),
  """"&amp;shortcut設定!$F$7&amp;""" """&amp;$X143&amp;""" """&amp;$C143&amp;"""",
  ""
)</f>
        <v/>
      </c>
      <c r="X143" s="10" t="str">
        <f>IF(
  AND($A143&lt;&gt;"",$K143="○"),
  shortcut設定!$F$6&amp;"\"&amp;A143&amp;"（"&amp;B143&amp;"）.lnk",
  ""
)</f>
        <v/>
      </c>
      <c r="Y143" s="138" t="s">
        <v>326</v>
      </c>
    </row>
    <row r="144" spans="1:25">
      <c r="A144" s="10" t="s">
        <v>897</v>
      </c>
      <c r="B144" s="10" t="s">
        <v>1034</v>
      </c>
      <c r="C144" s="10" t="s">
        <v>172</v>
      </c>
      <c r="D144" s="32" t="s">
        <v>757</v>
      </c>
      <c r="E144" s="32" t="s">
        <v>5</v>
      </c>
      <c r="F144" s="10" t="s">
        <v>734</v>
      </c>
      <c r="G144" s="32" t="s">
        <v>130</v>
      </c>
      <c r="H144" s="32" t="s">
        <v>130</v>
      </c>
      <c r="I144" s="140" t="s">
        <v>130</v>
      </c>
      <c r="J144" s="141" t="s">
        <v>764</v>
      </c>
      <c r="K144" s="32" t="s">
        <v>130</v>
      </c>
      <c r="L144" s="10" t="str">
        <f>IF(
  AND(
    $A144&lt;&gt;"",
    COUNTIF(C:C,$A144)&gt;1
  ),
  "★NG★",
  ""
)</f>
        <v/>
      </c>
      <c r="M144" s="10" t="str">
        <f t="shared" si="6"/>
        <v/>
      </c>
      <c r="N144" s="30" t="str">
        <f>IF(
  AND($A144&lt;&gt;"",$G144="○"),
  "mkdir """&amp;P144&amp;""" &amp; """&amp;shortcut設定!$F$7&amp;""" """&amp;P144&amp;"\"&amp;A144&amp;"（"&amp;B144&amp;"）.lnk"" """&amp;C144&amp;"""",
  ""
)</f>
        <v/>
      </c>
      <c r="O144" s="10" t="str">
        <f ca="1">IFERROR(
  VLOOKUP(
    $F144,
    shortcut設定!$F:$J,
    MATCH(
      "ProgramsIndex",
      shortcut設定!$F$11:$J$11,
      0
    ),
    FALSE
  ),
  ""
)</f>
        <v>200</v>
      </c>
      <c r="P144" s="30" t="str">
        <f>IF(
  AND($A144&lt;&gt;"",$G144="○"),
  shortcut設定!$F$4&amp;"\"&amp;O144&amp;"_"&amp;F144,
  ""
)</f>
        <v/>
      </c>
      <c r="Q144" s="30" t="str">
        <f>IF(
  AND($A144&lt;&gt;"",$H144&lt;&gt;"-",$H144&lt;&gt;""),
  "mkdir """&amp;shortcut設定!$F$4&amp;"\"&amp;shortcut設定!$F$8&amp;""" &amp; """&amp;shortcut設定!$F$7&amp;""" """&amp;$R144&amp;""" """&amp;$C144&amp;"""",
  ""
)</f>
        <v/>
      </c>
      <c r="R144" s="31" t="str">
        <f>IF(
  AND($A144&lt;&gt;"",$H144&lt;&gt;"-",$H144&lt;&gt;""),
  shortcut設定!$F$4&amp;"\"&amp;shortcut設定!$F$8&amp;"\"&amp;H144&amp;"（"&amp;B144&amp;"）.lnk",
  ""
)</f>
        <v/>
      </c>
      <c r="S144" s="30" t="str">
        <f>IF(
  AND($A144&lt;&gt;"",$I144&lt;&gt;"-",$I144&lt;&gt;""),
  """"&amp;shortcut設定!$F$7&amp;""" """&amp;$V144&amp;""" """&amp;$C144&amp;"""",
  ""
)</f>
        <v/>
      </c>
      <c r="T144" s="10" t="str">
        <f ca="1">IFERROR(
  VLOOKUP(
    $F144,
    shortcut設定!$F:$J,
    MATCH(
      "ProgramsIndex",
      shortcut設定!$F$11:$J$11,
      0
    ),
    FALSE
  ),
  ""
)</f>
        <v>200</v>
      </c>
      <c r="U144" s="37" t="str">
        <f t="shared" si="7"/>
        <v/>
      </c>
      <c r="V144" s="30" t="str">
        <f>IF(
  AND($A144&lt;&gt;"",$I144="○"),
  shortcut設定!$F$5&amp;"\"&amp;T144&amp;"_"&amp;A144&amp;"（"&amp;B144&amp;"）"&amp;U144&amp;".lnk",
  ""
)</f>
        <v/>
      </c>
      <c r="W144" s="30" t="str">
        <f>IF(
  AND($A144&lt;&gt;"",$K144="○"),
  """"&amp;shortcut設定!$F$7&amp;""" """&amp;$X144&amp;""" """&amp;$C144&amp;"""",
  ""
)</f>
        <v/>
      </c>
      <c r="X144" s="10" t="str">
        <f>IF(
  AND($A144&lt;&gt;"",$K144="○"),
  shortcut設定!$F$6&amp;"\"&amp;A144&amp;"（"&amp;B144&amp;"）.lnk",
  ""
)</f>
        <v/>
      </c>
      <c r="Y144" s="138" t="s">
        <v>326</v>
      </c>
    </row>
    <row r="145" spans="1:25">
      <c r="A145" s="10" t="s">
        <v>898</v>
      </c>
      <c r="B145" s="10" t="s">
        <v>1035</v>
      </c>
      <c r="C145" s="10" t="s">
        <v>173</v>
      </c>
      <c r="D145" s="32" t="s">
        <v>757</v>
      </c>
      <c r="E145" s="32" t="s">
        <v>5</v>
      </c>
      <c r="F145" s="10" t="s">
        <v>734</v>
      </c>
      <c r="G145" s="32" t="s">
        <v>130</v>
      </c>
      <c r="H145" s="32" t="s">
        <v>130</v>
      </c>
      <c r="I145" s="140" t="s">
        <v>130</v>
      </c>
      <c r="J145" s="141" t="s">
        <v>764</v>
      </c>
      <c r="K145" s="32" t="s">
        <v>130</v>
      </c>
      <c r="L145" s="10" t="str">
        <f>IF(
  AND(
    $A145&lt;&gt;"",
    COUNTIF(C:C,$A145)&gt;1
  ),
  "★NG★",
  ""
)</f>
        <v/>
      </c>
      <c r="M145" s="10" t="str">
        <f t="shared" si="6"/>
        <v/>
      </c>
      <c r="N145" s="30" t="str">
        <f>IF(
  AND($A145&lt;&gt;"",$G145="○"),
  "mkdir """&amp;P145&amp;""" &amp; """&amp;shortcut設定!$F$7&amp;""" """&amp;P145&amp;"\"&amp;A145&amp;"（"&amp;B145&amp;"）.lnk"" """&amp;C145&amp;"""",
  ""
)</f>
        <v/>
      </c>
      <c r="O145" s="10" t="str">
        <f ca="1">IFERROR(
  VLOOKUP(
    $F145,
    shortcut設定!$F:$J,
    MATCH(
      "ProgramsIndex",
      shortcut設定!$F$11:$J$11,
      0
    ),
    FALSE
  ),
  ""
)</f>
        <v>200</v>
      </c>
      <c r="P145" s="30" t="str">
        <f>IF(
  AND($A145&lt;&gt;"",$G145="○"),
  shortcut設定!$F$4&amp;"\"&amp;O145&amp;"_"&amp;F145,
  ""
)</f>
        <v/>
      </c>
      <c r="Q145" s="30" t="str">
        <f>IF(
  AND($A145&lt;&gt;"",$H145&lt;&gt;"-",$H145&lt;&gt;""),
  "mkdir """&amp;shortcut設定!$F$4&amp;"\"&amp;shortcut設定!$F$8&amp;""" &amp; """&amp;shortcut設定!$F$7&amp;""" """&amp;$R145&amp;""" """&amp;$C145&amp;"""",
  ""
)</f>
        <v/>
      </c>
      <c r="R145" s="31" t="str">
        <f>IF(
  AND($A145&lt;&gt;"",$H145&lt;&gt;"-",$H145&lt;&gt;""),
  shortcut設定!$F$4&amp;"\"&amp;shortcut設定!$F$8&amp;"\"&amp;H145&amp;"（"&amp;B145&amp;"）.lnk",
  ""
)</f>
        <v/>
      </c>
      <c r="S145" s="30" t="str">
        <f>IF(
  AND($A145&lt;&gt;"",$I145&lt;&gt;"-",$I145&lt;&gt;""),
  """"&amp;shortcut設定!$F$7&amp;""" """&amp;$V145&amp;""" """&amp;$C145&amp;"""",
  ""
)</f>
        <v/>
      </c>
      <c r="T145" s="10" t="str">
        <f ca="1">IFERROR(
  VLOOKUP(
    $F145,
    shortcut設定!$F:$J,
    MATCH(
      "ProgramsIndex",
      shortcut設定!$F$11:$J$11,
      0
    ),
    FALSE
  ),
  ""
)</f>
        <v>200</v>
      </c>
      <c r="U145" s="37" t="str">
        <f t="shared" si="7"/>
        <v/>
      </c>
      <c r="V145" s="30" t="str">
        <f>IF(
  AND($A145&lt;&gt;"",$I145="○"),
  shortcut設定!$F$5&amp;"\"&amp;T145&amp;"_"&amp;A145&amp;"（"&amp;B145&amp;"）"&amp;U145&amp;".lnk",
  ""
)</f>
        <v/>
      </c>
      <c r="W145" s="30" t="str">
        <f>IF(
  AND($A145&lt;&gt;"",$K145="○"),
  """"&amp;shortcut設定!$F$7&amp;""" """&amp;$X145&amp;""" """&amp;$C145&amp;"""",
  ""
)</f>
        <v/>
      </c>
      <c r="X145" s="10" t="str">
        <f>IF(
  AND($A145&lt;&gt;"",$K145="○"),
  shortcut設定!$F$6&amp;"\"&amp;A145&amp;"（"&amp;B145&amp;"）.lnk",
  ""
)</f>
        <v/>
      </c>
      <c r="Y145" s="138" t="s">
        <v>326</v>
      </c>
    </row>
    <row r="146" spans="1:25">
      <c r="A146" s="10" t="s">
        <v>899</v>
      </c>
      <c r="B146" s="10" t="s">
        <v>1036</v>
      </c>
      <c r="C146" s="10" t="s">
        <v>177</v>
      </c>
      <c r="D146" s="32" t="s">
        <v>5</v>
      </c>
      <c r="E146" s="32" t="s">
        <v>5</v>
      </c>
      <c r="F146" s="10" t="s">
        <v>734</v>
      </c>
      <c r="G146" s="32" t="s">
        <v>130</v>
      </c>
      <c r="H146" s="32" t="s">
        <v>130</v>
      </c>
      <c r="I146" s="140" t="s">
        <v>130</v>
      </c>
      <c r="J146" s="141" t="s">
        <v>764</v>
      </c>
      <c r="K146" s="32" t="s">
        <v>130</v>
      </c>
      <c r="L146" s="10" t="str">
        <f>IF(
  AND(
    $A146&lt;&gt;"",
    COUNTIF(C:C,$A146)&gt;1
  ),
  "★NG★",
  ""
)</f>
        <v/>
      </c>
      <c r="M146" s="10" t="str">
        <f t="shared" si="6"/>
        <v/>
      </c>
      <c r="N146" s="30" t="str">
        <f>IF(
  AND($A146&lt;&gt;"",$G146="○"),
  "mkdir """&amp;P146&amp;""" &amp; """&amp;shortcut設定!$F$7&amp;""" """&amp;P146&amp;"\"&amp;A146&amp;"（"&amp;B146&amp;"）.lnk"" """&amp;C146&amp;"""",
  ""
)</f>
        <v/>
      </c>
      <c r="O146" s="10" t="str">
        <f ca="1">IFERROR(
  VLOOKUP(
    $F146,
    shortcut設定!$F:$J,
    MATCH(
      "ProgramsIndex",
      shortcut設定!$F$11:$J$11,
      0
    ),
    FALSE
  ),
  ""
)</f>
        <v>200</v>
      </c>
      <c r="P146" s="30" t="str">
        <f>IF(
  AND($A146&lt;&gt;"",$G146="○"),
  shortcut設定!$F$4&amp;"\"&amp;O146&amp;"_"&amp;F146,
  ""
)</f>
        <v/>
      </c>
      <c r="Q146" s="30" t="str">
        <f>IF(
  AND($A146&lt;&gt;"",$H146&lt;&gt;"-",$H146&lt;&gt;""),
  "mkdir """&amp;shortcut設定!$F$4&amp;"\"&amp;shortcut設定!$F$8&amp;""" &amp; """&amp;shortcut設定!$F$7&amp;""" """&amp;$R146&amp;""" """&amp;$C146&amp;"""",
  ""
)</f>
        <v/>
      </c>
      <c r="R146" s="31" t="str">
        <f>IF(
  AND($A146&lt;&gt;"",$H146&lt;&gt;"-",$H146&lt;&gt;""),
  shortcut設定!$F$4&amp;"\"&amp;shortcut設定!$F$8&amp;"\"&amp;H146&amp;"（"&amp;B146&amp;"）.lnk",
  ""
)</f>
        <v/>
      </c>
      <c r="S146" s="30" t="str">
        <f>IF(
  AND($A146&lt;&gt;"",$I146&lt;&gt;"-",$I146&lt;&gt;""),
  """"&amp;shortcut設定!$F$7&amp;""" """&amp;$V146&amp;""" """&amp;$C146&amp;"""",
  ""
)</f>
        <v/>
      </c>
      <c r="T146" s="10" t="str">
        <f ca="1">IFERROR(
  VLOOKUP(
    $F146,
    shortcut設定!$F:$J,
    MATCH(
      "ProgramsIndex",
      shortcut設定!$F$11:$J$11,
      0
    ),
    FALSE
  ),
  ""
)</f>
        <v>200</v>
      </c>
      <c r="U146" s="37" t="str">
        <f t="shared" si="7"/>
        <v/>
      </c>
      <c r="V146" s="30" t="str">
        <f>IF(
  AND($A146&lt;&gt;"",$I146="○"),
  shortcut設定!$F$5&amp;"\"&amp;T146&amp;"_"&amp;A146&amp;"（"&amp;B146&amp;"）"&amp;U146&amp;".lnk",
  ""
)</f>
        <v/>
      </c>
      <c r="W146" s="30" t="str">
        <f>IF(
  AND($A146&lt;&gt;"",$K146="○"),
  """"&amp;shortcut設定!$F$7&amp;""" """&amp;$X146&amp;""" """&amp;$C146&amp;"""",
  ""
)</f>
        <v/>
      </c>
      <c r="X146" s="10" t="str">
        <f>IF(
  AND($A146&lt;&gt;"",$K146="○"),
  shortcut設定!$F$6&amp;"\"&amp;A146&amp;"（"&amp;B146&amp;"）.lnk",
  ""
)</f>
        <v/>
      </c>
      <c r="Y146" s="138" t="s">
        <v>326</v>
      </c>
    </row>
    <row r="147" spans="1:25">
      <c r="A147" s="10" t="s">
        <v>900</v>
      </c>
      <c r="B147" s="10" t="s">
        <v>1037</v>
      </c>
      <c r="C147" s="10" t="s">
        <v>180</v>
      </c>
      <c r="D147" s="32" t="s">
        <v>5</v>
      </c>
      <c r="E147" s="32" t="s">
        <v>5</v>
      </c>
      <c r="F147" s="10" t="s">
        <v>734</v>
      </c>
      <c r="G147" s="32" t="s">
        <v>130</v>
      </c>
      <c r="H147" s="32" t="s">
        <v>130</v>
      </c>
      <c r="I147" s="140" t="s">
        <v>130</v>
      </c>
      <c r="J147" s="141" t="s">
        <v>764</v>
      </c>
      <c r="K147" s="32" t="s">
        <v>130</v>
      </c>
      <c r="L147" s="10" t="str">
        <f>IF(
  AND(
    $A147&lt;&gt;"",
    COUNTIF(C:C,$A147)&gt;1
  ),
  "★NG★",
  ""
)</f>
        <v/>
      </c>
      <c r="M147" s="10" t="str">
        <f>IF(
  OR(
    $F147="-",
    COUNTIF(カテゴリ,$F147)&gt;0
  ),
  "",
  "★NG★"
)</f>
        <v/>
      </c>
      <c r="N147" s="30" t="str">
        <f>IF(
  AND($A147&lt;&gt;"",$G147="○"),
  "mkdir """&amp;P147&amp;""" &amp; """&amp;shortcut設定!$F$7&amp;""" """&amp;P147&amp;"\"&amp;A147&amp;"（"&amp;B147&amp;"）.lnk"" """&amp;C147&amp;"""",
  ""
)</f>
        <v/>
      </c>
      <c r="O147" s="10" t="str">
        <f ca="1">IFERROR(
  VLOOKUP(
    $F147,
    shortcut設定!$F:$J,
    MATCH(
      "ProgramsIndex",
      shortcut設定!$F$11:$J$11,
      0
    ),
    FALSE
  ),
  ""
)</f>
        <v>200</v>
      </c>
      <c r="P147" s="30" t="str">
        <f>IF(
  AND($A147&lt;&gt;"",$G147="○"),
  shortcut設定!$F$4&amp;"\"&amp;O147&amp;"_"&amp;F147,
  ""
)</f>
        <v/>
      </c>
      <c r="Q147" s="30" t="str">
        <f>IF(
  AND($A147&lt;&gt;"",$H147&lt;&gt;"-",$H147&lt;&gt;""),
  "mkdir """&amp;shortcut設定!$F$4&amp;"\"&amp;shortcut設定!$F$8&amp;""" &amp; """&amp;shortcut設定!$F$7&amp;""" """&amp;$R147&amp;""" """&amp;$C147&amp;"""",
  ""
)</f>
        <v/>
      </c>
      <c r="R147" s="31" t="str">
        <f>IF(
  AND($A147&lt;&gt;"",$H147&lt;&gt;"-",$H147&lt;&gt;""),
  shortcut設定!$F$4&amp;"\"&amp;shortcut設定!$F$8&amp;"\"&amp;H147&amp;"（"&amp;B147&amp;"）.lnk",
  ""
)</f>
        <v/>
      </c>
      <c r="S147" s="30" t="str">
        <f>IF(
  AND($A147&lt;&gt;"",$I147&lt;&gt;"-",$I147&lt;&gt;""),
  """"&amp;shortcut設定!$F$7&amp;""" """&amp;$V147&amp;""" """&amp;$C147&amp;"""",
  ""
)</f>
        <v/>
      </c>
      <c r="T147" s="10" t="str">
        <f ca="1">IFERROR(
  VLOOKUP(
    $F147,
    shortcut設定!$F:$J,
    MATCH(
      "ProgramsIndex",
      shortcut設定!$F$11:$J$11,
      0
    ),
    FALSE
  ),
  ""
)</f>
        <v>200</v>
      </c>
      <c r="U147" s="37" t="str">
        <f t="shared" si="7"/>
        <v/>
      </c>
      <c r="V147" s="30" t="str">
        <f>IF(
  AND($A147&lt;&gt;"",$I147="○"),
  shortcut設定!$F$5&amp;"\"&amp;T147&amp;"_"&amp;A147&amp;"（"&amp;B147&amp;"）"&amp;U147&amp;".lnk",
  ""
)</f>
        <v/>
      </c>
      <c r="W147" s="30" t="str">
        <f>IF(
  AND($A147&lt;&gt;"",$K147="○"),
  """"&amp;shortcut設定!$F$7&amp;""" """&amp;$X147&amp;""" """&amp;$C147&amp;"""",
  ""
)</f>
        <v/>
      </c>
      <c r="X147" s="10" t="str">
        <f>IF(
  AND($A147&lt;&gt;"",$K147="○"),
  shortcut設定!$F$6&amp;"\"&amp;A147&amp;"（"&amp;B147&amp;"）.lnk",
  ""
)</f>
        <v/>
      </c>
      <c r="Y147" s="138" t="s">
        <v>326</v>
      </c>
    </row>
    <row r="148" spans="1:25">
      <c r="A148" s="10" t="s">
        <v>901</v>
      </c>
      <c r="B148" s="10" t="s">
        <v>1038</v>
      </c>
      <c r="C148" s="10" t="s">
        <v>178</v>
      </c>
      <c r="D148" s="32" t="s">
        <v>5</v>
      </c>
      <c r="E148" s="32" t="s">
        <v>5</v>
      </c>
      <c r="F148" s="10" t="s">
        <v>734</v>
      </c>
      <c r="G148" s="32" t="s">
        <v>130</v>
      </c>
      <c r="H148" s="32" t="s">
        <v>130</v>
      </c>
      <c r="I148" s="140" t="s">
        <v>130</v>
      </c>
      <c r="J148" s="141" t="s">
        <v>764</v>
      </c>
      <c r="K148" s="32" t="s">
        <v>130</v>
      </c>
      <c r="L148" s="10" t="str">
        <f>IF(
  AND(
    $A148&lt;&gt;"",
    COUNTIF(C:C,$A148)&gt;1
  ),
  "★NG★",
  ""
)</f>
        <v/>
      </c>
      <c r="M148" s="10" t="str">
        <f t="shared" si="6"/>
        <v/>
      </c>
      <c r="N148" s="30" t="str">
        <f>IF(
  AND($A148&lt;&gt;"",$G148="○"),
  "mkdir """&amp;P148&amp;""" &amp; """&amp;shortcut設定!$F$7&amp;""" """&amp;P148&amp;"\"&amp;A148&amp;"（"&amp;B148&amp;"）.lnk"" """&amp;C148&amp;"""",
  ""
)</f>
        <v/>
      </c>
      <c r="O148" s="10" t="str">
        <f ca="1">IFERROR(
  VLOOKUP(
    $F148,
    shortcut設定!$F:$J,
    MATCH(
      "ProgramsIndex",
      shortcut設定!$F$11:$J$11,
      0
    ),
    FALSE
  ),
  ""
)</f>
        <v>200</v>
      </c>
      <c r="P148" s="30" t="str">
        <f>IF(
  AND($A148&lt;&gt;"",$G148="○"),
  shortcut設定!$F$4&amp;"\"&amp;O148&amp;"_"&amp;F148,
  ""
)</f>
        <v/>
      </c>
      <c r="Q148" s="30" t="str">
        <f>IF(
  AND($A148&lt;&gt;"",$H148&lt;&gt;"-",$H148&lt;&gt;""),
  "mkdir """&amp;shortcut設定!$F$4&amp;"\"&amp;shortcut設定!$F$8&amp;""" &amp; """&amp;shortcut設定!$F$7&amp;""" """&amp;$R148&amp;""" """&amp;$C148&amp;"""",
  ""
)</f>
        <v/>
      </c>
      <c r="R148" s="31" t="str">
        <f>IF(
  AND($A148&lt;&gt;"",$H148&lt;&gt;"-",$H148&lt;&gt;""),
  shortcut設定!$F$4&amp;"\"&amp;shortcut設定!$F$8&amp;"\"&amp;H148&amp;"（"&amp;B148&amp;"）.lnk",
  ""
)</f>
        <v/>
      </c>
      <c r="S148" s="30" t="str">
        <f>IF(
  AND($A148&lt;&gt;"",$I148&lt;&gt;"-",$I148&lt;&gt;""),
  """"&amp;shortcut設定!$F$7&amp;""" """&amp;$V148&amp;""" """&amp;$C148&amp;"""",
  ""
)</f>
        <v/>
      </c>
      <c r="T148" s="10" t="str">
        <f ca="1">IFERROR(
  VLOOKUP(
    $F148,
    shortcut設定!$F:$J,
    MATCH(
      "ProgramsIndex",
      shortcut設定!$F$11:$J$11,
      0
    ),
    FALSE
  ),
  ""
)</f>
        <v>200</v>
      </c>
      <c r="U148" s="37" t="str">
        <f t="shared" si="7"/>
        <v/>
      </c>
      <c r="V148" s="30" t="str">
        <f>IF(
  AND($A148&lt;&gt;"",$I148="○"),
  shortcut設定!$F$5&amp;"\"&amp;T148&amp;"_"&amp;A148&amp;"（"&amp;B148&amp;"）"&amp;U148&amp;".lnk",
  ""
)</f>
        <v/>
      </c>
      <c r="W148" s="30" t="str">
        <f>IF(
  AND($A148&lt;&gt;"",$K148="○"),
  """"&amp;shortcut設定!$F$7&amp;""" """&amp;$X148&amp;""" """&amp;$C148&amp;"""",
  ""
)</f>
        <v/>
      </c>
      <c r="X148" s="10" t="str">
        <f>IF(
  AND($A148&lt;&gt;"",$K148="○"),
  shortcut設定!$F$6&amp;"\"&amp;A148&amp;"（"&amp;B148&amp;"）.lnk",
  ""
)</f>
        <v/>
      </c>
      <c r="Y148" s="138" t="s">
        <v>326</v>
      </c>
    </row>
    <row r="149" spans="1:25">
      <c r="A149" s="10" t="s">
        <v>902</v>
      </c>
      <c r="B149" s="10" t="s">
        <v>1039</v>
      </c>
      <c r="C149" s="10" t="s">
        <v>179</v>
      </c>
      <c r="D149" s="32" t="s">
        <v>5</v>
      </c>
      <c r="E149" s="32" t="s">
        <v>5</v>
      </c>
      <c r="F149" s="10" t="s">
        <v>734</v>
      </c>
      <c r="G149" s="32" t="s">
        <v>130</v>
      </c>
      <c r="H149" s="32" t="s">
        <v>130</v>
      </c>
      <c r="I149" s="140" t="s">
        <v>130</v>
      </c>
      <c r="J149" s="141" t="s">
        <v>764</v>
      </c>
      <c r="K149" s="32" t="s">
        <v>130</v>
      </c>
      <c r="L149" s="10" t="str">
        <f>IF(
  AND(
    $A149&lt;&gt;"",
    COUNTIF(C:C,$A149)&gt;1
  ),
  "★NG★",
  ""
)</f>
        <v/>
      </c>
      <c r="M149" s="10" t="str">
        <f t="shared" si="6"/>
        <v/>
      </c>
      <c r="N149" s="30" t="str">
        <f>IF(
  AND($A149&lt;&gt;"",$G149="○"),
  "mkdir """&amp;P149&amp;""" &amp; """&amp;shortcut設定!$F$7&amp;""" """&amp;P149&amp;"\"&amp;A149&amp;"（"&amp;B149&amp;"）.lnk"" """&amp;C149&amp;"""",
  ""
)</f>
        <v/>
      </c>
      <c r="O149" s="10" t="str">
        <f ca="1">IFERROR(
  VLOOKUP(
    $F149,
    shortcut設定!$F:$J,
    MATCH(
      "ProgramsIndex",
      shortcut設定!$F$11:$J$11,
      0
    ),
    FALSE
  ),
  ""
)</f>
        <v>200</v>
      </c>
      <c r="P149" s="30" t="str">
        <f>IF(
  AND($A149&lt;&gt;"",$G149="○"),
  shortcut設定!$F$4&amp;"\"&amp;O149&amp;"_"&amp;F149,
  ""
)</f>
        <v/>
      </c>
      <c r="Q149" s="30" t="str">
        <f>IF(
  AND($A149&lt;&gt;"",$H149&lt;&gt;"-",$H149&lt;&gt;""),
  "mkdir """&amp;shortcut設定!$F$4&amp;"\"&amp;shortcut設定!$F$8&amp;""" &amp; """&amp;shortcut設定!$F$7&amp;""" """&amp;$R149&amp;""" """&amp;$C149&amp;"""",
  ""
)</f>
        <v/>
      </c>
      <c r="R149" s="31" t="str">
        <f>IF(
  AND($A149&lt;&gt;"",$H149&lt;&gt;"-",$H149&lt;&gt;""),
  shortcut設定!$F$4&amp;"\"&amp;shortcut設定!$F$8&amp;"\"&amp;H149&amp;"（"&amp;B149&amp;"）.lnk",
  ""
)</f>
        <v/>
      </c>
      <c r="S149" s="30" t="str">
        <f>IF(
  AND($A149&lt;&gt;"",$I149&lt;&gt;"-",$I149&lt;&gt;""),
  """"&amp;shortcut設定!$F$7&amp;""" """&amp;$V149&amp;""" """&amp;$C149&amp;"""",
  ""
)</f>
        <v/>
      </c>
      <c r="T149" s="10" t="str">
        <f ca="1">IFERROR(
  VLOOKUP(
    $F149,
    shortcut設定!$F:$J,
    MATCH(
      "ProgramsIndex",
      shortcut設定!$F$11:$J$11,
      0
    ),
    FALSE
  ),
  ""
)</f>
        <v>200</v>
      </c>
      <c r="U149" s="37" t="str">
        <f t="shared" si="7"/>
        <v/>
      </c>
      <c r="V149" s="30" t="str">
        <f>IF(
  AND($A149&lt;&gt;"",$I149="○"),
  shortcut設定!$F$5&amp;"\"&amp;T149&amp;"_"&amp;A149&amp;"（"&amp;B149&amp;"）"&amp;U149&amp;".lnk",
  ""
)</f>
        <v/>
      </c>
      <c r="W149" s="30" t="str">
        <f>IF(
  AND($A149&lt;&gt;"",$K149="○"),
  """"&amp;shortcut設定!$F$7&amp;""" """&amp;$X149&amp;""" """&amp;$C149&amp;"""",
  ""
)</f>
        <v/>
      </c>
      <c r="X149" s="10" t="str">
        <f>IF(
  AND($A149&lt;&gt;"",$K149="○"),
  shortcut設定!$F$6&amp;"\"&amp;A149&amp;"（"&amp;B149&amp;"）.lnk",
  ""
)</f>
        <v/>
      </c>
      <c r="Y149" s="138" t="s">
        <v>326</v>
      </c>
    </row>
    <row r="150" spans="1:25">
      <c r="A150" s="10" t="s">
        <v>903</v>
      </c>
      <c r="B150" s="10" t="s">
        <v>1040</v>
      </c>
      <c r="C150" s="10" t="s">
        <v>181</v>
      </c>
      <c r="D150" s="32" t="s">
        <v>5</v>
      </c>
      <c r="E150" s="32" t="s">
        <v>5</v>
      </c>
      <c r="F150" s="10" t="s">
        <v>734</v>
      </c>
      <c r="G150" s="32" t="s">
        <v>130</v>
      </c>
      <c r="H150" s="32" t="s">
        <v>130</v>
      </c>
      <c r="I150" s="140" t="s">
        <v>130</v>
      </c>
      <c r="J150" s="141" t="s">
        <v>764</v>
      </c>
      <c r="K150" s="32" t="s">
        <v>130</v>
      </c>
      <c r="L150" s="10" t="str">
        <f>IF(
  AND(
    $A150&lt;&gt;"",
    COUNTIF(C:C,$A150)&gt;1
  ),
  "★NG★",
  ""
)</f>
        <v/>
      </c>
      <c r="M150" s="10" t="str">
        <f t="shared" si="6"/>
        <v/>
      </c>
      <c r="N150" s="30" t="str">
        <f>IF(
  AND($A150&lt;&gt;"",$G150="○"),
  "mkdir """&amp;P150&amp;""" &amp; """&amp;shortcut設定!$F$7&amp;""" """&amp;P150&amp;"\"&amp;A150&amp;"（"&amp;B150&amp;"）.lnk"" """&amp;C150&amp;"""",
  ""
)</f>
        <v/>
      </c>
      <c r="O150" s="10" t="str">
        <f ca="1">IFERROR(
  VLOOKUP(
    $F150,
    shortcut設定!$F:$J,
    MATCH(
      "ProgramsIndex",
      shortcut設定!$F$11:$J$11,
      0
    ),
    FALSE
  ),
  ""
)</f>
        <v>200</v>
      </c>
      <c r="P150" s="30" t="str">
        <f>IF(
  AND($A150&lt;&gt;"",$G150="○"),
  shortcut設定!$F$4&amp;"\"&amp;O150&amp;"_"&amp;F150,
  ""
)</f>
        <v/>
      </c>
      <c r="Q150" s="30" t="str">
        <f>IF(
  AND($A150&lt;&gt;"",$H150&lt;&gt;"-",$H150&lt;&gt;""),
  "mkdir """&amp;shortcut設定!$F$4&amp;"\"&amp;shortcut設定!$F$8&amp;""" &amp; """&amp;shortcut設定!$F$7&amp;""" """&amp;$R150&amp;""" """&amp;$C150&amp;"""",
  ""
)</f>
        <v/>
      </c>
      <c r="R150" s="31" t="str">
        <f>IF(
  AND($A150&lt;&gt;"",$H150&lt;&gt;"-",$H150&lt;&gt;""),
  shortcut設定!$F$4&amp;"\"&amp;shortcut設定!$F$8&amp;"\"&amp;H150&amp;"（"&amp;B150&amp;"）.lnk",
  ""
)</f>
        <v/>
      </c>
      <c r="S150" s="30" t="str">
        <f>IF(
  AND($A150&lt;&gt;"",$I150&lt;&gt;"-",$I150&lt;&gt;""),
  """"&amp;shortcut設定!$F$7&amp;""" """&amp;$V150&amp;""" """&amp;$C150&amp;"""",
  ""
)</f>
        <v/>
      </c>
      <c r="T150" s="10" t="str">
        <f ca="1">IFERROR(
  VLOOKUP(
    $F150,
    shortcut設定!$F:$J,
    MATCH(
      "ProgramsIndex",
      shortcut設定!$F$11:$J$11,
      0
    ),
    FALSE
  ),
  ""
)</f>
        <v>200</v>
      </c>
      <c r="U150" s="37" t="str">
        <f t="shared" si="7"/>
        <v/>
      </c>
      <c r="V150" s="30" t="str">
        <f>IF(
  AND($A150&lt;&gt;"",$I150="○"),
  shortcut設定!$F$5&amp;"\"&amp;T150&amp;"_"&amp;A150&amp;"（"&amp;B150&amp;"）"&amp;U150&amp;".lnk",
  ""
)</f>
        <v/>
      </c>
      <c r="W150" s="30" t="str">
        <f>IF(
  AND($A150&lt;&gt;"",$K150="○"),
  """"&amp;shortcut設定!$F$7&amp;""" """&amp;$X150&amp;""" """&amp;$C150&amp;"""",
  ""
)</f>
        <v/>
      </c>
      <c r="X150" s="10" t="str">
        <f>IF(
  AND($A150&lt;&gt;"",$K150="○"),
  shortcut設定!$F$6&amp;"\"&amp;A150&amp;"（"&amp;B150&amp;"）.lnk",
  ""
)</f>
        <v/>
      </c>
      <c r="Y150" s="138" t="s">
        <v>326</v>
      </c>
    </row>
    <row r="151" spans="1:25">
      <c r="A151" s="10" t="s">
        <v>904</v>
      </c>
      <c r="B151" s="10" t="s">
        <v>1041</v>
      </c>
      <c r="C151" s="10" t="s">
        <v>182</v>
      </c>
      <c r="D151" s="32" t="s">
        <v>5</v>
      </c>
      <c r="E151" s="32" t="s">
        <v>5</v>
      </c>
      <c r="F151" s="10" t="s">
        <v>734</v>
      </c>
      <c r="G151" s="32" t="s">
        <v>130</v>
      </c>
      <c r="H151" s="32" t="s">
        <v>130</v>
      </c>
      <c r="I151" s="140" t="s">
        <v>1064</v>
      </c>
      <c r="J151" s="141" t="s">
        <v>764</v>
      </c>
      <c r="K151" s="32" t="s">
        <v>130</v>
      </c>
      <c r="L151" s="10" t="str">
        <f>IF(
  AND(
    $A151&lt;&gt;"",
    COUNTIF(C:C,$A151)&gt;1
  ),
  "★NG★",
  ""
)</f>
        <v/>
      </c>
      <c r="M151" s="10" t="str">
        <f t="shared" si="6"/>
        <v/>
      </c>
      <c r="N151" s="30" t="str">
        <f>IF(
  AND($A151&lt;&gt;"",$G151="○"),
  "mkdir """&amp;P151&amp;""" &amp; """&amp;shortcut設定!$F$7&amp;""" """&amp;P151&amp;"\"&amp;A151&amp;"（"&amp;B151&amp;"）.lnk"" """&amp;C151&amp;"""",
  ""
)</f>
        <v/>
      </c>
      <c r="O151" s="10" t="str">
        <f ca="1">IFERROR(
  VLOOKUP(
    $F151,
    shortcut設定!$F:$J,
    MATCH(
      "ProgramsIndex",
      shortcut設定!$F$11:$J$11,
      0
    ),
    FALSE
  ),
  ""
)</f>
        <v>200</v>
      </c>
      <c r="P151" s="30" t="str">
        <f>IF(
  AND($A151&lt;&gt;"",$G151="○"),
  shortcut設定!$F$4&amp;"\"&amp;O151&amp;"_"&amp;F151,
  ""
)</f>
        <v/>
      </c>
      <c r="Q151" s="30" t="str">
        <f>IF(
  AND($A151&lt;&gt;"",$H151&lt;&gt;"-",$H151&lt;&gt;""),
  "mkdir """&amp;shortcut設定!$F$4&amp;"\"&amp;shortcut設定!$F$8&amp;""" &amp; """&amp;shortcut設定!$F$7&amp;""" """&amp;$R151&amp;""" """&amp;$C151&amp;"""",
  ""
)</f>
        <v/>
      </c>
      <c r="R151" s="31" t="str">
        <f>IF(
  AND($A151&lt;&gt;"",$H151&lt;&gt;"-",$H151&lt;&gt;""),
  shortcut設定!$F$4&amp;"\"&amp;shortcut設定!$F$8&amp;"\"&amp;H151&amp;"（"&amp;B151&amp;"）.lnk",
  ""
)</f>
        <v/>
      </c>
      <c r="S151" s="30" t="str">
        <f ca="1">IF(
  AND($A151&lt;&gt;"",$I151&lt;&gt;"-",$I151&lt;&gt;""),
  """"&amp;shortcut設定!$F$7&amp;""" """&amp;$V151&amp;""" """&amp;$C151&amp;"""",
  ""
)</f>
        <v>"C:\codes\vbs\command\CreateShortcutFile.vbs" "%USERPROFILE%\AppData\Roaming\Microsoft\Windows\SendTo\200_OutputFileInfo.vbs（ファイル情報出力）.lnk" "C:\codes\vbs\tools\win\file_info\OutputFileInfo.vbs"</v>
      </c>
      <c r="T151" s="10" t="str">
        <f ca="1">IFERROR(
  VLOOKUP(
    $F151,
    shortcut設定!$F:$J,
    MATCH(
      "ProgramsIndex",
      shortcut設定!$F$11:$J$11,
      0
    ),
    FALSE
  ),
  ""
)</f>
        <v>200</v>
      </c>
      <c r="U151" s="37" t="str">
        <f t="shared" si="7"/>
        <v/>
      </c>
      <c r="V151" s="30" t="str">
        <f ca="1">IF(
  AND($A151&lt;&gt;"",$I151="○"),
  shortcut設定!$F$5&amp;"\"&amp;T151&amp;"_"&amp;A151&amp;"（"&amp;B151&amp;"）"&amp;U151&amp;".lnk",
  ""
)</f>
        <v>%USERPROFILE%\AppData\Roaming\Microsoft\Windows\SendTo\200_OutputFileInfo.vbs（ファイル情報出力）.lnk</v>
      </c>
      <c r="W151" s="30" t="str">
        <f>IF(
  AND($A151&lt;&gt;"",$K151="○"),
  """"&amp;shortcut設定!$F$7&amp;""" """&amp;$X151&amp;""" """&amp;$C151&amp;"""",
  ""
)</f>
        <v/>
      </c>
      <c r="X151" s="10" t="str">
        <f>IF(
  AND($A151&lt;&gt;"",$K151="○"),
  shortcut設定!$F$6&amp;"\"&amp;A151&amp;"（"&amp;B151&amp;"）.lnk",
  ""
)</f>
        <v/>
      </c>
      <c r="Y151" s="138" t="s">
        <v>326</v>
      </c>
    </row>
    <row r="152" spans="1:25">
      <c r="A152" s="10" t="s">
        <v>905</v>
      </c>
      <c r="B152" s="10" t="s">
        <v>1042</v>
      </c>
      <c r="C152" s="10" t="s">
        <v>183</v>
      </c>
      <c r="D152" s="32" t="s">
        <v>5</v>
      </c>
      <c r="E152" s="32" t="s">
        <v>5</v>
      </c>
      <c r="F152" s="10" t="s">
        <v>734</v>
      </c>
      <c r="G152" s="32" t="s">
        <v>130</v>
      </c>
      <c r="H152" s="32" t="s">
        <v>130</v>
      </c>
      <c r="I152" s="140" t="s">
        <v>130</v>
      </c>
      <c r="J152" s="141" t="s">
        <v>764</v>
      </c>
      <c r="K152" s="32" t="s">
        <v>130</v>
      </c>
      <c r="L152" s="10" t="str">
        <f>IF(
  AND(
    $A152&lt;&gt;"",
    COUNTIF(C:C,$A152)&gt;1
  ),
  "★NG★",
  ""
)</f>
        <v/>
      </c>
      <c r="M152" s="10" t="str">
        <f t="shared" si="6"/>
        <v/>
      </c>
      <c r="N152" s="30" t="str">
        <f>IF(
  AND($A152&lt;&gt;"",$G152="○"),
  "mkdir """&amp;P152&amp;""" &amp; """&amp;shortcut設定!$F$7&amp;""" """&amp;P152&amp;"\"&amp;A152&amp;"（"&amp;B152&amp;"）.lnk"" """&amp;C152&amp;"""",
  ""
)</f>
        <v/>
      </c>
      <c r="O152" s="10" t="str">
        <f ca="1">IFERROR(
  VLOOKUP(
    $F152,
    shortcut設定!$F:$J,
    MATCH(
      "ProgramsIndex",
      shortcut設定!$F$11:$J$11,
      0
    ),
    FALSE
  ),
  ""
)</f>
        <v>200</v>
      </c>
      <c r="P152" s="30" t="str">
        <f>IF(
  AND($A152&lt;&gt;"",$G152="○"),
  shortcut設定!$F$4&amp;"\"&amp;O152&amp;"_"&amp;F152,
  ""
)</f>
        <v/>
      </c>
      <c r="Q152" s="30" t="str">
        <f>IF(
  AND($A152&lt;&gt;"",$H152&lt;&gt;"-",$H152&lt;&gt;""),
  "mkdir """&amp;shortcut設定!$F$4&amp;"\"&amp;shortcut設定!$F$8&amp;""" &amp; """&amp;shortcut設定!$F$7&amp;""" """&amp;$R152&amp;""" """&amp;$C152&amp;"""",
  ""
)</f>
        <v/>
      </c>
      <c r="R152" s="31" t="str">
        <f>IF(
  AND($A152&lt;&gt;"",$H152&lt;&gt;"-",$H152&lt;&gt;""),
  shortcut設定!$F$4&amp;"\"&amp;shortcut設定!$F$8&amp;"\"&amp;H152&amp;"（"&amp;B152&amp;"）.lnk",
  ""
)</f>
        <v/>
      </c>
      <c r="S152" s="30" t="str">
        <f>IF(
  AND($A152&lt;&gt;"",$I152&lt;&gt;"-",$I152&lt;&gt;""),
  """"&amp;shortcut設定!$F$7&amp;""" """&amp;$V152&amp;""" """&amp;$C152&amp;"""",
  ""
)</f>
        <v/>
      </c>
      <c r="T152" s="10" t="str">
        <f ca="1">IFERROR(
  VLOOKUP(
    $F152,
    shortcut設定!$F:$J,
    MATCH(
      "ProgramsIndex",
      shortcut設定!$F$11:$J$11,
      0
    ),
    FALSE
  ),
  ""
)</f>
        <v>200</v>
      </c>
      <c r="U152" s="37" t="str">
        <f t="shared" si="7"/>
        <v/>
      </c>
      <c r="V152" s="30" t="str">
        <f>IF(
  AND($A152&lt;&gt;"",$I152="○"),
  shortcut設定!$F$5&amp;"\"&amp;T152&amp;"_"&amp;A152&amp;"（"&amp;B152&amp;"）"&amp;U152&amp;".lnk",
  ""
)</f>
        <v/>
      </c>
      <c r="W152" s="30" t="str">
        <f>IF(
  AND($A152&lt;&gt;"",$K152="○"),
  """"&amp;shortcut設定!$F$7&amp;""" """&amp;$X152&amp;""" """&amp;$C152&amp;"""",
  ""
)</f>
        <v/>
      </c>
      <c r="X152" s="10" t="str">
        <f>IF(
  AND($A152&lt;&gt;"",$K152="○"),
  shortcut設定!$F$6&amp;"\"&amp;A152&amp;"（"&amp;B152&amp;"）.lnk",
  ""
)</f>
        <v/>
      </c>
      <c r="Y152" s="138" t="s">
        <v>326</v>
      </c>
    </row>
    <row r="153" spans="1:25">
      <c r="A153" s="10" t="s">
        <v>906</v>
      </c>
      <c r="B153" s="10" t="s">
        <v>1043</v>
      </c>
      <c r="C153" s="10" t="s">
        <v>184</v>
      </c>
      <c r="D153" s="32" t="s">
        <v>5</v>
      </c>
      <c r="E153" s="32" t="s">
        <v>5</v>
      </c>
      <c r="F153" s="10" t="s">
        <v>734</v>
      </c>
      <c r="G153" s="32" t="s">
        <v>130</v>
      </c>
      <c r="H153" s="32" t="s">
        <v>130</v>
      </c>
      <c r="I153" s="140" t="s">
        <v>130</v>
      </c>
      <c r="J153" s="141" t="s">
        <v>764</v>
      </c>
      <c r="K153" s="32" t="s">
        <v>130</v>
      </c>
      <c r="L153" s="10" t="str">
        <f>IF(
  AND(
    $A153&lt;&gt;"",
    COUNTIF(C:C,$A153)&gt;1
  ),
  "★NG★",
  ""
)</f>
        <v/>
      </c>
      <c r="M153" s="10" t="str">
        <f t="shared" si="6"/>
        <v/>
      </c>
      <c r="N153" s="30" t="str">
        <f>IF(
  AND($A153&lt;&gt;"",$G153="○"),
  "mkdir """&amp;P153&amp;""" &amp; """&amp;shortcut設定!$F$7&amp;""" """&amp;P153&amp;"\"&amp;A153&amp;"（"&amp;B153&amp;"）.lnk"" """&amp;C153&amp;"""",
  ""
)</f>
        <v/>
      </c>
      <c r="O153" s="10" t="str">
        <f ca="1">IFERROR(
  VLOOKUP(
    $F153,
    shortcut設定!$F:$J,
    MATCH(
      "ProgramsIndex",
      shortcut設定!$F$11:$J$11,
      0
    ),
    FALSE
  ),
  ""
)</f>
        <v>200</v>
      </c>
      <c r="P153" s="30" t="str">
        <f>IF(
  AND($A153&lt;&gt;"",$G153="○"),
  shortcut設定!$F$4&amp;"\"&amp;O153&amp;"_"&amp;F153,
  ""
)</f>
        <v/>
      </c>
      <c r="Q153" s="30" t="str">
        <f>IF(
  AND($A153&lt;&gt;"",$H153&lt;&gt;"-",$H153&lt;&gt;""),
  "mkdir """&amp;shortcut設定!$F$4&amp;"\"&amp;shortcut設定!$F$8&amp;""" &amp; """&amp;shortcut設定!$F$7&amp;""" """&amp;$R153&amp;""" """&amp;$C153&amp;"""",
  ""
)</f>
        <v/>
      </c>
      <c r="R153" s="31" t="str">
        <f>IF(
  AND($A153&lt;&gt;"",$H153&lt;&gt;"-",$H153&lt;&gt;""),
  shortcut設定!$F$4&amp;"\"&amp;shortcut設定!$F$8&amp;"\"&amp;H153&amp;"（"&amp;B153&amp;"）.lnk",
  ""
)</f>
        <v/>
      </c>
      <c r="S153" s="30" t="str">
        <f>IF(
  AND($A153&lt;&gt;"",$I153&lt;&gt;"-",$I153&lt;&gt;""),
  """"&amp;shortcut設定!$F$7&amp;""" """&amp;$V153&amp;""" """&amp;$C153&amp;"""",
  ""
)</f>
        <v/>
      </c>
      <c r="T153" s="10" t="str">
        <f ca="1">IFERROR(
  VLOOKUP(
    $F153,
    shortcut設定!$F:$J,
    MATCH(
      "ProgramsIndex",
      shortcut設定!$F$11:$J$11,
      0
    ),
    FALSE
  ),
  ""
)</f>
        <v>200</v>
      </c>
      <c r="U153" s="37" t="str">
        <f t="shared" si="7"/>
        <v/>
      </c>
      <c r="V153" s="30" t="str">
        <f>IF(
  AND($A153&lt;&gt;"",$I153="○"),
  shortcut設定!$F$5&amp;"\"&amp;T153&amp;"_"&amp;A153&amp;"（"&amp;B153&amp;"）"&amp;U153&amp;".lnk",
  ""
)</f>
        <v/>
      </c>
      <c r="W153" s="30" t="str">
        <f>IF(
  AND($A153&lt;&gt;"",$K153="○"),
  """"&amp;shortcut設定!$F$7&amp;""" """&amp;$X153&amp;""" """&amp;$C153&amp;"""",
  ""
)</f>
        <v/>
      </c>
      <c r="X153" s="10" t="str">
        <f>IF(
  AND($A153&lt;&gt;"",$K153="○"),
  shortcut設定!$F$6&amp;"\"&amp;A153&amp;"（"&amp;B153&amp;"）.lnk",
  ""
)</f>
        <v/>
      </c>
      <c r="Y153" s="138" t="s">
        <v>326</v>
      </c>
    </row>
    <row r="154" spans="1:25">
      <c r="A154" s="10" t="s">
        <v>907</v>
      </c>
      <c r="B154" s="10" t="s">
        <v>1044</v>
      </c>
      <c r="C154" s="10" t="s">
        <v>185</v>
      </c>
      <c r="D154" s="32" t="s">
        <v>5</v>
      </c>
      <c r="E154" s="32" t="s">
        <v>5</v>
      </c>
      <c r="F154" s="10" t="s">
        <v>734</v>
      </c>
      <c r="G154" s="32" t="s">
        <v>130</v>
      </c>
      <c r="H154" s="32" t="s">
        <v>130</v>
      </c>
      <c r="I154" s="140" t="s">
        <v>130</v>
      </c>
      <c r="J154" s="141" t="s">
        <v>764</v>
      </c>
      <c r="K154" s="32" t="s">
        <v>130</v>
      </c>
      <c r="L154" s="10" t="str">
        <f>IF(
  AND(
    $A154&lt;&gt;"",
    COUNTIF(C:C,$A154)&gt;1
  ),
  "★NG★",
  ""
)</f>
        <v/>
      </c>
      <c r="M154" s="10" t="str">
        <f t="shared" si="6"/>
        <v/>
      </c>
      <c r="N154" s="30" t="str">
        <f>IF(
  AND($A154&lt;&gt;"",$G154="○"),
  "mkdir """&amp;P154&amp;""" &amp; """&amp;shortcut設定!$F$7&amp;""" """&amp;P154&amp;"\"&amp;A154&amp;"（"&amp;B154&amp;"）.lnk"" """&amp;C154&amp;"""",
  ""
)</f>
        <v/>
      </c>
      <c r="O154" s="10" t="str">
        <f ca="1">IFERROR(
  VLOOKUP(
    $F154,
    shortcut設定!$F:$J,
    MATCH(
      "ProgramsIndex",
      shortcut設定!$F$11:$J$11,
      0
    ),
    FALSE
  ),
  ""
)</f>
        <v>200</v>
      </c>
      <c r="P154" s="30" t="str">
        <f>IF(
  AND($A154&lt;&gt;"",$G154="○"),
  shortcut設定!$F$4&amp;"\"&amp;O154&amp;"_"&amp;F154,
  ""
)</f>
        <v/>
      </c>
      <c r="Q154" s="30" t="str">
        <f>IF(
  AND($A154&lt;&gt;"",$H154&lt;&gt;"-",$H154&lt;&gt;""),
  "mkdir """&amp;shortcut設定!$F$4&amp;"\"&amp;shortcut設定!$F$8&amp;""" &amp; """&amp;shortcut設定!$F$7&amp;""" """&amp;$R154&amp;""" """&amp;$C154&amp;"""",
  ""
)</f>
        <v/>
      </c>
      <c r="R154" s="31" t="str">
        <f>IF(
  AND($A154&lt;&gt;"",$H154&lt;&gt;"-",$H154&lt;&gt;""),
  shortcut設定!$F$4&amp;"\"&amp;shortcut設定!$F$8&amp;"\"&amp;H154&amp;"（"&amp;B154&amp;"）.lnk",
  ""
)</f>
        <v/>
      </c>
      <c r="S154" s="30" t="str">
        <f>IF(
  AND($A154&lt;&gt;"",$I154&lt;&gt;"-",$I154&lt;&gt;""),
  """"&amp;shortcut設定!$F$7&amp;""" """&amp;$V154&amp;""" """&amp;$C154&amp;"""",
  ""
)</f>
        <v/>
      </c>
      <c r="T154" s="10" t="str">
        <f ca="1">IFERROR(
  VLOOKUP(
    $F154,
    shortcut設定!$F:$J,
    MATCH(
      "ProgramsIndex",
      shortcut設定!$F$11:$J$11,
      0
    ),
    FALSE
  ),
  ""
)</f>
        <v>200</v>
      </c>
      <c r="U154" s="37" t="str">
        <f t="shared" si="7"/>
        <v/>
      </c>
      <c r="V154" s="30" t="str">
        <f>IF(
  AND($A154&lt;&gt;"",$I154="○"),
  shortcut設定!$F$5&amp;"\"&amp;T154&amp;"_"&amp;A154&amp;"（"&amp;B154&amp;"）"&amp;U154&amp;".lnk",
  ""
)</f>
        <v/>
      </c>
      <c r="W154" s="30" t="str">
        <f>IF(
  AND($A154&lt;&gt;"",$K154="○"),
  """"&amp;shortcut設定!$F$7&amp;""" """&amp;$X154&amp;""" """&amp;$C154&amp;"""",
  ""
)</f>
        <v/>
      </c>
      <c r="X154" s="10" t="str">
        <f>IF(
  AND($A154&lt;&gt;"",$K154="○"),
  shortcut設定!$F$6&amp;"\"&amp;A154&amp;"（"&amp;B154&amp;"）.lnk",
  ""
)</f>
        <v/>
      </c>
      <c r="Y154" s="138" t="s">
        <v>326</v>
      </c>
    </row>
    <row r="155" spans="1:25">
      <c r="A155" s="10" t="s">
        <v>908</v>
      </c>
      <c r="B155" s="10" t="s">
        <v>1045</v>
      </c>
      <c r="C155" s="10" t="s">
        <v>186</v>
      </c>
      <c r="D155" s="32" t="s">
        <v>5</v>
      </c>
      <c r="E155" s="32" t="s">
        <v>45</v>
      </c>
      <c r="F155" s="10" t="s">
        <v>734</v>
      </c>
      <c r="G155" s="32" t="s">
        <v>130</v>
      </c>
      <c r="H155" s="32" t="s">
        <v>130</v>
      </c>
      <c r="I155" s="140" t="s">
        <v>130</v>
      </c>
      <c r="J155" s="141" t="s">
        <v>764</v>
      </c>
      <c r="K155" s="32" t="s">
        <v>130</v>
      </c>
      <c r="L155" s="10" t="str">
        <f>IF(
  AND(
    $A155&lt;&gt;"",
    COUNTIF(C:C,$A155)&gt;1
  ),
  "★NG★",
  ""
)</f>
        <v/>
      </c>
      <c r="M155" s="10" t="str">
        <f t="shared" si="6"/>
        <v/>
      </c>
      <c r="N155" s="30" t="str">
        <f>IF(
  AND($A155&lt;&gt;"",$G155="○"),
  "mkdir """&amp;P155&amp;""" &amp; """&amp;shortcut設定!$F$7&amp;""" """&amp;P155&amp;"\"&amp;A155&amp;"（"&amp;B155&amp;"）.lnk"" """&amp;C155&amp;"""",
  ""
)</f>
        <v/>
      </c>
      <c r="O155" s="10" t="str">
        <f ca="1">IFERROR(
  VLOOKUP(
    $F155,
    shortcut設定!$F:$J,
    MATCH(
      "ProgramsIndex",
      shortcut設定!$F$11:$J$11,
      0
    ),
    FALSE
  ),
  ""
)</f>
        <v>200</v>
      </c>
      <c r="P155" s="30" t="str">
        <f>IF(
  AND($A155&lt;&gt;"",$G155="○"),
  shortcut設定!$F$4&amp;"\"&amp;O155&amp;"_"&amp;F155,
  ""
)</f>
        <v/>
      </c>
      <c r="Q155" s="30" t="str">
        <f>IF(
  AND($A155&lt;&gt;"",$H155&lt;&gt;"-",$H155&lt;&gt;""),
  "mkdir """&amp;shortcut設定!$F$4&amp;"\"&amp;shortcut設定!$F$8&amp;""" &amp; """&amp;shortcut設定!$F$7&amp;""" """&amp;$R155&amp;""" """&amp;$C155&amp;"""",
  ""
)</f>
        <v/>
      </c>
      <c r="R155" s="31" t="str">
        <f>IF(
  AND($A155&lt;&gt;"",$H155&lt;&gt;"-",$H155&lt;&gt;""),
  shortcut設定!$F$4&amp;"\"&amp;shortcut設定!$F$8&amp;"\"&amp;H155&amp;"（"&amp;B155&amp;"）.lnk",
  ""
)</f>
        <v/>
      </c>
      <c r="S155" s="30" t="str">
        <f>IF(
  AND($A155&lt;&gt;"",$I155&lt;&gt;"-",$I155&lt;&gt;""),
  """"&amp;shortcut設定!$F$7&amp;""" """&amp;$V155&amp;""" """&amp;$C155&amp;"""",
  ""
)</f>
        <v/>
      </c>
      <c r="T155" s="10" t="str">
        <f ca="1">IFERROR(
  VLOOKUP(
    $F155,
    shortcut設定!$F:$J,
    MATCH(
      "ProgramsIndex",
      shortcut設定!$F$11:$J$11,
      0
    ),
    FALSE
  ),
  ""
)</f>
        <v>200</v>
      </c>
      <c r="U155" s="37" t="str">
        <f t="shared" si="7"/>
        <v/>
      </c>
      <c r="V155" s="30" t="str">
        <f>IF(
  AND($A155&lt;&gt;"",$I155="○"),
  shortcut設定!$F$5&amp;"\"&amp;T155&amp;"_"&amp;A155&amp;"（"&amp;B155&amp;"）"&amp;U155&amp;".lnk",
  ""
)</f>
        <v/>
      </c>
      <c r="W155" s="30" t="str">
        <f>IF(
  AND($A155&lt;&gt;"",$K155="○"),
  """"&amp;shortcut設定!$F$7&amp;""" """&amp;$X155&amp;""" """&amp;$C155&amp;"""",
  ""
)</f>
        <v/>
      </c>
      <c r="X155" s="10" t="str">
        <f>IF(
  AND($A155&lt;&gt;"",$K155="○"),
  shortcut設定!$F$6&amp;"\"&amp;A155&amp;"（"&amp;B155&amp;"）.lnk",
  ""
)</f>
        <v/>
      </c>
      <c r="Y155" s="138" t="s">
        <v>326</v>
      </c>
    </row>
    <row r="156" spans="1:25">
      <c r="A156" s="10" t="s">
        <v>909</v>
      </c>
      <c r="B156" s="10" t="s">
        <v>1046</v>
      </c>
      <c r="C156" s="10" t="s">
        <v>187</v>
      </c>
      <c r="D156" s="32" t="s">
        <v>5</v>
      </c>
      <c r="E156" s="32" t="s">
        <v>5</v>
      </c>
      <c r="F156" s="10" t="s">
        <v>734</v>
      </c>
      <c r="G156" s="32" t="s">
        <v>130</v>
      </c>
      <c r="H156" s="32" t="s">
        <v>130</v>
      </c>
      <c r="I156" s="140" t="s">
        <v>1064</v>
      </c>
      <c r="J156" s="141" t="s">
        <v>765</v>
      </c>
      <c r="K156" s="32" t="s">
        <v>130</v>
      </c>
      <c r="L156" s="10" t="str">
        <f>IF(
  AND(
    $A156&lt;&gt;"",
    COUNTIF(C:C,$A156)&gt;1
  ),
  "★NG★",
  ""
)</f>
        <v/>
      </c>
      <c r="M156" s="10" t="str">
        <f t="shared" si="6"/>
        <v/>
      </c>
      <c r="N156" s="30" t="str">
        <f>IF(
  AND($A156&lt;&gt;"",$G156="○"),
  "mkdir """&amp;P156&amp;""" &amp; """&amp;shortcut設定!$F$7&amp;""" """&amp;P156&amp;"\"&amp;A156&amp;"（"&amp;B156&amp;"）.lnk"" """&amp;C156&amp;"""",
  ""
)</f>
        <v/>
      </c>
      <c r="O156" s="10" t="str">
        <f ca="1">IFERROR(
  VLOOKUP(
    $F156,
    shortcut設定!$F:$J,
    MATCH(
      "ProgramsIndex",
      shortcut設定!$F$11:$J$11,
      0
    ),
    FALSE
  ),
  ""
)</f>
        <v>200</v>
      </c>
      <c r="P156" s="30" t="str">
        <f>IF(
  AND($A156&lt;&gt;"",$G156="○"),
  shortcut設定!$F$4&amp;"\"&amp;O156&amp;"_"&amp;F156,
  ""
)</f>
        <v/>
      </c>
      <c r="Q156" s="30" t="str">
        <f>IF(
  AND($A156&lt;&gt;"",$H156&lt;&gt;"-",$H156&lt;&gt;""),
  "mkdir """&amp;shortcut設定!$F$4&amp;"\"&amp;shortcut設定!$F$8&amp;""" &amp; """&amp;shortcut設定!$F$7&amp;""" """&amp;$R156&amp;""" """&amp;$C156&amp;"""",
  ""
)</f>
        <v/>
      </c>
      <c r="R156" s="31" t="str">
        <f>IF(
  AND($A156&lt;&gt;"",$H156&lt;&gt;"-",$H156&lt;&gt;""),
  shortcut設定!$F$4&amp;"\"&amp;shortcut設定!$F$8&amp;"\"&amp;H156&amp;"（"&amp;B156&amp;"）.lnk",
  ""
)</f>
        <v/>
      </c>
      <c r="S156" s="30" t="str">
        <f ca="1">IF(
  AND($A156&lt;&gt;"",$I156&lt;&gt;"-",$I156&lt;&gt;""),
  """"&amp;shortcut設定!$F$7&amp;""" """&amp;$V156&amp;""" """&amp;$C156&amp;"""",
  ""
)</f>
        <v>"C:\codes\vbs\command\CreateShortcutFile.vbs" "%USERPROFILE%\AppData\Roaming\Microsoft\Windows\SendTo\200_CompareWithWinmerge.vbs（ファイル比較＠Winmerge） (&amp;D).lnk" "C:\codes\vbs\tools\wimmerge\CompareWithWinmerge.vbs"</v>
      </c>
      <c r="T156" s="10" t="str">
        <f ca="1">IFERROR(
  VLOOKUP(
    $F156,
    shortcut設定!$F:$J,
    MATCH(
      "ProgramsIndex",
      shortcut設定!$F$11:$J$11,
      0
    ),
    FALSE
  ),
  ""
)</f>
        <v>200</v>
      </c>
      <c r="U156" s="37" t="str">
        <f>IF(AND($J156&lt;&gt;"",$J156&lt;&gt;"-")," (&amp;"&amp;$J156&amp;")","")</f>
        <v xml:space="preserve"> (&amp;D)</v>
      </c>
      <c r="V156" s="30" t="str">
        <f ca="1">IF(
  AND($A156&lt;&gt;"",$I156="○"),
  shortcut設定!$F$5&amp;"\"&amp;T156&amp;"_"&amp;A156&amp;"（"&amp;B156&amp;"）"&amp;U156&amp;".lnk",
  ""
)</f>
        <v>%USERPROFILE%\AppData\Roaming\Microsoft\Windows\SendTo\200_CompareWithWinmerge.vbs（ファイル比較＠Winmerge） (&amp;D).lnk</v>
      </c>
      <c r="W156" s="30" t="str">
        <f>IF(
  AND($A156&lt;&gt;"",$K156="○"),
  """"&amp;shortcut設定!$F$7&amp;""" """&amp;$X156&amp;""" """&amp;$C156&amp;"""",
  ""
)</f>
        <v/>
      </c>
      <c r="X156" s="10" t="str">
        <f>IF(
  AND($A156&lt;&gt;"",$K156="○"),
  shortcut設定!$F$6&amp;"\"&amp;A156&amp;"（"&amp;B156&amp;"）.lnk",
  ""
)</f>
        <v/>
      </c>
      <c r="Y156" s="138" t="s">
        <v>326</v>
      </c>
    </row>
    <row r="157" spans="1:25">
      <c r="A157" s="10" t="s">
        <v>910</v>
      </c>
      <c r="B157" s="10" t="s">
        <v>1047</v>
      </c>
      <c r="C157" s="10" t="s">
        <v>188</v>
      </c>
      <c r="D157" s="32" t="s">
        <v>5</v>
      </c>
      <c r="E157" s="32" t="s">
        <v>5</v>
      </c>
      <c r="F157" s="10" t="s">
        <v>734</v>
      </c>
      <c r="G157" s="32" t="s">
        <v>130</v>
      </c>
      <c r="H157" s="32" t="s">
        <v>130</v>
      </c>
      <c r="I157" s="140" t="s">
        <v>1064</v>
      </c>
      <c r="J157" s="141" t="s">
        <v>764</v>
      </c>
      <c r="K157" s="32" t="s">
        <v>130</v>
      </c>
      <c r="L157" s="10" t="str">
        <f>IF(
  AND(
    $A157&lt;&gt;"",
    COUNTIF(C:C,$A157)&gt;1
  ),
  "★NG★",
  ""
)</f>
        <v/>
      </c>
      <c r="M157" s="10" t="str">
        <f t="shared" si="6"/>
        <v/>
      </c>
      <c r="N157" s="30" t="str">
        <f>IF(
  AND($A157&lt;&gt;"",$G157="○"),
  "mkdir """&amp;P157&amp;""" &amp; """&amp;shortcut設定!$F$7&amp;""" """&amp;P157&amp;"\"&amp;A157&amp;"（"&amp;B157&amp;"）.lnk"" """&amp;C157&amp;"""",
  ""
)</f>
        <v/>
      </c>
      <c r="O157" s="10" t="str">
        <f ca="1">IFERROR(
  VLOOKUP(
    $F157,
    shortcut設定!$F:$J,
    MATCH(
      "ProgramsIndex",
      shortcut設定!$F$11:$J$11,
      0
    ),
    FALSE
  ),
  ""
)</f>
        <v>200</v>
      </c>
      <c r="P157" s="30" t="str">
        <f>IF(
  AND($A157&lt;&gt;"",$G157="○"),
  shortcut設定!$F$4&amp;"\"&amp;O157&amp;"_"&amp;F157,
  ""
)</f>
        <v/>
      </c>
      <c r="Q157" s="30" t="str">
        <f>IF(
  AND($A157&lt;&gt;"",$H157&lt;&gt;"-",$H157&lt;&gt;""),
  "mkdir """&amp;shortcut設定!$F$4&amp;"\"&amp;shortcut設定!$F$8&amp;""" &amp; """&amp;shortcut設定!$F$7&amp;""" """&amp;$R157&amp;""" """&amp;$C157&amp;"""",
  ""
)</f>
        <v/>
      </c>
      <c r="R157" s="31" t="str">
        <f>IF(
  AND($A157&lt;&gt;"",$H157&lt;&gt;"-",$H157&lt;&gt;""),
  shortcut設定!$F$4&amp;"\"&amp;shortcut設定!$F$8&amp;"\"&amp;H157&amp;"（"&amp;B157&amp;"）.lnk",
  ""
)</f>
        <v/>
      </c>
      <c r="S157" s="30" t="str">
        <f ca="1">IF(
  AND($A157&lt;&gt;"",$I157&lt;&gt;"-",$I157&lt;&gt;""),
  """"&amp;shortcut設定!$F$7&amp;""" """&amp;$V157&amp;""" """&amp;$C157&amp;"""",
  ""
)</f>
        <v>"C:\codes\vbs\command\CreateShortcutFile.vbs" "%USERPROFILE%\AppData\Roaming\Microsoft\Windows\SendTo\200_OpenAllFilesWithVim.vbs（全ファイル開く＠Vim）.lnk" "C:\codes\vbs\tools\vim\OpenAllFilesWithVim.vbs"</v>
      </c>
      <c r="T157" s="10" t="str">
        <f ca="1">IFERROR(
  VLOOKUP(
    $F157,
    shortcut設定!$F:$J,
    MATCH(
      "ProgramsIndex",
      shortcut設定!$F$11:$J$11,
      0
    ),
    FALSE
  ),
  ""
)</f>
        <v>200</v>
      </c>
      <c r="U157" s="37" t="str">
        <f t="shared" ref="U157:U182" si="8">IF(AND($J157&lt;&gt;"",$J157&lt;&gt;"-")," (&amp;"&amp;$J157&amp;")","")</f>
        <v/>
      </c>
      <c r="V157" s="30" t="str">
        <f ca="1">IF(
  AND($A157&lt;&gt;"",$I157="○"),
  shortcut設定!$F$5&amp;"\"&amp;T157&amp;"_"&amp;A157&amp;"（"&amp;B157&amp;"）"&amp;U157&amp;".lnk",
  ""
)</f>
        <v>%USERPROFILE%\AppData\Roaming\Microsoft\Windows\SendTo\200_OpenAllFilesWithVim.vbs（全ファイル開く＠Vim）.lnk</v>
      </c>
      <c r="W157" s="30" t="str">
        <f>IF(
  AND($A157&lt;&gt;"",$K157="○"),
  """"&amp;shortcut設定!$F$7&amp;""" """&amp;$X157&amp;""" """&amp;$C157&amp;"""",
  ""
)</f>
        <v/>
      </c>
      <c r="X157" s="10" t="str">
        <f>IF(
  AND($A157&lt;&gt;"",$K157="○"),
  shortcut設定!$F$6&amp;"\"&amp;A157&amp;"（"&amp;B157&amp;"）.lnk",
  ""
)</f>
        <v/>
      </c>
      <c r="Y157" s="138" t="s">
        <v>326</v>
      </c>
    </row>
    <row r="158" spans="1:25">
      <c r="A158" s="10" t="s">
        <v>911</v>
      </c>
      <c r="B158" s="10" t="s">
        <v>1048</v>
      </c>
      <c r="C158" s="10" t="s">
        <v>189</v>
      </c>
      <c r="D158" s="32" t="s">
        <v>5</v>
      </c>
      <c r="E158" s="32" t="s">
        <v>5</v>
      </c>
      <c r="F158" s="10" t="s">
        <v>734</v>
      </c>
      <c r="G158" s="32" t="s">
        <v>130</v>
      </c>
      <c r="H158" s="32" t="s">
        <v>130</v>
      </c>
      <c r="I158" s="140" t="s">
        <v>130</v>
      </c>
      <c r="J158" s="141" t="s">
        <v>764</v>
      </c>
      <c r="K158" s="32" t="s">
        <v>130</v>
      </c>
      <c r="L158" s="10" t="str">
        <f>IF(
  AND(
    $A158&lt;&gt;"",
    COUNTIF(C:C,$A158)&gt;1
  ),
  "★NG★",
  ""
)</f>
        <v/>
      </c>
      <c r="M158" s="10" t="str">
        <f t="shared" si="6"/>
        <v/>
      </c>
      <c r="N158" s="30" t="str">
        <f>IF(
  AND($A158&lt;&gt;"",$G158="○"),
  "mkdir """&amp;P158&amp;""" &amp; """&amp;shortcut設定!$F$7&amp;""" """&amp;P158&amp;"\"&amp;A158&amp;"（"&amp;B158&amp;"）.lnk"" """&amp;C158&amp;"""",
  ""
)</f>
        <v/>
      </c>
      <c r="O158" s="10" t="str">
        <f ca="1">IFERROR(
  VLOOKUP(
    $F158,
    shortcut設定!$F:$J,
    MATCH(
      "ProgramsIndex",
      shortcut設定!$F$11:$J$11,
      0
    ),
    FALSE
  ),
  ""
)</f>
        <v>200</v>
      </c>
      <c r="P158" s="30" t="str">
        <f>IF(
  AND($A158&lt;&gt;"",$G158="○"),
  shortcut設定!$F$4&amp;"\"&amp;O158&amp;"_"&amp;F158,
  ""
)</f>
        <v/>
      </c>
      <c r="Q158" s="30" t="str">
        <f>IF(
  AND($A158&lt;&gt;"",$H158&lt;&gt;"-",$H158&lt;&gt;""),
  "mkdir """&amp;shortcut設定!$F$4&amp;"\"&amp;shortcut設定!$F$8&amp;""" &amp; """&amp;shortcut設定!$F$7&amp;""" """&amp;$R158&amp;""" """&amp;$C158&amp;"""",
  ""
)</f>
        <v/>
      </c>
      <c r="R158" s="31" t="str">
        <f>IF(
  AND($A158&lt;&gt;"",$H158&lt;&gt;"-",$H158&lt;&gt;""),
  shortcut設定!$F$4&amp;"\"&amp;shortcut設定!$F$8&amp;"\"&amp;H158&amp;"（"&amp;B158&amp;"）.lnk",
  ""
)</f>
        <v/>
      </c>
      <c r="S158" s="30" t="str">
        <f>IF(
  AND($A158&lt;&gt;"",$I158&lt;&gt;"-",$I158&lt;&gt;""),
  """"&amp;shortcut設定!$F$7&amp;""" """&amp;$V158&amp;""" """&amp;$C158&amp;"""",
  ""
)</f>
        <v/>
      </c>
      <c r="T158" s="10" t="str">
        <f ca="1">IFERROR(
  VLOOKUP(
    $F158,
    shortcut設定!$F:$J,
    MATCH(
      "ProgramsIndex",
      shortcut設定!$F$11:$J$11,
      0
    ),
    FALSE
  ),
  ""
)</f>
        <v>200</v>
      </c>
      <c r="U158" s="37" t="str">
        <f t="shared" si="8"/>
        <v/>
      </c>
      <c r="V158" s="30" t="str">
        <f>IF(
  AND($A158&lt;&gt;"",$I158="○"),
  shortcut設定!$F$5&amp;"\"&amp;T158&amp;"_"&amp;A158&amp;"（"&amp;B158&amp;"）"&amp;U158&amp;".lnk",
  ""
)</f>
        <v/>
      </c>
      <c r="W158" s="30" t="str">
        <f>IF(
  AND($A158&lt;&gt;"",$K158="○"),
  """"&amp;shortcut設定!$F$7&amp;""" """&amp;$X158&amp;""" """&amp;$C158&amp;"""",
  ""
)</f>
        <v/>
      </c>
      <c r="X158" s="10" t="str">
        <f>IF(
  AND($A158&lt;&gt;"",$K158="○"),
  shortcut設定!$F$6&amp;"\"&amp;A158&amp;"（"&amp;B158&amp;"）.lnk",
  ""
)</f>
        <v/>
      </c>
      <c r="Y158" s="138" t="s">
        <v>326</v>
      </c>
    </row>
    <row r="159" spans="1:25">
      <c r="A159" s="10" t="s">
        <v>912</v>
      </c>
      <c r="B159" s="10" t="s">
        <v>1049</v>
      </c>
      <c r="C159" s="10" t="s">
        <v>190</v>
      </c>
      <c r="D159" s="32" t="s">
        <v>5</v>
      </c>
      <c r="E159" s="32" t="s">
        <v>5</v>
      </c>
      <c r="F159" s="10" t="s">
        <v>734</v>
      </c>
      <c r="G159" s="32" t="s">
        <v>130</v>
      </c>
      <c r="H159" s="32" t="s">
        <v>130</v>
      </c>
      <c r="I159" s="140" t="s">
        <v>1064</v>
      </c>
      <c r="J159" s="141" t="s">
        <v>766</v>
      </c>
      <c r="K159" s="32" t="s">
        <v>130</v>
      </c>
      <c r="L159" s="10" t="str">
        <f>IF(
  AND(
    $A159&lt;&gt;"",
    COUNTIF(C:C,$A159)&gt;1
  ),
  "★NG★",
  ""
)</f>
        <v/>
      </c>
      <c r="M159" s="10" t="str">
        <f t="shared" si="6"/>
        <v/>
      </c>
      <c r="N159" s="30" t="str">
        <f>IF(
  AND($A159&lt;&gt;"",$G159="○"),
  "mkdir """&amp;P159&amp;""" &amp; """&amp;shortcut設定!$F$7&amp;""" """&amp;P159&amp;"\"&amp;A159&amp;"（"&amp;B159&amp;"）.lnk"" """&amp;C159&amp;"""",
  ""
)</f>
        <v/>
      </c>
      <c r="O159" s="10" t="str">
        <f ca="1">IFERROR(
  VLOOKUP(
    $F159,
    shortcut設定!$F:$J,
    MATCH(
      "ProgramsIndex",
      shortcut設定!$F$11:$J$11,
      0
    ),
    FALSE
  ),
  ""
)</f>
        <v>200</v>
      </c>
      <c r="P159" s="30" t="str">
        <f>IF(
  AND($A159&lt;&gt;"",$G159="○"),
  shortcut設定!$F$4&amp;"\"&amp;O159&amp;"_"&amp;F159,
  ""
)</f>
        <v/>
      </c>
      <c r="Q159" s="30" t="str">
        <f>IF(
  AND($A159&lt;&gt;"",$H159&lt;&gt;"-",$H159&lt;&gt;""),
  "mkdir """&amp;shortcut設定!$F$4&amp;"\"&amp;shortcut設定!$F$8&amp;""" &amp; """&amp;shortcut設定!$F$7&amp;""" """&amp;$R159&amp;""" """&amp;$C159&amp;"""",
  ""
)</f>
        <v/>
      </c>
      <c r="R159" s="31" t="str">
        <f>IF(
  AND($A159&lt;&gt;"",$H159&lt;&gt;"-",$H159&lt;&gt;""),
  shortcut設定!$F$4&amp;"\"&amp;shortcut設定!$F$8&amp;"\"&amp;H159&amp;"（"&amp;B159&amp;"）.lnk",
  ""
)</f>
        <v/>
      </c>
      <c r="S159" s="30" t="str">
        <f ca="1">IF(
  AND($A159&lt;&gt;"",$I159&lt;&gt;"-",$I159&lt;&gt;""),
  """"&amp;shortcut設定!$F$7&amp;""" """&amp;$V159&amp;""" """&amp;$C159&amp;"""",
  ""
)</f>
        <v>"C:\codes\vbs\command\CreateShortcutFile.vbs" "%USERPROFILE%\AppData\Roaming\Microsoft\Windows\SendTo\200_UnzipFile.vbs（Zip解凍） (&amp;U).lnk" "C:\codes\vbs\tools\7zip\UnzipFile.vbs"</v>
      </c>
      <c r="T159" s="10" t="str">
        <f ca="1">IFERROR(
  VLOOKUP(
    $F159,
    shortcut設定!$F:$J,
    MATCH(
      "ProgramsIndex",
      shortcut設定!$F$11:$J$11,
      0
    ),
    FALSE
  ),
  ""
)</f>
        <v>200</v>
      </c>
      <c r="U159" s="37" t="str">
        <f t="shared" si="8"/>
        <v xml:space="preserve"> (&amp;U)</v>
      </c>
      <c r="V159" s="30" t="str">
        <f ca="1">IF(
  AND($A159&lt;&gt;"",$I159="○"),
  shortcut設定!$F$5&amp;"\"&amp;T159&amp;"_"&amp;A159&amp;"（"&amp;B159&amp;"）"&amp;U159&amp;".lnk",
  ""
)</f>
        <v>%USERPROFILE%\AppData\Roaming\Microsoft\Windows\SendTo\200_UnzipFile.vbs（Zip解凍） (&amp;U).lnk</v>
      </c>
      <c r="W159" s="30" t="str">
        <f>IF(
  AND($A159&lt;&gt;"",$K159="○"),
  """"&amp;shortcut設定!$F$7&amp;""" """&amp;$X159&amp;""" """&amp;$C159&amp;"""",
  ""
)</f>
        <v/>
      </c>
      <c r="X159" s="10" t="str">
        <f>IF(
  AND($A159&lt;&gt;"",$K159="○"),
  shortcut設定!$F$6&amp;"\"&amp;A159&amp;"（"&amp;B159&amp;"）.lnk",
  ""
)</f>
        <v/>
      </c>
      <c r="Y159" s="138" t="s">
        <v>326</v>
      </c>
    </row>
    <row r="160" spans="1:25">
      <c r="A160" s="10" t="s">
        <v>913</v>
      </c>
      <c r="B160" s="10" t="s">
        <v>1050</v>
      </c>
      <c r="C160" s="10" t="s">
        <v>191</v>
      </c>
      <c r="D160" s="32" t="s">
        <v>5</v>
      </c>
      <c r="E160" s="32" t="s">
        <v>5</v>
      </c>
      <c r="F160" s="10" t="s">
        <v>734</v>
      </c>
      <c r="G160" s="32" t="s">
        <v>130</v>
      </c>
      <c r="H160" s="32" t="s">
        <v>130</v>
      </c>
      <c r="I160" s="140" t="s">
        <v>1064</v>
      </c>
      <c r="J160" s="141" t="s">
        <v>767</v>
      </c>
      <c r="K160" s="32" t="s">
        <v>130</v>
      </c>
      <c r="L160" s="10" t="str">
        <f>IF(
  AND(
    $A160&lt;&gt;"",
    COUNTIF(C:C,$A160)&gt;1
  ),
  "★NG★",
  ""
)</f>
        <v/>
      </c>
      <c r="M160" s="10" t="str">
        <f t="shared" si="6"/>
        <v/>
      </c>
      <c r="N160" s="30" t="str">
        <f>IF(
  AND($A160&lt;&gt;"",$G160="○"),
  "mkdir """&amp;P160&amp;""" &amp; """&amp;shortcut設定!$F$7&amp;""" """&amp;P160&amp;"\"&amp;A160&amp;"（"&amp;B160&amp;"）.lnk"" """&amp;C160&amp;"""",
  ""
)</f>
        <v/>
      </c>
      <c r="O160" s="10" t="str">
        <f ca="1">IFERROR(
  VLOOKUP(
    $F160,
    shortcut設定!$F:$J,
    MATCH(
      "ProgramsIndex",
      shortcut設定!$F$11:$J$11,
      0
    ),
    FALSE
  ),
  ""
)</f>
        <v>200</v>
      </c>
      <c r="P160" s="30" t="str">
        <f>IF(
  AND($A160&lt;&gt;"",$G160="○"),
  shortcut設定!$F$4&amp;"\"&amp;O160&amp;"_"&amp;F160,
  ""
)</f>
        <v/>
      </c>
      <c r="Q160" s="30" t="str">
        <f>IF(
  AND($A160&lt;&gt;"",$H160&lt;&gt;"-",$H160&lt;&gt;""),
  "mkdir """&amp;shortcut設定!$F$4&amp;"\"&amp;shortcut設定!$F$8&amp;""" &amp; """&amp;shortcut設定!$F$7&amp;""" """&amp;$R160&amp;""" """&amp;$C160&amp;"""",
  ""
)</f>
        <v/>
      </c>
      <c r="R160" s="31" t="str">
        <f>IF(
  AND($A160&lt;&gt;"",$H160&lt;&gt;"-",$H160&lt;&gt;""),
  shortcut設定!$F$4&amp;"\"&amp;shortcut設定!$F$8&amp;"\"&amp;H160&amp;"（"&amp;B160&amp;"）.lnk",
  ""
)</f>
        <v/>
      </c>
      <c r="S160" s="30" t="str">
        <f ca="1">IF(
  AND($A160&lt;&gt;"",$I160&lt;&gt;"-",$I160&lt;&gt;""),
  """"&amp;shortcut設定!$F$7&amp;""" """&amp;$V160&amp;""" """&amp;$C160&amp;"""",
  ""
)</f>
        <v>"C:\codes\vbs\command\CreateShortcutFile.vbs" "%USERPROFILE%\AppData\Roaming\Microsoft\Windows\SendTo\200_ZipFile.vbs（Zip圧縮） (&amp;Z).lnk" "C:\codes\vbs\tools\7zip\ZipFile.vbs"</v>
      </c>
      <c r="T160" s="10" t="str">
        <f ca="1">IFERROR(
  VLOOKUP(
    $F160,
    shortcut設定!$F:$J,
    MATCH(
      "ProgramsIndex",
      shortcut設定!$F$11:$J$11,
      0
    ),
    FALSE
  ),
  ""
)</f>
        <v>200</v>
      </c>
      <c r="U160" s="37" t="str">
        <f t="shared" si="8"/>
        <v xml:space="preserve"> (&amp;Z)</v>
      </c>
      <c r="V160" s="30" t="str">
        <f ca="1">IF(
  AND($A160&lt;&gt;"",$I160="○"),
  shortcut設定!$F$5&amp;"\"&amp;T160&amp;"_"&amp;A160&amp;"（"&amp;B160&amp;"）"&amp;U160&amp;".lnk",
  ""
)</f>
        <v>%USERPROFILE%\AppData\Roaming\Microsoft\Windows\SendTo\200_ZipFile.vbs（Zip圧縮） (&amp;Z).lnk</v>
      </c>
      <c r="W160" s="30" t="str">
        <f>IF(
  AND($A160&lt;&gt;"",$K160="○"),
  """"&amp;shortcut設定!$F$7&amp;""" """&amp;$X160&amp;""" """&amp;$C160&amp;"""",
  ""
)</f>
        <v/>
      </c>
      <c r="X160" s="10" t="str">
        <f>IF(
  AND($A160&lt;&gt;"",$K160="○"),
  shortcut設定!$F$6&amp;"\"&amp;A160&amp;"（"&amp;B160&amp;"）.lnk",
  ""
)</f>
        <v/>
      </c>
      <c r="Y160" s="138" t="s">
        <v>326</v>
      </c>
    </row>
    <row r="161" spans="1:25">
      <c r="A161" s="10" t="s">
        <v>914</v>
      </c>
      <c r="B161" s="10" t="s">
        <v>1051</v>
      </c>
      <c r="C161" s="10" t="s">
        <v>192</v>
      </c>
      <c r="D161" s="32" t="s">
        <v>5</v>
      </c>
      <c r="E161" s="32" t="s">
        <v>5</v>
      </c>
      <c r="F161" s="10" t="s">
        <v>734</v>
      </c>
      <c r="G161" s="32" t="s">
        <v>130</v>
      </c>
      <c r="H161" s="32" t="s">
        <v>130</v>
      </c>
      <c r="I161" s="140" t="s">
        <v>1064</v>
      </c>
      <c r="J161" s="141" t="s">
        <v>764</v>
      </c>
      <c r="K161" s="32" t="s">
        <v>130</v>
      </c>
      <c r="L161" s="10" t="str">
        <f>IF(
  AND(
    $A161&lt;&gt;"",
    COUNTIF(C:C,$A161)&gt;1
  ),
  "★NG★",
  ""
)</f>
        <v/>
      </c>
      <c r="M161" s="10" t="str">
        <f t="shared" si="6"/>
        <v/>
      </c>
      <c r="N161" s="30" t="str">
        <f>IF(
  AND($A161&lt;&gt;"",$G161="○"),
  "mkdir """&amp;P161&amp;""" &amp; """&amp;shortcut設定!$F$7&amp;""" """&amp;P161&amp;"\"&amp;A161&amp;"（"&amp;B161&amp;"）.lnk"" """&amp;C161&amp;"""",
  ""
)</f>
        <v/>
      </c>
      <c r="O161" s="10" t="str">
        <f ca="1">IFERROR(
  VLOOKUP(
    $F161,
    shortcut設定!$F:$J,
    MATCH(
      "ProgramsIndex",
      shortcut設定!$F$11:$J$11,
      0
    ),
    FALSE
  ),
  ""
)</f>
        <v>200</v>
      </c>
      <c r="P161" s="30" t="str">
        <f>IF(
  AND($A161&lt;&gt;"",$G161="○"),
  shortcut設定!$F$4&amp;"\"&amp;O161&amp;"_"&amp;F161,
  ""
)</f>
        <v/>
      </c>
      <c r="Q161" s="30" t="str">
        <f>IF(
  AND($A161&lt;&gt;"",$H161&lt;&gt;"-",$H161&lt;&gt;""),
  "mkdir """&amp;shortcut設定!$F$4&amp;"\"&amp;shortcut設定!$F$8&amp;""" &amp; """&amp;shortcut設定!$F$7&amp;""" """&amp;$R161&amp;""" """&amp;$C161&amp;"""",
  ""
)</f>
        <v/>
      </c>
      <c r="R161" s="31" t="str">
        <f>IF(
  AND($A161&lt;&gt;"",$H161&lt;&gt;"-",$H161&lt;&gt;""),
  shortcut設定!$F$4&amp;"\"&amp;shortcut設定!$F$8&amp;"\"&amp;H161&amp;"（"&amp;B161&amp;"）.lnk",
  ""
)</f>
        <v/>
      </c>
      <c r="S161" s="30" t="str">
        <f ca="1">IF(
  AND($A161&lt;&gt;"",$I161&lt;&gt;"-",$I161&lt;&gt;""),
  """"&amp;shortcut設定!$F$7&amp;""" """&amp;$V161&amp;""" """&amp;$C161&amp;"""",
  ""
)</f>
        <v>"C:\codes\vbs\command\CreateShortcutFile.vbs" "%USERPROFILE%\AppData\Roaming\Microsoft\Windows\SendTo\200_ZipPasswordFile.vbs（Zipパスワード圧縮）.lnk" "C:\codes\vbs\tools\7zip\ZipPasswordFile.vbs"</v>
      </c>
      <c r="T161" s="10" t="str">
        <f ca="1">IFERROR(
  VLOOKUP(
    $F161,
    shortcut設定!$F:$J,
    MATCH(
      "ProgramsIndex",
      shortcut設定!$F$11:$J$11,
      0
    ),
    FALSE
  ),
  ""
)</f>
        <v>200</v>
      </c>
      <c r="U161" s="37" t="str">
        <f t="shared" si="8"/>
        <v/>
      </c>
      <c r="V161" s="30" t="str">
        <f ca="1">IF(
  AND($A161&lt;&gt;"",$I161="○"),
  shortcut設定!$F$5&amp;"\"&amp;T161&amp;"_"&amp;A161&amp;"（"&amp;B161&amp;"）"&amp;U161&amp;".lnk",
  ""
)</f>
        <v>%USERPROFILE%\AppData\Roaming\Microsoft\Windows\SendTo\200_ZipPasswordFile.vbs（Zipパスワード圧縮）.lnk</v>
      </c>
      <c r="W161" s="30" t="str">
        <f>IF(
  AND($A161&lt;&gt;"",$K161="○"),
  """"&amp;shortcut設定!$F$7&amp;""" """&amp;$X161&amp;""" """&amp;$C161&amp;"""",
  ""
)</f>
        <v/>
      </c>
      <c r="X161" s="10" t="str">
        <f>IF(
  AND($A161&lt;&gt;"",$K161="○"),
  shortcut設定!$F$6&amp;"\"&amp;A161&amp;"（"&amp;B161&amp;"）.lnk",
  ""
)</f>
        <v/>
      </c>
      <c r="Y161" s="138" t="s">
        <v>326</v>
      </c>
    </row>
    <row r="162" spans="1:25">
      <c r="A162" s="10" t="s">
        <v>915</v>
      </c>
      <c r="B162" s="10" t="s">
        <v>1052</v>
      </c>
      <c r="C162" s="10" t="s">
        <v>758</v>
      </c>
      <c r="D162" s="32" t="s">
        <v>5</v>
      </c>
      <c r="E162" s="32" t="s">
        <v>5</v>
      </c>
      <c r="F162" s="10" t="s">
        <v>734</v>
      </c>
      <c r="G162" s="32" t="s">
        <v>130</v>
      </c>
      <c r="H162" s="32" t="s">
        <v>130</v>
      </c>
      <c r="I162" s="140" t="s">
        <v>130</v>
      </c>
      <c r="J162" s="141" t="s">
        <v>764</v>
      </c>
      <c r="K162" s="32" t="s">
        <v>130</v>
      </c>
      <c r="L162" s="10" t="str">
        <f>IF(
  AND(
    $A162&lt;&gt;"",
    COUNTIF(C:C,$A162)&gt;1
  ),
  "★NG★",
  ""
)</f>
        <v/>
      </c>
      <c r="M162" s="10" t="str">
        <f t="shared" ref="M162:M182" si="9">IF(
  OR(
    $F162="-",
    COUNTIF(カテゴリ,$F162)&gt;0
  ),
  "",
  "★NG★"
)</f>
        <v/>
      </c>
      <c r="N162" s="30" t="str">
        <f>IF(
  AND($A162&lt;&gt;"",$G162="○"),
  "mkdir """&amp;P162&amp;""" &amp; """&amp;shortcut設定!$F$7&amp;""" """&amp;P162&amp;"\"&amp;A162&amp;"（"&amp;B162&amp;"）.lnk"" """&amp;C162&amp;"""",
  ""
)</f>
        <v/>
      </c>
      <c r="O162" s="10" t="str">
        <f ca="1">IFERROR(
  VLOOKUP(
    $F162,
    shortcut設定!$F:$J,
    MATCH(
      "ProgramsIndex",
      shortcut設定!$F$11:$J$11,
      0
    ),
    FALSE
  ),
  ""
)</f>
        <v>200</v>
      </c>
      <c r="P162" s="30" t="str">
        <f>IF(
  AND($A162&lt;&gt;"",$G162="○"),
  shortcut設定!$F$4&amp;"\"&amp;O162&amp;"_"&amp;F162,
  ""
)</f>
        <v/>
      </c>
      <c r="Q162" s="30" t="str">
        <f>IF(
  AND($A162&lt;&gt;"",$H162&lt;&gt;"-",$H162&lt;&gt;""),
  "mkdir """&amp;shortcut設定!$F$4&amp;"\"&amp;shortcut設定!$F$8&amp;""" &amp; """&amp;shortcut設定!$F$7&amp;""" """&amp;$R162&amp;""" """&amp;$C162&amp;"""",
  ""
)</f>
        <v/>
      </c>
      <c r="R162" s="31" t="str">
        <f>IF(
  AND($A162&lt;&gt;"",$H162&lt;&gt;"-",$H162&lt;&gt;""),
  shortcut設定!$F$4&amp;"\"&amp;shortcut設定!$F$8&amp;"\"&amp;H162&amp;"（"&amp;B162&amp;"）.lnk",
  ""
)</f>
        <v/>
      </c>
      <c r="S162" s="30" t="str">
        <f>IF(
  AND($A162&lt;&gt;"",$I162&lt;&gt;"-",$I162&lt;&gt;""),
  """"&amp;shortcut設定!$F$7&amp;""" """&amp;$V162&amp;""" """&amp;$C162&amp;"""",
  ""
)</f>
        <v/>
      </c>
      <c r="T162" s="10" t="str">
        <f ca="1">IFERROR(
  VLOOKUP(
    $F162,
    shortcut設定!$F:$J,
    MATCH(
      "ProgramsIndex",
      shortcut設定!$F$11:$J$11,
      0
    ),
    FALSE
  ),
  ""
)</f>
        <v>200</v>
      </c>
      <c r="U162" s="37" t="str">
        <f t="shared" si="8"/>
        <v/>
      </c>
      <c r="V162" s="30" t="str">
        <f>IF(
  AND($A162&lt;&gt;"",$I162="○"),
  shortcut設定!$F$5&amp;"\"&amp;T162&amp;"_"&amp;A162&amp;"（"&amp;B162&amp;"）"&amp;U162&amp;".lnk",
  ""
)</f>
        <v/>
      </c>
      <c r="W162" s="30" t="str">
        <f>IF(
  AND($A162&lt;&gt;"",$K162="○"),
  """"&amp;shortcut設定!$F$7&amp;""" """&amp;$X162&amp;""" """&amp;$C162&amp;"""",
  ""
)</f>
        <v/>
      </c>
      <c r="X162" s="10" t="str">
        <f>IF(
  AND($A162&lt;&gt;"",$K162="○"),
  shortcut設定!$F$6&amp;"\"&amp;A162&amp;"（"&amp;B162&amp;"）.lnk",
  ""
)</f>
        <v/>
      </c>
      <c r="Y162" s="138" t="s">
        <v>326</v>
      </c>
    </row>
    <row r="163" spans="1:25">
      <c r="A163" s="10" t="s">
        <v>916</v>
      </c>
      <c r="B163" s="10" t="s">
        <v>1053</v>
      </c>
      <c r="C163" s="10" t="s">
        <v>740</v>
      </c>
      <c r="D163" s="32" t="s">
        <v>45</v>
      </c>
      <c r="E163" s="32" t="s">
        <v>5</v>
      </c>
      <c r="F163" s="10" t="s">
        <v>734</v>
      </c>
      <c r="G163" s="32" t="s">
        <v>130</v>
      </c>
      <c r="H163" s="32" t="s">
        <v>130</v>
      </c>
      <c r="I163" s="140" t="s">
        <v>130</v>
      </c>
      <c r="J163" s="141" t="s">
        <v>764</v>
      </c>
      <c r="K163" s="32" t="s">
        <v>69</v>
      </c>
      <c r="L163" s="10" t="str">
        <f>IF(
  AND(
    $A163&lt;&gt;"",
    COUNTIF(C:C,$A163)&gt;1
  ),
  "★NG★",
  ""
)</f>
        <v/>
      </c>
      <c r="M163" s="10" t="str">
        <f t="shared" si="9"/>
        <v/>
      </c>
      <c r="N163" s="30" t="str">
        <f>IF(
  AND($A163&lt;&gt;"",$G163="○"),
  "mkdir """&amp;P163&amp;""" &amp; """&amp;shortcut設定!$F$7&amp;""" """&amp;P163&amp;"\"&amp;A163&amp;"（"&amp;B163&amp;"）.lnk"" """&amp;C163&amp;"""",
  ""
)</f>
        <v/>
      </c>
      <c r="O163" s="10" t="str">
        <f ca="1">IFERROR(
  VLOOKUP(
    $F163,
    shortcut設定!$F:$J,
    MATCH(
      "ProgramsIndex",
      shortcut設定!$F$11:$J$11,
      0
    ),
    FALSE
  ),
  ""
)</f>
        <v>200</v>
      </c>
      <c r="P163" s="30" t="str">
        <f>IF(
  AND($A163&lt;&gt;"",$G163="○"),
  shortcut設定!$F$4&amp;"\"&amp;O163&amp;"_"&amp;F163,
  ""
)</f>
        <v/>
      </c>
      <c r="Q163" s="30" t="str">
        <f>IF(
  AND($A163&lt;&gt;"",$H163&lt;&gt;"-",$H163&lt;&gt;""),
  "mkdir """&amp;shortcut設定!$F$4&amp;"\"&amp;shortcut設定!$F$8&amp;""" &amp; """&amp;shortcut設定!$F$7&amp;""" """&amp;$R163&amp;""" """&amp;$C163&amp;"""",
  ""
)</f>
        <v/>
      </c>
      <c r="R163" s="31" t="str">
        <f>IF(
  AND($A163&lt;&gt;"",$H163&lt;&gt;"-",$H163&lt;&gt;""),
  shortcut設定!$F$4&amp;"\"&amp;shortcut設定!$F$8&amp;"\"&amp;H163&amp;"（"&amp;B163&amp;"）.lnk",
  ""
)</f>
        <v/>
      </c>
      <c r="S163" s="30" t="str">
        <f>IF(
  AND($A163&lt;&gt;"",$I163&lt;&gt;"-",$I163&lt;&gt;""),
  """"&amp;shortcut設定!$F$7&amp;""" """&amp;$V163&amp;""" """&amp;$C163&amp;"""",
  ""
)</f>
        <v/>
      </c>
      <c r="T163" s="10" t="str">
        <f ca="1">IFERROR(
  VLOOKUP(
    $F163,
    shortcut設定!$F:$J,
    MATCH(
      "ProgramsIndex",
      shortcut設定!$F$11:$J$11,
      0
    ),
    FALSE
  ),
  ""
)</f>
        <v>200</v>
      </c>
      <c r="U163" s="37" t="str">
        <f t="shared" si="8"/>
        <v/>
      </c>
      <c r="V163" s="30" t="str">
        <f>IF(
  AND($A163&lt;&gt;"",$I163="○"),
  shortcut設定!$F$5&amp;"\"&amp;T163&amp;"_"&amp;A163&amp;"（"&amp;B163&amp;"）"&amp;U163&amp;".lnk",
  ""
)</f>
        <v/>
      </c>
      <c r="W163" s="30" t="str">
        <f>IF(
  AND($A163&lt;&gt;"",$K163="○"),
  """"&amp;shortcut設定!$F$7&amp;""" """&amp;$X163&amp;""" """&amp;$C163&amp;"""",
  ""
)</f>
        <v/>
      </c>
      <c r="X163" s="10" t="str">
        <f>IF(
  AND($A163&lt;&gt;"",$K163="○"),
  shortcut設定!$F$6&amp;"\"&amp;A163&amp;"（"&amp;B163&amp;"）.lnk",
  ""
)</f>
        <v/>
      </c>
      <c r="Y163" s="138" t="s">
        <v>326</v>
      </c>
    </row>
    <row r="164" spans="1:25">
      <c r="A164" s="10" t="s">
        <v>917</v>
      </c>
      <c r="B164" s="10" t="s">
        <v>1054</v>
      </c>
      <c r="C164" s="10" t="s">
        <v>741</v>
      </c>
      <c r="D164" s="32" t="s">
        <v>5</v>
      </c>
      <c r="E164" s="32" t="s">
        <v>5</v>
      </c>
      <c r="F164" s="10" t="s">
        <v>734</v>
      </c>
      <c r="G164" s="32" t="s">
        <v>130</v>
      </c>
      <c r="H164" s="32" t="s">
        <v>1065</v>
      </c>
      <c r="I164" s="140" t="s">
        <v>130</v>
      </c>
      <c r="J164" s="141" t="s">
        <v>764</v>
      </c>
      <c r="K164" s="32" t="s">
        <v>130</v>
      </c>
      <c r="L164" s="10" t="str">
        <f>IF(
  AND(
    $A164&lt;&gt;"",
    COUNTIF(C:C,$A164)&gt;1
  ),
  "★NG★",
  ""
)</f>
        <v/>
      </c>
      <c r="M164" s="10" t="str">
        <f t="shared" si="9"/>
        <v/>
      </c>
      <c r="N164" s="30" t="str">
        <f>IF(
  AND($A164&lt;&gt;"",$G164="○"),
  "mkdir """&amp;P164&amp;""" &amp; """&amp;shortcut設定!$F$7&amp;""" """&amp;P164&amp;"\"&amp;A164&amp;"（"&amp;B164&amp;"）.lnk"" """&amp;C164&amp;"""",
  ""
)</f>
        <v/>
      </c>
      <c r="O164" s="10" t="str">
        <f ca="1">IFERROR(
  VLOOKUP(
    $F164,
    shortcut設定!$F:$J,
    MATCH(
      "ProgramsIndex",
      shortcut設定!$F$11:$J$11,
      0
    ),
    FALSE
  ),
  ""
)</f>
        <v>200</v>
      </c>
      <c r="P164" s="30" t="str">
        <f>IF(
  AND($A164&lt;&gt;"",$G164="○"),
  shortcut設定!$F$4&amp;"\"&amp;O164&amp;"_"&amp;F164,
  ""
)</f>
        <v/>
      </c>
      <c r="Q164" s="30" t="str">
        <f>IF(
  AND($A164&lt;&gt;"",$H164&lt;&gt;"-",$H164&lt;&gt;""),
  "mkdir """&amp;shortcut設定!$F$4&amp;"\"&amp;shortcut設定!$F$8&amp;""" &amp; """&amp;shortcut設定!$F$7&amp;""" """&amp;$R164&amp;""" """&amp;$C164&amp;"""",
  ""
)</f>
        <v>mkdir "%USERPROFILE%\AppData\Roaming\Microsoft\Windows\Start Menu\Programs\$QuickAccess" &amp; "C:\codes\vbs\command\CreateShortcutFile.vbs" "%USERPROFILE%\AppData\Roaming\Microsoft\Windows\Start Menu\Programs\$QuickAccess\ttw（SSH接続toWSL2＠Teraterm）.lnk" "C:\codes\vbs\tools\teraterm\ConnectWSL2withTeraTerm.vbs"</v>
      </c>
      <c r="R164" s="31" t="str">
        <f>IF(
  AND($A164&lt;&gt;"",$H164&lt;&gt;"-",$H164&lt;&gt;""),
  shortcut設定!$F$4&amp;"\"&amp;shortcut設定!$F$8&amp;"\"&amp;H164&amp;"（"&amp;B164&amp;"）.lnk",
  ""
)</f>
        <v>%USERPROFILE%\AppData\Roaming\Microsoft\Windows\Start Menu\Programs\$QuickAccess\ttw（SSH接続toWSL2＠Teraterm）.lnk</v>
      </c>
      <c r="S164" s="30" t="str">
        <f>IF(
  AND($A164&lt;&gt;"",$I164&lt;&gt;"-",$I164&lt;&gt;""),
  """"&amp;shortcut設定!$F$7&amp;""" """&amp;$V164&amp;""" """&amp;$C164&amp;"""",
  ""
)</f>
        <v/>
      </c>
      <c r="T164" s="10" t="str">
        <f ca="1">IFERROR(
  VLOOKUP(
    $F164,
    shortcut設定!$F:$J,
    MATCH(
      "ProgramsIndex",
      shortcut設定!$F$11:$J$11,
      0
    ),
    FALSE
  ),
  ""
)</f>
        <v>200</v>
      </c>
      <c r="U164" s="37" t="str">
        <f t="shared" si="8"/>
        <v/>
      </c>
      <c r="V164" s="30" t="str">
        <f>IF(
  AND($A164&lt;&gt;"",$I164="○"),
  shortcut設定!$F$5&amp;"\"&amp;T164&amp;"_"&amp;A164&amp;"（"&amp;B164&amp;"）"&amp;U164&amp;".lnk",
  ""
)</f>
        <v/>
      </c>
      <c r="W164" s="30" t="str">
        <f>IF(
  AND($A164&lt;&gt;"",$K164="○"),
  """"&amp;shortcut設定!$F$7&amp;""" """&amp;$X164&amp;""" """&amp;$C164&amp;"""",
  ""
)</f>
        <v/>
      </c>
      <c r="X164" s="10" t="str">
        <f>IF(
  AND($A164&lt;&gt;"",$K164="○"),
  shortcut設定!$F$6&amp;"\"&amp;A164&amp;"（"&amp;B164&amp;"）.lnk",
  ""
)</f>
        <v/>
      </c>
      <c r="Y164" s="138" t="s">
        <v>326</v>
      </c>
    </row>
    <row r="165" spans="1:25">
      <c r="A165" s="10" t="s">
        <v>918</v>
      </c>
      <c r="B165" s="10" t="s">
        <v>1054</v>
      </c>
      <c r="C165" s="10" t="s">
        <v>193</v>
      </c>
      <c r="D165" s="32" t="s">
        <v>5</v>
      </c>
      <c r="E165" s="32" t="s">
        <v>5</v>
      </c>
      <c r="F165" s="10" t="s">
        <v>734</v>
      </c>
      <c r="G165" s="32" t="s">
        <v>130</v>
      </c>
      <c r="H165" s="32" t="s">
        <v>130</v>
      </c>
      <c r="I165" s="140" t="s">
        <v>130</v>
      </c>
      <c r="J165" s="141" t="s">
        <v>764</v>
      </c>
      <c r="K165" s="32" t="s">
        <v>130</v>
      </c>
      <c r="L165" s="10" t="str">
        <f>IF(
  AND(
    $A165&lt;&gt;"",
    COUNTIF(C:C,$A165)&gt;1
  ),
  "★NG★",
  ""
)</f>
        <v/>
      </c>
      <c r="M165" s="10" t="str">
        <f t="shared" si="9"/>
        <v/>
      </c>
      <c r="N165" s="30" t="str">
        <f>IF(
  AND($A165&lt;&gt;"",$G165="○"),
  "mkdir """&amp;P165&amp;""" &amp; """&amp;shortcut設定!$F$7&amp;""" """&amp;P165&amp;"\"&amp;A165&amp;"（"&amp;B165&amp;"）.lnk"" """&amp;C165&amp;"""",
  ""
)</f>
        <v/>
      </c>
      <c r="O165" s="10" t="str">
        <f ca="1">IFERROR(
  VLOOKUP(
    $F165,
    shortcut設定!$F:$J,
    MATCH(
      "ProgramsIndex",
      shortcut設定!$F$11:$J$11,
      0
    ),
    FALSE
  ),
  ""
)</f>
        <v>200</v>
      </c>
      <c r="P165" s="30" t="str">
        <f>IF(
  AND($A165&lt;&gt;"",$G165="○"),
  shortcut設定!$F$4&amp;"\"&amp;O165&amp;"_"&amp;F165,
  ""
)</f>
        <v/>
      </c>
      <c r="Q165" s="30" t="str">
        <f>IF(
  AND($A165&lt;&gt;"",$H165&lt;&gt;"-",$H165&lt;&gt;""),
  "mkdir """&amp;shortcut設定!$F$4&amp;"\"&amp;shortcut設定!$F$8&amp;""" &amp; """&amp;shortcut設定!$F$7&amp;""" """&amp;$R165&amp;""" """&amp;$C165&amp;"""",
  ""
)</f>
        <v/>
      </c>
      <c r="R165" s="31" t="str">
        <f>IF(
  AND($A165&lt;&gt;"",$H165&lt;&gt;"-",$H165&lt;&gt;""),
  shortcut設定!$F$4&amp;"\"&amp;shortcut設定!$F$8&amp;"\"&amp;H165&amp;"（"&amp;B165&amp;"）.lnk",
  ""
)</f>
        <v/>
      </c>
      <c r="S165" s="30" t="str">
        <f>IF(
  AND($A165&lt;&gt;"",$I165&lt;&gt;"-",$I165&lt;&gt;""),
  """"&amp;shortcut設定!$F$7&amp;""" """&amp;$V165&amp;""" """&amp;$C165&amp;"""",
  ""
)</f>
        <v/>
      </c>
      <c r="T165" s="10" t="str">
        <f ca="1">IFERROR(
  VLOOKUP(
    $F165,
    shortcut設定!$F:$J,
    MATCH(
      "ProgramsIndex",
      shortcut設定!$F$11:$J$11,
      0
    ),
    FALSE
  ),
  ""
)</f>
        <v>200</v>
      </c>
      <c r="U165" s="37" t="str">
        <f t="shared" si="8"/>
        <v/>
      </c>
      <c r="V165" s="30" t="str">
        <f>IF(
  AND($A165&lt;&gt;"",$I165="○"),
  shortcut設定!$F$5&amp;"\"&amp;T165&amp;"_"&amp;A165&amp;"（"&amp;B165&amp;"）"&amp;U165&amp;".lnk",
  ""
)</f>
        <v/>
      </c>
      <c r="W165" s="30" t="str">
        <f>IF(
  AND($A165&lt;&gt;"",$K165="○"),
  """"&amp;shortcut設定!$F$7&amp;""" """&amp;$X165&amp;""" """&amp;$C165&amp;"""",
  ""
)</f>
        <v/>
      </c>
      <c r="X165" s="10" t="str">
        <f>IF(
  AND($A165&lt;&gt;"",$K165="○"),
  shortcut設定!$F$6&amp;"\"&amp;A165&amp;"（"&amp;B165&amp;"）.lnk",
  ""
)</f>
        <v/>
      </c>
      <c r="Y165" s="138" t="s">
        <v>326</v>
      </c>
    </row>
    <row r="166" spans="1:25">
      <c r="A166" s="10" t="s">
        <v>919</v>
      </c>
      <c r="B166" s="10" t="s">
        <v>1055</v>
      </c>
      <c r="C166" s="10" t="s">
        <v>194</v>
      </c>
      <c r="D166" s="32" t="s">
        <v>45</v>
      </c>
      <c r="E166" s="32" t="s">
        <v>5</v>
      </c>
      <c r="F166" s="10" t="s">
        <v>734</v>
      </c>
      <c r="G166" s="32" t="s">
        <v>130</v>
      </c>
      <c r="H166" s="32" t="s">
        <v>1066</v>
      </c>
      <c r="I166" s="140" t="s">
        <v>130</v>
      </c>
      <c r="J166" s="141" t="s">
        <v>764</v>
      </c>
      <c r="K166" s="32" t="s">
        <v>130</v>
      </c>
      <c r="L166" s="10" t="str">
        <f>IF(
  AND(
    $A166&lt;&gt;"",
    COUNTIF(C:C,$A166)&gt;1
  ),
  "★NG★",
  ""
)</f>
        <v/>
      </c>
      <c r="M166" s="10" t="str">
        <f t="shared" si="9"/>
        <v/>
      </c>
      <c r="N166" s="30" t="str">
        <f>IF(
  AND($A166&lt;&gt;"",$G166="○"),
  "mkdir """&amp;P166&amp;""" &amp; """&amp;shortcut設定!$F$7&amp;""" """&amp;P166&amp;"\"&amp;A166&amp;"（"&amp;B166&amp;"）.lnk"" """&amp;C166&amp;"""",
  ""
)</f>
        <v/>
      </c>
      <c r="O166" s="10" t="str">
        <f ca="1">IFERROR(
  VLOOKUP(
    $F166,
    shortcut設定!$F:$J,
    MATCH(
      "ProgramsIndex",
      shortcut設定!$F$11:$J$11,
      0
    ),
    FALSE
  ),
  ""
)</f>
        <v>200</v>
      </c>
      <c r="P166" s="30" t="str">
        <f>IF(
  AND($A166&lt;&gt;"",$G166="○"),
  shortcut設定!$F$4&amp;"\"&amp;O166&amp;"_"&amp;F166,
  ""
)</f>
        <v/>
      </c>
      <c r="Q166" s="30" t="str">
        <f>IF(
  AND($A166&lt;&gt;"",$H166&lt;&gt;"-",$H166&lt;&gt;""),
  "mkdir """&amp;shortcut設定!$F$4&amp;"\"&amp;shortcut設定!$F$8&amp;""" &amp; """&amp;shortcut設定!$F$7&amp;""" """&amp;$R166&amp;""" """&amp;$C166&amp;"""",
  ""
)</f>
        <v>mkdir "%USERPROFILE%\AppData\Roaming\Microsoft\Windows\Start Menu\Programs\$QuickAccess" &amp; "C:\codes\vbs\command\CreateShortcutFile.vbs" "%USERPROFILE%\AppData\Roaming\Microsoft\Windows\Start Menu\Programs\$QuickAccess\ttr（SSH接続toMyRaspberryPi＠Teraterm）.lnk" "C:\codes\ttl\login_raspberrypi.ttl"</v>
      </c>
      <c r="R166" s="31" t="str">
        <f>IF(
  AND($A166&lt;&gt;"",$H166&lt;&gt;"-",$H166&lt;&gt;""),
  shortcut設定!$F$4&amp;"\"&amp;shortcut設定!$F$8&amp;"\"&amp;H166&amp;"（"&amp;B166&amp;"）.lnk",
  ""
)</f>
        <v>%USERPROFILE%\AppData\Roaming\Microsoft\Windows\Start Menu\Programs\$QuickAccess\ttr（SSH接続toMyRaspberryPi＠Teraterm）.lnk</v>
      </c>
      <c r="S166" s="30" t="str">
        <f>IF(
  AND($A166&lt;&gt;"",$I166&lt;&gt;"-",$I166&lt;&gt;""),
  """"&amp;shortcut設定!$F$7&amp;""" """&amp;$V166&amp;""" """&amp;$C166&amp;"""",
  ""
)</f>
        <v/>
      </c>
      <c r="T166" s="10" t="str">
        <f ca="1">IFERROR(
  VLOOKUP(
    $F166,
    shortcut設定!$F:$J,
    MATCH(
      "ProgramsIndex",
      shortcut設定!$F$11:$J$11,
      0
    ),
    FALSE
  ),
  ""
)</f>
        <v>200</v>
      </c>
      <c r="U166" s="37" t="str">
        <f t="shared" si="8"/>
        <v/>
      </c>
      <c r="V166" s="30" t="str">
        <f>IF(
  AND($A166&lt;&gt;"",$I166="○"),
  shortcut設定!$F$5&amp;"\"&amp;T166&amp;"_"&amp;A166&amp;"（"&amp;B166&amp;"）"&amp;U166&amp;".lnk",
  ""
)</f>
        <v/>
      </c>
      <c r="W166" s="30" t="str">
        <f>IF(
  AND($A166&lt;&gt;"",$K166="○"),
  """"&amp;shortcut設定!$F$7&amp;""" """&amp;$X166&amp;""" """&amp;$C166&amp;"""",
  ""
)</f>
        <v/>
      </c>
      <c r="X166" s="10" t="str">
        <f>IF(
  AND($A166&lt;&gt;"",$K166="○"),
  shortcut設定!$F$6&amp;"\"&amp;A166&amp;"（"&amp;B166&amp;"）.lnk",
  ""
)</f>
        <v/>
      </c>
      <c r="Y166" s="138" t="s">
        <v>326</v>
      </c>
    </row>
    <row r="167" spans="1:25">
      <c r="A167" s="10" t="s">
        <v>920</v>
      </c>
      <c r="B167" s="10" t="s">
        <v>1056</v>
      </c>
      <c r="C167" s="10" t="s">
        <v>742</v>
      </c>
      <c r="D167" s="32" t="s">
        <v>45</v>
      </c>
      <c r="E167" s="32" t="s">
        <v>5</v>
      </c>
      <c r="F167" s="10" t="s">
        <v>734</v>
      </c>
      <c r="G167" s="32" t="s">
        <v>130</v>
      </c>
      <c r="H167" s="32" t="s">
        <v>1067</v>
      </c>
      <c r="I167" s="140" t="s">
        <v>130</v>
      </c>
      <c r="J167" s="141" t="s">
        <v>764</v>
      </c>
      <c r="K167" s="32" t="s">
        <v>130</v>
      </c>
      <c r="L167" s="10" t="str">
        <f>IF(
  AND(
    $A167&lt;&gt;"",
    COUNTIF(C:C,$A167)&gt;1
  ),
  "★NG★",
  ""
)</f>
        <v/>
      </c>
      <c r="M167" s="10" t="str">
        <f t="shared" si="9"/>
        <v/>
      </c>
      <c r="N167" s="30" t="str">
        <f>IF(
  AND($A167&lt;&gt;"",$G167="○"),
  "mkdir """&amp;P167&amp;""" &amp; """&amp;shortcut設定!$F$7&amp;""" """&amp;P167&amp;"\"&amp;A167&amp;"（"&amp;B167&amp;"）.lnk"" """&amp;C167&amp;"""",
  ""
)</f>
        <v/>
      </c>
      <c r="O167" s="10" t="str">
        <f ca="1">IFERROR(
  VLOOKUP(
    $F167,
    shortcut設定!$F:$J,
    MATCH(
      "ProgramsIndex",
      shortcut設定!$F$11:$J$11,
      0
    ),
    FALSE
  ),
  ""
)</f>
        <v>200</v>
      </c>
      <c r="P167" s="30" t="str">
        <f>IF(
  AND($A167&lt;&gt;"",$G167="○"),
  shortcut設定!$F$4&amp;"\"&amp;O167&amp;"_"&amp;F167,
  ""
)</f>
        <v/>
      </c>
      <c r="Q167" s="30" t="str">
        <f>IF(
  AND($A167&lt;&gt;"",$H167&lt;&gt;"-",$H167&lt;&gt;""),
  "mkdir """&amp;shortcut設定!$F$4&amp;"\"&amp;shortcut設定!$F$8&amp;""" &amp; """&amp;shortcut設定!$F$7&amp;""" """&amp;$R167&amp;""" """&amp;$C167&amp;"""",
  ""
)</f>
        <v>mkdir "%USERPROFILE%\AppData\Roaming\Microsoft\Windows\Start Menu\Programs\$QuickAccess" &amp; "C:\codes\vbs\command\CreateShortcutFile.vbs" "%USERPROFILE%\AppData\Roaming\Microsoft\Windows\Start Menu\Programs\$QuickAccess\ttm（SSH接続toMyMac＠Teraterm）.lnk" "C:\codes\ttl\login_mac.ttl"</v>
      </c>
      <c r="R167" s="31" t="str">
        <f>IF(
  AND($A167&lt;&gt;"",$H167&lt;&gt;"-",$H167&lt;&gt;""),
  shortcut設定!$F$4&amp;"\"&amp;shortcut設定!$F$8&amp;"\"&amp;H167&amp;"（"&amp;B167&amp;"）.lnk",
  ""
)</f>
        <v>%USERPROFILE%\AppData\Roaming\Microsoft\Windows\Start Menu\Programs\$QuickAccess\ttm（SSH接続toMyMac＠Teraterm）.lnk</v>
      </c>
      <c r="S167" s="30" t="str">
        <f>IF(
  AND($A167&lt;&gt;"",$I167&lt;&gt;"-",$I167&lt;&gt;""),
  """"&amp;shortcut設定!$F$7&amp;""" """&amp;$V167&amp;""" """&amp;$C167&amp;"""",
  ""
)</f>
        <v/>
      </c>
      <c r="T167" s="10" t="str">
        <f ca="1">IFERROR(
  VLOOKUP(
    $F167,
    shortcut設定!$F:$J,
    MATCH(
      "ProgramsIndex",
      shortcut設定!$F$11:$J$11,
      0
    ),
    FALSE
  ),
  ""
)</f>
        <v>200</v>
      </c>
      <c r="U167" s="37" t="str">
        <f t="shared" si="8"/>
        <v/>
      </c>
      <c r="V167" s="30" t="str">
        <f>IF(
  AND($A167&lt;&gt;"",$I167="○"),
  shortcut設定!$F$5&amp;"\"&amp;T167&amp;"_"&amp;A167&amp;"（"&amp;B167&amp;"）"&amp;U167&amp;".lnk",
  ""
)</f>
        <v/>
      </c>
      <c r="W167" s="30" t="str">
        <f>IF(
  AND($A167&lt;&gt;"",$K167="○"),
  """"&amp;shortcut設定!$F$7&amp;""" """&amp;$X167&amp;""" """&amp;$C167&amp;"""",
  ""
)</f>
        <v/>
      </c>
      <c r="X167" s="10" t="str">
        <f>IF(
  AND($A167&lt;&gt;"",$K167="○"),
  shortcut設定!$F$6&amp;"\"&amp;A167&amp;"（"&amp;B167&amp;"）.lnk",
  ""
)</f>
        <v/>
      </c>
      <c r="Y167" s="138" t="s">
        <v>326</v>
      </c>
    </row>
    <row r="168" spans="1:25">
      <c r="A168" s="10" t="s">
        <v>921</v>
      </c>
      <c r="B168" s="10" t="s">
        <v>1057</v>
      </c>
      <c r="C168" s="10" t="s">
        <v>743</v>
      </c>
      <c r="D168" s="32" t="s">
        <v>45</v>
      </c>
      <c r="E168" s="32" t="s">
        <v>5</v>
      </c>
      <c r="F168" s="10" t="s">
        <v>734</v>
      </c>
      <c r="G168" s="32" t="s">
        <v>130</v>
      </c>
      <c r="H168" s="32" t="s">
        <v>1068</v>
      </c>
      <c r="I168" s="140" t="s">
        <v>130</v>
      </c>
      <c r="J168" s="141" t="s">
        <v>764</v>
      </c>
      <c r="K168" s="32" t="s">
        <v>130</v>
      </c>
      <c r="L168" s="10" t="str">
        <f>IF(
  AND(
    $A168&lt;&gt;"",
    COUNTIF(C:C,$A168)&gt;1
  ),
  "★NG★",
  ""
)</f>
        <v/>
      </c>
      <c r="M168" s="10" t="str">
        <f t="shared" si="9"/>
        <v/>
      </c>
      <c r="N168" s="30" t="str">
        <f>IF(
  AND($A168&lt;&gt;"",$G168="○"),
  "mkdir """&amp;P168&amp;""" &amp; """&amp;shortcut設定!$F$7&amp;""" """&amp;P168&amp;"\"&amp;A168&amp;"（"&amp;B168&amp;"）.lnk"" """&amp;C168&amp;"""",
  ""
)</f>
        <v/>
      </c>
      <c r="O168" s="10" t="str">
        <f ca="1">IFERROR(
  VLOOKUP(
    $F168,
    shortcut設定!$F:$J,
    MATCH(
      "ProgramsIndex",
      shortcut設定!$F$11:$J$11,
      0
    ),
    FALSE
  ),
  ""
)</f>
        <v>200</v>
      </c>
      <c r="P168" s="30" t="str">
        <f>IF(
  AND($A168&lt;&gt;"",$G168="○"),
  shortcut設定!$F$4&amp;"\"&amp;O168&amp;"_"&amp;F168,
  ""
)</f>
        <v/>
      </c>
      <c r="Q168" s="30" t="str">
        <f>IF(
  AND($A168&lt;&gt;"",$H168&lt;&gt;"-",$H168&lt;&gt;""),
  "mkdir """&amp;shortcut設定!$F$4&amp;"\"&amp;shortcut設定!$F$8&amp;""" &amp; """&amp;shortcut設定!$F$7&amp;""" """&amp;$R168&amp;""" """&amp;$C168&amp;"""",
  ""
)</f>
        <v>mkdir "%USERPROFILE%\AppData\Roaming\Microsoft\Windows\Start Menu\Programs\$QuickAccess" &amp; "C:\codes\vbs\command\CreateShortcutFile.vbs" "%USERPROFILE%\AppData\Roaming\Microsoft\Windows\Start Menu\Programs\$QuickAccess\wsr（SFTP接続toMyRaspberryPi＠WinSCP）.lnk" "C:\codes\winscp\login_raspberrypi.bat"</v>
      </c>
      <c r="R168" s="31" t="str">
        <f>IF(
  AND($A168&lt;&gt;"",$H168&lt;&gt;"-",$H168&lt;&gt;""),
  shortcut設定!$F$4&amp;"\"&amp;shortcut設定!$F$8&amp;"\"&amp;H168&amp;"（"&amp;B168&amp;"）.lnk",
  ""
)</f>
        <v>%USERPROFILE%\AppData\Roaming\Microsoft\Windows\Start Menu\Programs\$QuickAccess\wsr（SFTP接続toMyRaspberryPi＠WinSCP）.lnk</v>
      </c>
      <c r="S168" s="30" t="str">
        <f>IF(
  AND($A168&lt;&gt;"",$I168&lt;&gt;"-",$I168&lt;&gt;""),
  """"&amp;shortcut設定!$F$7&amp;""" """&amp;$V168&amp;""" """&amp;$C168&amp;"""",
  ""
)</f>
        <v/>
      </c>
      <c r="T168" s="10" t="str">
        <f ca="1">IFERROR(
  VLOOKUP(
    $F168,
    shortcut設定!$F:$J,
    MATCH(
      "ProgramsIndex",
      shortcut設定!$F$11:$J$11,
      0
    ),
    FALSE
  ),
  ""
)</f>
        <v>200</v>
      </c>
      <c r="U168" s="37" t="str">
        <f t="shared" si="8"/>
        <v/>
      </c>
      <c r="V168" s="30" t="str">
        <f>IF(
  AND($A168&lt;&gt;"",$I168="○"),
  shortcut設定!$F$5&amp;"\"&amp;T168&amp;"_"&amp;A168&amp;"（"&amp;B168&amp;"）"&amp;U168&amp;".lnk",
  ""
)</f>
        <v/>
      </c>
      <c r="W168" s="30" t="str">
        <f>IF(
  AND($A168&lt;&gt;"",$K168="○"),
  """"&amp;shortcut設定!$F$7&amp;""" """&amp;$X168&amp;""" """&amp;$C168&amp;"""",
  ""
)</f>
        <v/>
      </c>
      <c r="X168" s="10" t="str">
        <f>IF(
  AND($A168&lt;&gt;"",$K168="○"),
  shortcut設定!$F$6&amp;"\"&amp;A168&amp;"（"&amp;B168&amp;"）.lnk",
  ""
)</f>
        <v/>
      </c>
      <c r="Y168" s="138" t="s">
        <v>326</v>
      </c>
    </row>
    <row r="169" spans="1:25">
      <c r="A169" s="10" t="s">
        <v>922</v>
      </c>
      <c r="B169" s="10" t="s">
        <v>1058</v>
      </c>
      <c r="C169" s="10" t="s">
        <v>744</v>
      </c>
      <c r="D169" s="32" t="s">
        <v>5</v>
      </c>
      <c r="E169" s="32" t="s">
        <v>45</v>
      </c>
      <c r="F169" s="10" t="s">
        <v>734</v>
      </c>
      <c r="G169" s="32" t="s">
        <v>130</v>
      </c>
      <c r="H169" s="32" t="s">
        <v>130</v>
      </c>
      <c r="I169" s="140" t="s">
        <v>130</v>
      </c>
      <c r="J169" s="141" t="s">
        <v>764</v>
      </c>
      <c r="K169" s="32" t="s">
        <v>130</v>
      </c>
      <c r="L169" s="10" t="str">
        <f>IF(
  AND(
    $A169&lt;&gt;"",
    COUNTIF(C:C,$A169)&gt;1
  ),
  "★NG★",
  ""
)</f>
        <v/>
      </c>
      <c r="M169" s="10" t="str">
        <f t="shared" si="9"/>
        <v/>
      </c>
      <c r="N169" s="30" t="str">
        <f>IF(
  AND($A169&lt;&gt;"",$G169="○"),
  "mkdir """&amp;P169&amp;""" &amp; """&amp;shortcut設定!$F$7&amp;""" """&amp;P169&amp;"\"&amp;A169&amp;"（"&amp;B169&amp;"）.lnk"" """&amp;C169&amp;"""",
  ""
)</f>
        <v/>
      </c>
      <c r="O169" s="10" t="str">
        <f ca="1">IFERROR(
  VLOOKUP(
    $F169,
    shortcut設定!$F:$J,
    MATCH(
      "ProgramsIndex",
      shortcut設定!$F$11:$J$11,
      0
    ),
    FALSE
  ),
  ""
)</f>
        <v>200</v>
      </c>
      <c r="P169" s="30" t="str">
        <f>IF(
  AND($A169&lt;&gt;"",$G169="○"),
  shortcut設定!$F$4&amp;"\"&amp;O169&amp;"_"&amp;F169,
  ""
)</f>
        <v/>
      </c>
      <c r="Q169" s="30" t="str">
        <f>IF(
  AND($A169&lt;&gt;"",$H169&lt;&gt;"-",$H169&lt;&gt;""),
  "mkdir """&amp;shortcut設定!$F$4&amp;"\"&amp;shortcut設定!$F$8&amp;""" &amp; """&amp;shortcut設定!$F$7&amp;""" """&amp;$R169&amp;""" """&amp;$C169&amp;"""",
  ""
)</f>
        <v/>
      </c>
      <c r="R169" s="31" t="str">
        <f>IF(
  AND($A169&lt;&gt;"",$H169&lt;&gt;"-",$H169&lt;&gt;""),
  shortcut設定!$F$4&amp;"\"&amp;shortcut設定!$F$8&amp;"\"&amp;H169&amp;"（"&amp;B169&amp;"）.lnk",
  ""
)</f>
        <v/>
      </c>
      <c r="S169" s="30" t="str">
        <f>IF(
  AND($A169&lt;&gt;"",$I169&lt;&gt;"-",$I169&lt;&gt;""),
  """"&amp;shortcut設定!$F$7&amp;""" """&amp;$V169&amp;""" """&amp;$C169&amp;"""",
  ""
)</f>
        <v/>
      </c>
      <c r="T169" s="10" t="str">
        <f ca="1">IFERROR(
  VLOOKUP(
    $F169,
    shortcut設定!$F:$J,
    MATCH(
      "ProgramsIndex",
      shortcut設定!$F$11:$J$11,
      0
    ),
    FALSE
  ),
  ""
)</f>
        <v>200</v>
      </c>
      <c r="U169" s="37" t="str">
        <f t="shared" si="8"/>
        <v/>
      </c>
      <c r="V169" s="30" t="str">
        <f>IF(
  AND($A169&lt;&gt;"",$I169="○"),
  shortcut設定!$F$5&amp;"\"&amp;T169&amp;"_"&amp;A169&amp;"（"&amp;B169&amp;"）"&amp;U169&amp;".lnk",
  ""
)</f>
        <v/>
      </c>
      <c r="W169" s="30" t="str">
        <f>IF(
  AND($A169&lt;&gt;"",$K169="○"),
  """"&amp;shortcut設定!$F$7&amp;""" """&amp;$X169&amp;""" """&amp;$C169&amp;"""",
  ""
)</f>
        <v/>
      </c>
      <c r="X169" s="10" t="str">
        <f>IF(
  AND($A169&lt;&gt;"",$K169="○"),
  shortcut設定!$F$6&amp;"\"&amp;A169&amp;"（"&amp;B169&amp;"）.lnk",
  ""
)</f>
        <v/>
      </c>
      <c r="Y169" s="138" t="s">
        <v>326</v>
      </c>
    </row>
    <row r="170" spans="1:25">
      <c r="A170" s="10" t="s">
        <v>923</v>
      </c>
      <c r="B170" s="10" t="s">
        <v>1059</v>
      </c>
      <c r="C170" s="10" t="s">
        <v>745</v>
      </c>
      <c r="D170" s="32" t="s">
        <v>5</v>
      </c>
      <c r="E170" s="32" t="s">
        <v>5</v>
      </c>
      <c r="F170" s="10" t="s">
        <v>734</v>
      </c>
      <c r="G170" s="32" t="s">
        <v>130</v>
      </c>
      <c r="H170" s="32" t="s">
        <v>130</v>
      </c>
      <c r="I170" s="140" t="s">
        <v>130</v>
      </c>
      <c r="J170" s="141" t="s">
        <v>764</v>
      </c>
      <c r="K170" s="32" t="s">
        <v>1064</v>
      </c>
      <c r="L170" s="10" t="str">
        <f>IF(
  AND(
    $A170&lt;&gt;"",
    COUNTIF(C:C,$A170)&gt;1
  ),
  "★NG★",
  ""
)</f>
        <v/>
      </c>
      <c r="M170" s="10" t="str">
        <f t="shared" si="9"/>
        <v/>
      </c>
      <c r="N170" s="30" t="str">
        <f>IF(
  AND($A170&lt;&gt;"",$G170="○"),
  "mkdir """&amp;P170&amp;""" &amp; """&amp;shortcut設定!$F$7&amp;""" """&amp;P170&amp;"\"&amp;A170&amp;"（"&amp;B170&amp;"）.lnk"" """&amp;C170&amp;"""",
  ""
)</f>
        <v/>
      </c>
      <c r="O170" s="10" t="str">
        <f ca="1">IFERROR(
  VLOOKUP(
    $F170,
    shortcut設定!$F:$J,
    MATCH(
      "ProgramsIndex",
      shortcut設定!$F$11:$J$11,
      0
    ),
    FALSE
  ),
  ""
)</f>
        <v>200</v>
      </c>
      <c r="P170" s="30" t="str">
        <f>IF(
  AND($A170&lt;&gt;"",$G170="○"),
  shortcut設定!$F$4&amp;"\"&amp;O170&amp;"_"&amp;F170,
  ""
)</f>
        <v/>
      </c>
      <c r="Q170" s="30" t="str">
        <f>IF(
  AND($A170&lt;&gt;"",$H170&lt;&gt;"-",$H170&lt;&gt;""),
  "mkdir """&amp;shortcut設定!$F$4&amp;"\"&amp;shortcut設定!$F$8&amp;""" &amp; """&amp;shortcut設定!$F$7&amp;""" """&amp;$R170&amp;""" """&amp;$C170&amp;"""",
  ""
)</f>
        <v/>
      </c>
      <c r="R170" s="31" t="str">
        <f>IF(
  AND($A170&lt;&gt;"",$H170&lt;&gt;"-",$H170&lt;&gt;""),
  shortcut設定!$F$4&amp;"\"&amp;shortcut設定!$F$8&amp;"\"&amp;H170&amp;"（"&amp;B170&amp;"）.lnk",
  ""
)</f>
        <v/>
      </c>
      <c r="S170" s="30" t="str">
        <f>IF(
  AND($A170&lt;&gt;"",$I170&lt;&gt;"-",$I170&lt;&gt;""),
  """"&amp;shortcut設定!$F$7&amp;""" """&amp;$V170&amp;""" """&amp;$C170&amp;"""",
  ""
)</f>
        <v/>
      </c>
      <c r="T170" s="10" t="str">
        <f ca="1">IFERROR(
  VLOOKUP(
    $F170,
    shortcut設定!$F:$J,
    MATCH(
      "ProgramsIndex",
      shortcut設定!$F$11:$J$11,
      0
    ),
    FALSE
  ),
  ""
)</f>
        <v>200</v>
      </c>
      <c r="U170" s="37" t="str">
        <f t="shared" si="8"/>
        <v/>
      </c>
      <c r="V170" s="30" t="str">
        <f>IF(
  AND($A170&lt;&gt;"",$I170="○"),
  shortcut設定!$F$5&amp;"\"&amp;T170&amp;"_"&amp;A170&amp;"（"&amp;B170&amp;"）"&amp;U170&amp;".lnk",
  ""
)</f>
        <v/>
      </c>
      <c r="W170" s="30" t="str">
        <f>IF(
  AND($A170&lt;&gt;"",$K170="○"),
  """"&amp;shortcut設定!$F$7&amp;""" """&amp;$X170&amp;""" """&amp;$C170&amp;"""",
  ""
)</f>
        <v>"C:\codes\vbs\command\CreateShortcutFile.vbs" "%USERPROFILE%\AppData\Roaming\Microsoft\Windows\Start Menu\Programs\Startup\XF_BackupIniToTabbak.bat（X-Finder.iniタブバックアップ）.lnk" "C:\prg_exe\X-Finder\BackupIniToTabbak.bat"</v>
      </c>
      <c r="X170" s="10" t="str">
        <f>IF(
  AND($A170&lt;&gt;"",$K170="○"),
  shortcut設定!$F$6&amp;"\"&amp;A170&amp;"（"&amp;B170&amp;"）.lnk",
  ""
)</f>
        <v>%USERPROFILE%\AppData\Roaming\Microsoft\Windows\Start Menu\Programs\Startup\XF_BackupIniToTabbak.bat（X-Finder.iniタブバックアップ）.lnk</v>
      </c>
      <c r="Y170" s="138" t="s">
        <v>326</v>
      </c>
    </row>
    <row r="171" spans="1:25">
      <c r="A171" s="10" t="s">
        <v>924</v>
      </c>
      <c r="B171" s="10" t="s">
        <v>1018</v>
      </c>
      <c r="C171" s="10" t="s">
        <v>746</v>
      </c>
      <c r="D171" s="32" t="s">
        <v>5</v>
      </c>
      <c r="E171" s="32" t="s">
        <v>45</v>
      </c>
      <c r="F171" s="10" t="s">
        <v>734</v>
      </c>
      <c r="G171" s="32" t="s">
        <v>130</v>
      </c>
      <c r="H171" s="32" t="s">
        <v>130</v>
      </c>
      <c r="I171" s="140" t="s">
        <v>130</v>
      </c>
      <c r="J171" s="141" t="s">
        <v>764</v>
      </c>
      <c r="K171" s="32" t="s">
        <v>756</v>
      </c>
      <c r="L171" s="10" t="str">
        <f>IF(
  AND(
    $A171&lt;&gt;"",
    COUNTIF(C:C,$A171)&gt;1
  ),
  "★NG★",
  ""
)</f>
        <v/>
      </c>
      <c r="M171" s="10" t="str">
        <f t="shared" si="9"/>
        <v/>
      </c>
      <c r="N171" s="30" t="str">
        <f>IF(
  AND($A171&lt;&gt;"",$G171="○"),
  "mkdir """&amp;P171&amp;""" &amp; """&amp;shortcut設定!$F$7&amp;""" """&amp;P171&amp;"\"&amp;A171&amp;"（"&amp;B171&amp;"）.lnk"" """&amp;C171&amp;"""",
  ""
)</f>
        <v/>
      </c>
      <c r="O171" s="10" t="str">
        <f ca="1">IFERROR(
  VLOOKUP(
    $F171,
    shortcut設定!$F:$J,
    MATCH(
      "ProgramsIndex",
      shortcut設定!$F$11:$J$11,
      0
    ),
    FALSE
  ),
  ""
)</f>
        <v>200</v>
      </c>
      <c r="P171" s="30" t="str">
        <f>IF(
  AND($A171&lt;&gt;"",$G171="○"),
  shortcut設定!$F$4&amp;"\"&amp;O171&amp;"_"&amp;F171,
  ""
)</f>
        <v/>
      </c>
      <c r="Q171" s="30" t="str">
        <f>IF(
  AND($A171&lt;&gt;"",$H171&lt;&gt;"-",$H171&lt;&gt;""),
  "mkdir """&amp;shortcut設定!$F$4&amp;"\"&amp;shortcut設定!$F$8&amp;""" &amp; """&amp;shortcut設定!$F$7&amp;""" """&amp;$R171&amp;""" """&amp;$C171&amp;"""",
  ""
)</f>
        <v/>
      </c>
      <c r="R171" s="31" t="str">
        <f>IF(
  AND($A171&lt;&gt;"",$H171&lt;&gt;"-",$H171&lt;&gt;""),
  shortcut設定!$F$4&amp;"\"&amp;shortcut設定!$F$8&amp;"\"&amp;H171&amp;"（"&amp;B171&amp;"）.lnk",
  ""
)</f>
        <v/>
      </c>
      <c r="S171" s="30" t="str">
        <f>IF(
  AND($A171&lt;&gt;"",$I171&lt;&gt;"-",$I171&lt;&gt;""),
  """"&amp;shortcut設定!$F$7&amp;""" """&amp;$V171&amp;""" """&amp;$C171&amp;"""",
  ""
)</f>
        <v/>
      </c>
      <c r="T171" s="10" t="str">
        <f ca="1">IFERROR(
  VLOOKUP(
    $F171,
    shortcut設定!$F:$J,
    MATCH(
      "ProgramsIndex",
      shortcut設定!$F$11:$J$11,
      0
    ),
    FALSE
  ),
  ""
)</f>
        <v>200</v>
      </c>
      <c r="U171" s="37" t="str">
        <f t="shared" si="8"/>
        <v/>
      </c>
      <c r="V171" s="30" t="str">
        <f>IF(
  AND($A171&lt;&gt;"",$I171="○"),
  shortcut設定!$F$5&amp;"\"&amp;T171&amp;"_"&amp;A171&amp;"（"&amp;B171&amp;"）"&amp;U171&amp;".lnk",
  ""
)</f>
        <v/>
      </c>
      <c r="W171" s="30" t="str">
        <f>IF(
  AND($A171&lt;&gt;"",$K171="○"),
  """"&amp;shortcut設定!$F$7&amp;""" """&amp;$X171&amp;""" """&amp;$C171&amp;"""",
  ""
)</f>
        <v/>
      </c>
      <c r="X171" s="10" t="str">
        <f>IF(
  AND($A171&lt;&gt;"",$K171="○"),
  shortcut設定!$F$6&amp;"\"&amp;A171&amp;"（"&amp;B171&amp;"）.lnk",
  ""
)</f>
        <v/>
      </c>
      <c r="Y171" s="138" t="s">
        <v>326</v>
      </c>
    </row>
    <row r="172" spans="1:25">
      <c r="A172" s="10" t="s">
        <v>925</v>
      </c>
      <c r="B172" s="10" t="s">
        <v>1060</v>
      </c>
      <c r="C172" s="10" t="s">
        <v>747</v>
      </c>
      <c r="D172" s="32" t="s">
        <v>5</v>
      </c>
      <c r="E172" s="32" t="s">
        <v>45</v>
      </c>
      <c r="F172" s="10" t="s">
        <v>734</v>
      </c>
      <c r="G172" s="32" t="s">
        <v>130</v>
      </c>
      <c r="H172" s="32" t="s">
        <v>130</v>
      </c>
      <c r="I172" s="140" t="s">
        <v>130</v>
      </c>
      <c r="J172" s="141" t="s">
        <v>764</v>
      </c>
      <c r="K172" s="32" t="s">
        <v>1064</v>
      </c>
      <c r="L172" s="10" t="str">
        <f>IF(
  AND(
    $A172&lt;&gt;"",
    COUNTIF(C:C,$A172)&gt;1
  ),
  "★NG★",
  ""
)</f>
        <v/>
      </c>
      <c r="M172" s="10" t="str">
        <f t="shared" si="9"/>
        <v/>
      </c>
      <c r="N172" s="30" t="str">
        <f>IF(
  AND($A172&lt;&gt;"",$G172="○"),
  "mkdir """&amp;P172&amp;""" &amp; """&amp;shortcut設定!$F$7&amp;""" """&amp;P172&amp;"\"&amp;A172&amp;"（"&amp;B172&amp;"）.lnk"" """&amp;C172&amp;"""",
  ""
)</f>
        <v/>
      </c>
      <c r="O172" s="10" t="str">
        <f ca="1">IFERROR(
  VLOOKUP(
    $F172,
    shortcut設定!$F:$J,
    MATCH(
      "ProgramsIndex",
      shortcut設定!$F$11:$J$11,
      0
    ),
    FALSE
  ),
  ""
)</f>
        <v>200</v>
      </c>
      <c r="P172" s="30" t="str">
        <f>IF(
  AND($A172&lt;&gt;"",$G172="○"),
  shortcut設定!$F$4&amp;"\"&amp;O172&amp;"_"&amp;F172,
  ""
)</f>
        <v/>
      </c>
      <c r="Q172" s="30" t="str">
        <f>IF(
  AND($A172&lt;&gt;"",$H172&lt;&gt;"-",$H172&lt;&gt;""),
  "mkdir """&amp;shortcut設定!$F$4&amp;"\"&amp;shortcut設定!$F$8&amp;""" &amp; """&amp;shortcut設定!$F$7&amp;""" """&amp;$R172&amp;""" """&amp;$C172&amp;"""",
  ""
)</f>
        <v/>
      </c>
      <c r="R172" s="31" t="str">
        <f>IF(
  AND($A172&lt;&gt;"",$H172&lt;&gt;"-",$H172&lt;&gt;""),
  shortcut設定!$F$4&amp;"\"&amp;shortcut設定!$F$8&amp;"\"&amp;H172&amp;"（"&amp;B172&amp;"）.lnk",
  ""
)</f>
        <v/>
      </c>
      <c r="S172" s="30" t="str">
        <f>IF(
  AND($A172&lt;&gt;"",$I172&lt;&gt;"-",$I172&lt;&gt;""),
  """"&amp;shortcut設定!$F$7&amp;""" """&amp;$V172&amp;""" """&amp;$C172&amp;"""",
  ""
)</f>
        <v/>
      </c>
      <c r="T172" s="10" t="str">
        <f ca="1">IFERROR(
  VLOOKUP(
    $F172,
    shortcut設定!$F:$J,
    MATCH(
      "ProgramsIndex",
      shortcut設定!$F$11:$J$11,
      0
    ),
    FALSE
  ),
  ""
)</f>
        <v>200</v>
      </c>
      <c r="U172" s="37" t="str">
        <f t="shared" si="8"/>
        <v/>
      </c>
      <c r="V172" s="30" t="str">
        <f>IF(
  AND($A172&lt;&gt;"",$I172="○"),
  shortcut設定!$F$5&amp;"\"&amp;T172&amp;"_"&amp;A172&amp;"（"&amp;B172&amp;"）"&amp;U172&amp;".lnk",
  ""
)</f>
        <v/>
      </c>
      <c r="W172" s="30" t="str">
        <f>IF(
  AND($A172&lt;&gt;"",$K172="○"),
  """"&amp;shortcut設定!$F$7&amp;""" """&amp;$X172&amp;""" """&amp;$C172&amp;"""",
  ""
)</f>
        <v>"C:\codes\vbs\command\CreateShortcutFile.vbs" "%USERPROFILE%\AppData\Roaming\Microsoft\Windows\Start Menu\Programs\Startup\ScheduledBackup.bat（定期ファイルバックアップ）.lnk" "C:\root\30_tool\ScheduledBackup.bat"</v>
      </c>
      <c r="X172" s="10" t="str">
        <f>IF(
  AND($A172&lt;&gt;"",$K172="○"),
  shortcut設定!$F$6&amp;"\"&amp;A172&amp;"（"&amp;B172&amp;"）.lnk",
  ""
)</f>
        <v>%USERPROFILE%\AppData\Roaming\Microsoft\Windows\Start Menu\Programs\Startup\ScheduledBackup.bat（定期ファイルバックアップ）.lnk</v>
      </c>
      <c r="Y172" s="138" t="s">
        <v>326</v>
      </c>
    </row>
    <row r="173" spans="1:25">
      <c r="A173" s="10" t="s">
        <v>926</v>
      </c>
      <c r="B173" s="10" t="s">
        <v>1061</v>
      </c>
      <c r="C173" s="10" t="s">
        <v>748</v>
      </c>
      <c r="D173" s="32" t="s">
        <v>5</v>
      </c>
      <c r="E173" s="32" t="s">
        <v>45</v>
      </c>
      <c r="F173" s="10" t="s">
        <v>734</v>
      </c>
      <c r="G173" s="32" t="s">
        <v>130</v>
      </c>
      <c r="H173" s="32" t="s">
        <v>1069</v>
      </c>
      <c r="I173" s="140" t="s">
        <v>130</v>
      </c>
      <c r="J173" s="141" t="s">
        <v>764</v>
      </c>
      <c r="K173" s="32" t="s">
        <v>130</v>
      </c>
      <c r="L173" s="10" t="str">
        <f>IF(
  AND(
    $A173&lt;&gt;"",
    COUNTIF(C:C,$A173)&gt;1
  ),
  "★NG★",
  ""
)</f>
        <v/>
      </c>
      <c r="M173" s="10" t="str">
        <f t="shared" si="9"/>
        <v/>
      </c>
      <c r="N173" s="30" t="str">
        <f>IF(
  AND($A173&lt;&gt;"",$G173="○"),
  "mkdir """&amp;P173&amp;""" &amp; """&amp;shortcut設定!$F$7&amp;""" """&amp;P173&amp;"\"&amp;A173&amp;"（"&amp;B173&amp;"）.lnk"" """&amp;C173&amp;"""",
  ""
)</f>
        <v/>
      </c>
      <c r="O173" s="10" t="str">
        <f ca="1">IFERROR(
  VLOOKUP(
    $F173,
    shortcut設定!$F:$J,
    MATCH(
      "ProgramsIndex",
      shortcut設定!$F$11:$J$11,
      0
    ),
    FALSE
  ),
  ""
)</f>
        <v>200</v>
      </c>
      <c r="P173" s="30" t="str">
        <f>IF(
  AND($A173&lt;&gt;"",$G173="○"),
  shortcut設定!$F$4&amp;"\"&amp;O173&amp;"_"&amp;F173,
  ""
)</f>
        <v/>
      </c>
      <c r="Q173" s="30" t="str">
        <f>IF(
  AND($A173&lt;&gt;"",$H173&lt;&gt;"-",$H173&lt;&gt;""),
  "mkdir """&amp;shortcut設定!$F$4&amp;"\"&amp;shortcut設定!$F$8&amp;""" &amp; """&amp;shortcut設定!$F$7&amp;""" """&amp;$R173&amp;""" """&amp;$C173&amp;"""",
  ""
)</f>
        <v>mkdir "%USERPROFILE%\AppData\Roaming\Microsoft\Windows\Start Menu\Programs\$QuickAccess" &amp; "C:\codes\vbs\command\CreateShortcutFile.vbs" "%USERPROFILE%\AppData\Roaming\Microsoft\Windows\Start Menu\Programs\$QuickAccess\tvr（VNC接続toRobocipA1＠TurboVNC）.lnk" "C:\root\30_tool\ConnectRobocipA1withSshpfVnc.vbs"</v>
      </c>
      <c r="R173" s="31" t="str">
        <f>IF(
  AND($A173&lt;&gt;"",$H173&lt;&gt;"-",$H173&lt;&gt;""),
  shortcut設定!$F$4&amp;"\"&amp;shortcut設定!$F$8&amp;"\"&amp;H173&amp;"（"&amp;B173&amp;"）.lnk",
  ""
)</f>
        <v>%USERPROFILE%\AppData\Roaming\Microsoft\Windows\Start Menu\Programs\$QuickAccess\tvr（VNC接続toRobocipA1＠TurboVNC）.lnk</v>
      </c>
      <c r="S173" s="30" t="str">
        <f>IF(
  AND($A173&lt;&gt;"",$I173&lt;&gt;"-",$I173&lt;&gt;""),
  """"&amp;shortcut設定!$F$7&amp;""" """&amp;$V173&amp;""" """&amp;$C173&amp;"""",
  ""
)</f>
        <v/>
      </c>
      <c r="T173" s="10" t="str">
        <f ca="1">IFERROR(
  VLOOKUP(
    $F173,
    shortcut設定!$F:$J,
    MATCH(
      "ProgramsIndex",
      shortcut設定!$F$11:$J$11,
      0
    ),
    FALSE
  ),
  ""
)</f>
        <v>200</v>
      </c>
      <c r="U173" s="37" t="str">
        <f t="shared" si="8"/>
        <v/>
      </c>
      <c r="V173" s="30" t="str">
        <f>IF(
  AND($A173&lt;&gt;"",$I173="○"),
  shortcut設定!$F$5&amp;"\"&amp;T173&amp;"_"&amp;A173&amp;"（"&amp;B173&amp;"）"&amp;U173&amp;".lnk",
  ""
)</f>
        <v/>
      </c>
      <c r="W173" s="30" t="str">
        <f>IF(
  AND($A173&lt;&gt;"",$K173="○"),
  """"&amp;shortcut設定!$F$7&amp;""" """&amp;$X173&amp;""" """&amp;$C173&amp;"""",
  ""
)</f>
        <v/>
      </c>
      <c r="X173" s="10" t="str">
        <f>IF(
  AND($A173&lt;&gt;"",$K173="○"),
  shortcut設定!$F$6&amp;"\"&amp;A173&amp;"（"&amp;B173&amp;"）.lnk",
  ""
)</f>
        <v/>
      </c>
      <c r="Y173" s="138" t="s">
        <v>326</v>
      </c>
    </row>
    <row r="174" spans="1:25">
      <c r="A174" s="10" t="s">
        <v>927</v>
      </c>
      <c r="B174" s="10" t="s">
        <v>1062</v>
      </c>
      <c r="C174" s="10" t="s">
        <v>749</v>
      </c>
      <c r="D174" s="32" t="s">
        <v>5</v>
      </c>
      <c r="E174" s="32" t="s">
        <v>45</v>
      </c>
      <c r="F174" s="10" t="s">
        <v>734</v>
      </c>
      <c r="G174" s="32" t="s">
        <v>130</v>
      </c>
      <c r="H174" s="32" t="s">
        <v>1066</v>
      </c>
      <c r="I174" s="140" t="s">
        <v>130</v>
      </c>
      <c r="J174" s="141" t="s">
        <v>764</v>
      </c>
      <c r="K174" s="32" t="s">
        <v>130</v>
      </c>
      <c r="L174" s="10" t="str">
        <f>IF(
  AND(
    $A174&lt;&gt;"",
    COUNTIF(C:C,$A174)&gt;1
  ),
  "★NG★",
  ""
)</f>
        <v/>
      </c>
      <c r="M174" s="10" t="str">
        <f t="shared" si="9"/>
        <v/>
      </c>
      <c r="N174" s="30" t="str">
        <f>IF(
  AND($A174&lt;&gt;"",$G174="○"),
  "mkdir """&amp;P174&amp;""" &amp; """&amp;shortcut設定!$F$7&amp;""" """&amp;P174&amp;"\"&amp;A174&amp;"（"&amp;B174&amp;"）.lnk"" """&amp;C174&amp;"""",
  ""
)</f>
        <v/>
      </c>
      <c r="O174" s="10" t="str">
        <f ca="1">IFERROR(
  VLOOKUP(
    $F174,
    shortcut設定!$F:$J,
    MATCH(
      "ProgramsIndex",
      shortcut設定!$F$11:$J$11,
      0
    ),
    FALSE
  ),
  ""
)</f>
        <v>200</v>
      </c>
      <c r="P174" s="30" t="str">
        <f>IF(
  AND($A174&lt;&gt;"",$G174="○"),
  shortcut設定!$F$4&amp;"\"&amp;O174&amp;"_"&amp;F174,
  ""
)</f>
        <v/>
      </c>
      <c r="Q174" s="30" t="str">
        <f>IF(
  AND($A174&lt;&gt;"",$H174&lt;&gt;"-",$H174&lt;&gt;""),
  "mkdir """&amp;shortcut設定!$F$4&amp;"\"&amp;shortcut設定!$F$8&amp;""" &amp; """&amp;shortcut設定!$F$7&amp;""" """&amp;$R174&amp;""" """&amp;$C174&amp;"""",
  ""
)</f>
        <v>mkdir "%USERPROFILE%\AppData\Roaming\Microsoft\Windows\Start Menu\Programs\$QuickAccess" &amp; "C:\codes\vbs\command\CreateShortcutFile.vbs" "%USERPROFILE%\AppData\Roaming\Microsoft\Windows\Start Menu\Programs\$QuickAccess\ttr（SSH接続toRobocipA1＠Teraterm）.lnk" "C:\root\30_tool\ConnectRobocipA1withTeraTerm.ttl"</v>
      </c>
      <c r="R174" s="31" t="str">
        <f>IF(
  AND($A174&lt;&gt;"",$H174&lt;&gt;"-",$H174&lt;&gt;""),
  shortcut設定!$F$4&amp;"\"&amp;shortcut設定!$F$8&amp;"\"&amp;H174&amp;"（"&amp;B174&amp;"）.lnk",
  ""
)</f>
        <v>%USERPROFILE%\AppData\Roaming\Microsoft\Windows\Start Menu\Programs\$QuickAccess\ttr（SSH接続toRobocipA1＠Teraterm）.lnk</v>
      </c>
      <c r="S174" s="30" t="str">
        <f>IF(
  AND($A174&lt;&gt;"",$I174&lt;&gt;"-",$I174&lt;&gt;""),
  """"&amp;shortcut設定!$F$7&amp;""" """&amp;$V174&amp;""" """&amp;$C174&amp;"""",
  ""
)</f>
        <v/>
      </c>
      <c r="T174" s="10" t="str">
        <f ca="1">IFERROR(
  VLOOKUP(
    $F174,
    shortcut設定!$F:$J,
    MATCH(
      "ProgramsIndex",
      shortcut設定!$F$11:$J$11,
      0
    ),
    FALSE
  ),
  ""
)</f>
        <v>200</v>
      </c>
      <c r="U174" s="37" t="str">
        <f t="shared" si="8"/>
        <v/>
      </c>
      <c r="V174" s="30" t="str">
        <f>IF(
  AND($A174&lt;&gt;"",$I174="○"),
  shortcut設定!$F$5&amp;"\"&amp;T174&amp;"_"&amp;A174&amp;"（"&amp;B174&amp;"）"&amp;U174&amp;".lnk",
  ""
)</f>
        <v/>
      </c>
      <c r="W174" s="30" t="str">
        <f>IF(
  AND($A174&lt;&gt;"",$K174="○"),
  """"&amp;shortcut設定!$F$7&amp;""" """&amp;$X174&amp;""" """&amp;$C174&amp;"""",
  ""
)</f>
        <v/>
      </c>
      <c r="X174" s="10" t="str">
        <f>IF(
  AND($A174&lt;&gt;"",$K174="○"),
  shortcut設定!$F$6&amp;"\"&amp;A174&amp;"（"&amp;B174&amp;"）.lnk",
  ""
)</f>
        <v/>
      </c>
      <c r="Y174" s="138" t="s">
        <v>326</v>
      </c>
    </row>
    <row r="175" spans="1:25">
      <c r="A175" s="10" t="s">
        <v>928</v>
      </c>
      <c r="B175" s="10" t="s">
        <v>1063</v>
      </c>
      <c r="C175" s="10" t="s">
        <v>750</v>
      </c>
      <c r="D175" s="32" t="s">
        <v>5</v>
      </c>
      <c r="E175" s="32" t="s">
        <v>45</v>
      </c>
      <c r="F175" s="10" t="s">
        <v>734</v>
      </c>
      <c r="G175" s="32" t="s">
        <v>130</v>
      </c>
      <c r="H175" s="32" t="s">
        <v>1068</v>
      </c>
      <c r="I175" s="140" t="s">
        <v>130</v>
      </c>
      <c r="J175" s="141" t="s">
        <v>764</v>
      </c>
      <c r="K175" s="32" t="s">
        <v>130</v>
      </c>
      <c r="L175" s="10" t="str">
        <f>IF(
  AND(
    $A175&lt;&gt;"",
    COUNTIF(C:C,$A175)&gt;1
  ),
  "★NG★",
  ""
)</f>
        <v/>
      </c>
      <c r="M175" s="10" t="str">
        <f t="shared" si="9"/>
        <v/>
      </c>
      <c r="N175" s="30" t="str">
        <f>IF(
  AND($A175&lt;&gt;"",$G175="○"),
  "mkdir """&amp;P175&amp;""" &amp; """&amp;shortcut設定!$F$7&amp;""" """&amp;P175&amp;"\"&amp;A175&amp;"（"&amp;B175&amp;"）.lnk"" """&amp;C175&amp;"""",
  ""
)</f>
        <v/>
      </c>
      <c r="O175" s="10" t="str">
        <f ca="1">IFERROR(
  VLOOKUP(
    $F175,
    shortcut設定!$F:$J,
    MATCH(
      "ProgramsIndex",
      shortcut設定!$F$11:$J$11,
      0
    ),
    FALSE
  ),
  ""
)</f>
        <v>200</v>
      </c>
      <c r="P175" s="30" t="str">
        <f>IF(
  AND($A175&lt;&gt;"",$G175="○"),
  shortcut設定!$F$4&amp;"\"&amp;O175&amp;"_"&amp;F175,
  ""
)</f>
        <v/>
      </c>
      <c r="Q175" s="30" t="str">
        <f>IF(
  AND($A175&lt;&gt;"",$H175&lt;&gt;"-",$H175&lt;&gt;""),
  "mkdir """&amp;shortcut設定!$F$4&amp;"\"&amp;shortcut設定!$F$8&amp;""" &amp; """&amp;shortcut設定!$F$7&amp;""" """&amp;$R175&amp;""" """&amp;$C175&amp;"""",
  ""
)</f>
        <v>mkdir "%USERPROFILE%\AppData\Roaming\Microsoft\Windows\Start Menu\Programs\$QuickAccess" &amp; "C:\codes\vbs\command\CreateShortcutFile.vbs" "%USERPROFILE%\AppData\Roaming\Microsoft\Windows\Start Menu\Programs\$QuickAccess\wsr（SFTP接続toRobocipA1＠WinSCP）.lnk" "C:\root\30_tool\ConnectRobocipA1withWinScp.bat"</v>
      </c>
      <c r="R175" s="31" t="str">
        <f>IF(
  AND($A175&lt;&gt;"",$H175&lt;&gt;"-",$H175&lt;&gt;""),
  shortcut設定!$F$4&amp;"\"&amp;shortcut設定!$F$8&amp;"\"&amp;H175&amp;"（"&amp;B175&amp;"）.lnk",
  ""
)</f>
        <v>%USERPROFILE%\AppData\Roaming\Microsoft\Windows\Start Menu\Programs\$QuickAccess\wsr（SFTP接続toRobocipA1＠WinSCP）.lnk</v>
      </c>
      <c r="S175" s="30" t="str">
        <f>IF(
  AND($A175&lt;&gt;"",$I175&lt;&gt;"-",$I175&lt;&gt;""),
  """"&amp;shortcut設定!$F$7&amp;""" """&amp;$V175&amp;""" """&amp;$C175&amp;"""",
  ""
)</f>
        <v/>
      </c>
      <c r="T175" s="10" t="str">
        <f ca="1">IFERROR(
  VLOOKUP(
    $F175,
    shortcut設定!$F:$J,
    MATCH(
      "ProgramsIndex",
      shortcut設定!$F$11:$J$11,
      0
    ),
    FALSE
  ),
  ""
)</f>
        <v>200</v>
      </c>
      <c r="U175" s="37" t="str">
        <f t="shared" si="8"/>
        <v/>
      </c>
      <c r="V175" s="30" t="str">
        <f>IF(
  AND($A175&lt;&gt;"",$I175="○"),
  shortcut設定!$F$5&amp;"\"&amp;T175&amp;"_"&amp;A175&amp;"（"&amp;B175&amp;"）"&amp;U175&amp;".lnk",
  ""
)</f>
        <v/>
      </c>
      <c r="W175" s="30" t="str">
        <f>IF(
  AND($A175&lt;&gt;"",$K175="○"),
  """"&amp;shortcut設定!$F$7&amp;""" """&amp;$X175&amp;""" """&amp;$C175&amp;"""",
  ""
)</f>
        <v/>
      </c>
      <c r="X175" s="10" t="str">
        <f>IF(
  AND($A175&lt;&gt;"",$K175="○"),
  shortcut設定!$F$6&amp;"\"&amp;A175&amp;"（"&amp;B175&amp;"）.lnk",
  ""
)</f>
        <v/>
      </c>
      <c r="Y175" s="138" t="s">
        <v>326</v>
      </c>
    </row>
    <row r="176" spans="1:25">
      <c r="A176" s="10"/>
      <c r="B176" s="10"/>
      <c r="C176" s="10"/>
      <c r="D176" s="32"/>
      <c r="E176" s="32"/>
      <c r="F176" s="10" t="s">
        <v>130</v>
      </c>
      <c r="G176" s="32"/>
      <c r="H176" s="32"/>
      <c r="I176" s="140"/>
      <c r="J176" s="141"/>
      <c r="K176" s="32"/>
      <c r="L176" s="10" t="str">
        <f>IF(
  AND(
    $A176&lt;&gt;"",
    COUNTIF(C:C,$A176)&gt;1
  ),
  "★NG★",
  ""
)</f>
        <v/>
      </c>
      <c r="M176" s="10" t="str">
        <f t="shared" si="9"/>
        <v/>
      </c>
      <c r="N176" s="30" t="str">
        <f>IF(
  AND($A176&lt;&gt;"",$G176="○"),
  "mkdir """&amp;P176&amp;""" &amp; """&amp;shortcut設定!$F$7&amp;""" """&amp;P176&amp;"\"&amp;A176&amp;"（"&amp;B176&amp;"）.lnk"" """&amp;C176&amp;"""",
  ""
)</f>
        <v/>
      </c>
      <c r="O176" s="10" t="str">
        <f>IFERROR(
  VLOOKUP(
    $F176,
    shortcut設定!$F:$J,
    MATCH(
      "ProgramsIndex",
      shortcut設定!$F$11:$J$11,
      0
    ),
    FALSE
  ),
  ""
)</f>
        <v/>
      </c>
      <c r="P176" s="30" t="str">
        <f>IF(
  AND($A176&lt;&gt;"",$G176="○"),
  shortcut設定!$F$4&amp;"\"&amp;O176&amp;"_"&amp;F176,
  ""
)</f>
        <v/>
      </c>
      <c r="Q176" s="30" t="str">
        <f>IF(
  AND($A176&lt;&gt;"",$H176&lt;&gt;"-",$H176&lt;&gt;""),
  "mkdir """&amp;shortcut設定!$F$4&amp;"\"&amp;shortcut設定!$F$8&amp;""" &amp; """&amp;shortcut設定!$F$7&amp;""" """&amp;$R176&amp;""" """&amp;$C176&amp;"""",
  ""
)</f>
        <v/>
      </c>
      <c r="R176" s="31" t="str">
        <f>IF(
  AND($A176&lt;&gt;"",$H176&lt;&gt;"-",$H176&lt;&gt;""),
  shortcut設定!$F$4&amp;"\"&amp;shortcut設定!$F$8&amp;"\"&amp;H176&amp;"（"&amp;B176&amp;"）.lnk",
  ""
)</f>
        <v/>
      </c>
      <c r="S176" s="30" t="str">
        <f>IF(
  AND($A176&lt;&gt;"",$I176&lt;&gt;"-",$I176&lt;&gt;""),
  """"&amp;shortcut設定!$F$7&amp;""" """&amp;$V176&amp;""" """&amp;$C176&amp;"""",
  ""
)</f>
        <v/>
      </c>
      <c r="T176" s="10" t="str">
        <f>IFERROR(
  VLOOKUP(
    $F176,
    shortcut設定!$F:$J,
    MATCH(
      "ProgramsIndex",
      shortcut設定!$F$11:$J$11,
      0
    ),
    FALSE
  ),
  ""
)</f>
        <v/>
      </c>
      <c r="U176" s="37" t="str">
        <f t="shared" si="8"/>
        <v/>
      </c>
      <c r="V176" s="30" t="str">
        <f>IF(
  AND($A176&lt;&gt;"",$I176="○"),
  shortcut設定!$F$5&amp;"\"&amp;T176&amp;"_"&amp;A176&amp;"（"&amp;B176&amp;"）"&amp;U176&amp;".lnk",
  ""
)</f>
        <v/>
      </c>
      <c r="W176" s="30" t="str">
        <f>IF(
  AND($A176&lt;&gt;"",$K176="○"),
  """"&amp;shortcut設定!$F$7&amp;""" """&amp;$X176&amp;""" """&amp;$C176&amp;"""",
  ""
)</f>
        <v/>
      </c>
      <c r="X176" s="10" t="str">
        <f>IF(
  AND($A176&lt;&gt;"",$K176="○"),
  shortcut設定!$F$6&amp;"\"&amp;A176&amp;"（"&amp;B176&amp;"）.lnk",
  ""
)</f>
        <v/>
      </c>
      <c r="Y176" s="138" t="s">
        <v>326</v>
      </c>
    </row>
    <row r="177" spans="1:25">
      <c r="A177" s="10"/>
      <c r="B177" s="10"/>
      <c r="C177" s="10"/>
      <c r="D177" s="32"/>
      <c r="E177" s="32"/>
      <c r="F177" s="10" t="s">
        <v>130</v>
      </c>
      <c r="G177" s="32"/>
      <c r="H177" s="32"/>
      <c r="I177" s="140"/>
      <c r="J177" s="141"/>
      <c r="K177" s="32"/>
      <c r="L177" s="10" t="str">
        <f>IF(
  AND(
    $A177&lt;&gt;"",
    COUNTIF(C:C,$A177)&gt;1
  ),
  "★NG★",
  ""
)</f>
        <v/>
      </c>
      <c r="M177" s="10" t="str">
        <f t="shared" si="9"/>
        <v/>
      </c>
      <c r="N177" s="30" t="str">
        <f>IF(
  AND($A177&lt;&gt;"",$G177="○"),
  "mkdir """&amp;P177&amp;""" &amp; """&amp;shortcut設定!$F$7&amp;""" """&amp;P177&amp;"\"&amp;A177&amp;"（"&amp;B177&amp;"）.lnk"" """&amp;C177&amp;"""",
  ""
)</f>
        <v/>
      </c>
      <c r="O177" s="10" t="str">
        <f>IFERROR(
  VLOOKUP(
    $F177,
    shortcut設定!$F:$J,
    MATCH(
      "ProgramsIndex",
      shortcut設定!$F$11:$J$11,
      0
    ),
    FALSE
  ),
  ""
)</f>
        <v/>
      </c>
      <c r="P177" s="30" t="str">
        <f>IF(
  AND($A177&lt;&gt;"",$G177="○"),
  shortcut設定!$F$4&amp;"\"&amp;O177&amp;"_"&amp;F177,
  ""
)</f>
        <v/>
      </c>
      <c r="Q177" s="30" t="str">
        <f>IF(
  AND($A177&lt;&gt;"",$H177&lt;&gt;"-",$H177&lt;&gt;""),
  "mkdir """&amp;shortcut設定!$F$4&amp;"\"&amp;shortcut設定!$F$8&amp;""" &amp; """&amp;shortcut設定!$F$7&amp;""" """&amp;$R177&amp;""" """&amp;$C177&amp;"""",
  ""
)</f>
        <v/>
      </c>
      <c r="R177" s="31" t="str">
        <f>IF(
  AND($A177&lt;&gt;"",$H177&lt;&gt;"-",$H177&lt;&gt;""),
  shortcut設定!$F$4&amp;"\"&amp;shortcut設定!$F$8&amp;"\"&amp;H177&amp;"（"&amp;B177&amp;"）.lnk",
  ""
)</f>
        <v/>
      </c>
      <c r="S177" s="30" t="str">
        <f>IF(
  AND($A177&lt;&gt;"",$I177&lt;&gt;"-",$I177&lt;&gt;""),
  """"&amp;shortcut設定!$F$7&amp;""" """&amp;$V177&amp;""" """&amp;$C177&amp;"""",
  ""
)</f>
        <v/>
      </c>
      <c r="T177" s="10" t="str">
        <f>IFERROR(
  VLOOKUP(
    $F177,
    shortcut設定!$F:$J,
    MATCH(
      "ProgramsIndex",
      shortcut設定!$F$11:$J$11,
      0
    ),
    FALSE
  ),
  ""
)</f>
        <v/>
      </c>
      <c r="U177" s="37" t="str">
        <f t="shared" si="8"/>
        <v/>
      </c>
      <c r="V177" s="30" t="str">
        <f>IF(
  AND($A177&lt;&gt;"",$I177="○"),
  shortcut設定!$F$5&amp;"\"&amp;T177&amp;"_"&amp;A177&amp;"（"&amp;B177&amp;"）"&amp;U177&amp;".lnk",
  ""
)</f>
        <v/>
      </c>
      <c r="W177" s="30" t="str">
        <f>IF(
  AND($A177&lt;&gt;"",$K177="○"),
  """"&amp;shortcut設定!$F$7&amp;""" """&amp;$X177&amp;""" """&amp;$C177&amp;"""",
  ""
)</f>
        <v/>
      </c>
      <c r="X177" s="10" t="str">
        <f>IF(
  AND($A177&lt;&gt;"",$K177="○"),
  shortcut設定!$F$6&amp;"\"&amp;A177&amp;"（"&amp;B177&amp;"）.lnk",
  ""
)</f>
        <v/>
      </c>
      <c r="Y177" s="138" t="s">
        <v>326</v>
      </c>
    </row>
    <row r="178" spans="1:25">
      <c r="A178" s="10"/>
      <c r="B178" s="10"/>
      <c r="C178" s="10"/>
      <c r="D178" s="32"/>
      <c r="E178" s="32"/>
      <c r="F178" s="10" t="s">
        <v>130</v>
      </c>
      <c r="G178" s="32"/>
      <c r="H178" s="32"/>
      <c r="I178" s="140"/>
      <c r="J178" s="141"/>
      <c r="K178" s="32"/>
      <c r="L178" s="10" t="str">
        <f>IF(
  AND(
    $A178&lt;&gt;"",
    COUNTIF(C:C,$A178)&gt;1
  ),
  "★NG★",
  ""
)</f>
        <v/>
      </c>
      <c r="M178" s="10" t="str">
        <f t="shared" si="9"/>
        <v/>
      </c>
      <c r="N178" s="30" t="str">
        <f>IF(
  AND($A178&lt;&gt;"",$G178="○"),
  "mkdir """&amp;P178&amp;""" &amp; """&amp;shortcut設定!$F$7&amp;""" """&amp;P178&amp;"\"&amp;A178&amp;"（"&amp;B178&amp;"）.lnk"" """&amp;C178&amp;"""",
  ""
)</f>
        <v/>
      </c>
      <c r="O178" s="10" t="str">
        <f>IFERROR(
  VLOOKUP(
    $F178,
    shortcut設定!$F:$J,
    MATCH(
      "ProgramsIndex",
      shortcut設定!$F$11:$J$11,
      0
    ),
    FALSE
  ),
  ""
)</f>
        <v/>
      </c>
      <c r="P178" s="30" t="str">
        <f>IF(
  AND($A178&lt;&gt;"",$G178="○"),
  shortcut設定!$F$4&amp;"\"&amp;O178&amp;"_"&amp;F178,
  ""
)</f>
        <v/>
      </c>
      <c r="Q178" s="30" t="str">
        <f>IF(
  AND($A178&lt;&gt;"",$H178&lt;&gt;"-",$H178&lt;&gt;""),
  "mkdir """&amp;shortcut設定!$F$4&amp;"\"&amp;shortcut設定!$F$8&amp;""" &amp; """&amp;shortcut設定!$F$7&amp;""" """&amp;$R178&amp;""" """&amp;$C178&amp;"""",
  ""
)</f>
        <v/>
      </c>
      <c r="R178" s="31" t="str">
        <f>IF(
  AND($A178&lt;&gt;"",$H178&lt;&gt;"-",$H178&lt;&gt;""),
  shortcut設定!$F$4&amp;"\"&amp;shortcut設定!$F$8&amp;"\"&amp;H178&amp;"（"&amp;B178&amp;"）.lnk",
  ""
)</f>
        <v/>
      </c>
      <c r="S178" s="30" t="str">
        <f>IF(
  AND($A178&lt;&gt;"",$I178&lt;&gt;"-",$I178&lt;&gt;""),
  """"&amp;shortcut設定!$F$7&amp;""" """&amp;$V178&amp;""" """&amp;$C178&amp;"""",
  ""
)</f>
        <v/>
      </c>
      <c r="T178" s="10" t="str">
        <f>IFERROR(
  VLOOKUP(
    $F178,
    shortcut設定!$F:$J,
    MATCH(
      "ProgramsIndex",
      shortcut設定!$F$11:$J$11,
      0
    ),
    FALSE
  ),
  ""
)</f>
        <v/>
      </c>
      <c r="U178" s="37" t="str">
        <f t="shared" si="8"/>
        <v/>
      </c>
      <c r="V178" s="30" t="str">
        <f>IF(
  AND($A178&lt;&gt;"",$I178="○"),
  shortcut設定!$F$5&amp;"\"&amp;T178&amp;"_"&amp;A178&amp;"（"&amp;B178&amp;"）"&amp;U178&amp;".lnk",
  ""
)</f>
        <v/>
      </c>
      <c r="W178" s="30" t="str">
        <f>IF(
  AND($A178&lt;&gt;"",$K178="○"),
  """"&amp;shortcut設定!$F$7&amp;""" """&amp;$X178&amp;""" """&amp;$C178&amp;"""",
  ""
)</f>
        <v/>
      </c>
      <c r="X178" s="10" t="str">
        <f>IF(
  AND($A178&lt;&gt;"",$K178="○"),
  shortcut設定!$F$6&amp;"\"&amp;A178&amp;"（"&amp;B178&amp;"）.lnk",
  ""
)</f>
        <v/>
      </c>
      <c r="Y178" s="138" t="s">
        <v>326</v>
      </c>
    </row>
    <row r="179" spans="1:25">
      <c r="A179" s="10"/>
      <c r="B179" s="10"/>
      <c r="C179" s="10"/>
      <c r="D179" s="32"/>
      <c r="E179" s="32"/>
      <c r="F179" s="10" t="s">
        <v>130</v>
      </c>
      <c r="G179" s="32"/>
      <c r="H179" s="32"/>
      <c r="I179" s="140"/>
      <c r="J179" s="141"/>
      <c r="K179" s="32"/>
      <c r="L179" s="10" t="str">
        <f>IF(
  AND(
    $A179&lt;&gt;"",
    COUNTIF(C:C,$A179)&gt;1
  ),
  "★NG★",
  ""
)</f>
        <v/>
      </c>
      <c r="M179" s="10" t="str">
        <f t="shared" si="9"/>
        <v/>
      </c>
      <c r="N179" s="30" t="str">
        <f>IF(
  AND($A179&lt;&gt;"",$G179="○"),
  "mkdir """&amp;P179&amp;""" &amp; """&amp;shortcut設定!$F$7&amp;""" """&amp;P179&amp;"\"&amp;A179&amp;"（"&amp;B179&amp;"）.lnk"" """&amp;C179&amp;"""",
  ""
)</f>
        <v/>
      </c>
      <c r="O179" s="10" t="str">
        <f>IFERROR(
  VLOOKUP(
    $F179,
    shortcut設定!$F:$J,
    MATCH(
      "ProgramsIndex",
      shortcut設定!$F$11:$J$11,
      0
    ),
    FALSE
  ),
  ""
)</f>
        <v/>
      </c>
      <c r="P179" s="30" t="str">
        <f>IF(
  AND($A179&lt;&gt;"",$G179="○"),
  shortcut設定!$F$4&amp;"\"&amp;O179&amp;"_"&amp;F179,
  ""
)</f>
        <v/>
      </c>
      <c r="Q179" s="30" t="str">
        <f>IF(
  AND($A179&lt;&gt;"",$H179&lt;&gt;"-",$H179&lt;&gt;""),
  "mkdir """&amp;shortcut設定!$F$4&amp;"\"&amp;shortcut設定!$F$8&amp;""" &amp; """&amp;shortcut設定!$F$7&amp;""" """&amp;$R179&amp;""" """&amp;$C179&amp;"""",
  ""
)</f>
        <v/>
      </c>
      <c r="R179" s="31" t="str">
        <f>IF(
  AND($A179&lt;&gt;"",$H179&lt;&gt;"-",$H179&lt;&gt;""),
  shortcut設定!$F$4&amp;"\"&amp;shortcut設定!$F$8&amp;"\"&amp;H179&amp;"（"&amp;B179&amp;"）.lnk",
  ""
)</f>
        <v/>
      </c>
      <c r="S179" s="30" t="str">
        <f>IF(
  AND($A179&lt;&gt;"",$I179&lt;&gt;"-",$I179&lt;&gt;""),
  """"&amp;shortcut設定!$F$7&amp;""" """&amp;$V179&amp;""" """&amp;$C179&amp;"""",
  ""
)</f>
        <v/>
      </c>
      <c r="T179" s="10" t="str">
        <f>IFERROR(
  VLOOKUP(
    $F179,
    shortcut設定!$F:$J,
    MATCH(
      "ProgramsIndex",
      shortcut設定!$F$11:$J$11,
      0
    ),
    FALSE
  ),
  ""
)</f>
        <v/>
      </c>
      <c r="U179" s="37" t="str">
        <f t="shared" si="8"/>
        <v/>
      </c>
      <c r="V179" s="30" t="str">
        <f>IF(
  AND($A179&lt;&gt;"",$I179="○"),
  shortcut設定!$F$5&amp;"\"&amp;T179&amp;"_"&amp;A179&amp;"（"&amp;B179&amp;"）"&amp;U179&amp;".lnk",
  ""
)</f>
        <v/>
      </c>
      <c r="W179" s="30" t="str">
        <f>IF(
  AND($A179&lt;&gt;"",$K179="○"),
  """"&amp;shortcut設定!$F$7&amp;""" """&amp;$X179&amp;""" """&amp;$C179&amp;"""",
  ""
)</f>
        <v/>
      </c>
      <c r="X179" s="10" t="str">
        <f>IF(
  AND($A179&lt;&gt;"",$K179="○"),
  shortcut設定!$F$6&amp;"\"&amp;A179&amp;"（"&amp;B179&amp;"）.lnk",
  ""
)</f>
        <v/>
      </c>
      <c r="Y179" s="138" t="s">
        <v>326</v>
      </c>
    </row>
    <row r="180" spans="1:25">
      <c r="A180" s="10"/>
      <c r="B180" s="10"/>
      <c r="C180" s="10"/>
      <c r="D180" s="32"/>
      <c r="E180" s="32"/>
      <c r="F180" s="10" t="s">
        <v>130</v>
      </c>
      <c r="G180" s="32"/>
      <c r="H180" s="32"/>
      <c r="I180" s="140"/>
      <c r="J180" s="141"/>
      <c r="K180" s="32"/>
      <c r="L180" s="10" t="str">
        <f>IF(
  AND(
    $A180&lt;&gt;"",
    COUNTIF(C:C,$A180)&gt;1
  ),
  "★NG★",
  ""
)</f>
        <v/>
      </c>
      <c r="M180" s="10" t="str">
        <f t="shared" si="9"/>
        <v/>
      </c>
      <c r="N180" s="30" t="str">
        <f>IF(
  AND($A180&lt;&gt;"",$G180="○"),
  "mkdir """&amp;P180&amp;""" &amp; """&amp;shortcut設定!$F$7&amp;""" """&amp;P180&amp;"\"&amp;A180&amp;"（"&amp;B180&amp;"）.lnk"" """&amp;C180&amp;"""",
  ""
)</f>
        <v/>
      </c>
      <c r="O180" s="10" t="str">
        <f>IFERROR(
  VLOOKUP(
    $F180,
    shortcut設定!$F:$J,
    MATCH(
      "ProgramsIndex",
      shortcut設定!$F$11:$J$11,
      0
    ),
    FALSE
  ),
  ""
)</f>
        <v/>
      </c>
      <c r="P180" s="30" t="str">
        <f>IF(
  AND($A180&lt;&gt;"",$G180="○"),
  shortcut設定!$F$4&amp;"\"&amp;O180&amp;"_"&amp;F180,
  ""
)</f>
        <v/>
      </c>
      <c r="Q180" s="30" t="str">
        <f>IF(
  AND($A180&lt;&gt;"",$H180&lt;&gt;"-",$H180&lt;&gt;""),
  "mkdir """&amp;shortcut設定!$F$4&amp;"\"&amp;shortcut設定!$F$8&amp;""" &amp; """&amp;shortcut設定!$F$7&amp;""" """&amp;$R180&amp;""" """&amp;$C180&amp;"""",
  ""
)</f>
        <v/>
      </c>
      <c r="R180" s="31" t="str">
        <f>IF(
  AND($A180&lt;&gt;"",$H180&lt;&gt;"-",$H180&lt;&gt;""),
  shortcut設定!$F$4&amp;"\"&amp;shortcut設定!$F$8&amp;"\"&amp;H180&amp;"（"&amp;B180&amp;"）.lnk",
  ""
)</f>
        <v/>
      </c>
      <c r="S180" s="30" t="str">
        <f>IF(
  AND($A180&lt;&gt;"",$I180&lt;&gt;"-",$I180&lt;&gt;""),
  """"&amp;shortcut設定!$F$7&amp;""" """&amp;$V180&amp;""" """&amp;$C180&amp;"""",
  ""
)</f>
        <v/>
      </c>
      <c r="T180" s="10" t="str">
        <f>IFERROR(
  VLOOKUP(
    $F180,
    shortcut設定!$F:$J,
    MATCH(
      "ProgramsIndex",
      shortcut設定!$F$11:$J$11,
      0
    ),
    FALSE
  ),
  ""
)</f>
        <v/>
      </c>
      <c r="U180" s="37" t="str">
        <f t="shared" si="8"/>
        <v/>
      </c>
      <c r="V180" s="30" t="str">
        <f>IF(
  AND($A180&lt;&gt;"",$I180="○"),
  shortcut設定!$F$5&amp;"\"&amp;T180&amp;"_"&amp;A180&amp;"（"&amp;B180&amp;"）"&amp;U180&amp;".lnk",
  ""
)</f>
        <v/>
      </c>
      <c r="W180" s="30" t="str">
        <f>IF(
  AND($A180&lt;&gt;"",$K180="○"),
  """"&amp;shortcut設定!$F$7&amp;""" """&amp;$X180&amp;""" """&amp;$C180&amp;"""",
  ""
)</f>
        <v/>
      </c>
      <c r="X180" s="10" t="str">
        <f>IF(
  AND($A180&lt;&gt;"",$K180="○"),
  shortcut設定!$F$6&amp;"\"&amp;A180&amp;"（"&amp;B180&amp;"）.lnk",
  ""
)</f>
        <v/>
      </c>
      <c r="Y180" s="138" t="s">
        <v>326</v>
      </c>
    </row>
    <row r="181" spans="1:25">
      <c r="A181" s="10"/>
      <c r="B181" s="10"/>
      <c r="C181" s="10"/>
      <c r="D181" s="32"/>
      <c r="E181" s="32"/>
      <c r="F181" s="10" t="s">
        <v>130</v>
      </c>
      <c r="G181" s="32"/>
      <c r="H181" s="32"/>
      <c r="I181" s="140"/>
      <c r="J181" s="141"/>
      <c r="K181" s="32"/>
      <c r="L181" s="10" t="str">
        <f>IF(
  AND(
    $A181&lt;&gt;"",
    COUNTIF(C:C,$A181)&gt;1
  ),
  "★NG★",
  ""
)</f>
        <v/>
      </c>
      <c r="M181" s="10" t="str">
        <f t="shared" si="9"/>
        <v/>
      </c>
      <c r="N181" s="30" t="str">
        <f>IF(
  AND($A181&lt;&gt;"",$G181="○"),
  "mkdir """&amp;P181&amp;""" &amp; """&amp;shortcut設定!$F$7&amp;""" """&amp;P181&amp;"\"&amp;A181&amp;"（"&amp;B181&amp;"）.lnk"" """&amp;C181&amp;"""",
  ""
)</f>
        <v/>
      </c>
      <c r="O181" s="10" t="str">
        <f>IFERROR(
  VLOOKUP(
    $F181,
    shortcut設定!$F:$J,
    MATCH(
      "ProgramsIndex",
      shortcut設定!$F$11:$J$11,
      0
    ),
    FALSE
  ),
  ""
)</f>
        <v/>
      </c>
      <c r="P181" s="30" t="str">
        <f>IF(
  AND($A181&lt;&gt;"",$G181="○"),
  shortcut設定!$F$4&amp;"\"&amp;O181&amp;"_"&amp;F181,
  ""
)</f>
        <v/>
      </c>
      <c r="Q181" s="30" t="str">
        <f>IF(
  AND($A181&lt;&gt;"",$H181&lt;&gt;"-",$H181&lt;&gt;""),
  "mkdir """&amp;shortcut設定!$F$4&amp;"\"&amp;shortcut設定!$F$8&amp;""" &amp; """&amp;shortcut設定!$F$7&amp;""" """&amp;$R181&amp;""" """&amp;$C181&amp;"""",
  ""
)</f>
        <v/>
      </c>
      <c r="R181" s="31" t="str">
        <f>IF(
  AND($A181&lt;&gt;"",$H181&lt;&gt;"-",$H181&lt;&gt;""),
  shortcut設定!$F$4&amp;"\"&amp;shortcut設定!$F$8&amp;"\"&amp;H181&amp;"（"&amp;B181&amp;"）.lnk",
  ""
)</f>
        <v/>
      </c>
      <c r="S181" s="30" t="str">
        <f>IF(
  AND($A181&lt;&gt;"",$I181&lt;&gt;"-",$I181&lt;&gt;""),
  """"&amp;shortcut設定!$F$7&amp;""" """&amp;$V181&amp;""" """&amp;$C181&amp;"""",
  ""
)</f>
        <v/>
      </c>
      <c r="T181" s="10" t="str">
        <f>IFERROR(
  VLOOKUP(
    $F181,
    shortcut設定!$F:$J,
    MATCH(
      "ProgramsIndex",
      shortcut設定!$F$11:$J$11,
      0
    ),
    FALSE
  ),
  ""
)</f>
        <v/>
      </c>
      <c r="U181" s="37" t="str">
        <f t="shared" si="8"/>
        <v/>
      </c>
      <c r="V181" s="30" t="str">
        <f>IF(
  AND($A181&lt;&gt;"",$I181="○"),
  shortcut設定!$F$5&amp;"\"&amp;T181&amp;"_"&amp;A181&amp;"（"&amp;B181&amp;"）"&amp;U181&amp;".lnk",
  ""
)</f>
        <v/>
      </c>
      <c r="W181" s="30" t="str">
        <f>IF(
  AND($A181&lt;&gt;"",$K181="○"),
  """"&amp;shortcut設定!$F$7&amp;""" """&amp;$X181&amp;""" """&amp;$C181&amp;"""",
  ""
)</f>
        <v/>
      </c>
      <c r="X181" s="10" t="str">
        <f>IF(
  AND($A181&lt;&gt;"",$K181="○"),
  shortcut設定!$F$6&amp;"\"&amp;A181&amp;"（"&amp;B181&amp;"）.lnk",
  ""
)</f>
        <v/>
      </c>
      <c r="Y181" s="138" t="s">
        <v>326</v>
      </c>
    </row>
    <row r="182" spans="1:25">
      <c r="A182" s="10"/>
      <c r="B182" s="10"/>
      <c r="C182" s="10"/>
      <c r="D182" s="32"/>
      <c r="E182" s="32"/>
      <c r="F182" s="10" t="s">
        <v>130</v>
      </c>
      <c r="G182" s="32"/>
      <c r="H182" s="32"/>
      <c r="I182" s="140"/>
      <c r="J182" s="141"/>
      <c r="K182" s="32"/>
      <c r="L182" s="10" t="str">
        <f>IF(
  AND(
    $A182&lt;&gt;"",
    COUNTIF(C:C,$A182)&gt;1
  ),
  "★NG★",
  ""
)</f>
        <v/>
      </c>
      <c r="M182" s="10" t="str">
        <f t="shared" si="9"/>
        <v/>
      </c>
      <c r="N182" s="30" t="str">
        <f>IF(
  AND($A182&lt;&gt;"",$G182="○"),
  "mkdir """&amp;P182&amp;""" &amp; """&amp;shortcut設定!$F$7&amp;""" """&amp;P182&amp;"\"&amp;A182&amp;"（"&amp;B182&amp;"）.lnk"" """&amp;C182&amp;"""",
  ""
)</f>
        <v/>
      </c>
      <c r="O182" s="10" t="str">
        <f>IFERROR(
  VLOOKUP(
    $F182,
    shortcut設定!$F:$J,
    MATCH(
      "ProgramsIndex",
      shortcut設定!$F$11:$J$11,
      0
    ),
    FALSE
  ),
  ""
)</f>
        <v/>
      </c>
      <c r="P182" s="30" t="str">
        <f>IF(
  AND($A182&lt;&gt;"",$G182="○"),
  shortcut設定!$F$4&amp;"\"&amp;O182&amp;"_"&amp;F182,
  ""
)</f>
        <v/>
      </c>
      <c r="Q182" s="30" t="str">
        <f>IF(
  AND($A182&lt;&gt;"",$H182&lt;&gt;"-",$H182&lt;&gt;""),
  "mkdir """&amp;shortcut設定!$F$4&amp;"\"&amp;shortcut設定!$F$8&amp;""" &amp; """&amp;shortcut設定!$F$7&amp;""" """&amp;$R182&amp;""" """&amp;$C182&amp;"""",
  ""
)</f>
        <v/>
      </c>
      <c r="R182" s="31" t="str">
        <f>IF(
  AND($A182&lt;&gt;"",$H182&lt;&gt;"-",$H182&lt;&gt;""),
  shortcut設定!$F$4&amp;"\"&amp;shortcut設定!$F$8&amp;"\"&amp;H182&amp;"（"&amp;B182&amp;"）.lnk",
  ""
)</f>
        <v/>
      </c>
      <c r="S182" s="30" t="str">
        <f>IF(
  AND($A182&lt;&gt;"",$I182&lt;&gt;"-",$I182&lt;&gt;""),
  """"&amp;shortcut設定!$F$7&amp;""" """&amp;$V182&amp;""" """&amp;$C182&amp;"""",
  ""
)</f>
        <v/>
      </c>
      <c r="T182" s="10" t="str">
        <f>IFERROR(
  VLOOKUP(
    $F182,
    shortcut設定!$F:$J,
    MATCH(
      "ProgramsIndex",
      shortcut設定!$F$11:$J$11,
      0
    ),
    FALSE
  ),
  ""
)</f>
        <v/>
      </c>
      <c r="U182" s="37" t="str">
        <f t="shared" si="8"/>
        <v/>
      </c>
      <c r="V182" s="30" t="str">
        <f>IF(
  AND($A182&lt;&gt;"",$I182="○"),
  shortcut設定!$F$5&amp;"\"&amp;T182&amp;"_"&amp;A182&amp;"（"&amp;B182&amp;"）"&amp;U182&amp;".lnk",
  ""
)</f>
        <v/>
      </c>
      <c r="W182" s="30" t="str">
        <f>IF(
  AND($A182&lt;&gt;"",$K182="○"),
  """"&amp;shortcut設定!$F$7&amp;""" """&amp;$X182&amp;""" """&amp;$C182&amp;"""",
  ""
)</f>
        <v/>
      </c>
      <c r="X182" s="10" t="str">
        <f>IF(
  AND($A182&lt;&gt;"",$K182="○"),
  shortcut設定!$F$6&amp;"\"&amp;A182&amp;"（"&amp;B182&amp;"）.lnk",
  ""
)</f>
        <v/>
      </c>
      <c r="Y182" s="138" t="s">
        <v>326</v>
      </c>
    </row>
    <row r="183" spans="1:25" ht="1.5" customHeight="1">
      <c r="A183" s="33"/>
      <c r="B183" s="33"/>
      <c r="C183" s="33"/>
      <c r="D183" s="33"/>
      <c r="E183" s="33"/>
      <c r="F183" s="33"/>
      <c r="G183" s="33"/>
      <c r="H183" s="33"/>
      <c r="I183" s="34"/>
      <c r="J183" s="35"/>
      <c r="K183" s="33"/>
      <c r="L183" s="33"/>
      <c r="M183" s="33"/>
      <c r="N183" s="34"/>
      <c r="O183" s="33"/>
      <c r="P183" s="34"/>
      <c r="Q183" s="34"/>
      <c r="R183" s="35"/>
      <c r="S183" s="34"/>
      <c r="T183" s="33"/>
      <c r="U183" s="137"/>
      <c r="V183" s="34"/>
      <c r="W183" s="34"/>
      <c r="X183" s="33"/>
      <c r="Y183" s="138" t="s">
        <v>326</v>
      </c>
    </row>
  </sheetData>
  <autoFilter ref="A2:Y182" xr:uid="{734416C5-2068-4066-935A-BD778014C1E0}"/>
  <phoneticPr fontId="2"/>
  <dataValidations count="1">
    <dataValidation type="list" allowBlank="1" showInputMessage="1" showErrorMessage="1" sqref="F4:F182" xr:uid="{BC34F2BF-1C76-48EE-A440-60DE28D5BBFA}">
      <formula1>カテゴリ</formula1>
    </dataValidation>
  </dataValidations>
  <pageMargins left="0.7" right="0.7" top="0.75" bottom="0.75" header="0.3" footer="0.3"/>
  <pageSetup paperSize="9" scale="36" orientation="portrait" r:id="rId1"/>
  <colBreaks count="1" manualBreakCount="1">
    <brk id="14"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1:L32"/>
  <sheetViews>
    <sheetView showGridLines="0" view="pageBreakPreview" zoomScaleNormal="100" zoomScaleSheetLayoutView="100" workbookViewId="0">
      <pane xSplit="2" ySplit="2" topLeftCell="C3" activePane="bottomRight" state="frozen"/>
      <selection activeCell="G17" sqref="G17"/>
      <selection pane="topRight" activeCell="G17" sqref="G17"/>
      <selection pane="bottomLeft" activeCell="G17" sqref="G17"/>
      <selection pane="bottomRight" activeCell="H24" sqref="H24"/>
    </sheetView>
  </sheetViews>
  <sheetFormatPr defaultRowHeight="11.25"/>
  <cols>
    <col min="1" max="1" width="22.33203125" customWidth="1"/>
    <col min="2" max="2" width="33.5" customWidth="1"/>
    <col min="3" max="4" width="7.83203125" style="4" customWidth="1"/>
    <col min="5" max="5" width="8" style="4" bestFit="1" customWidth="1"/>
    <col min="6" max="7" width="10.5" style="4" customWidth="1"/>
    <col min="8" max="8" width="116.5" bestFit="1" customWidth="1"/>
    <col min="9" max="9" width="67.6640625" customWidth="1"/>
    <col min="10" max="11" width="10.5" customWidth="1"/>
    <col min="12" max="12" width="3.1640625" customWidth="1"/>
  </cols>
  <sheetData>
    <row r="1" spans="1:12">
      <c r="C1" s="6" t="s">
        <v>316</v>
      </c>
      <c r="D1" s="6"/>
      <c r="F1" s="6" t="s">
        <v>76</v>
      </c>
      <c r="G1" s="6"/>
      <c r="H1" s="6" t="s">
        <v>72</v>
      </c>
      <c r="I1" s="6"/>
      <c r="J1" s="28" t="s">
        <v>127</v>
      </c>
      <c r="K1" s="28"/>
      <c r="L1" t="s">
        <v>46</v>
      </c>
    </row>
    <row r="2" spans="1:12" s="4" customFormat="1">
      <c r="A2" s="3" t="s">
        <v>49</v>
      </c>
      <c r="B2" s="3" t="s">
        <v>50</v>
      </c>
      <c r="C2" s="3" t="s">
        <v>319</v>
      </c>
      <c r="D2" s="3" t="s">
        <v>320</v>
      </c>
      <c r="E2" s="3" t="s">
        <v>32</v>
      </c>
      <c r="F2" s="3" t="s">
        <v>44</v>
      </c>
      <c r="G2" s="3" t="s">
        <v>75</v>
      </c>
      <c r="H2" s="3" t="s">
        <v>73</v>
      </c>
      <c r="I2" s="3" t="s">
        <v>74</v>
      </c>
      <c r="J2" s="29" t="s">
        <v>332</v>
      </c>
      <c r="K2" s="29" t="s">
        <v>333</v>
      </c>
      <c r="L2" s="4" t="s">
        <v>46</v>
      </c>
    </row>
    <row r="3" spans="1:12">
      <c r="A3" s="1" t="s">
        <v>51</v>
      </c>
      <c r="B3" s="1" t="s">
        <v>39</v>
      </c>
      <c r="C3" s="2" t="s">
        <v>284</v>
      </c>
      <c r="D3" s="2" t="s">
        <v>317</v>
      </c>
      <c r="E3" s="2" t="s">
        <v>31</v>
      </c>
      <c r="F3" s="2" t="s">
        <v>45</v>
      </c>
      <c r="G3" s="2" t="s">
        <v>5</v>
      </c>
      <c r="H3" s="1" t="s">
        <v>35</v>
      </c>
      <c r="I3" s="1" t="s">
        <v>36</v>
      </c>
      <c r="J3" s="1" t="str">
        <f t="shared" ref="J3:J19" si="0">IF(F3="○","rename """&amp;H3&amp;""" """&amp;RIGHT(H3,LEN(H3)-FIND("●",SUBSTITUTE(H3,"\","●",LEN(H3)-LEN(SUBSTITUTE(H3,"\","")))))&amp;"_bak""","")</f>
        <v/>
      </c>
      <c r="K3" s="1" t="str">
        <f t="shared" ref="K3:K28" si="1">IF(B3="","","mklink "&amp;IF(E3="folder","/d ","")&amp;""""&amp;H3&amp;""" """&amp;I3&amp;"""")</f>
        <v>mklink /d "C:\root" "%USERPROFILE%\_root"</v>
      </c>
      <c r="L3" t="s">
        <v>46</v>
      </c>
    </row>
    <row r="4" spans="1:12">
      <c r="A4" s="1" t="s">
        <v>51</v>
      </c>
      <c r="B4" s="1" t="s">
        <v>6</v>
      </c>
      <c r="C4" s="2" t="s">
        <v>284</v>
      </c>
      <c r="D4" s="2" t="s">
        <v>317</v>
      </c>
      <c r="E4" s="2" t="s">
        <v>31</v>
      </c>
      <c r="F4" s="2" t="s">
        <v>45</v>
      </c>
      <c r="G4" s="2" t="s">
        <v>5</v>
      </c>
      <c r="H4" s="1" t="s">
        <v>33</v>
      </c>
      <c r="I4" s="1" t="s">
        <v>37</v>
      </c>
      <c r="J4" s="1" t="str">
        <f t="shared" si="0"/>
        <v/>
      </c>
      <c r="K4" s="1" t="str">
        <f t="shared" si="1"/>
        <v>mklink /d "C:\codes" "%USERPROFILE%\_root\30_tool"</v>
      </c>
      <c r="L4" t="s">
        <v>46</v>
      </c>
    </row>
    <row r="5" spans="1:12">
      <c r="A5" s="1" t="s">
        <v>51</v>
      </c>
      <c r="B5" s="1" t="s">
        <v>52</v>
      </c>
      <c r="C5" s="2" t="s">
        <v>284</v>
      </c>
      <c r="D5" s="2" t="s">
        <v>317</v>
      </c>
      <c r="E5" s="2" t="s">
        <v>31</v>
      </c>
      <c r="F5" s="2" t="s">
        <v>45</v>
      </c>
      <c r="G5" s="2" t="s">
        <v>5</v>
      </c>
      <c r="H5" s="1" t="s">
        <v>38</v>
      </c>
      <c r="I5" s="1" t="s">
        <v>71</v>
      </c>
      <c r="J5" s="1" t="str">
        <f t="shared" si="0"/>
        <v/>
      </c>
      <c r="K5" s="1" t="str">
        <f t="shared" si="1"/>
        <v>mklink /d "C:\prg_exe" "%USERPROFILE%\_root\38_programs"</v>
      </c>
      <c r="L5" t="s">
        <v>46</v>
      </c>
    </row>
    <row r="6" spans="1:12">
      <c r="A6" s="1" t="s">
        <v>51</v>
      </c>
      <c r="B6" s="1" t="s">
        <v>7</v>
      </c>
      <c r="C6" s="2" t="s">
        <v>284</v>
      </c>
      <c r="D6" s="2" t="s">
        <v>317</v>
      </c>
      <c r="E6" s="2" t="s">
        <v>31</v>
      </c>
      <c r="F6" s="2" t="s">
        <v>45</v>
      </c>
      <c r="G6" s="2" t="s">
        <v>5</v>
      </c>
      <c r="H6" s="1" t="s">
        <v>34</v>
      </c>
      <c r="I6" s="1" t="s">
        <v>70</v>
      </c>
      <c r="J6" s="1" t="str">
        <f t="shared" si="0"/>
        <v/>
      </c>
      <c r="K6" s="1" t="str">
        <f t="shared" si="1"/>
        <v>mklink /d "C:\other" "%USERPROFILE%\_root\39_other"</v>
      </c>
      <c r="L6" t="s">
        <v>46</v>
      </c>
    </row>
    <row r="7" spans="1:12">
      <c r="A7" s="7" t="s">
        <v>53</v>
      </c>
      <c r="B7" s="1" t="s">
        <v>54</v>
      </c>
      <c r="C7" s="2" t="s">
        <v>284</v>
      </c>
      <c r="D7" s="2" t="s">
        <v>284</v>
      </c>
      <c r="E7" s="2" t="s">
        <v>31</v>
      </c>
      <c r="F7" s="2" t="s">
        <v>5</v>
      </c>
      <c r="G7" s="2" t="s">
        <v>5</v>
      </c>
      <c r="H7" s="1" t="s">
        <v>29</v>
      </c>
      <c r="I7" s="1" t="s">
        <v>10</v>
      </c>
      <c r="J7" s="1" t="str">
        <f t="shared" si="0"/>
        <v>rename "%USERPROFILE%\AppData\Roaming\Microsoft\AddIns" "AddIns_bak"</v>
      </c>
      <c r="K7" s="1" t="str">
        <f t="shared" si="1"/>
        <v>mklink /d "%USERPROFILE%\AppData\Roaming\Microsoft\AddIns" "C:\codes\vba\excel\AddIns"</v>
      </c>
      <c r="L7" t="s">
        <v>46</v>
      </c>
    </row>
    <row r="8" spans="1:12">
      <c r="A8" s="7" t="s">
        <v>53</v>
      </c>
      <c r="B8" s="1" t="s">
        <v>55</v>
      </c>
      <c r="C8" s="2" t="s">
        <v>284</v>
      </c>
      <c r="D8" s="2" t="s">
        <v>284</v>
      </c>
      <c r="E8" s="2" t="s">
        <v>31</v>
      </c>
      <c r="F8" s="2" t="s">
        <v>5</v>
      </c>
      <c r="G8" s="2" t="s">
        <v>5</v>
      </c>
      <c r="H8" s="1" t="s">
        <v>40</v>
      </c>
      <c r="I8" s="1" t="s">
        <v>41</v>
      </c>
      <c r="J8" s="1" t="str">
        <f t="shared" si="0"/>
        <v>rename "%USERPROFILE%\AppData\Roaming\Microsoft\Word\STARTUP" "STARTUP_bak"</v>
      </c>
      <c r="K8" s="1" t="str">
        <f t="shared" si="1"/>
        <v>mklink /d "%USERPROFILE%\AppData\Roaming\Microsoft\Word\STARTUP" "C:\codes\vba\word\AddIns"</v>
      </c>
      <c r="L8" t="s">
        <v>46</v>
      </c>
    </row>
    <row r="9" spans="1:12">
      <c r="A9" s="7" t="s">
        <v>53</v>
      </c>
      <c r="B9" s="1" t="s">
        <v>56</v>
      </c>
      <c r="C9" s="2" t="s">
        <v>284</v>
      </c>
      <c r="D9" s="2" t="s">
        <v>284</v>
      </c>
      <c r="E9" s="2" t="s">
        <v>31</v>
      </c>
      <c r="F9" s="2" t="s">
        <v>5</v>
      </c>
      <c r="G9" s="2" t="s">
        <v>5</v>
      </c>
      <c r="H9" s="1" t="s">
        <v>43</v>
      </c>
      <c r="I9" s="1" t="s">
        <v>42</v>
      </c>
      <c r="J9" s="1" t="str">
        <f t="shared" si="0"/>
        <v>rename "%USERPROFILE%\AppData\Roaming\Microsoft\Outlook" "Outlook_bak"</v>
      </c>
      <c r="K9" s="1" t="str">
        <f t="shared" si="1"/>
        <v>mklink /d "%USERPROFILE%\AppData\Roaming\Microsoft\Outlook" "C:\codes\vba\outlook\AddIns"</v>
      </c>
      <c r="L9" t="s">
        <v>46</v>
      </c>
    </row>
    <row r="10" spans="1:12">
      <c r="A10" s="7" t="s">
        <v>296</v>
      </c>
      <c r="B10" s="1" t="s">
        <v>57</v>
      </c>
      <c r="C10" s="2" t="s">
        <v>284</v>
      </c>
      <c r="D10" s="2" t="s">
        <v>284</v>
      </c>
      <c r="E10" s="2" t="s">
        <v>31</v>
      </c>
      <c r="F10" s="2" t="s">
        <v>5</v>
      </c>
      <c r="G10" s="2" t="s">
        <v>5</v>
      </c>
      <c r="H10" s="1" t="s">
        <v>276</v>
      </c>
      <c r="I10" s="1" t="s">
        <v>15</v>
      </c>
      <c r="J10" s="1" t="str">
        <f t="shared" si="0"/>
        <v>rename "C:\prg_exe\Hidemaru\macro" "macro_bak"</v>
      </c>
      <c r="K10" s="1" t="str">
        <f t="shared" si="1"/>
        <v>mklink /d "C:\prg_exe\Hidemaru\macro" "C:\codes\hmac"</v>
      </c>
      <c r="L10" t="s">
        <v>46</v>
      </c>
    </row>
    <row r="11" spans="1:12">
      <c r="A11" s="7" t="s">
        <v>296</v>
      </c>
      <c r="B11" s="1" t="s">
        <v>58</v>
      </c>
      <c r="C11" s="2" t="s">
        <v>284</v>
      </c>
      <c r="D11" s="2" t="s">
        <v>284</v>
      </c>
      <c r="E11" s="2" t="s">
        <v>31</v>
      </c>
      <c r="F11" s="2" t="s">
        <v>5</v>
      </c>
      <c r="G11" s="2" t="s">
        <v>5</v>
      </c>
      <c r="H11" s="1" t="s">
        <v>27</v>
      </c>
      <c r="I11" s="1" t="s">
        <v>18</v>
      </c>
      <c r="J11" s="1" t="str">
        <f t="shared" si="0"/>
        <v>rename "C:\prg_exe\Hidemaru\setting" "setting_bak"</v>
      </c>
      <c r="K11" s="1" t="str">
        <f t="shared" si="1"/>
        <v>mklink /d "C:\prg_exe\Hidemaru\setting" "C:\other\setting\hidemaru"</v>
      </c>
      <c r="L11" t="s">
        <v>46</v>
      </c>
    </row>
    <row r="12" spans="1:12">
      <c r="A12" s="7" t="s">
        <v>299</v>
      </c>
      <c r="B12" s="1" t="s">
        <v>59</v>
      </c>
      <c r="C12" s="2" t="s">
        <v>284</v>
      </c>
      <c r="D12" s="2" t="s">
        <v>284</v>
      </c>
      <c r="E12" s="2" t="s">
        <v>30</v>
      </c>
      <c r="F12" s="2" t="s">
        <v>5</v>
      </c>
      <c r="G12" s="2" t="s">
        <v>5</v>
      </c>
      <c r="H12" s="1" t="s">
        <v>19</v>
      </c>
      <c r="I12" s="1" t="s">
        <v>8</v>
      </c>
      <c r="J12" s="1" t="str">
        <f t="shared" si="0"/>
        <v>rename "C:\prg_exe\Vim\_gvimrc" "_gvimrc_bak"</v>
      </c>
      <c r="K12" s="1" t="str">
        <f t="shared" si="1"/>
        <v>mklink "C:\prg_exe\Vim\_gvimrc" "C:\codes\vim\_gvimrc"</v>
      </c>
      <c r="L12" t="s">
        <v>46</v>
      </c>
    </row>
    <row r="13" spans="1:12">
      <c r="A13" s="7" t="s">
        <v>299</v>
      </c>
      <c r="B13" s="1" t="s">
        <v>60</v>
      </c>
      <c r="C13" s="2" t="s">
        <v>284</v>
      </c>
      <c r="D13" s="2" t="s">
        <v>284</v>
      </c>
      <c r="E13" s="2" t="s">
        <v>30</v>
      </c>
      <c r="F13" s="2" t="s">
        <v>5</v>
      </c>
      <c r="G13" s="2" t="s">
        <v>5</v>
      </c>
      <c r="H13" s="1" t="s">
        <v>20</v>
      </c>
      <c r="I13" s="1" t="s">
        <v>9</v>
      </c>
      <c r="J13" s="1" t="str">
        <f t="shared" si="0"/>
        <v>rename "C:\prg_exe\Vim\_vimrc" "_vimrc_bak"</v>
      </c>
      <c r="K13" s="1" t="str">
        <f t="shared" si="1"/>
        <v>mklink "C:\prg_exe\Vim\_vimrc" "C:\codes\vim\_vimrc"</v>
      </c>
      <c r="L13" t="s">
        <v>46</v>
      </c>
    </row>
    <row r="14" spans="1:12">
      <c r="A14" s="7" t="s">
        <v>61</v>
      </c>
      <c r="B14" s="1" t="s">
        <v>62</v>
      </c>
      <c r="C14" s="2" t="s">
        <v>284</v>
      </c>
      <c r="D14" s="2" t="s">
        <v>284</v>
      </c>
      <c r="E14" s="2" t="s">
        <v>30</v>
      </c>
      <c r="F14" s="2" t="s">
        <v>5</v>
      </c>
      <c r="G14" s="2" t="s">
        <v>5</v>
      </c>
      <c r="H14" s="1" t="s">
        <v>21</v>
      </c>
      <c r="I14" s="1" t="s">
        <v>11</v>
      </c>
      <c r="J14" s="1" t="str">
        <f t="shared" si="0"/>
        <v>rename "C:\prg_exe\Vim\_plugins_user\bufferlist.vim\plugin\bufferlist.vim" "bufferlist.vim_bak"</v>
      </c>
      <c r="K14" s="1" t="str">
        <f t="shared" si="1"/>
        <v>mklink "C:\prg_exe\Vim\_plugins_user\bufferlist.vim\plugin\bufferlist.vim" "C:\codes\vim\_plugins_user\bufferlist.vim\plugin\bufferlist.vim"</v>
      </c>
      <c r="L14" t="s">
        <v>46</v>
      </c>
    </row>
    <row r="15" spans="1:12">
      <c r="A15" s="7" t="s">
        <v>61</v>
      </c>
      <c r="B15" s="1" t="s">
        <v>63</v>
      </c>
      <c r="C15" s="2" t="s">
        <v>284</v>
      </c>
      <c r="D15" s="2" t="s">
        <v>284</v>
      </c>
      <c r="E15" s="2" t="s">
        <v>30</v>
      </c>
      <c r="F15" s="2" t="s">
        <v>5</v>
      </c>
      <c r="G15" s="2" t="s">
        <v>5</v>
      </c>
      <c r="H15" s="1" t="s">
        <v>22</v>
      </c>
      <c r="I15" s="1" t="s">
        <v>12</v>
      </c>
      <c r="J15" s="1" t="str">
        <f t="shared" si="0"/>
        <v>rename "C:\prg_exe\Vim\_plugins_user\FavEx\plugin\favex.vim" "favex.vim_bak"</v>
      </c>
      <c r="K15" s="1" t="str">
        <f t="shared" si="1"/>
        <v>mklink "C:\prg_exe\Vim\_plugins_user\FavEx\plugin\favex.vim" "C:\codes\vim\_plugins_user\FavEx\plugin\favex.vim"</v>
      </c>
      <c r="L15" t="s">
        <v>46</v>
      </c>
    </row>
    <row r="16" spans="1:12">
      <c r="A16" s="7" t="s">
        <v>61</v>
      </c>
      <c r="B16" s="1" t="s">
        <v>64</v>
      </c>
      <c r="C16" s="2" t="s">
        <v>284</v>
      </c>
      <c r="D16" s="2" t="s">
        <v>284</v>
      </c>
      <c r="E16" s="2" t="s">
        <v>30</v>
      </c>
      <c r="F16" s="2" t="s">
        <v>5</v>
      </c>
      <c r="G16" s="2" t="s">
        <v>5</v>
      </c>
      <c r="H16" s="1" t="s">
        <v>23</v>
      </c>
      <c r="I16" s="1" t="s">
        <v>13</v>
      </c>
      <c r="J16" s="1" t="str">
        <f t="shared" si="0"/>
        <v>rename "C:\prg_exe\Vim\_plugins_user\FavEx\favlist" "favlist_bak"</v>
      </c>
      <c r="K16" s="1" t="str">
        <f t="shared" si="1"/>
        <v>mklink "C:\prg_exe\Vim\_plugins_user\FavEx\favlist" "C:\codes\vim\_plugins_user\FavEx\favlist"</v>
      </c>
      <c r="L16" t="s">
        <v>46</v>
      </c>
    </row>
    <row r="17" spans="1:12">
      <c r="A17" s="7" t="s">
        <v>61</v>
      </c>
      <c r="B17" s="1" t="s">
        <v>65</v>
      </c>
      <c r="C17" s="2" t="s">
        <v>284</v>
      </c>
      <c r="D17" s="2" t="s">
        <v>284</v>
      </c>
      <c r="E17" s="2" t="s">
        <v>30</v>
      </c>
      <c r="F17" s="2" t="s">
        <v>5</v>
      </c>
      <c r="G17" s="2" t="s">
        <v>5</v>
      </c>
      <c r="H17" s="1" t="s">
        <v>24</v>
      </c>
      <c r="I17" s="1" t="s">
        <v>14</v>
      </c>
      <c r="J17" s="1" t="str">
        <f t="shared" si="0"/>
        <v>rename "C:\prg_exe\Vim\_plugins_user\jellybeans.vim\colors\jellybeans.vim" "jellybeans.vim_bak"</v>
      </c>
      <c r="K17" s="1" t="str">
        <f t="shared" si="1"/>
        <v>mklink "C:\prg_exe\Vim\_plugins_user\jellybeans.vim\colors\jellybeans.vim" "C:\codes\vim\_plugins_user\jellybeans.vim\colors\jellybeans.vim"</v>
      </c>
      <c r="L17" t="s">
        <v>46</v>
      </c>
    </row>
    <row r="18" spans="1:12">
      <c r="A18" s="7" t="s">
        <v>61</v>
      </c>
      <c r="B18" s="1" t="s">
        <v>66</v>
      </c>
      <c r="C18" s="2" t="s">
        <v>284</v>
      </c>
      <c r="D18" s="2" t="s">
        <v>284</v>
      </c>
      <c r="E18" s="2" t="s">
        <v>30</v>
      </c>
      <c r="F18" s="2" t="s">
        <v>5</v>
      </c>
      <c r="G18" s="2" t="s">
        <v>5</v>
      </c>
      <c r="H18" s="1" t="s">
        <v>25</v>
      </c>
      <c r="I18" s="1" t="s">
        <v>16</v>
      </c>
      <c r="J18" s="1" t="str">
        <f t="shared" si="0"/>
        <v>rename "C:\prg_exe\Vim\_plugins_user\mark.vim\plugin\mark.vim" "mark.vim_bak"</v>
      </c>
      <c r="K18" s="1" t="str">
        <f t="shared" si="1"/>
        <v>mklink "C:\prg_exe\Vim\_plugins_user\mark.vim\plugin\mark.vim" "C:\codes\vim\_plugins_user\mark.vim\plugin\mark.vim"</v>
      </c>
      <c r="L18" t="s">
        <v>46</v>
      </c>
    </row>
    <row r="19" spans="1:12">
      <c r="A19" s="7" t="s">
        <v>61</v>
      </c>
      <c r="B19" s="1" t="s">
        <v>67</v>
      </c>
      <c r="C19" s="2" t="s">
        <v>284</v>
      </c>
      <c r="D19" s="2" t="s">
        <v>284</v>
      </c>
      <c r="E19" s="2" t="s">
        <v>30</v>
      </c>
      <c r="F19" s="2" t="s">
        <v>5</v>
      </c>
      <c r="G19" s="2" t="s">
        <v>5</v>
      </c>
      <c r="H19" s="1" t="s">
        <v>26</v>
      </c>
      <c r="I19" s="1" t="s">
        <v>17</v>
      </c>
      <c r="J19" s="1" t="str">
        <f t="shared" si="0"/>
        <v>rename "C:\prg_exe\Vim\_plugins_user\qfixapp\autoload\qfixgrep.vim" "qfixgrep.vim_bak"</v>
      </c>
      <c r="K19" s="1" t="str">
        <f t="shared" si="1"/>
        <v>mklink "C:\prg_exe\Vim\_plugins_user\qfixapp\autoload\qfixgrep.vim" "C:\codes\vim\_plugins_user\qfixapp\autoload\qfixgrep.vim"</v>
      </c>
      <c r="L19" t="s">
        <v>46</v>
      </c>
    </row>
    <row r="20" spans="1:12">
      <c r="A20" s="1" t="s">
        <v>297</v>
      </c>
      <c r="B20" s="1" t="s">
        <v>290</v>
      </c>
      <c r="C20" s="2" t="s">
        <v>284</v>
      </c>
      <c r="D20" s="2" t="s">
        <v>284</v>
      </c>
      <c r="E20" s="2" t="s">
        <v>30</v>
      </c>
      <c r="F20" s="2" t="s">
        <v>5</v>
      </c>
      <c r="G20" s="2" t="s">
        <v>5</v>
      </c>
      <c r="H20" s="1" t="s">
        <v>292</v>
      </c>
      <c r="I20" s="1" t="s">
        <v>293</v>
      </c>
      <c r="J20" s="1" t="str">
        <f>IF(F20="○","rename """&amp;H20&amp;""" """&amp;RIGHT(H20,LEN(H20)-FIND("●",SUBSTITUTE(H20,"\","●",LEN(H20)-LEN(SUBSTITUTE(H20,"\","")))))&amp;"_bak""","")</f>
        <v>rename "C:\prg_exe\VSCode\data\user-data\User\keybindings.json" "keybindings.json_bak"</v>
      </c>
      <c r="K20" s="1" t="str">
        <f t="shared" si="1"/>
        <v>mklink "C:\prg_exe\VSCode\data\user-data\User\keybindings.json" "C:\codes\vscode\keybindings.json"</v>
      </c>
      <c r="L20" t="s">
        <v>46</v>
      </c>
    </row>
    <row r="21" spans="1:12">
      <c r="A21" s="1" t="s">
        <v>297</v>
      </c>
      <c r="B21" s="1" t="s">
        <v>291</v>
      </c>
      <c r="C21" s="2" t="s">
        <v>284</v>
      </c>
      <c r="D21" s="2" t="s">
        <v>284</v>
      </c>
      <c r="E21" s="2" t="s">
        <v>30</v>
      </c>
      <c r="F21" s="2" t="s">
        <v>5</v>
      </c>
      <c r="G21" s="2" t="s">
        <v>5</v>
      </c>
      <c r="H21" s="1" t="s">
        <v>294</v>
      </c>
      <c r="I21" s="1" t="s">
        <v>295</v>
      </c>
      <c r="J21" s="1" t="str">
        <f>IF(F21="○","rename """&amp;H21&amp;""" """&amp;RIGHT(H21,LEN(H21)-FIND("●",SUBSTITUTE(H21,"\","●",LEN(H21)-LEN(SUBSTITUTE(H21,"\","")))))&amp;"_bak""","")</f>
        <v>rename "C:\prg_exe\VSCode\data\user-data\User\settings.json" "settings.json_bak"</v>
      </c>
      <c r="K21" s="1" t="str">
        <f t="shared" si="1"/>
        <v>mklink "C:\prg_exe\VSCode\data\user-data\User\settings.json" "C:\codes\vscode\settings.json"</v>
      </c>
      <c r="L21" t="s">
        <v>46</v>
      </c>
    </row>
    <row r="22" spans="1:12">
      <c r="A22" s="7" t="s">
        <v>298</v>
      </c>
      <c r="B22" s="1" t="s">
        <v>69</v>
      </c>
      <c r="C22" s="2" t="s">
        <v>284</v>
      </c>
      <c r="D22" s="2" t="s">
        <v>284</v>
      </c>
      <c r="E22" s="2" t="s">
        <v>30</v>
      </c>
      <c r="F22" s="2" t="s">
        <v>45</v>
      </c>
      <c r="G22" s="2" t="s">
        <v>5</v>
      </c>
      <c r="H22" s="5" t="s">
        <v>28</v>
      </c>
      <c r="I22" s="1" t="s">
        <v>275</v>
      </c>
      <c r="J22" s="1" t="str">
        <f>IF(F22="○","rename """&amp;H22&amp;""" """&amp;RIGHT(H22,LEN(H22)-FIND("●",SUBSTITUTE(H22,"\","●",LEN(H22)-LEN(SUBSTITUTE(H22,"\","")))))&amp;"_bak""","")</f>
        <v/>
      </c>
      <c r="K22" s="1" t="str">
        <f t="shared" si="1"/>
        <v>mklink "%USERPROFILE%\AppData\Local\Packages\Microsoft.WindowsTerminal_8wekyb3d8bbwe\LocalState\settings.json" "C:\codes\winterm\settings.json"</v>
      </c>
      <c r="L22" t="s">
        <v>46</v>
      </c>
    </row>
    <row r="23" spans="1:12">
      <c r="A23" s="1" t="s">
        <v>301</v>
      </c>
      <c r="B23" s="1" t="s">
        <v>303</v>
      </c>
      <c r="C23" s="2" t="s">
        <v>284</v>
      </c>
      <c r="D23" s="2" t="s">
        <v>284</v>
      </c>
      <c r="E23" s="2" t="s">
        <v>30</v>
      </c>
      <c r="F23" s="2" t="s">
        <v>5</v>
      </c>
      <c r="G23" s="2" t="s">
        <v>5</v>
      </c>
      <c r="H23" s="1" t="s">
        <v>304</v>
      </c>
      <c r="I23" s="1" t="s">
        <v>302</v>
      </c>
      <c r="J23" s="1" t="str">
        <f>IF(F23="○","rename """&amp;H23&amp;""" """&amp;RIGHT(H23,LEN(H23)-FIND("●",SUBSTITUTE(H23,"\","●",LEN(H23)-LEN(SUBSTITUTE(H23,"\","")))))&amp;"_bak""","")</f>
        <v>rename "%USERPROFILE%\OneDrive\Documents\個人用図形\fav.vssx" "fav.vssx_bak"</v>
      </c>
      <c r="K23" s="1" t="str">
        <f t="shared" si="1"/>
        <v>mklink "%USERPROFILE%\OneDrive\Documents\個人用図形\fav.vssx" "C:\other\template\fav.vssx"</v>
      </c>
      <c r="L23" t="s">
        <v>46</v>
      </c>
    </row>
    <row r="24" spans="1:12">
      <c r="A24" s="1" t="s">
        <v>318</v>
      </c>
      <c r="B24" s="1" t="s">
        <v>508</v>
      </c>
      <c r="C24" s="2" t="s">
        <v>504</v>
      </c>
      <c r="D24" s="2" t="s">
        <v>505</v>
      </c>
      <c r="E24" s="2" t="s">
        <v>31</v>
      </c>
      <c r="F24" s="2" t="s">
        <v>5</v>
      </c>
      <c r="G24" s="2" t="s">
        <v>5</v>
      </c>
      <c r="H24" s="1" t="s">
        <v>502</v>
      </c>
      <c r="I24" s="1" t="s">
        <v>503</v>
      </c>
      <c r="J24" s="1" t="str">
        <f t="shared" ref="J24:J28" si="2">IF(F24="○","rename """&amp;H24&amp;""" """&amp;RIGHT(H24,LEN(H24)-FIND("●",SUBSTITUTE(H24,"\","●",LEN(H24)-LEN(SUBSTITUTE(H24,"\","")))))&amp;"_bak""","")</f>
        <v>rename "%USERPROFILE%\AppData\Roaming\Apple Computer\MobileSync\Backup" "Backup_bak"</v>
      </c>
      <c r="K24" s="1" t="str">
        <f t="shared" si="1"/>
        <v>mklink /d "%USERPROFILE%\AppData\Roaming\Apple Computer\MobileSync\Backup" "X:\720_Evacuate_iTunes\MobileSync\BackUp"</v>
      </c>
      <c r="L24" t="s">
        <v>46</v>
      </c>
    </row>
    <row r="25" spans="1:12">
      <c r="A25" s="1" t="s">
        <v>309</v>
      </c>
      <c r="B25" s="1" t="s">
        <v>509</v>
      </c>
      <c r="C25" s="2" t="s">
        <v>504</v>
      </c>
      <c r="D25" s="2" t="s">
        <v>505</v>
      </c>
      <c r="E25" s="2" t="s">
        <v>31</v>
      </c>
      <c r="F25" s="2" t="s">
        <v>5</v>
      </c>
      <c r="G25" s="2" t="s">
        <v>5</v>
      </c>
      <c r="H25" s="1" t="s">
        <v>506</v>
      </c>
      <c r="I25" s="1" t="s">
        <v>511</v>
      </c>
      <c r="J25" s="1" t="str">
        <f t="shared" si="2"/>
        <v>rename "%USERPROFILE%\Music\iTunes\Album Artwork" "Album Artwork_bak"</v>
      </c>
      <c r="K25" s="1" t="str">
        <f t="shared" si="1"/>
        <v>mklink /d "%USERPROFILE%\Music\iTunes\Album Artwork" "X:\720_Evacuate_iTunes\iTunes Media"</v>
      </c>
      <c r="L25" t="s">
        <v>46</v>
      </c>
    </row>
    <row r="26" spans="1:12">
      <c r="A26" s="1" t="s">
        <v>309</v>
      </c>
      <c r="B26" s="1" t="s">
        <v>510</v>
      </c>
      <c r="C26" s="2" t="s">
        <v>504</v>
      </c>
      <c r="D26" s="2" t="s">
        <v>505</v>
      </c>
      <c r="E26" s="2" t="s">
        <v>31</v>
      </c>
      <c r="F26" s="2" t="s">
        <v>5</v>
      </c>
      <c r="G26" s="2" t="s">
        <v>5</v>
      </c>
      <c r="H26" s="1" t="s">
        <v>507</v>
      </c>
      <c r="I26" s="1" t="s">
        <v>512</v>
      </c>
      <c r="J26" s="1" t="str">
        <f t="shared" si="2"/>
        <v>rename "%USERPROFILE%\Music\iTunes\iTunes Media" "iTunes Media_bak"</v>
      </c>
      <c r="K26" s="1" t="str">
        <f t="shared" si="1"/>
        <v>mklink /d "%USERPROFILE%\Music\iTunes\iTunes Media" "X:\720_Evacuate_iTunes\MobileSync"</v>
      </c>
      <c r="L26" t="s">
        <v>46</v>
      </c>
    </row>
    <row r="27" spans="1:12">
      <c r="A27" s="1"/>
      <c r="B27" s="1"/>
      <c r="C27" s="2"/>
      <c r="D27" s="2"/>
      <c r="E27" s="2"/>
      <c r="F27" s="2"/>
      <c r="G27" s="2"/>
      <c r="H27" s="1"/>
      <c r="I27" s="1"/>
      <c r="J27" s="1" t="str">
        <f t="shared" si="2"/>
        <v/>
      </c>
      <c r="K27" s="1" t="str">
        <f t="shared" si="1"/>
        <v/>
      </c>
      <c r="L27" t="s">
        <v>46</v>
      </c>
    </row>
    <row r="28" spans="1:12">
      <c r="A28" s="1"/>
      <c r="B28" s="1"/>
      <c r="C28" s="2"/>
      <c r="D28" s="2"/>
      <c r="E28" s="2"/>
      <c r="F28" s="2"/>
      <c r="G28" s="2"/>
      <c r="H28" s="1"/>
      <c r="I28" s="1"/>
      <c r="J28" s="1" t="str">
        <f t="shared" si="2"/>
        <v/>
      </c>
      <c r="K28" s="1" t="str">
        <f t="shared" si="1"/>
        <v/>
      </c>
      <c r="L28" t="s">
        <v>46</v>
      </c>
    </row>
    <row r="30" spans="1:12">
      <c r="A30" t="s">
        <v>77</v>
      </c>
    </row>
    <row r="31" spans="1:12">
      <c r="A31" t="s">
        <v>78</v>
      </c>
    </row>
    <row r="32" spans="1:12">
      <c r="A32" t="s">
        <v>305</v>
      </c>
    </row>
  </sheetData>
  <autoFilter ref="A2:K28" xr:uid="{7E542800-9A9D-462F-B766-66624AB39BBF}"/>
  <phoneticPr fontId="8"/>
  <dataValidations count="2">
    <dataValidation type="list" allowBlank="1" showInputMessage="1" showErrorMessage="1" sqref="E3:E28" xr:uid="{60CC322B-9EB3-4D89-B01B-A544B01530D7}">
      <formula1>"file,folder"</formula1>
    </dataValidation>
    <dataValidation type="list" allowBlank="1" showInputMessage="1" showErrorMessage="1" sqref="F3:G28" xr:uid="{FD9D3AEC-D981-41D7-9FB4-5F0777D8F24E}">
      <formula1>"○,×"</formula1>
    </dataValidation>
  </dataValidations>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1:F41"/>
  <sheetViews>
    <sheetView showGridLines="0" workbookViewId="0">
      <pane ySplit="3" topLeftCell="A4" activePane="bottomLeft" state="frozen"/>
      <selection pane="bottomLeft" activeCell="B16" sqref="B16"/>
    </sheetView>
  </sheetViews>
  <sheetFormatPr defaultColWidth="3.83203125" defaultRowHeight="11.25"/>
  <cols>
    <col min="1" max="1" width="21.33203125" bestFit="1" customWidth="1"/>
    <col min="2" max="3" width="84.1640625" customWidth="1"/>
    <col min="4" max="5" width="8.83203125" customWidth="1"/>
    <col min="6" max="6" width="71.83203125" bestFit="1" customWidth="1"/>
  </cols>
  <sheetData>
    <row r="1" spans="1:6">
      <c r="D1" s="6" t="s">
        <v>316</v>
      </c>
      <c r="E1" s="6"/>
    </row>
    <row r="2" spans="1:6">
      <c r="A2" s="3" t="s">
        <v>49</v>
      </c>
      <c r="B2" s="3" t="s">
        <v>354</v>
      </c>
      <c r="C2" s="3" t="s">
        <v>355</v>
      </c>
      <c r="D2" s="3" t="s">
        <v>314</v>
      </c>
      <c r="E2" s="3" t="s">
        <v>315</v>
      </c>
      <c r="F2" s="3" t="s">
        <v>362</v>
      </c>
    </row>
    <row r="3" spans="1:6" ht="3" customHeight="1">
      <c r="A3" s="33"/>
      <c r="B3" s="33"/>
      <c r="C3" s="33"/>
      <c r="D3" s="33"/>
      <c r="E3" s="33"/>
      <c r="F3" s="33"/>
    </row>
    <row r="4" spans="1:6">
      <c r="A4" s="71" t="s">
        <v>472</v>
      </c>
      <c r="B4" s="73" t="s">
        <v>351</v>
      </c>
      <c r="C4" s="73" t="s">
        <v>471</v>
      </c>
      <c r="D4" s="74" t="s">
        <v>284</v>
      </c>
      <c r="E4" s="74" t="s">
        <v>284</v>
      </c>
      <c r="F4" s="73"/>
    </row>
    <row r="5" spans="1:6">
      <c r="A5" s="82" t="s">
        <v>472</v>
      </c>
      <c r="B5" s="75" t="s">
        <v>357</v>
      </c>
      <c r="C5" s="75" t="s">
        <v>471</v>
      </c>
      <c r="D5" s="76" t="s">
        <v>284</v>
      </c>
      <c r="E5" s="76" t="s">
        <v>284</v>
      </c>
      <c r="F5" s="75"/>
    </row>
    <row r="6" spans="1:6">
      <c r="A6" s="82" t="s">
        <v>472</v>
      </c>
      <c r="B6" s="75" t="s">
        <v>358</v>
      </c>
      <c r="C6" s="75" t="s">
        <v>471</v>
      </c>
      <c r="D6" s="76" t="s">
        <v>284</v>
      </c>
      <c r="E6" s="76" t="s">
        <v>284</v>
      </c>
      <c r="F6" s="75"/>
    </row>
    <row r="7" spans="1:6">
      <c r="A7" s="82" t="s">
        <v>472</v>
      </c>
      <c r="B7" s="75" t="s">
        <v>359</v>
      </c>
      <c r="C7" s="75" t="s">
        <v>471</v>
      </c>
      <c r="D7" s="76" t="s">
        <v>284</v>
      </c>
      <c r="E7" s="76" t="s">
        <v>284</v>
      </c>
      <c r="F7" s="75"/>
    </row>
    <row r="8" spans="1:6">
      <c r="A8" s="82" t="s">
        <v>472</v>
      </c>
      <c r="B8" s="75" t="s">
        <v>360</v>
      </c>
      <c r="C8" s="75" t="s">
        <v>471</v>
      </c>
      <c r="D8" s="76" t="s">
        <v>284</v>
      </c>
      <c r="E8" s="76" t="s">
        <v>284</v>
      </c>
      <c r="F8" s="75"/>
    </row>
    <row r="9" spans="1:6">
      <c r="A9" s="82" t="s">
        <v>472</v>
      </c>
      <c r="B9" s="75" t="s">
        <v>361</v>
      </c>
      <c r="C9" s="75" t="s">
        <v>471</v>
      </c>
      <c r="D9" s="76" t="s">
        <v>284</v>
      </c>
      <c r="E9" s="76" t="s">
        <v>284</v>
      </c>
      <c r="F9" s="75"/>
    </row>
    <row r="10" spans="1:6">
      <c r="A10" s="82" t="s">
        <v>472</v>
      </c>
      <c r="B10" s="75" t="s">
        <v>278</v>
      </c>
      <c r="C10" s="75" t="s">
        <v>471</v>
      </c>
      <c r="D10" s="76" t="s">
        <v>284</v>
      </c>
      <c r="E10" s="76" t="s">
        <v>284</v>
      </c>
      <c r="F10" s="75"/>
    </row>
    <row r="11" spans="1:6">
      <c r="A11" s="82" t="s">
        <v>472</v>
      </c>
      <c r="B11" s="75" t="s">
        <v>279</v>
      </c>
      <c r="C11" s="75" t="s">
        <v>471</v>
      </c>
      <c r="D11" s="76" t="s">
        <v>284</v>
      </c>
      <c r="E11" s="76" t="s">
        <v>284</v>
      </c>
      <c r="F11" s="75"/>
    </row>
    <row r="12" spans="1:6">
      <c r="A12" s="82" t="s">
        <v>472</v>
      </c>
      <c r="B12" s="75" t="s">
        <v>280</v>
      </c>
      <c r="C12" s="75" t="s">
        <v>471</v>
      </c>
      <c r="D12" s="76" t="s">
        <v>284</v>
      </c>
      <c r="E12" s="76" t="s">
        <v>284</v>
      </c>
      <c r="F12" s="75"/>
    </row>
    <row r="13" spans="1:6">
      <c r="A13" s="82" t="s">
        <v>472</v>
      </c>
      <c r="B13" s="75" t="s">
        <v>281</v>
      </c>
      <c r="C13" s="75" t="s">
        <v>471</v>
      </c>
      <c r="D13" s="76" t="s">
        <v>284</v>
      </c>
      <c r="E13" s="76" t="s">
        <v>284</v>
      </c>
      <c r="F13" s="75"/>
    </row>
    <row r="14" spans="1:6">
      <c r="A14" s="82" t="s">
        <v>472</v>
      </c>
      <c r="B14" s="75" t="s">
        <v>282</v>
      </c>
      <c r="C14" s="75" t="s">
        <v>471</v>
      </c>
      <c r="D14" s="76" t="s">
        <v>284</v>
      </c>
      <c r="E14" s="76" t="s">
        <v>284</v>
      </c>
      <c r="F14" s="132" t="s">
        <v>763</v>
      </c>
    </row>
    <row r="15" spans="1:6">
      <c r="A15" s="83" t="s">
        <v>472</v>
      </c>
      <c r="B15" s="77" t="s">
        <v>277</v>
      </c>
      <c r="C15" s="77" t="s">
        <v>471</v>
      </c>
      <c r="D15" s="78" t="s">
        <v>284</v>
      </c>
      <c r="E15" s="78" t="s">
        <v>284</v>
      </c>
      <c r="F15" s="77"/>
    </row>
    <row r="16" spans="1:6">
      <c r="A16" s="61" t="s">
        <v>473</v>
      </c>
      <c r="B16" s="61" t="s">
        <v>356</v>
      </c>
      <c r="C16" s="61" t="s">
        <v>727</v>
      </c>
      <c r="D16" s="32" t="s">
        <v>284</v>
      </c>
      <c r="E16" s="32" t="s">
        <v>284</v>
      </c>
      <c r="F16" s="70" t="s">
        <v>480</v>
      </c>
    </row>
    <row r="17" spans="1:6">
      <c r="A17" s="71" t="s">
        <v>726</v>
      </c>
      <c r="B17" s="73" t="s">
        <v>731</v>
      </c>
      <c r="C17" s="73" t="s">
        <v>727</v>
      </c>
      <c r="D17" s="74" t="s">
        <v>5</v>
      </c>
      <c r="E17" s="74" t="s">
        <v>5</v>
      </c>
      <c r="F17" s="73" t="s">
        <v>753</v>
      </c>
    </row>
    <row r="18" spans="1:6">
      <c r="A18" s="82" t="s">
        <v>726</v>
      </c>
      <c r="B18" s="75" t="s">
        <v>732</v>
      </c>
      <c r="C18" s="75" t="s">
        <v>727</v>
      </c>
      <c r="D18" s="76" t="s">
        <v>5</v>
      </c>
      <c r="E18" s="76" t="s">
        <v>5</v>
      </c>
      <c r="F18" s="75" t="s">
        <v>754</v>
      </c>
    </row>
    <row r="19" spans="1:6">
      <c r="A19" s="82" t="s">
        <v>726</v>
      </c>
      <c r="B19" s="87" t="s">
        <v>733</v>
      </c>
      <c r="C19" s="87" t="s">
        <v>727</v>
      </c>
      <c r="D19" s="88" t="s">
        <v>5</v>
      </c>
      <c r="E19" s="88" t="s">
        <v>5</v>
      </c>
      <c r="F19" s="87" t="s">
        <v>754</v>
      </c>
    </row>
    <row r="20" spans="1:6">
      <c r="A20" s="83" t="s">
        <v>726</v>
      </c>
      <c r="B20" s="77" t="s">
        <v>752</v>
      </c>
      <c r="C20" s="77" t="s">
        <v>69</v>
      </c>
      <c r="D20" s="78" t="s">
        <v>5</v>
      </c>
      <c r="E20" s="78" t="s">
        <v>5</v>
      </c>
      <c r="F20" s="77" t="s">
        <v>754</v>
      </c>
    </row>
    <row r="21" spans="1:6">
      <c r="A21" s="71" t="s">
        <v>479</v>
      </c>
      <c r="B21" s="79" t="s">
        <v>487</v>
      </c>
      <c r="C21" s="79" t="s">
        <v>487</v>
      </c>
      <c r="D21" s="74" t="s">
        <v>284</v>
      </c>
      <c r="E21" s="74" t="s">
        <v>284</v>
      </c>
      <c r="F21" s="73"/>
    </row>
    <row r="22" spans="1:6">
      <c r="A22" s="83" t="s">
        <v>497</v>
      </c>
      <c r="B22" s="81" t="s">
        <v>489</v>
      </c>
      <c r="C22" s="81" t="s">
        <v>489</v>
      </c>
      <c r="D22" s="78" t="s">
        <v>284</v>
      </c>
      <c r="E22" s="78" t="s">
        <v>284</v>
      </c>
      <c r="F22" s="77"/>
    </row>
    <row r="23" spans="1:6">
      <c r="A23" s="71" t="s">
        <v>728</v>
      </c>
      <c r="B23" s="73" t="s">
        <v>729</v>
      </c>
      <c r="C23" s="73" t="str">
        <f>B23</f>
        <v>vim ~/.ssh/config</v>
      </c>
      <c r="D23" s="74" t="s">
        <v>5</v>
      </c>
      <c r="E23" s="74" t="s">
        <v>5</v>
      </c>
      <c r="F23" s="73"/>
    </row>
    <row r="24" spans="1:6">
      <c r="A24" s="69" t="s">
        <v>477</v>
      </c>
      <c r="B24" s="121" t="s">
        <v>478</v>
      </c>
      <c r="C24" s="62" t="s">
        <v>730</v>
      </c>
      <c r="D24" s="32" t="s">
        <v>284</v>
      </c>
      <c r="E24" s="32" t="s">
        <v>284</v>
      </c>
      <c r="F24" s="61"/>
    </row>
    <row r="25" spans="1:6">
      <c r="A25" s="61" t="s">
        <v>482</v>
      </c>
      <c r="B25" s="68" t="s">
        <v>483</v>
      </c>
      <c r="C25" s="61" t="str">
        <f>B25</f>
        <v>省略（~/.tmux.conf参照）</v>
      </c>
      <c r="D25" s="32" t="s">
        <v>284</v>
      </c>
      <c r="E25" s="32" t="s">
        <v>284</v>
      </c>
      <c r="F25" s="61"/>
    </row>
    <row r="26" spans="1:6">
      <c r="A26" s="72" t="s">
        <v>474</v>
      </c>
      <c r="B26" s="79" t="s">
        <v>485</v>
      </c>
      <c r="C26" s="73" t="str">
        <f>B26</f>
        <v>sudo apt install software-properties-common</v>
      </c>
      <c r="D26" s="74" t="s">
        <v>284</v>
      </c>
      <c r="E26" s="74" t="s">
        <v>284</v>
      </c>
      <c r="F26" s="73"/>
    </row>
    <row r="27" spans="1:6">
      <c r="A27" s="84" t="s">
        <v>474</v>
      </c>
      <c r="B27" s="80" t="s">
        <v>486</v>
      </c>
      <c r="C27" s="75" t="str">
        <f t="shared" ref="C27:C36" si="0">B27</f>
        <v>sudo add-apt-repository ppa:greymd/tmux-xpanes</v>
      </c>
      <c r="D27" s="76" t="s">
        <v>284</v>
      </c>
      <c r="E27" s="76" t="s">
        <v>284</v>
      </c>
      <c r="F27" s="75"/>
    </row>
    <row r="28" spans="1:6">
      <c r="A28" s="85" t="s">
        <v>474</v>
      </c>
      <c r="B28" s="80" t="s">
        <v>487</v>
      </c>
      <c r="C28" s="75" t="str">
        <f t="shared" si="0"/>
        <v>sudo apt update</v>
      </c>
      <c r="D28" s="76" t="s">
        <v>284</v>
      </c>
      <c r="E28" s="76" t="s">
        <v>284</v>
      </c>
      <c r="F28" s="75"/>
    </row>
    <row r="29" spans="1:6">
      <c r="A29" s="86" t="s">
        <v>474</v>
      </c>
      <c r="B29" s="81" t="s">
        <v>488</v>
      </c>
      <c r="C29" s="77" t="str">
        <f t="shared" si="0"/>
        <v>sudo apt install -y tmux-xpanes</v>
      </c>
      <c r="D29" s="78" t="s">
        <v>284</v>
      </c>
      <c r="E29" s="78" t="s">
        <v>284</v>
      </c>
      <c r="F29" s="77"/>
    </row>
    <row r="30" spans="1:6">
      <c r="A30" s="71" t="s">
        <v>481</v>
      </c>
      <c r="B30" s="73" t="s">
        <v>495</v>
      </c>
      <c r="C30" s="73" t="s">
        <v>495</v>
      </c>
      <c r="D30" s="74" t="s">
        <v>284</v>
      </c>
      <c r="E30" s="74" t="s">
        <v>284</v>
      </c>
      <c r="F30" s="73"/>
    </row>
    <row r="31" spans="1:6">
      <c r="A31" s="82" t="s">
        <v>481</v>
      </c>
      <c r="B31" s="75" t="s">
        <v>496</v>
      </c>
      <c r="C31" s="75" t="s">
        <v>496</v>
      </c>
      <c r="D31" s="76" t="s">
        <v>5</v>
      </c>
      <c r="E31" s="76" t="s">
        <v>5</v>
      </c>
      <c r="F31" s="75"/>
    </row>
    <row r="32" spans="1:6">
      <c r="A32" s="82" t="s">
        <v>481</v>
      </c>
      <c r="B32" s="75" t="s">
        <v>490</v>
      </c>
      <c r="C32" s="75" t="str">
        <f t="shared" si="0"/>
        <v>git config --global core.editor vim</v>
      </c>
      <c r="D32" s="76" t="s">
        <v>5</v>
      </c>
      <c r="E32" s="76" t="s">
        <v>5</v>
      </c>
      <c r="F32" s="75"/>
    </row>
    <row r="33" spans="1:6">
      <c r="A33" s="82" t="s">
        <v>481</v>
      </c>
      <c r="B33" s="75" t="s">
        <v>491</v>
      </c>
      <c r="C33" s="75" t="str">
        <f t="shared" si="0"/>
        <v>git config --global diff.tool vimdiff</v>
      </c>
      <c r="D33" s="76" t="s">
        <v>5</v>
      </c>
      <c r="E33" s="76" t="s">
        <v>5</v>
      </c>
      <c r="F33" s="75"/>
    </row>
    <row r="34" spans="1:6">
      <c r="A34" s="82" t="s">
        <v>481</v>
      </c>
      <c r="B34" s="75" t="s">
        <v>492</v>
      </c>
      <c r="C34" s="75" t="str">
        <f t="shared" si="0"/>
        <v>git config --global difftool.prompt false</v>
      </c>
      <c r="D34" s="76" t="s">
        <v>5</v>
      </c>
      <c r="E34" s="76" t="s">
        <v>5</v>
      </c>
      <c r="F34" s="75"/>
    </row>
    <row r="35" spans="1:6">
      <c r="A35" s="82" t="s">
        <v>481</v>
      </c>
      <c r="B35" s="75" t="s">
        <v>493</v>
      </c>
      <c r="C35" s="75" t="str">
        <f t="shared" si="0"/>
        <v>git config --global merge.tool vimdiff</v>
      </c>
      <c r="D35" s="76" t="s">
        <v>5</v>
      </c>
      <c r="E35" s="76" t="s">
        <v>5</v>
      </c>
      <c r="F35" s="75"/>
    </row>
    <row r="36" spans="1:6">
      <c r="A36" s="82" t="s">
        <v>481</v>
      </c>
      <c r="B36" s="87" t="s">
        <v>494</v>
      </c>
      <c r="C36" s="87" t="str">
        <f t="shared" si="0"/>
        <v>git config --global mergetool.prompt false</v>
      </c>
      <c r="D36" s="88" t="s">
        <v>5</v>
      </c>
      <c r="E36" s="88" t="s">
        <v>5</v>
      </c>
      <c r="F36" s="87"/>
    </row>
    <row r="37" spans="1:6">
      <c r="A37" s="83" t="s">
        <v>481</v>
      </c>
      <c r="B37" s="77" t="s">
        <v>501</v>
      </c>
      <c r="C37" s="77" t="str">
        <f t="shared" ref="C37" si="1">B37</f>
        <v>git config --global credential.helper store</v>
      </c>
      <c r="D37" s="78" t="s">
        <v>5</v>
      </c>
      <c r="E37" s="78" t="s">
        <v>5</v>
      </c>
      <c r="F37" s="77"/>
    </row>
    <row r="38" spans="1:6">
      <c r="A38" s="61" t="s">
        <v>484</v>
      </c>
      <c r="B38" s="61" t="s">
        <v>498</v>
      </c>
      <c r="C38" s="62" t="s">
        <v>499</v>
      </c>
      <c r="D38" s="32" t="s">
        <v>500</v>
      </c>
      <c r="E38" s="32" t="s">
        <v>500</v>
      </c>
      <c r="F38" s="61"/>
    </row>
    <row r="39" spans="1:6">
      <c r="A39" s="61"/>
      <c r="B39" s="61"/>
      <c r="C39" s="61"/>
      <c r="D39" s="32"/>
      <c r="E39" s="32"/>
      <c r="F39" s="61"/>
    </row>
    <row r="40" spans="1:6">
      <c r="A40" s="61"/>
      <c r="B40" s="61"/>
      <c r="C40" s="61"/>
      <c r="D40" s="32"/>
      <c r="E40" s="32"/>
      <c r="F40" s="61"/>
    </row>
    <row r="41" spans="1:6">
      <c r="A41" s="61"/>
      <c r="B41" s="61"/>
      <c r="C41" s="61"/>
      <c r="D41" s="32"/>
      <c r="E41" s="32"/>
      <c r="F41" s="61"/>
    </row>
  </sheetData>
  <phoneticPr fontId="2"/>
  <hyperlinks>
    <hyperlink ref="A26" r:id="rId1" xr:uid="{6EEC3229-0B8C-4AB3-89F7-7EFBF167C9C5}"/>
    <hyperlink ref="A24" r:id="rId2" display="ssh接続 準備01" xr:uid="{5454E70A-CB79-42DE-BB9C-EECDA21E8D2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AD35A-AD8A-4F44-9CB3-8A5AFF024648}">
  <sheetPr codeName="Sheet4">
    <tabColor theme="9" tint="0.79998168889431442"/>
  </sheetPr>
  <dimension ref="A1:K82"/>
  <sheetViews>
    <sheetView showGridLines="0" zoomScale="85" zoomScaleNormal="85" workbookViewId="0">
      <pane ySplit="1" topLeftCell="A2" activePane="bottomLeft" state="frozen"/>
      <selection activeCell="D1" sqref="D1"/>
      <selection pane="bottomLeft" activeCell="D4" sqref="D4"/>
    </sheetView>
  </sheetViews>
  <sheetFormatPr defaultColWidth="3.33203125" defaultRowHeight="13.5"/>
  <cols>
    <col min="1" max="2" width="16.1640625" style="17" customWidth="1"/>
    <col min="3" max="3" width="20.1640625" style="17" bestFit="1" customWidth="1"/>
    <col min="4" max="4" width="104.5" style="16" bestFit="1" customWidth="1"/>
    <col min="5" max="5" width="13.6640625" style="16" bestFit="1" customWidth="1"/>
    <col min="6" max="6" width="120.6640625" style="16" bestFit="1" customWidth="1"/>
    <col min="7" max="7" width="10" style="17" customWidth="1"/>
    <col min="8" max="8" width="66.6640625" style="16" customWidth="1"/>
    <col min="9" max="16384" width="3.33203125" style="16"/>
  </cols>
  <sheetData>
    <row r="1" spans="1:11" ht="27">
      <c r="A1" s="12" t="s">
        <v>286</v>
      </c>
      <c r="B1" s="12" t="s">
        <v>287</v>
      </c>
      <c r="C1" s="13" t="s">
        <v>352</v>
      </c>
      <c r="D1" s="14" t="s">
        <v>1</v>
      </c>
      <c r="E1" s="13" t="s">
        <v>2</v>
      </c>
      <c r="F1" s="15" t="s">
        <v>3</v>
      </c>
      <c r="G1" s="16"/>
      <c r="H1" s="17"/>
    </row>
    <row r="2" spans="1:11">
      <c r="A2" s="18" t="s">
        <v>284</v>
      </c>
      <c r="B2" s="19"/>
      <c r="C2" s="19" t="s">
        <v>113</v>
      </c>
      <c r="D2" s="20" t="s">
        <v>265</v>
      </c>
      <c r="E2" s="18"/>
      <c r="F2" s="21"/>
      <c r="G2" s="16"/>
      <c r="H2" s="17"/>
    </row>
    <row r="3" spans="1:11">
      <c r="A3" s="18" t="s">
        <v>284</v>
      </c>
      <c r="B3" s="19"/>
      <c r="C3" s="19" t="s">
        <v>113</v>
      </c>
      <c r="D3" s="20" t="s">
        <v>266</v>
      </c>
      <c r="E3" s="18"/>
      <c r="F3" s="21"/>
      <c r="G3" s="16"/>
      <c r="H3" s="17"/>
    </row>
    <row r="4" spans="1:11">
      <c r="A4" s="18" t="s">
        <v>284</v>
      </c>
      <c r="B4" s="19"/>
      <c r="C4" s="19" t="s">
        <v>113</v>
      </c>
      <c r="D4" s="20" t="s">
        <v>267</v>
      </c>
      <c r="E4" s="18"/>
      <c r="F4" s="21"/>
      <c r="G4" s="16"/>
      <c r="H4" s="17"/>
    </row>
    <row r="5" spans="1:11">
      <c r="A5" s="18" t="s">
        <v>284</v>
      </c>
      <c r="B5" s="19"/>
      <c r="C5" s="19" t="s">
        <v>113</v>
      </c>
      <c r="D5" s="20" t="s">
        <v>268</v>
      </c>
      <c r="E5" s="18"/>
      <c r="F5" s="21"/>
      <c r="G5" s="16"/>
      <c r="H5" s="17"/>
    </row>
    <row r="6" spans="1:11">
      <c r="A6" s="18" t="s">
        <v>284</v>
      </c>
      <c r="B6" s="19"/>
      <c r="C6" s="19" t="s">
        <v>113</v>
      </c>
      <c r="D6" s="20" t="s">
        <v>269</v>
      </c>
      <c r="E6" s="18"/>
      <c r="F6" s="21"/>
      <c r="G6" s="16"/>
      <c r="H6" s="17"/>
    </row>
    <row r="7" spans="1:11">
      <c r="A7" s="18" t="s">
        <v>284</v>
      </c>
      <c r="B7" s="19"/>
      <c r="C7" s="19" t="s">
        <v>113</v>
      </c>
      <c r="D7" s="20" t="s">
        <v>270</v>
      </c>
      <c r="E7" s="18"/>
      <c r="F7" s="21"/>
      <c r="G7" s="16"/>
      <c r="H7" s="17"/>
    </row>
    <row r="8" spans="1:11">
      <c r="A8" s="18" t="s">
        <v>284</v>
      </c>
      <c r="B8" s="19"/>
      <c r="C8" s="19" t="s">
        <v>113</v>
      </c>
      <c r="D8" s="20" t="s">
        <v>271</v>
      </c>
      <c r="E8" s="18"/>
      <c r="F8" s="21"/>
      <c r="G8" s="16"/>
      <c r="H8" s="17"/>
    </row>
    <row r="9" spans="1:11">
      <c r="A9" s="18" t="s">
        <v>284</v>
      </c>
      <c r="B9" s="19"/>
      <c r="C9" s="19" t="s">
        <v>113</v>
      </c>
      <c r="D9" s="20" t="s">
        <v>272</v>
      </c>
      <c r="E9" s="18"/>
      <c r="F9" s="21"/>
      <c r="G9" s="16"/>
      <c r="H9" s="17"/>
    </row>
    <row r="10" spans="1:11">
      <c r="A10" s="18" t="s">
        <v>284</v>
      </c>
      <c r="B10" s="19"/>
      <c r="C10" s="19" t="s">
        <v>113</v>
      </c>
      <c r="D10" s="20" t="s">
        <v>273</v>
      </c>
      <c r="E10" s="18"/>
      <c r="F10" s="21"/>
      <c r="G10" s="16"/>
      <c r="H10" s="17"/>
    </row>
    <row r="11" spans="1:11">
      <c r="A11" s="18" t="s">
        <v>284</v>
      </c>
      <c r="B11" s="19"/>
      <c r="C11" s="19" t="s">
        <v>113</v>
      </c>
      <c r="D11" s="20" t="s">
        <v>274</v>
      </c>
      <c r="E11" s="18"/>
      <c r="F11" s="21"/>
      <c r="G11" s="16"/>
      <c r="H11" s="17"/>
    </row>
    <row r="12" spans="1:11">
      <c r="A12" s="18" t="s">
        <v>284</v>
      </c>
      <c r="B12" s="19"/>
      <c r="C12" s="19" t="s">
        <v>113</v>
      </c>
      <c r="D12" s="20" t="s">
        <v>114</v>
      </c>
      <c r="E12" s="18"/>
      <c r="F12" s="21"/>
      <c r="G12" s="16"/>
      <c r="H12" s="17"/>
      <c r="K12" s="17"/>
    </row>
    <row r="13" spans="1:11">
      <c r="A13" s="18" t="s">
        <v>284</v>
      </c>
      <c r="B13" s="19"/>
      <c r="C13" s="19" t="s">
        <v>113</v>
      </c>
      <c r="D13" s="20" t="s">
        <v>115</v>
      </c>
      <c r="E13" s="18"/>
      <c r="F13" s="21"/>
      <c r="H13" s="17"/>
      <c r="I13" s="17"/>
      <c r="K13" s="17"/>
    </row>
    <row r="14" spans="1:11">
      <c r="A14" s="18" t="s">
        <v>284</v>
      </c>
      <c r="B14" s="19"/>
      <c r="C14" s="19" t="s">
        <v>113</v>
      </c>
      <c r="D14" s="20" t="s">
        <v>117</v>
      </c>
      <c r="E14" s="18"/>
      <c r="F14" s="21"/>
      <c r="G14" s="16"/>
      <c r="H14" s="17"/>
      <c r="K14" s="17"/>
    </row>
    <row r="15" spans="1:11">
      <c r="A15" s="18" t="s">
        <v>284</v>
      </c>
      <c r="B15" s="19"/>
      <c r="C15" s="19" t="s">
        <v>113</v>
      </c>
      <c r="D15" s="20" t="s">
        <v>118</v>
      </c>
      <c r="E15" s="18"/>
      <c r="F15" s="21"/>
      <c r="G15" s="16"/>
      <c r="H15" s="17"/>
      <c r="K15" s="17"/>
    </row>
    <row r="16" spans="1:11">
      <c r="A16" s="18" t="s">
        <v>284</v>
      </c>
      <c r="B16" s="19"/>
      <c r="C16" s="19" t="s">
        <v>113</v>
      </c>
      <c r="D16" s="20" t="s">
        <v>119</v>
      </c>
      <c r="E16" s="18"/>
      <c r="F16" s="21"/>
      <c r="G16" s="16"/>
      <c r="H16" s="17"/>
      <c r="K16" s="17"/>
    </row>
    <row r="17" spans="1:11">
      <c r="A17" s="18" t="s">
        <v>284</v>
      </c>
      <c r="B17" s="19"/>
      <c r="C17" s="19" t="s">
        <v>113</v>
      </c>
      <c r="D17" s="20" t="s">
        <v>283</v>
      </c>
      <c r="E17" s="18"/>
      <c r="F17" s="21"/>
      <c r="G17" s="16"/>
      <c r="H17" s="17"/>
      <c r="K17" s="17"/>
    </row>
    <row r="18" spans="1:11">
      <c r="A18" s="22"/>
      <c r="B18" s="22" t="s">
        <v>285</v>
      </c>
      <c r="C18" s="22" t="s">
        <v>116</v>
      </c>
      <c r="D18" s="20" t="s">
        <v>265</v>
      </c>
      <c r="E18" s="22"/>
      <c r="F18" s="23"/>
      <c r="G18" s="16"/>
      <c r="H18" s="17"/>
      <c r="K18" s="17"/>
    </row>
    <row r="19" spans="1:11">
      <c r="A19" s="22"/>
      <c r="B19" s="22" t="s">
        <v>285</v>
      </c>
      <c r="C19" s="22" t="s">
        <v>116</v>
      </c>
      <c r="D19" s="20" t="s">
        <v>266</v>
      </c>
      <c r="E19" s="22"/>
      <c r="F19" s="23"/>
      <c r="G19" s="16"/>
      <c r="H19" s="17"/>
      <c r="K19" s="17"/>
    </row>
    <row r="20" spans="1:11">
      <c r="A20" s="22"/>
      <c r="B20" s="22" t="s">
        <v>285</v>
      </c>
      <c r="C20" s="22" t="s">
        <v>116</v>
      </c>
      <c r="D20" s="20" t="s">
        <v>267</v>
      </c>
      <c r="E20" s="22"/>
      <c r="F20" s="23"/>
      <c r="G20" s="16"/>
      <c r="H20" s="17"/>
      <c r="K20" s="17"/>
    </row>
    <row r="21" spans="1:11">
      <c r="A21" s="22"/>
      <c r="B21" s="22" t="s">
        <v>285</v>
      </c>
      <c r="C21" s="22" t="s">
        <v>116</v>
      </c>
      <c r="D21" s="20" t="s">
        <v>268</v>
      </c>
      <c r="E21" s="22"/>
      <c r="F21" s="23"/>
      <c r="G21" s="16"/>
      <c r="H21" s="17"/>
      <c r="K21" s="17"/>
    </row>
    <row r="22" spans="1:11">
      <c r="A22" s="22"/>
      <c r="B22" s="22" t="s">
        <v>285</v>
      </c>
      <c r="C22" s="22" t="s">
        <v>116</v>
      </c>
      <c r="D22" s="20" t="s">
        <v>269</v>
      </c>
      <c r="E22" s="22"/>
      <c r="F22" s="23"/>
      <c r="G22" s="16"/>
      <c r="H22" s="17"/>
      <c r="K22" s="17"/>
    </row>
    <row r="23" spans="1:11">
      <c r="A23" s="22"/>
      <c r="B23" s="22" t="s">
        <v>285</v>
      </c>
      <c r="C23" s="22" t="s">
        <v>116</v>
      </c>
      <c r="D23" s="20" t="s">
        <v>1085</v>
      </c>
      <c r="E23" s="22"/>
      <c r="F23" s="23"/>
      <c r="G23" s="16"/>
      <c r="H23" s="17"/>
      <c r="K23" s="17"/>
    </row>
    <row r="24" spans="1:11">
      <c r="A24" s="22"/>
      <c r="B24" s="22" t="s">
        <v>285</v>
      </c>
      <c r="C24" s="22" t="s">
        <v>116</v>
      </c>
      <c r="D24" s="20" t="s">
        <v>271</v>
      </c>
      <c r="E24" s="22"/>
      <c r="F24" s="23"/>
      <c r="G24" s="16"/>
      <c r="H24" s="17"/>
      <c r="K24" s="17"/>
    </row>
    <row r="25" spans="1:11">
      <c r="A25" s="22"/>
      <c r="B25" s="22" t="s">
        <v>285</v>
      </c>
      <c r="C25" s="22" t="s">
        <v>116</v>
      </c>
      <c r="D25" s="20" t="s">
        <v>272</v>
      </c>
      <c r="E25" s="22"/>
      <c r="F25" s="23"/>
      <c r="G25" s="16"/>
      <c r="H25" s="17"/>
      <c r="K25" s="17"/>
    </row>
    <row r="26" spans="1:11">
      <c r="A26" s="22"/>
      <c r="B26" s="22" t="s">
        <v>285</v>
      </c>
      <c r="C26" s="22" t="s">
        <v>116</v>
      </c>
      <c r="D26" s="20" t="s">
        <v>273</v>
      </c>
      <c r="E26" s="22"/>
      <c r="F26" s="23"/>
      <c r="G26" s="16"/>
      <c r="H26" s="17"/>
      <c r="K26" s="17"/>
    </row>
    <row r="27" spans="1:11">
      <c r="A27" s="22"/>
      <c r="B27" s="24" t="s">
        <v>285</v>
      </c>
      <c r="C27" s="24" t="s">
        <v>116</v>
      </c>
      <c r="D27" s="20" t="s">
        <v>274</v>
      </c>
      <c r="E27" s="22"/>
      <c r="F27" s="23"/>
      <c r="G27" s="16"/>
      <c r="H27" s="17"/>
      <c r="K27" s="17"/>
    </row>
    <row r="28" spans="1:11">
      <c r="A28" s="22"/>
      <c r="B28" s="24" t="s">
        <v>285</v>
      </c>
      <c r="C28" s="24" t="s">
        <v>116</v>
      </c>
      <c r="D28" s="20" t="s">
        <v>114</v>
      </c>
      <c r="E28" s="22"/>
      <c r="F28" s="23"/>
      <c r="G28" s="16"/>
      <c r="H28" s="17"/>
      <c r="K28" s="17"/>
    </row>
    <row r="29" spans="1:11">
      <c r="A29" s="22"/>
      <c r="B29" s="24" t="s">
        <v>285</v>
      </c>
      <c r="C29" s="24" t="s">
        <v>116</v>
      </c>
      <c r="D29" s="20" t="s">
        <v>115</v>
      </c>
      <c r="E29" s="22"/>
      <c r="F29" s="23"/>
      <c r="G29" s="16"/>
      <c r="H29" s="17"/>
      <c r="K29" s="17"/>
    </row>
    <row r="30" spans="1:11">
      <c r="A30" s="22"/>
      <c r="B30" s="24" t="s">
        <v>285</v>
      </c>
      <c r="C30" s="24" t="s">
        <v>116</v>
      </c>
      <c r="D30" s="20" t="s">
        <v>117</v>
      </c>
      <c r="E30" s="22"/>
      <c r="F30" s="23"/>
      <c r="G30" s="16"/>
      <c r="H30" s="17"/>
      <c r="K30" s="17"/>
    </row>
    <row r="31" spans="1:11">
      <c r="A31" s="22"/>
      <c r="B31" s="24" t="s">
        <v>285</v>
      </c>
      <c r="C31" s="24" t="s">
        <v>116</v>
      </c>
      <c r="D31" s="20" t="s">
        <v>118</v>
      </c>
      <c r="E31" s="22"/>
      <c r="F31" s="23"/>
      <c r="G31" s="16"/>
      <c r="H31" s="17"/>
      <c r="K31" s="17"/>
    </row>
    <row r="32" spans="1:11">
      <c r="A32" s="22"/>
      <c r="B32" s="24" t="s">
        <v>285</v>
      </c>
      <c r="C32" s="24" t="s">
        <v>116</v>
      </c>
      <c r="D32" s="20" t="s">
        <v>119</v>
      </c>
      <c r="E32" s="22"/>
      <c r="F32" s="23"/>
      <c r="G32" s="16"/>
      <c r="H32" s="17"/>
      <c r="K32" s="17"/>
    </row>
    <row r="33" spans="1:11">
      <c r="A33" s="22"/>
      <c r="B33" s="24" t="s">
        <v>285</v>
      </c>
      <c r="C33" s="24" t="s">
        <v>116</v>
      </c>
      <c r="D33" s="20" t="s">
        <v>283</v>
      </c>
      <c r="E33" s="22"/>
      <c r="F33" s="23"/>
      <c r="G33" s="16"/>
      <c r="H33" s="17"/>
      <c r="K33" s="17"/>
    </row>
    <row r="34" spans="1:11">
      <c r="A34" s="18"/>
      <c r="B34" s="19" t="s">
        <v>285</v>
      </c>
      <c r="C34" s="19" t="s">
        <v>79</v>
      </c>
      <c r="D34" s="20" t="s">
        <v>100</v>
      </c>
      <c r="E34" s="18"/>
      <c r="F34" s="21"/>
      <c r="G34" s="16"/>
      <c r="H34" s="17"/>
      <c r="K34" s="17"/>
    </row>
    <row r="35" spans="1:11">
      <c r="A35" s="18"/>
      <c r="B35" s="19" t="s">
        <v>285</v>
      </c>
      <c r="C35" s="19" t="s">
        <v>79</v>
      </c>
      <c r="D35" s="20" t="s">
        <v>101</v>
      </c>
      <c r="E35" s="18"/>
      <c r="F35" s="21"/>
      <c r="G35" s="16"/>
      <c r="H35" s="17"/>
      <c r="K35" s="17"/>
    </row>
    <row r="36" spans="1:11">
      <c r="A36" s="18"/>
      <c r="B36" s="19" t="s">
        <v>285</v>
      </c>
      <c r="C36" s="19" t="s">
        <v>79</v>
      </c>
      <c r="D36" s="20" t="s">
        <v>121</v>
      </c>
      <c r="E36" s="18"/>
      <c r="F36" s="21"/>
      <c r="G36" s="16"/>
      <c r="H36" s="17"/>
      <c r="K36" s="17"/>
    </row>
    <row r="37" spans="1:11">
      <c r="A37" s="18"/>
      <c r="B37" s="19" t="s">
        <v>285</v>
      </c>
      <c r="C37" s="19" t="s">
        <v>79</v>
      </c>
      <c r="D37" s="20" t="s">
        <v>102</v>
      </c>
      <c r="E37" s="18"/>
      <c r="F37" s="21"/>
      <c r="G37" s="16"/>
      <c r="H37" s="17"/>
      <c r="K37" s="17"/>
    </row>
    <row r="38" spans="1:11">
      <c r="A38" s="18"/>
      <c r="B38" s="19" t="s">
        <v>285</v>
      </c>
      <c r="C38" s="19" t="s">
        <v>79</v>
      </c>
      <c r="D38" s="20" t="s">
        <v>103</v>
      </c>
      <c r="E38" s="18"/>
      <c r="F38" s="21"/>
      <c r="G38" s="16"/>
      <c r="H38" s="17"/>
      <c r="K38" s="17"/>
    </row>
    <row r="39" spans="1:11">
      <c r="A39" s="18"/>
      <c r="B39" s="19" t="s">
        <v>285</v>
      </c>
      <c r="C39" s="19" t="s">
        <v>79</v>
      </c>
      <c r="D39" s="20" t="s">
        <v>54</v>
      </c>
      <c r="E39" s="18"/>
      <c r="F39" s="21"/>
      <c r="G39" s="16"/>
      <c r="H39" s="17"/>
      <c r="K39" s="17"/>
    </row>
    <row r="40" spans="1:11">
      <c r="A40" s="18"/>
      <c r="B40" s="19" t="s">
        <v>285</v>
      </c>
      <c r="C40" s="19" t="s">
        <v>79</v>
      </c>
      <c r="D40" s="20" t="s">
        <v>55</v>
      </c>
      <c r="E40" s="18"/>
      <c r="F40" s="21"/>
      <c r="G40" s="16"/>
      <c r="H40" s="17"/>
      <c r="K40" s="17"/>
    </row>
    <row r="41" spans="1:11">
      <c r="A41" s="18"/>
      <c r="B41" s="19" t="s">
        <v>285</v>
      </c>
      <c r="C41" s="19" t="s">
        <v>79</v>
      </c>
      <c r="D41" s="20" t="s">
        <v>68</v>
      </c>
      <c r="E41" s="18"/>
      <c r="F41" s="21"/>
      <c r="G41" s="16"/>
      <c r="H41" s="17"/>
      <c r="K41" s="17"/>
    </row>
    <row r="42" spans="1:11">
      <c r="A42" s="18"/>
      <c r="B42" s="19" t="s">
        <v>285</v>
      </c>
      <c r="C42" s="19" t="s">
        <v>79</v>
      </c>
      <c r="D42" s="20" t="s">
        <v>104</v>
      </c>
      <c r="E42" s="18"/>
      <c r="F42" s="21"/>
      <c r="G42" s="16"/>
      <c r="H42" s="17"/>
      <c r="K42" s="17"/>
    </row>
    <row r="43" spans="1:11">
      <c r="A43" s="18"/>
      <c r="B43" s="19" t="s">
        <v>285</v>
      </c>
      <c r="C43" s="19" t="s">
        <v>79</v>
      </c>
      <c r="D43" s="20" t="s">
        <v>105</v>
      </c>
      <c r="E43" s="18"/>
      <c r="F43" s="21"/>
      <c r="G43" s="16"/>
      <c r="H43" s="17"/>
      <c r="K43" s="17"/>
    </row>
    <row r="44" spans="1:11">
      <c r="A44" s="18"/>
      <c r="B44" s="19" t="s">
        <v>285</v>
      </c>
      <c r="C44" s="19" t="s">
        <v>79</v>
      </c>
      <c r="D44" s="20" t="s">
        <v>1082</v>
      </c>
      <c r="E44" s="18"/>
      <c r="F44" s="21"/>
      <c r="G44" s="16"/>
      <c r="H44" s="17"/>
      <c r="K44" s="17"/>
    </row>
    <row r="45" spans="1:11">
      <c r="A45" s="18"/>
      <c r="B45" s="19" t="s">
        <v>285</v>
      </c>
      <c r="C45" s="19" t="s">
        <v>79</v>
      </c>
      <c r="D45" s="20" t="s">
        <v>1083</v>
      </c>
      <c r="E45" s="18"/>
      <c r="F45" s="21"/>
      <c r="G45" s="16"/>
      <c r="H45" s="17"/>
      <c r="K45" s="17"/>
    </row>
    <row r="46" spans="1:11">
      <c r="A46" s="18"/>
      <c r="B46" s="19" t="s">
        <v>285</v>
      </c>
      <c r="C46" s="19" t="s">
        <v>79</v>
      </c>
      <c r="D46" s="20" t="s">
        <v>106</v>
      </c>
      <c r="E46" s="18"/>
      <c r="F46" s="21"/>
      <c r="G46" s="16"/>
      <c r="H46" s="17"/>
      <c r="K46" s="17"/>
    </row>
    <row r="47" spans="1:11">
      <c r="A47" s="18"/>
      <c r="B47" s="19" t="s">
        <v>285</v>
      </c>
      <c r="C47" s="19" t="s">
        <v>79</v>
      </c>
      <c r="D47" s="20" t="s">
        <v>107</v>
      </c>
      <c r="E47" s="18"/>
      <c r="F47" s="21"/>
      <c r="J47" s="17"/>
    </row>
    <row r="48" spans="1:11">
      <c r="A48" s="18"/>
      <c r="B48" s="19" t="s">
        <v>285</v>
      </c>
      <c r="C48" s="19" t="s">
        <v>79</v>
      </c>
      <c r="D48" s="20" t="s">
        <v>108</v>
      </c>
      <c r="E48" s="18"/>
      <c r="F48" s="21"/>
      <c r="J48" s="17"/>
    </row>
    <row r="49" spans="1:10">
      <c r="A49" s="18"/>
      <c r="B49" s="19" t="s">
        <v>285</v>
      </c>
      <c r="C49" s="19" t="s">
        <v>79</v>
      </c>
      <c r="D49" s="20" t="s">
        <v>110</v>
      </c>
      <c r="E49" s="18"/>
      <c r="F49" s="21"/>
      <c r="J49" s="17"/>
    </row>
    <row r="50" spans="1:10">
      <c r="A50" s="18"/>
      <c r="B50" s="19" t="s">
        <v>285</v>
      </c>
      <c r="C50" s="19" t="s">
        <v>79</v>
      </c>
      <c r="D50" s="20" t="s">
        <v>111</v>
      </c>
      <c r="E50" s="18"/>
      <c r="F50" s="21"/>
      <c r="J50" s="17"/>
    </row>
    <row r="51" spans="1:10">
      <c r="A51" s="18"/>
      <c r="B51" s="19" t="s">
        <v>285</v>
      </c>
      <c r="C51" s="19" t="s">
        <v>79</v>
      </c>
      <c r="D51" s="20" t="s">
        <v>112</v>
      </c>
      <c r="E51" s="18"/>
      <c r="F51" s="21"/>
      <c r="J51" s="17"/>
    </row>
    <row r="52" spans="1:10">
      <c r="A52" s="18"/>
      <c r="B52" s="19" t="s">
        <v>285</v>
      </c>
      <c r="C52" s="19" t="s">
        <v>79</v>
      </c>
      <c r="D52" s="20" t="s">
        <v>109</v>
      </c>
      <c r="E52" s="18"/>
      <c r="F52" s="21" t="s">
        <v>80</v>
      </c>
      <c r="J52" s="17"/>
    </row>
    <row r="53" spans="1:10">
      <c r="A53" s="18"/>
      <c r="B53" s="19" t="s">
        <v>285</v>
      </c>
      <c r="C53" s="19" t="s">
        <v>79</v>
      </c>
      <c r="D53" s="20" t="s">
        <v>264</v>
      </c>
      <c r="E53" s="18"/>
      <c r="F53" s="21"/>
      <c r="J53" s="17"/>
    </row>
    <row r="54" spans="1:10">
      <c r="A54" s="22"/>
      <c r="B54" s="22" t="s">
        <v>285</v>
      </c>
      <c r="C54" s="22"/>
      <c r="D54" s="25" t="s">
        <v>81</v>
      </c>
      <c r="E54" s="22"/>
      <c r="F54" s="23"/>
      <c r="J54" s="17"/>
    </row>
    <row r="55" spans="1:10">
      <c r="A55" s="22"/>
      <c r="B55" s="22" t="s">
        <v>285</v>
      </c>
      <c r="C55" s="22"/>
      <c r="D55" s="25" t="s">
        <v>82</v>
      </c>
      <c r="E55" s="22"/>
      <c r="F55" s="23"/>
      <c r="J55" s="17"/>
    </row>
    <row r="56" spans="1:10">
      <c r="A56" s="22"/>
      <c r="B56" s="22" t="s">
        <v>285</v>
      </c>
      <c r="C56" s="22"/>
      <c r="D56" s="25" t="s">
        <v>83</v>
      </c>
      <c r="E56" s="22"/>
      <c r="F56" s="23"/>
      <c r="I56" s="17" t="s">
        <v>4</v>
      </c>
      <c r="J56" s="17"/>
    </row>
    <row r="57" spans="1:10">
      <c r="A57" s="22"/>
      <c r="B57" s="22" t="s">
        <v>285</v>
      </c>
      <c r="C57" s="22"/>
      <c r="D57" s="25" t="s">
        <v>84</v>
      </c>
      <c r="E57" s="22"/>
      <c r="F57" s="26"/>
    </row>
    <row r="58" spans="1:10">
      <c r="A58" s="22"/>
      <c r="B58" s="22" t="s">
        <v>285</v>
      </c>
      <c r="C58" s="22"/>
      <c r="D58" s="25" t="s">
        <v>85</v>
      </c>
      <c r="E58" s="22"/>
      <c r="F58" s="26"/>
    </row>
    <row r="59" spans="1:10">
      <c r="A59" s="22"/>
      <c r="B59" s="22" t="s">
        <v>285</v>
      </c>
      <c r="C59" s="22"/>
      <c r="D59" s="25" t="s">
        <v>86</v>
      </c>
      <c r="E59" s="22"/>
      <c r="F59" s="26"/>
    </row>
    <row r="60" spans="1:10">
      <c r="A60" s="22"/>
      <c r="B60" s="22" t="s">
        <v>285</v>
      </c>
      <c r="C60" s="22"/>
      <c r="D60" s="25" t="s">
        <v>87</v>
      </c>
      <c r="E60" s="22"/>
      <c r="F60" s="23"/>
    </row>
    <row r="61" spans="1:10">
      <c r="A61" s="22"/>
      <c r="B61" s="22" t="s">
        <v>285</v>
      </c>
      <c r="C61" s="22"/>
      <c r="D61" s="25" t="s">
        <v>88</v>
      </c>
      <c r="E61" s="22"/>
      <c r="F61" s="23"/>
    </row>
    <row r="62" spans="1:10">
      <c r="A62" s="22"/>
      <c r="B62" s="22" t="s">
        <v>285</v>
      </c>
      <c r="C62" s="22"/>
      <c r="D62" s="25" t="s">
        <v>89</v>
      </c>
      <c r="E62" s="22"/>
      <c r="F62" s="23"/>
    </row>
    <row r="63" spans="1:10">
      <c r="A63" s="22"/>
      <c r="B63" s="22" t="s">
        <v>285</v>
      </c>
      <c r="C63" s="22"/>
      <c r="D63" s="25" t="s">
        <v>90</v>
      </c>
      <c r="E63" s="22"/>
      <c r="F63" s="23"/>
    </row>
    <row r="64" spans="1:10">
      <c r="A64" s="22"/>
      <c r="B64" s="22" t="s">
        <v>285</v>
      </c>
      <c r="C64" s="22"/>
      <c r="D64" s="25" t="s">
        <v>91</v>
      </c>
      <c r="E64" s="22"/>
      <c r="F64" s="23"/>
    </row>
    <row r="65" spans="1:6">
      <c r="A65" s="22"/>
      <c r="B65" s="22" t="s">
        <v>285</v>
      </c>
      <c r="C65" s="22"/>
      <c r="D65" s="25" t="s">
        <v>92</v>
      </c>
      <c r="E65" s="22"/>
      <c r="F65" s="23"/>
    </row>
    <row r="66" spans="1:6">
      <c r="A66" s="22"/>
      <c r="B66" s="22" t="s">
        <v>285</v>
      </c>
      <c r="C66" s="22"/>
      <c r="D66" s="25" t="s">
        <v>93</v>
      </c>
      <c r="E66" s="22"/>
      <c r="F66" s="23"/>
    </row>
    <row r="67" spans="1:6">
      <c r="A67" s="22"/>
      <c r="B67" s="24" t="s">
        <v>285</v>
      </c>
      <c r="C67" s="24"/>
      <c r="D67" s="25" t="s">
        <v>94</v>
      </c>
      <c r="E67" s="22"/>
      <c r="F67" s="23"/>
    </row>
    <row r="68" spans="1:6">
      <c r="A68" s="22"/>
      <c r="B68" s="24" t="s">
        <v>285</v>
      </c>
      <c r="C68" s="24"/>
      <c r="D68" s="25" t="s">
        <v>95</v>
      </c>
      <c r="E68" s="22"/>
      <c r="F68" s="23"/>
    </row>
    <row r="69" spans="1:6">
      <c r="A69" s="22"/>
      <c r="B69" s="24" t="s">
        <v>285</v>
      </c>
      <c r="C69" s="24"/>
      <c r="D69" s="25" t="s">
        <v>96</v>
      </c>
      <c r="E69" s="22"/>
      <c r="F69" s="23"/>
    </row>
    <row r="70" spans="1:6">
      <c r="A70" s="22"/>
      <c r="B70" s="24" t="s">
        <v>285</v>
      </c>
      <c r="C70" s="24"/>
      <c r="D70" s="25" t="s">
        <v>97</v>
      </c>
      <c r="E70" s="22"/>
      <c r="F70" s="23"/>
    </row>
    <row r="71" spans="1:6">
      <c r="A71" s="22"/>
      <c r="B71" s="24" t="s">
        <v>285</v>
      </c>
      <c r="C71" s="24"/>
      <c r="D71" s="25" t="s">
        <v>98</v>
      </c>
      <c r="E71" s="22"/>
      <c r="F71" s="23"/>
    </row>
    <row r="72" spans="1:6">
      <c r="A72" s="22"/>
      <c r="B72" s="24" t="s">
        <v>285</v>
      </c>
      <c r="C72" s="24"/>
      <c r="D72" s="25" t="s">
        <v>120</v>
      </c>
      <c r="E72" s="22"/>
      <c r="F72" s="23"/>
    </row>
    <row r="73" spans="1:6">
      <c r="A73" s="18"/>
      <c r="B73" s="19" t="s">
        <v>285</v>
      </c>
      <c r="C73" s="19"/>
      <c r="D73" s="20" t="s">
        <v>99</v>
      </c>
      <c r="E73" s="18"/>
      <c r="F73" s="21"/>
    </row>
    <row r="74" spans="1:6">
      <c r="A74" s="18"/>
      <c r="B74" s="19" t="s">
        <v>284</v>
      </c>
      <c r="C74" s="19"/>
      <c r="D74" s="20" t="s">
        <v>288</v>
      </c>
      <c r="E74" s="18"/>
      <c r="F74" s="21"/>
    </row>
    <row r="75" spans="1:6">
      <c r="A75" s="18"/>
      <c r="B75" s="19" t="s">
        <v>284</v>
      </c>
      <c r="C75" s="19"/>
      <c r="D75" s="27" t="s">
        <v>289</v>
      </c>
      <c r="E75" s="18"/>
      <c r="F75" s="21"/>
    </row>
    <row r="76" spans="1:6">
      <c r="A76" s="18"/>
      <c r="B76" s="19"/>
      <c r="C76" s="19"/>
      <c r="D76" s="20"/>
      <c r="E76" s="18"/>
      <c r="F76" s="21"/>
    </row>
    <row r="77" spans="1:6">
      <c r="A77" s="18"/>
      <c r="B77" s="19"/>
      <c r="C77" s="19"/>
      <c r="D77" s="20"/>
      <c r="E77" s="18"/>
      <c r="F77" s="21"/>
    </row>
    <row r="78" spans="1:6">
      <c r="A78" s="18"/>
      <c r="B78" s="19"/>
      <c r="C78" s="19"/>
      <c r="D78" s="20"/>
      <c r="E78" s="18"/>
      <c r="F78" s="21"/>
    </row>
    <row r="79" spans="1:6">
      <c r="A79" s="18"/>
      <c r="B79" s="19"/>
      <c r="C79" s="19"/>
      <c r="D79" s="20"/>
      <c r="E79" s="18"/>
      <c r="F79" s="21"/>
    </row>
    <row r="80" spans="1:6">
      <c r="A80" s="18"/>
      <c r="B80" s="19"/>
      <c r="C80" s="19"/>
      <c r="D80" s="20"/>
      <c r="E80" s="18"/>
      <c r="F80" s="21"/>
    </row>
    <row r="81" spans="1:6">
      <c r="A81" s="18"/>
      <c r="B81" s="19"/>
      <c r="C81" s="19"/>
      <c r="D81" s="20"/>
      <c r="E81" s="18"/>
      <c r="F81" s="21"/>
    </row>
    <row r="82" spans="1:6">
      <c r="A82" s="18"/>
      <c r="B82" s="19"/>
      <c r="C82" s="19"/>
      <c r="D82" s="20"/>
      <c r="E82" s="18"/>
      <c r="F82" s="21"/>
    </row>
  </sheetData>
  <phoneticPr fontId="2"/>
  <conditionalFormatting sqref="A18:C33 E18:F33 A54:F72">
    <cfRule type="expression" dxfId="5" priority="4">
      <formula>$E18="★"</formula>
    </cfRule>
    <cfRule type="expression" dxfId="4" priority="5">
      <formula>$E18="-"</formula>
    </cfRule>
    <cfRule type="expression" dxfId="3" priority="6">
      <formula>$E18="○"</formula>
    </cfRule>
  </conditionalFormatting>
  <dataValidations count="1">
    <dataValidation type="list" allowBlank="1" showInputMessage="1" showErrorMessage="1" sqref="E2:E82" xr:uid="{BE40300F-8C6E-4CFA-9EDB-706E90C5E4C6}">
      <formula1>"★,○,-"</formula1>
    </dataValidation>
  </dataValidations>
  <hyperlinks>
    <hyperlink ref="D75" r:id="rId1" xr:uid="{B3F8473A-3F5A-4776-8458-187ADDBAAA91}"/>
  </hyperlinks>
  <pageMargins left="0.7" right="0.7" top="0.75" bottom="0.75" header="0.3" footer="0.3"/>
  <pageSetup paperSize="9"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1A2C-121F-4A55-9062-3CF46A2BFCB3}">
  <sheetPr codeName="Sheet9">
    <tabColor theme="5" tint="0.79998168889431442"/>
  </sheetPr>
  <dimension ref="A1:K56"/>
  <sheetViews>
    <sheetView showGridLines="0" zoomScale="75" workbookViewId="0">
      <pane ySplit="1" topLeftCell="A2" activePane="bottomLeft" state="frozen"/>
      <selection activeCell="G44" sqref="G44"/>
      <selection pane="bottomLeft" activeCell="F131" sqref="F131"/>
    </sheetView>
  </sheetViews>
  <sheetFormatPr defaultColWidth="3.33203125" defaultRowHeight="14.25"/>
  <cols>
    <col min="1" max="1" width="16.1640625" style="47" customWidth="1"/>
    <col min="2" max="2" width="46.1640625" style="47" bestFit="1" customWidth="1"/>
    <col min="3" max="3" width="65.5" style="46" bestFit="1" customWidth="1"/>
    <col min="4" max="4" width="13.6640625" style="46" bestFit="1" customWidth="1"/>
    <col min="5" max="5" width="92.5" style="46" customWidth="1"/>
    <col min="6" max="6" width="120.6640625" style="46" bestFit="1" customWidth="1"/>
    <col min="7" max="7" width="10" style="47" customWidth="1"/>
    <col min="8" max="8" width="66.6640625" style="46" customWidth="1"/>
    <col min="9" max="16384" width="3.33203125" style="46"/>
  </cols>
  <sheetData>
    <row r="1" spans="1:11" ht="34.15" customHeight="1">
      <c r="A1" s="43" t="s">
        <v>0</v>
      </c>
      <c r="B1" s="43" t="s">
        <v>353</v>
      </c>
      <c r="C1" s="44" t="s">
        <v>1</v>
      </c>
      <c r="D1" s="43" t="s">
        <v>2</v>
      </c>
      <c r="E1" s="45" t="s">
        <v>334</v>
      </c>
      <c r="F1" s="45" t="s">
        <v>3</v>
      </c>
      <c r="G1" s="46"/>
      <c r="H1" s="47"/>
    </row>
    <row r="2" spans="1:11">
      <c r="A2" s="48"/>
      <c r="B2" s="48" t="s">
        <v>212</v>
      </c>
      <c r="C2" s="49" t="s">
        <v>343</v>
      </c>
      <c r="D2" s="48"/>
      <c r="E2" s="50" t="str">
        <f>"mkdir ""%USERPROFILE%\_root"""</f>
        <v>mkdir "%USERPROFILE%\_root"</v>
      </c>
      <c r="F2" s="51" t="s">
        <v>46</v>
      </c>
      <c r="G2" s="46"/>
      <c r="H2" s="47"/>
    </row>
    <row r="3" spans="1:11">
      <c r="A3" s="48"/>
      <c r="B3" s="48" t="s">
        <v>212</v>
      </c>
      <c r="C3" s="49" t="s">
        <v>335</v>
      </c>
      <c r="D3" s="48"/>
      <c r="E3" s="50" t="str">
        <f>"mkdir ""%USERPROFILE%\_"&amp;C3&amp;""""</f>
        <v>mkdir "%USERPROFILE%\_root\00_indirect"</v>
      </c>
      <c r="F3" s="51" t="s">
        <v>259</v>
      </c>
      <c r="G3" s="46"/>
      <c r="H3" s="47"/>
    </row>
    <row r="4" spans="1:11">
      <c r="A4" s="48"/>
      <c r="B4" s="48" t="s">
        <v>212</v>
      </c>
      <c r="C4" s="49" t="s">
        <v>336</v>
      </c>
      <c r="D4" s="48"/>
      <c r="E4" s="50" t="str">
        <f t="shared" ref="E4:E10" si="0">"mkdir ""%USERPROFILE%\_"&amp;C4&amp;""""</f>
        <v>mkdir "%USERPROFILE%\_root\10_workitem"</v>
      </c>
      <c r="F4" s="51" t="s">
        <v>260</v>
      </c>
      <c r="G4" s="46"/>
      <c r="H4" s="47"/>
    </row>
    <row r="5" spans="1:11">
      <c r="A5" s="48"/>
      <c r="B5" s="48" t="s">
        <v>212</v>
      </c>
      <c r="C5" s="49" t="s">
        <v>337</v>
      </c>
      <c r="D5" s="48"/>
      <c r="E5" s="50" t="str">
        <f t="shared" si="0"/>
        <v>mkdir "%USERPROFILE%\_root\20_src"</v>
      </c>
      <c r="F5" s="51" t="s">
        <v>261</v>
      </c>
      <c r="G5" s="46"/>
      <c r="H5" s="47"/>
    </row>
    <row r="6" spans="1:11">
      <c r="A6" s="48"/>
      <c r="B6" s="48" t="s">
        <v>212</v>
      </c>
      <c r="C6" s="49" t="s">
        <v>338</v>
      </c>
      <c r="D6" s="48"/>
      <c r="E6" s="50" t="str">
        <f t="shared" si="0"/>
        <v>mkdir "%USERPROFILE%\_root\21_doc"</v>
      </c>
      <c r="F6" s="51" t="s">
        <v>262</v>
      </c>
      <c r="G6" s="46"/>
      <c r="H6" s="47"/>
    </row>
    <row r="7" spans="1:11">
      <c r="A7" s="48"/>
      <c r="B7" s="48" t="s">
        <v>212</v>
      </c>
      <c r="C7" s="49" t="s">
        <v>339</v>
      </c>
      <c r="D7" s="48"/>
      <c r="E7" s="50" t="str">
        <f t="shared" si="0"/>
        <v>mkdir "%USERPROFILE%\_root\30_tool"</v>
      </c>
      <c r="F7" s="51" t="s">
        <v>346</v>
      </c>
      <c r="G7" s="46"/>
      <c r="H7" s="47"/>
    </row>
    <row r="8" spans="1:11">
      <c r="A8" s="48"/>
      <c r="B8" s="48" t="s">
        <v>212</v>
      </c>
      <c r="C8" s="49" t="s">
        <v>340</v>
      </c>
      <c r="D8" s="48"/>
      <c r="E8" s="50" t="str">
        <f t="shared" si="0"/>
        <v>mkdir "%USERPROFILE%\_root\38_programs"</v>
      </c>
      <c r="F8" s="51" t="s">
        <v>347</v>
      </c>
      <c r="G8" s="46"/>
      <c r="H8" s="47"/>
    </row>
    <row r="9" spans="1:11">
      <c r="A9" s="48"/>
      <c r="B9" s="48" t="s">
        <v>212</v>
      </c>
      <c r="C9" s="49" t="s">
        <v>341</v>
      </c>
      <c r="D9" s="48"/>
      <c r="E9" s="50" t="str">
        <f t="shared" si="0"/>
        <v>mkdir "%USERPROFILE%\_root\39_other"</v>
      </c>
      <c r="F9" s="51" t="s">
        <v>348</v>
      </c>
      <c r="G9" s="46"/>
      <c r="H9" s="47"/>
    </row>
    <row r="10" spans="1:11">
      <c r="A10" s="48"/>
      <c r="B10" s="48" t="s">
        <v>212</v>
      </c>
      <c r="C10" s="49" t="s">
        <v>342</v>
      </c>
      <c r="D10" s="48"/>
      <c r="E10" s="50" t="str">
        <f t="shared" si="0"/>
        <v>mkdir "%USERPROFILE%\_root\40_workspace"</v>
      </c>
      <c r="F10" s="51" t="s">
        <v>263</v>
      </c>
      <c r="G10" s="46"/>
      <c r="H10" s="47"/>
    </row>
    <row r="11" spans="1:11">
      <c r="A11" s="48"/>
      <c r="B11" s="48" t="s">
        <v>345</v>
      </c>
      <c r="C11" s="49" t="s">
        <v>213</v>
      </c>
      <c r="D11" s="48"/>
      <c r="E11" s="58" t="s">
        <v>344</v>
      </c>
      <c r="F11" s="51" t="s">
        <v>349</v>
      </c>
      <c r="G11" s="46"/>
      <c r="H11" s="47"/>
    </row>
    <row r="12" spans="1:11">
      <c r="A12" s="48"/>
      <c r="B12" s="48" t="s">
        <v>214</v>
      </c>
      <c r="C12" s="49" t="s">
        <v>215</v>
      </c>
      <c r="D12" s="48"/>
      <c r="E12" s="52"/>
      <c r="F12" s="51" t="s">
        <v>216</v>
      </c>
      <c r="G12" s="46"/>
      <c r="H12" s="47"/>
      <c r="K12" s="47"/>
    </row>
    <row r="13" spans="1:11">
      <c r="A13" s="48"/>
      <c r="B13" s="48" t="s">
        <v>214</v>
      </c>
      <c r="C13" s="49" t="s">
        <v>217</v>
      </c>
      <c r="D13" s="48"/>
      <c r="E13" s="52"/>
      <c r="F13" s="51" t="s">
        <v>218</v>
      </c>
      <c r="H13" s="47"/>
      <c r="I13" s="47"/>
      <c r="K13" s="47"/>
    </row>
    <row r="14" spans="1:11">
      <c r="A14" s="48"/>
      <c r="B14" s="48" t="s">
        <v>219</v>
      </c>
      <c r="C14" s="49" t="s">
        <v>6</v>
      </c>
      <c r="D14" s="48"/>
      <c r="E14" s="52"/>
      <c r="F14" s="53" t="s">
        <v>220</v>
      </c>
      <c r="G14" s="46"/>
      <c r="H14" s="47"/>
      <c r="K14" s="47"/>
    </row>
    <row r="15" spans="1:11">
      <c r="A15" s="48"/>
      <c r="B15" s="48" t="s">
        <v>219</v>
      </c>
      <c r="C15" s="49" t="s">
        <v>221</v>
      </c>
      <c r="D15" s="48"/>
      <c r="E15" s="52"/>
      <c r="F15" s="53" t="s">
        <v>222</v>
      </c>
      <c r="G15" s="46"/>
      <c r="H15" s="47"/>
      <c r="K15" s="47"/>
    </row>
    <row r="16" spans="1:11">
      <c r="A16" s="48"/>
      <c r="B16" s="48" t="s">
        <v>219</v>
      </c>
      <c r="C16" s="49" t="s">
        <v>7</v>
      </c>
      <c r="D16" s="48"/>
      <c r="E16" s="52"/>
      <c r="F16" s="53" t="s">
        <v>223</v>
      </c>
      <c r="G16" s="46"/>
      <c r="H16" s="47"/>
      <c r="K16" s="47"/>
    </row>
    <row r="17" spans="1:11">
      <c r="A17" s="48"/>
      <c r="B17" s="48" t="s">
        <v>224</v>
      </c>
      <c r="C17" s="49" t="s">
        <v>225</v>
      </c>
      <c r="D17" s="48"/>
      <c r="E17" s="52"/>
      <c r="F17" s="51" t="s">
        <v>226</v>
      </c>
      <c r="G17" s="46"/>
      <c r="H17" s="47"/>
      <c r="K17" s="47"/>
    </row>
    <row r="18" spans="1:11">
      <c r="A18" s="48"/>
      <c r="B18" s="48" t="s">
        <v>227</v>
      </c>
      <c r="C18" s="49" t="s">
        <v>228</v>
      </c>
      <c r="D18" s="48"/>
      <c r="E18" s="52"/>
      <c r="F18" s="59" t="s">
        <v>229</v>
      </c>
      <c r="G18" s="46"/>
      <c r="H18" s="47"/>
      <c r="K18" s="47"/>
    </row>
    <row r="19" spans="1:11">
      <c r="A19" s="48"/>
      <c r="B19" s="48" t="s">
        <v>230</v>
      </c>
      <c r="C19" s="49" t="s">
        <v>231</v>
      </c>
      <c r="D19" s="48"/>
      <c r="E19" s="52"/>
      <c r="F19" s="51" t="s">
        <v>10</v>
      </c>
      <c r="G19" s="46"/>
      <c r="H19" s="47"/>
      <c r="K19" s="47"/>
    </row>
    <row r="20" spans="1:11">
      <c r="A20" s="48"/>
      <c r="B20" s="48" t="s">
        <v>232</v>
      </c>
      <c r="C20" s="49" t="s">
        <v>233</v>
      </c>
      <c r="D20" s="48"/>
      <c r="E20" s="52"/>
      <c r="F20" s="51" t="s">
        <v>234</v>
      </c>
      <c r="G20" s="46"/>
      <c r="H20" s="47"/>
      <c r="K20" s="47"/>
    </row>
    <row r="21" spans="1:11">
      <c r="A21" s="48"/>
      <c r="B21" s="48" t="s">
        <v>232</v>
      </c>
      <c r="C21" s="49" t="s">
        <v>235</v>
      </c>
      <c r="D21" s="48"/>
      <c r="E21" s="52"/>
      <c r="F21" s="51" t="s">
        <v>236</v>
      </c>
      <c r="G21" s="46"/>
      <c r="H21" s="47"/>
      <c r="K21" s="47"/>
    </row>
    <row r="22" spans="1:11">
      <c r="A22" s="48"/>
      <c r="B22" s="48" t="s">
        <v>237</v>
      </c>
      <c r="C22" s="49" t="s">
        <v>238</v>
      </c>
      <c r="D22" s="48"/>
      <c r="E22" s="52"/>
      <c r="F22" s="51" t="s">
        <v>239</v>
      </c>
      <c r="G22" s="46"/>
      <c r="H22" s="47"/>
      <c r="K22" s="47"/>
    </row>
    <row r="23" spans="1:11">
      <c r="A23" s="48"/>
      <c r="B23" s="48" t="s">
        <v>237</v>
      </c>
      <c r="C23" s="49" t="s">
        <v>240</v>
      </c>
      <c r="D23" s="48"/>
      <c r="E23" s="52"/>
      <c r="F23" s="51" t="s">
        <v>241</v>
      </c>
      <c r="G23" s="46"/>
      <c r="H23" s="47"/>
      <c r="K23" s="47"/>
    </row>
    <row r="24" spans="1:11">
      <c r="A24" s="48"/>
      <c r="B24" s="48" t="s">
        <v>237</v>
      </c>
      <c r="C24" s="49" t="s">
        <v>242</v>
      </c>
      <c r="D24" s="48"/>
      <c r="E24" s="52"/>
      <c r="F24" s="51" t="s">
        <v>243</v>
      </c>
      <c r="G24" s="46"/>
      <c r="H24" s="47"/>
      <c r="K24" s="47"/>
    </row>
    <row r="25" spans="1:11">
      <c r="A25" s="48"/>
      <c r="B25" s="48" t="s">
        <v>237</v>
      </c>
      <c r="C25" s="49" t="s">
        <v>244</v>
      </c>
      <c r="D25" s="48"/>
      <c r="E25" s="52"/>
      <c r="F25" s="51" t="s">
        <v>245</v>
      </c>
      <c r="G25" s="46"/>
      <c r="H25" s="47"/>
      <c r="K25" s="47"/>
    </row>
    <row r="26" spans="1:11">
      <c r="A26" s="48"/>
      <c r="B26" s="48" t="s">
        <v>246</v>
      </c>
      <c r="C26" s="49" t="s">
        <v>247</v>
      </c>
      <c r="D26" s="48"/>
      <c r="E26" s="52"/>
      <c r="F26" s="51" t="s">
        <v>248</v>
      </c>
      <c r="G26" s="46"/>
      <c r="H26" s="47"/>
      <c r="K26" s="47"/>
    </row>
    <row r="27" spans="1:11">
      <c r="A27" s="48"/>
      <c r="B27" s="48" t="s">
        <v>249</v>
      </c>
      <c r="C27" s="49" t="s">
        <v>250</v>
      </c>
      <c r="D27" s="48"/>
      <c r="E27" s="52"/>
      <c r="F27" s="51"/>
      <c r="G27" s="46"/>
      <c r="H27" s="47"/>
      <c r="K27" s="47"/>
    </row>
    <row r="28" spans="1:11">
      <c r="A28" s="48"/>
      <c r="B28" s="48" t="s">
        <v>249</v>
      </c>
      <c r="C28" s="49" t="s">
        <v>251</v>
      </c>
      <c r="D28" s="48"/>
      <c r="E28" s="52"/>
      <c r="F28" s="51" t="s">
        <v>252</v>
      </c>
      <c r="G28" s="46"/>
      <c r="H28" s="47"/>
      <c r="K28" s="47"/>
    </row>
    <row r="29" spans="1:11">
      <c r="A29" s="48"/>
      <c r="B29" s="48" t="s">
        <v>253</v>
      </c>
      <c r="C29" s="49" t="s">
        <v>254</v>
      </c>
      <c r="D29" s="48"/>
      <c r="E29" s="52"/>
      <c r="F29" s="51" t="s">
        <v>255</v>
      </c>
      <c r="G29" s="46"/>
      <c r="H29" s="47"/>
      <c r="K29" s="47"/>
    </row>
    <row r="30" spans="1:11">
      <c r="A30" s="48"/>
      <c r="B30" s="52" t="s">
        <v>246</v>
      </c>
      <c r="C30" s="49" t="s">
        <v>306</v>
      </c>
      <c r="D30" s="48"/>
      <c r="E30" s="52"/>
      <c r="F30" s="51"/>
      <c r="G30" s="46"/>
      <c r="H30" s="47"/>
      <c r="K30" s="47"/>
    </row>
    <row r="31" spans="1:11" ht="28.5">
      <c r="A31" s="48"/>
      <c r="B31" s="52" t="s">
        <v>256</v>
      </c>
      <c r="C31" s="49" t="s">
        <v>257</v>
      </c>
      <c r="D31" s="48"/>
      <c r="E31" s="52"/>
      <c r="F31" s="51"/>
      <c r="G31" s="46"/>
      <c r="H31" s="47"/>
      <c r="K31" s="47"/>
    </row>
    <row r="32" spans="1:11">
      <c r="A32" s="48"/>
      <c r="B32" s="52" t="s">
        <v>256</v>
      </c>
      <c r="C32" s="49" t="s">
        <v>258</v>
      </c>
      <c r="D32" s="48"/>
      <c r="E32" s="52"/>
      <c r="F32" s="51"/>
      <c r="G32" s="46"/>
      <c r="H32" s="47"/>
      <c r="K32" s="47"/>
    </row>
    <row r="33" spans="1:11">
      <c r="A33" s="48"/>
      <c r="B33" s="52" t="s">
        <v>256</v>
      </c>
      <c r="C33" s="60" t="s">
        <v>350</v>
      </c>
      <c r="D33" s="48"/>
      <c r="E33" s="52"/>
      <c r="F33" s="51"/>
      <c r="G33" s="46"/>
      <c r="H33" s="47"/>
      <c r="K33" s="47"/>
    </row>
    <row r="34" spans="1:11">
      <c r="A34" s="48"/>
      <c r="B34" s="52"/>
      <c r="C34" s="49"/>
      <c r="D34" s="48"/>
      <c r="E34" s="52"/>
      <c r="F34" s="51"/>
      <c r="G34" s="46"/>
      <c r="H34" s="47"/>
      <c r="K34" s="47"/>
    </row>
    <row r="35" spans="1:11">
      <c r="A35" s="48"/>
      <c r="B35" s="52"/>
      <c r="C35" s="49"/>
      <c r="D35" s="48"/>
      <c r="E35" s="52"/>
      <c r="F35" s="51"/>
      <c r="G35" s="46"/>
      <c r="H35" s="47"/>
      <c r="K35" s="47"/>
    </row>
    <row r="36" spans="1:11">
      <c r="A36" s="48"/>
      <c r="B36" s="52"/>
      <c r="C36" s="49"/>
      <c r="D36" s="48"/>
      <c r="E36" s="52"/>
      <c r="F36" s="51"/>
      <c r="G36" s="46"/>
      <c r="H36" s="47"/>
      <c r="K36" s="47"/>
    </row>
    <row r="37" spans="1:11">
      <c r="A37" s="48"/>
      <c r="B37" s="52"/>
      <c r="C37" s="49"/>
      <c r="D37" s="48"/>
      <c r="E37" s="52"/>
      <c r="F37" s="51"/>
      <c r="G37" s="46"/>
      <c r="H37" s="47"/>
      <c r="K37" s="47"/>
    </row>
    <row r="38" spans="1:11">
      <c r="A38" s="48"/>
      <c r="B38" s="52"/>
      <c r="C38" s="49"/>
      <c r="D38" s="48"/>
      <c r="E38" s="52"/>
      <c r="F38" s="51"/>
      <c r="G38" s="46"/>
      <c r="H38" s="47"/>
      <c r="K38" s="47"/>
    </row>
    <row r="39" spans="1:11">
      <c r="A39" s="48"/>
      <c r="B39" s="52"/>
      <c r="C39" s="49"/>
      <c r="D39" s="48"/>
      <c r="E39" s="52"/>
      <c r="F39" s="51"/>
      <c r="G39" s="46"/>
      <c r="H39" s="47"/>
      <c r="K39" s="47"/>
    </row>
    <row r="40" spans="1:11">
      <c r="A40" s="54"/>
      <c r="B40" s="55"/>
      <c r="C40" s="56"/>
      <c r="D40" s="54"/>
      <c r="E40" s="52"/>
      <c r="F40" s="57"/>
      <c r="G40" s="46"/>
      <c r="H40" s="47"/>
      <c r="K40" s="47"/>
    </row>
    <row r="41" spans="1:11">
      <c r="C41" s="47"/>
      <c r="D41" s="47"/>
      <c r="E41" s="47"/>
      <c r="G41" s="46"/>
      <c r="H41" s="47"/>
      <c r="K41" s="47"/>
    </row>
    <row r="42" spans="1:11">
      <c r="G42" s="46"/>
      <c r="H42" s="47"/>
      <c r="K42" s="47"/>
    </row>
    <row r="43" spans="1:11">
      <c r="G43" s="46"/>
      <c r="H43" s="47"/>
      <c r="K43" s="47"/>
    </row>
    <row r="44" spans="1:11">
      <c r="G44" s="46"/>
      <c r="H44" s="47"/>
      <c r="K44" s="47"/>
    </row>
    <row r="45" spans="1:11">
      <c r="G45" s="46"/>
      <c r="H45" s="47"/>
      <c r="K45" s="47"/>
    </row>
    <row r="46" spans="1:11">
      <c r="G46" s="46"/>
      <c r="H46" s="47"/>
      <c r="K46" s="47"/>
    </row>
    <row r="47" spans="1:11">
      <c r="J47" s="47"/>
    </row>
    <row r="48" spans="1:11">
      <c r="J48" s="47"/>
    </row>
    <row r="49" spans="9:10">
      <c r="J49" s="47"/>
    </row>
    <row r="50" spans="9:10">
      <c r="J50" s="47"/>
    </row>
    <row r="51" spans="9:10">
      <c r="J51" s="47"/>
    </row>
    <row r="52" spans="9:10">
      <c r="J52" s="47"/>
    </row>
    <row r="53" spans="9:10">
      <c r="J53" s="47"/>
    </row>
    <row r="54" spans="9:10">
      <c r="J54" s="47"/>
    </row>
    <row r="55" spans="9:10">
      <c r="J55" s="47"/>
    </row>
    <row r="56" spans="9:10">
      <c r="I56" s="47" t="s">
        <v>4</v>
      </c>
      <c r="J56" s="47"/>
    </row>
  </sheetData>
  <phoneticPr fontId="2"/>
  <conditionalFormatting sqref="A2:F39 E33:E40">
    <cfRule type="expression" dxfId="2" priority="1">
      <formula>$D2="★"</formula>
    </cfRule>
    <cfRule type="expression" dxfId="1" priority="2">
      <formula>$D2="-"</formula>
    </cfRule>
    <cfRule type="expression" dxfId="0" priority="3">
      <formula>$D2="○"</formula>
    </cfRule>
  </conditionalFormatting>
  <dataValidations count="1">
    <dataValidation type="list" allowBlank="1" showInputMessage="1" showErrorMessage="1" sqref="D33:D40 D2:D32" xr:uid="{F10C0F55-3398-4BE0-9135-329E55CA8B3A}">
      <formula1>"★,○,-"</formula1>
    </dataValidation>
  </dataValidations>
  <hyperlinks>
    <hyperlink ref="F14" r:id="rId1" xr:uid="{D451292C-059E-4DB7-ADB9-0B89E5E77AC4}"/>
    <hyperlink ref="F15" r:id="rId2" xr:uid="{6C76F461-D259-4230-85DE-A0248E66C167}"/>
    <hyperlink ref="F16" r:id="rId3" xr:uid="{89FA033D-D512-4321-B98B-4869DCC4B977}"/>
  </hyperlinks>
  <pageMargins left="0.7" right="0.7" top="0.75" bottom="0.75" header="0.3" footer="0.3"/>
  <pageSetup paperSize="9" orientation="portrait"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dimension ref="A1"/>
  <sheetViews>
    <sheetView workbookViewId="0"/>
  </sheetViews>
  <sheetFormatPr defaultRowHeight="11.25"/>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rgb="FFFFFF00"/>
  </sheetPr>
  <dimension ref="A1:E11"/>
  <sheetViews>
    <sheetView workbookViewId="0"/>
  </sheetViews>
  <sheetFormatPr defaultRowHeight="11.25"/>
  <cols>
    <col min="1" max="1" width="12.1640625" style="8" bestFit="1" customWidth="1"/>
    <col min="2" max="2" width="13.33203125" style="8" bestFit="1" customWidth="1"/>
    <col min="3" max="3" width="18" style="8" bestFit="1" customWidth="1"/>
    <col min="4" max="4" width="40" style="8" customWidth="1"/>
    <col min="5" max="5" width="64.5" style="8" customWidth="1"/>
    <col min="6" max="16384" width="9.33203125" style="8"/>
  </cols>
  <sheetData>
    <row r="1" spans="1:5">
      <c r="A1" s="89" t="s">
        <v>513</v>
      </c>
      <c r="B1" s="90" t="s">
        <v>514</v>
      </c>
      <c r="C1" s="90" t="s">
        <v>515</v>
      </c>
      <c r="D1" s="90" t="s">
        <v>516</v>
      </c>
      <c r="E1" s="90" t="s">
        <v>517</v>
      </c>
    </row>
    <row r="2" spans="1:5" ht="33.75">
      <c r="A2" s="91" t="s">
        <v>518</v>
      </c>
      <c r="B2" s="91" t="s">
        <v>519</v>
      </c>
      <c r="C2" s="91"/>
      <c r="D2" s="91"/>
      <c r="E2" s="91"/>
    </row>
    <row r="3" spans="1:5" ht="78.75">
      <c r="A3" s="91" t="s">
        <v>105</v>
      </c>
      <c r="B3" s="91" t="s">
        <v>520</v>
      </c>
      <c r="C3" s="91"/>
      <c r="D3" s="92" t="s">
        <v>521</v>
      </c>
      <c r="E3" s="92" t="s">
        <v>522</v>
      </c>
    </row>
    <row r="4" spans="1:5" ht="112.5">
      <c r="A4" s="91" t="s">
        <v>523</v>
      </c>
      <c r="B4" s="91" t="s">
        <v>524</v>
      </c>
      <c r="C4" s="91" t="s">
        <v>525</v>
      </c>
      <c r="D4" s="91" t="s">
        <v>526</v>
      </c>
      <c r="E4" s="92" t="s">
        <v>527</v>
      </c>
    </row>
    <row r="5" spans="1:5">
      <c r="A5" s="91" t="s">
        <v>528</v>
      </c>
      <c r="B5" s="91" t="s">
        <v>524</v>
      </c>
      <c r="C5" s="91" t="s">
        <v>529</v>
      </c>
      <c r="D5" s="92" t="s">
        <v>530</v>
      </c>
      <c r="E5" s="92" t="s">
        <v>531</v>
      </c>
    </row>
    <row r="6" spans="1:5">
      <c r="A6" s="91" t="s">
        <v>102</v>
      </c>
      <c r="B6" s="91" t="s">
        <v>532</v>
      </c>
      <c r="C6" s="91"/>
      <c r="D6" s="91"/>
      <c r="E6" s="91"/>
    </row>
    <row r="7" spans="1:5">
      <c r="A7" s="91" t="s">
        <v>533</v>
      </c>
      <c r="B7" s="91" t="s">
        <v>534</v>
      </c>
      <c r="C7" s="91"/>
      <c r="D7" s="91"/>
      <c r="E7" s="91"/>
    </row>
    <row r="9" spans="1:5">
      <c r="A9" s="8" t="s">
        <v>535</v>
      </c>
    </row>
    <row r="10" spans="1:5">
      <c r="A10" s="8" t="s">
        <v>536</v>
      </c>
    </row>
    <row r="11" spans="1:5">
      <c r="A11" s="8" t="s">
        <v>537</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rgb="FFFFFF00"/>
    <outlinePr summaryBelow="0" summaryRight="0"/>
  </sheetPr>
  <dimension ref="B2:T74"/>
  <sheetViews>
    <sheetView showGridLines="0" zoomScaleNormal="100" workbookViewId="0">
      <pane xSplit="3" ySplit="13" topLeftCell="E14" activePane="bottomRight" state="frozen"/>
      <selection activeCell="A5" sqref="A5"/>
      <selection pane="topRight" activeCell="A5" sqref="A5"/>
      <selection pane="bottomLeft" activeCell="A5" sqref="A5"/>
      <selection pane="bottomRight" activeCell="B1" sqref="B1"/>
    </sheetView>
  </sheetViews>
  <sheetFormatPr defaultColWidth="3.83203125" defaultRowHeight="11.25" outlineLevelRow="1"/>
  <cols>
    <col min="1" max="2" width="3.83203125" style="8"/>
    <col min="3" max="3" width="30.6640625" style="8" customWidth="1"/>
    <col min="4" max="4" width="52.33203125" style="8" bestFit="1" customWidth="1"/>
    <col min="5" max="11" width="6" style="8" customWidth="1"/>
    <col min="12" max="14" width="7.83203125" style="9" customWidth="1"/>
    <col min="15" max="15" width="9" style="9" bestFit="1" customWidth="1"/>
    <col min="16" max="16" width="10" style="8" bestFit="1" customWidth="1"/>
    <col min="17" max="18" width="10" style="8" customWidth="1"/>
    <col min="19" max="19" width="10" style="8" bestFit="1" customWidth="1"/>
    <col min="20" max="20" width="76.33203125" style="8" bestFit="1" customWidth="1"/>
    <col min="21" max="24" width="6" style="8" customWidth="1"/>
    <col min="25" max="16384" width="3.83203125" style="8"/>
  </cols>
  <sheetData>
    <row r="2" spans="2:20" s="63" customFormat="1">
      <c r="B2" s="63" t="s">
        <v>538</v>
      </c>
      <c r="L2" s="93"/>
      <c r="M2" s="93"/>
      <c r="N2" s="93"/>
      <c r="O2" s="93"/>
    </row>
    <row r="3" spans="2:20">
      <c r="E3" s="94" t="s">
        <v>539</v>
      </c>
      <c r="F3" s="94"/>
      <c r="G3" s="94"/>
      <c r="H3" s="94"/>
      <c r="I3" s="94"/>
      <c r="J3" s="94"/>
      <c r="K3" s="94"/>
    </row>
    <row r="4" spans="2:20">
      <c r="E4" s="94" t="s">
        <v>540</v>
      </c>
      <c r="F4" s="94" t="s">
        <v>541</v>
      </c>
      <c r="G4" s="94"/>
      <c r="H4" s="94"/>
      <c r="I4" s="94"/>
      <c r="J4" s="94"/>
      <c r="K4" s="94"/>
    </row>
    <row r="5" spans="2:20">
      <c r="E5" s="94" t="s">
        <v>540</v>
      </c>
      <c r="F5" s="94" t="s">
        <v>540</v>
      </c>
      <c r="G5" s="94" t="s">
        <v>542</v>
      </c>
      <c r="H5" s="94"/>
      <c r="I5" s="94"/>
      <c r="J5" s="94"/>
      <c r="K5" s="94"/>
    </row>
    <row r="6" spans="2:20">
      <c r="E6" s="94" t="s">
        <v>540</v>
      </c>
      <c r="F6" s="94" t="s">
        <v>540</v>
      </c>
      <c r="G6" s="94" t="s">
        <v>540</v>
      </c>
      <c r="H6" s="94" t="s">
        <v>543</v>
      </c>
      <c r="I6" s="94"/>
      <c r="J6" s="94"/>
      <c r="K6" s="94"/>
      <c r="L6" s="94"/>
    </row>
    <row r="7" spans="2:20">
      <c r="E7" s="94" t="s">
        <v>540</v>
      </c>
      <c r="F7" s="94" t="s">
        <v>540</v>
      </c>
      <c r="G7" s="94" t="s">
        <v>540</v>
      </c>
      <c r="H7" s="94" t="s">
        <v>540</v>
      </c>
      <c r="I7" s="94" t="s">
        <v>544</v>
      </c>
      <c r="J7" s="94"/>
      <c r="K7" s="94"/>
      <c r="L7" s="94"/>
    </row>
    <row r="8" spans="2:20">
      <c r="E8" s="94" t="s">
        <v>540</v>
      </c>
      <c r="F8" s="94" t="s">
        <v>540</v>
      </c>
      <c r="G8" s="94" t="s">
        <v>540</v>
      </c>
      <c r="H8" s="94" t="s">
        <v>540</v>
      </c>
      <c r="I8" s="94" t="s">
        <v>540</v>
      </c>
      <c r="J8" s="94" t="s">
        <v>545</v>
      </c>
      <c r="K8" s="94"/>
      <c r="L8" s="94"/>
    </row>
    <row r="9" spans="2:20">
      <c r="E9" s="94" t="s">
        <v>540</v>
      </c>
      <c r="F9" s="94" t="s">
        <v>540</v>
      </c>
      <c r="G9" s="94" t="s">
        <v>540</v>
      </c>
      <c r="H9" s="94" t="s">
        <v>540</v>
      </c>
      <c r="I9" s="94" t="s">
        <v>540</v>
      </c>
      <c r="J9" s="94" t="s">
        <v>540</v>
      </c>
      <c r="K9" s="94" t="s">
        <v>546</v>
      </c>
      <c r="L9" s="94"/>
    </row>
    <row r="10" spans="2:20">
      <c r="E10" s="94" t="s">
        <v>547</v>
      </c>
      <c r="F10" s="94" t="s">
        <v>547</v>
      </c>
      <c r="G10" s="94" t="s">
        <v>547</v>
      </c>
      <c r="H10" s="94" t="s">
        <v>547</v>
      </c>
      <c r="I10" s="94" t="s">
        <v>547</v>
      </c>
      <c r="J10" s="94" t="s">
        <v>547</v>
      </c>
      <c r="K10" s="94" t="s">
        <v>547</v>
      </c>
      <c r="L10" s="94"/>
    </row>
    <row r="11" spans="2:20">
      <c r="E11" s="95" t="s">
        <v>548</v>
      </c>
      <c r="F11" s="95"/>
      <c r="G11" s="95"/>
      <c r="H11" s="95"/>
      <c r="I11" s="95"/>
      <c r="J11" s="95"/>
      <c r="K11" s="95"/>
      <c r="L11" s="95" t="s">
        <v>549</v>
      </c>
      <c r="M11" s="95"/>
      <c r="N11" s="95"/>
      <c r="O11" s="95"/>
      <c r="P11" s="95"/>
      <c r="Q11" s="95"/>
      <c r="R11" s="95"/>
      <c r="S11" s="95"/>
    </row>
    <row r="12" spans="2:20" ht="22.5">
      <c r="E12" s="96" t="s">
        <v>550</v>
      </c>
      <c r="F12" s="96" t="s">
        <v>551</v>
      </c>
      <c r="G12" s="97" t="s">
        <v>552</v>
      </c>
      <c r="H12" s="96" t="s">
        <v>553</v>
      </c>
      <c r="I12" s="96" t="s">
        <v>554</v>
      </c>
      <c r="J12" s="96" t="s">
        <v>555</v>
      </c>
      <c r="K12" s="97" t="s">
        <v>556</v>
      </c>
      <c r="L12" s="95" t="s">
        <v>557</v>
      </c>
      <c r="M12" s="95"/>
      <c r="N12" s="95"/>
      <c r="O12" s="95" t="s">
        <v>558</v>
      </c>
      <c r="P12" s="95"/>
      <c r="Q12" s="95"/>
      <c r="R12" s="95"/>
      <c r="S12" s="95"/>
    </row>
    <row r="13" spans="2:20" ht="22.5">
      <c r="C13" s="97" t="s">
        <v>559</v>
      </c>
      <c r="D13" s="97" t="s">
        <v>560</v>
      </c>
      <c r="E13" s="97" t="s">
        <v>561</v>
      </c>
      <c r="F13" s="97" t="s">
        <v>562</v>
      </c>
      <c r="G13" s="97" t="s">
        <v>563</v>
      </c>
      <c r="H13" s="97" t="s">
        <v>564</v>
      </c>
      <c r="I13" s="97" t="s">
        <v>565</v>
      </c>
      <c r="J13" s="97" t="s">
        <v>566</v>
      </c>
      <c r="K13" s="97" t="s">
        <v>567</v>
      </c>
      <c r="L13" s="97" t="s">
        <v>568</v>
      </c>
      <c r="M13" s="97" t="s">
        <v>569</v>
      </c>
      <c r="N13" s="97" t="s">
        <v>570</v>
      </c>
      <c r="O13" s="97" t="s">
        <v>571</v>
      </c>
      <c r="P13" s="97" t="s">
        <v>572</v>
      </c>
      <c r="Q13" s="97" t="s">
        <v>573</v>
      </c>
      <c r="R13" s="96" t="s">
        <v>574</v>
      </c>
      <c r="S13" s="97" t="s">
        <v>575</v>
      </c>
      <c r="T13" s="97" t="s">
        <v>1086</v>
      </c>
    </row>
    <row r="14" spans="2:20">
      <c r="C14" s="98" t="s">
        <v>576</v>
      </c>
      <c r="D14" s="98" t="s">
        <v>577</v>
      </c>
      <c r="E14" s="99" t="s">
        <v>525</v>
      </c>
      <c r="F14" s="99" t="s">
        <v>578</v>
      </c>
      <c r="G14" s="99" t="s">
        <v>525</v>
      </c>
      <c r="H14" s="99" t="s">
        <v>578</v>
      </c>
      <c r="I14" s="99" t="s">
        <v>578</v>
      </c>
      <c r="J14" s="99" t="s">
        <v>525</v>
      </c>
      <c r="K14" s="99" t="s">
        <v>525</v>
      </c>
      <c r="L14" s="99" t="s">
        <v>579</v>
      </c>
      <c r="M14" s="99"/>
      <c r="N14" s="99"/>
      <c r="O14" s="99"/>
      <c r="P14" s="99"/>
      <c r="Q14" s="99"/>
      <c r="R14" s="99"/>
      <c r="S14" s="99"/>
      <c r="T14" s="98" t="s">
        <v>580</v>
      </c>
    </row>
    <row r="15" spans="2:20">
      <c r="C15" s="100" t="s">
        <v>581</v>
      </c>
      <c r="D15" s="100" t="s">
        <v>1084</v>
      </c>
      <c r="E15" s="101" t="s">
        <v>582</v>
      </c>
      <c r="F15" s="101" t="s">
        <v>582</v>
      </c>
      <c r="G15" s="101" t="s">
        <v>582</v>
      </c>
      <c r="H15" s="101" t="s">
        <v>582</v>
      </c>
      <c r="I15" s="101"/>
      <c r="J15" s="101" t="s">
        <v>582</v>
      </c>
      <c r="K15" s="101" t="s">
        <v>582</v>
      </c>
      <c r="L15" s="101"/>
      <c r="M15" s="101"/>
      <c r="N15" s="101"/>
      <c r="O15" s="101"/>
      <c r="P15" s="101"/>
      <c r="Q15" s="101"/>
      <c r="R15" s="101"/>
      <c r="S15" s="101"/>
      <c r="T15" s="100" t="s">
        <v>583</v>
      </c>
    </row>
    <row r="16" spans="2:20">
      <c r="C16" s="98" t="s">
        <v>584</v>
      </c>
      <c r="D16" s="102" t="s">
        <v>585</v>
      </c>
      <c r="E16" s="103" t="s">
        <v>578</v>
      </c>
      <c r="F16" s="103" t="s">
        <v>586</v>
      </c>
      <c r="G16" s="99" t="s">
        <v>525</v>
      </c>
      <c r="H16" s="103" t="s">
        <v>586</v>
      </c>
      <c r="I16" s="103" t="s">
        <v>578</v>
      </c>
      <c r="J16" s="103" t="s">
        <v>586</v>
      </c>
      <c r="K16" s="103" t="s">
        <v>586</v>
      </c>
      <c r="L16" s="99" t="s">
        <v>579</v>
      </c>
      <c r="M16" s="99"/>
      <c r="N16" s="99"/>
      <c r="O16" s="99" t="s">
        <v>587</v>
      </c>
      <c r="P16" s="99"/>
      <c r="Q16" s="99"/>
      <c r="R16" s="99"/>
      <c r="S16" s="99"/>
      <c r="T16" s="98" t="s">
        <v>588</v>
      </c>
    </row>
    <row r="17" spans="3:20">
      <c r="C17" s="98" t="s">
        <v>589</v>
      </c>
      <c r="D17" s="102" t="s">
        <v>590</v>
      </c>
      <c r="E17" s="99" t="s">
        <v>525</v>
      </c>
      <c r="F17" s="99" t="s">
        <v>578</v>
      </c>
      <c r="G17" s="99" t="s">
        <v>525</v>
      </c>
      <c r="H17" s="99" t="s">
        <v>586</v>
      </c>
      <c r="I17" s="99" t="s">
        <v>578</v>
      </c>
      <c r="J17" s="99" t="s">
        <v>586</v>
      </c>
      <c r="K17" s="99" t="s">
        <v>586</v>
      </c>
      <c r="L17" s="99" t="s">
        <v>579</v>
      </c>
      <c r="M17" s="99"/>
      <c r="N17" s="99"/>
      <c r="O17" s="99"/>
      <c r="P17" s="99"/>
      <c r="Q17" s="99"/>
      <c r="R17" s="99"/>
      <c r="S17" s="99"/>
      <c r="T17" s="98" t="s">
        <v>580</v>
      </c>
    </row>
    <row r="18" spans="3:20">
      <c r="C18" s="98" t="s">
        <v>591</v>
      </c>
      <c r="D18" s="102" t="s">
        <v>592</v>
      </c>
      <c r="E18" s="99" t="s">
        <v>525</v>
      </c>
      <c r="F18" s="99" t="s">
        <v>578</v>
      </c>
      <c r="G18" s="99" t="s">
        <v>525</v>
      </c>
      <c r="H18" s="103" t="s">
        <v>586</v>
      </c>
      <c r="I18" s="103" t="s">
        <v>578</v>
      </c>
      <c r="J18" s="103" t="s">
        <v>586</v>
      </c>
      <c r="K18" s="99" t="s">
        <v>578</v>
      </c>
      <c r="L18" s="99"/>
      <c r="M18" s="99" t="s">
        <v>579</v>
      </c>
      <c r="N18" s="104" t="s">
        <v>587</v>
      </c>
      <c r="O18" s="99"/>
      <c r="P18" s="99"/>
      <c r="Q18" s="99"/>
      <c r="R18" s="99"/>
      <c r="S18" s="99"/>
      <c r="T18" s="98" t="s">
        <v>593</v>
      </c>
    </row>
    <row r="19" spans="3:20">
      <c r="C19" s="98" t="s">
        <v>596</v>
      </c>
      <c r="D19" s="102" t="s">
        <v>597</v>
      </c>
      <c r="E19" s="99" t="s">
        <v>525</v>
      </c>
      <c r="F19" s="99" t="s">
        <v>578</v>
      </c>
      <c r="G19" s="103" t="s">
        <v>586</v>
      </c>
      <c r="H19" s="103" t="s">
        <v>586</v>
      </c>
      <c r="I19" s="103" t="s">
        <v>578</v>
      </c>
      <c r="J19" s="103" t="s">
        <v>586</v>
      </c>
      <c r="K19" s="99" t="s">
        <v>525</v>
      </c>
      <c r="L19" s="99"/>
      <c r="M19" s="99" t="s">
        <v>579</v>
      </c>
      <c r="N19" s="104" t="s">
        <v>587</v>
      </c>
      <c r="O19" s="99"/>
      <c r="P19" s="99"/>
      <c r="Q19" s="99"/>
      <c r="R19" s="99"/>
      <c r="S19" s="99"/>
      <c r="T19" s="98" t="s">
        <v>598</v>
      </c>
    </row>
    <row r="20" spans="3:20">
      <c r="C20" s="98" t="s">
        <v>601</v>
      </c>
      <c r="D20" s="98" t="s">
        <v>602</v>
      </c>
      <c r="E20" s="99" t="s">
        <v>525</v>
      </c>
      <c r="F20" s="99" t="s">
        <v>578</v>
      </c>
      <c r="G20" s="103" t="s">
        <v>586</v>
      </c>
      <c r="H20" s="103" t="s">
        <v>586</v>
      </c>
      <c r="I20" s="103" t="s">
        <v>578</v>
      </c>
      <c r="J20" s="103" t="s">
        <v>586</v>
      </c>
      <c r="K20" s="99" t="s">
        <v>525</v>
      </c>
      <c r="L20" s="99"/>
      <c r="M20" s="99" t="s">
        <v>579</v>
      </c>
      <c r="N20" s="104" t="s">
        <v>587</v>
      </c>
      <c r="O20" s="99"/>
      <c r="P20" s="98"/>
      <c r="Q20" s="98"/>
      <c r="R20" s="98"/>
      <c r="S20" s="98"/>
      <c r="T20" s="98"/>
    </row>
    <row r="21" spans="3:20">
      <c r="C21" s="98" t="s">
        <v>605</v>
      </c>
      <c r="D21" s="98" t="s">
        <v>606</v>
      </c>
      <c r="E21" s="99" t="s">
        <v>525</v>
      </c>
      <c r="F21" s="99" t="s">
        <v>578</v>
      </c>
      <c r="G21" s="103" t="s">
        <v>586</v>
      </c>
      <c r="H21" s="103" t="s">
        <v>586</v>
      </c>
      <c r="I21" s="103" t="s">
        <v>578</v>
      </c>
      <c r="J21" s="103" t="s">
        <v>586</v>
      </c>
      <c r="K21" s="99" t="s">
        <v>525</v>
      </c>
      <c r="L21" s="99"/>
      <c r="M21" s="99" t="s">
        <v>579</v>
      </c>
      <c r="N21" s="104" t="s">
        <v>587</v>
      </c>
      <c r="O21" s="99"/>
      <c r="P21" s="98"/>
      <c r="Q21" s="98"/>
      <c r="R21" s="98"/>
      <c r="S21" s="98"/>
      <c r="T21" s="98"/>
    </row>
    <row r="22" spans="3:20">
      <c r="C22" s="98" t="s">
        <v>607</v>
      </c>
      <c r="D22" s="98" t="s">
        <v>608</v>
      </c>
      <c r="E22" s="99" t="s">
        <v>525</v>
      </c>
      <c r="F22" s="99" t="s">
        <v>578</v>
      </c>
      <c r="G22" s="103" t="s">
        <v>586</v>
      </c>
      <c r="H22" s="103" t="s">
        <v>586</v>
      </c>
      <c r="I22" s="103" t="s">
        <v>578</v>
      </c>
      <c r="J22" s="103" t="s">
        <v>586</v>
      </c>
      <c r="K22" s="99" t="s">
        <v>525</v>
      </c>
      <c r="L22" s="99"/>
      <c r="M22" s="99" t="s">
        <v>579</v>
      </c>
      <c r="N22" s="104" t="s">
        <v>587</v>
      </c>
      <c r="O22" s="99"/>
      <c r="P22" s="98"/>
      <c r="Q22" s="98"/>
      <c r="R22" s="98"/>
      <c r="S22" s="98"/>
      <c r="T22" s="98"/>
    </row>
    <row r="23" spans="3:20">
      <c r="C23" s="98" t="s">
        <v>609</v>
      </c>
      <c r="D23" s="98" t="s">
        <v>610</v>
      </c>
      <c r="E23" s="99" t="s">
        <v>525</v>
      </c>
      <c r="F23" s="99" t="s">
        <v>578</v>
      </c>
      <c r="G23" s="103" t="s">
        <v>586</v>
      </c>
      <c r="H23" s="103" t="s">
        <v>586</v>
      </c>
      <c r="I23" s="103" t="s">
        <v>578</v>
      </c>
      <c r="J23" s="103" t="s">
        <v>586</v>
      </c>
      <c r="K23" s="99" t="s">
        <v>525</v>
      </c>
      <c r="L23" s="99"/>
      <c r="M23" s="99" t="s">
        <v>579</v>
      </c>
      <c r="N23" s="104" t="s">
        <v>587</v>
      </c>
      <c r="O23" s="99"/>
      <c r="P23" s="98"/>
      <c r="Q23" s="98"/>
      <c r="R23" s="98"/>
      <c r="S23" s="98"/>
      <c r="T23" s="98"/>
    </row>
    <row r="24" spans="3:20">
      <c r="C24" s="98" t="s">
        <v>611</v>
      </c>
      <c r="D24" s="98" t="s">
        <v>612</v>
      </c>
      <c r="E24" s="99" t="s">
        <v>525</v>
      </c>
      <c r="F24" s="99" t="s">
        <v>578</v>
      </c>
      <c r="G24" s="103" t="s">
        <v>586</v>
      </c>
      <c r="H24" s="103" t="s">
        <v>586</v>
      </c>
      <c r="I24" s="103" t="s">
        <v>578</v>
      </c>
      <c r="J24" s="103" t="s">
        <v>586</v>
      </c>
      <c r="K24" s="99" t="s">
        <v>525</v>
      </c>
      <c r="L24" s="99"/>
      <c r="M24" s="99" t="s">
        <v>579</v>
      </c>
      <c r="N24" s="104" t="s">
        <v>587</v>
      </c>
      <c r="O24" s="99"/>
      <c r="P24" s="98"/>
      <c r="Q24" s="98"/>
      <c r="R24" s="98"/>
      <c r="S24" s="98"/>
      <c r="T24" s="98"/>
    </row>
    <row r="25" spans="3:20">
      <c r="C25" s="98" t="s">
        <v>644</v>
      </c>
      <c r="D25" s="98" t="s">
        <v>645</v>
      </c>
      <c r="E25" s="99" t="s">
        <v>525</v>
      </c>
      <c r="F25" s="99" t="s">
        <v>525</v>
      </c>
      <c r="G25" s="103" t="s">
        <v>578</v>
      </c>
      <c r="H25" s="103" t="s">
        <v>578</v>
      </c>
      <c r="I25" s="103" t="s">
        <v>578</v>
      </c>
      <c r="J25" s="103" t="s">
        <v>578</v>
      </c>
      <c r="K25" s="99" t="s">
        <v>525</v>
      </c>
      <c r="L25" s="99"/>
      <c r="M25" s="99" t="s">
        <v>579</v>
      </c>
      <c r="N25" s="104" t="s">
        <v>587</v>
      </c>
      <c r="O25" s="99"/>
      <c r="P25" s="99"/>
      <c r="Q25" s="99"/>
      <c r="R25" s="99"/>
      <c r="S25" s="99"/>
      <c r="T25" s="98" t="s">
        <v>646</v>
      </c>
    </row>
    <row r="26" spans="3:20">
      <c r="C26" s="98" t="s">
        <v>647</v>
      </c>
      <c r="D26" s="98" t="s">
        <v>648</v>
      </c>
      <c r="E26" s="99" t="s">
        <v>525</v>
      </c>
      <c r="F26" s="99" t="s">
        <v>525</v>
      </c>
      <c r="G26" s="103" t="s">
        <v>578</v>
      </c>
      <c r="H26" s="103" t="s">
        <v>578</v>
      </c>
      <c r="I26" s="103" t="s">
        <v>578</v>
      </c>
      <c r="J26" s="103" t="s">
        <v>578</v>
      </c>
      <c r="K26" s="99" t="s">
        <v>525</v>
      </c>
      <c r="L26" s="99"/>
      <c r="M26" s="99" t="s">
        <v>579</v>
      </c>
      <c r="N26" s="104" t="s">
        <v>587</v>
      </c>
      <c r="O26" s="99"/>
      <c r="P26" s="99"/>
      <c r="Q26" s="99"/>
      <c r="R26" s="99"/>
      <c r="S26" s="99"/>
      <c r="T26" s="98" t="s">
        <v>649</v>
      </c>
    </row>
    <row r="27" spans="3:20">
      <c r="C27" s="100" t="s">
        <v>594</v>
      </c>
      <c r="D27" s="100" t="s">
        <v>595</v>
      </c>
      <c r="E27" s="101" t="s">
        <v>582</v>
      </c>
      <c r="F27" s="101" t="s">
        <v>582</v>
      </c>
      <c r="G27" s="101" t="s">
        <v>582</v>
      </c>
      <c r="H27" s="101" t="s">
        <v>582</v>
      </c>
      <c r="I27" s="101"/>
      <c r="J27" s="101" t="s">
        <v>582</v>
      </c>
      <c r="K27" s="101" t="s">
        <v>582</v>
      </c>
      <c r="L27" s="101"/>
      <c r="M27" s="101"/>
      <c r="N27" s="101"/>
      <c r="O27" s="101"/>
      <c r="P27" s="101"/>
      <c r="Q27" s="101"/>
      <c r="R27" s="101"/>
      <c r="S27" s="101"/>
      <c r="T27" s="100" t="s">
        <v>583</v>
      </c>
    </row>
    <row r="28" spans="3:20">
      <c r="C28" s="100" t="s">
        <v>599</v>
      </c>
      <c r="D28" s="100" t="s">
        <v>600</v>
      </c>
      <c r="E28" s="101" t="s">
        <v>582</v>
      </c>
      <c r="F28" s="101" t="s">
        <v>582</v>
      </c>
      <c r="G28" s="101" t="s">
        <v>582</v>
      </c>
      <c r="H28" s="101" t="s">
        <v>582</v>
      </c>
      <c r="I28" s="101"/>
      <c r="J28" s="101" t="s">
        <v>582</v>
      </c>
      <c r="K28" s="101" t="s">
        <v>582</v>
      </c>
      <c r="L28" s="101"/>
      <c r="M28" s="101"/>
      <c r="N28" s="101"/>
      <c r="O28" s="101"/>
      <c r="P28" s="101"/>
      <c r="Q28" s="101"/>
      <c r="R28" s="101"/>
      <c r="S28" s="101"/>
      <c r="T28" s="100" t="s">
        <v>583</v>
      </c>
    </row>
    <row r="29" spans="3:20">
      <c r="C29" s="100" t="s">
        <v>603</v>
      </c>
      <c r="D29" s="100" t="s">
        <v>604</v>
      </c>
      <c r="E29" s="101" t="s">
        <v>582</v>
      </c>
      <c r="F29" s="101" t="s">
        <v>582</v>
      </c>
      <c r="G29" s="101" t="s">
        <v>582</v>
      </c>
      <c r="H29" s="101" t="s">
        <v>582</v>
      </c>
      <c r="I29" s="101"/>
      <c r="J29" s="101" t="s">
        <v>582</v>
      </c>
      <c r="K29" s="101" t="s">
        <v>582</v>
      </c>
      <c r="L29" s="101"/>
      <c r="M29" s="101"/>
      <c r="N29" s="101"/>
      <c r="O29" s="101"/>
      <c r="P29" s="101"/>
      <c r="Q29" s="101"/>
      <c r="R29" s="101"/>
      <c r="S29" s="101"/>
      <c r="T29" s="100" t="s">
        <v>583</v>
      </c>
    </row>
    <row r="30" spans="3:20">
      <c r="C30" s="100" t="s">
        <v>613</v>
      </c>
      <c r="D30" s="100" t="s">
        <v>614</v>
      </c>
      <c r="E30" s="101" t="s">
        <v>582</v>
      </c>
      <c r="F30" s="101" t="s">
        <v>582</v>
      </c>
      <c r="G30" s="101" t="s">
        <v>582</v>
      </c>
      <c r="H30" s="101" t="s">
        <v>582</v>
      </c>
      <c r="I30" s="101"/>
      <c r="J30" s="101" t="s">
        <v>582</v>
      </c>
      <c r="K30" s="101" t="s">
        <v>582</v>
      </c>
      <c r="L30" s="101"/>
      <c r="M30" s="101"/>
      <c r="N30" s="101"/>
      <c r="O30" s="101"/>
      <c r="P30" s="101"/>
      <c r="Q30" s="101"/>
      <c r="R30" s="101"/>
      <c r="S30" s="101"/>
      <c r="T30" s="100" t="s">
        <v>615</v>
      </c>
    </row>
    <row r="31" spans="3:20">
      <c r="C31" s="98" t="s">
        <v>616</v>
      </c>
      <c r="D31" s="98" t="s">
        <v>617</v>
      </c>
      <c r="E31" s="99" t="s">
        <v>578</v>
      </c>
      <c r="F31" s="99" t="s">
        <v>578</v>
      </c>
      <c r="G31" s="99" t="s">
        <v>525</v>
      </c>
      <c r="H31" s="103" t="s">
        <v>586</v>
      </c>
      <c r="I31" s="103" t="s">
        <v>578</v>
      </c>
      <c r="J31" s="103" t="s">
        <v>578</v>
      </c>
      <c r="K31" s="103" t="s">
        <v>586</v>
      </c>
      <c r="L31" s="99" t="s">
        <v>579</v>
      </c>
      <c r="M31" s="99"/>
      <c r="N31" s="104" t="s">
        <v>587</v>
      </c>
      <c r="O31" s="99"/>
      <c r="P31" s="99"/>
      <c r="Q31" s="99"/>
      <c r="R31" s="99"/>
      <c r="S31" s="99"/>
      <c r="T31" s="98" t="s">
        <v>618</v>
      </c>
    </row>
    <row r="32" spans="3:20">
      <c r="C32" s="98" t="s">
        <v>619</v>
      </c>
      <c r="D32" s="98" t="s">
        <v>33</v>
      </c>
      <c r="E32" s="103" t="s">
        <v>586</v>
      </c>
      <c r="F32" s="103" t="s">
        <v>578</v>
      </c>
      <c r="G32" s="99" t="s">
        <v>525</v>
      </c>
      <c r="H32" s="103" t="s">
        <v>586</v>
      </c>
      <c r="I32" s="103" t="s">
        <v>578</v>
      </c>
      <c r="J32" s="103" t="s">
        <v>578</v>
      </c>
      <c r="K32" s="103" t="s">
        <v>586</v>
      </c>
      <c r="L32" s="99" t="s">
        <v>579</v>
      </c>
      <c r="M32" s="99"/>
      <c r="N32" s="99"/>
      <c r="O32" s="99"/>
      <c r="P32" s="99"/>
      <c r="Q32" s="99"/>
      <c r="R32" s="99"/>
      <c r="S32" s="99" t="s">
        <v>587</v>
      </c>
      <c r="T32" s="98" t="s">
        <v>620</v>
      </c>
    </row>
    <row r="33" spans="3:20">
      <c r="C33" s="98" t="s">
        <v>621</v>
      </c>
      <c r="D33" s="98" t="s">
        <v>622</v>
      </c>
      <c r="E33" s="103" t="s">
        <v>586</v>
      </c>
      <c r="F33" s="103" t="s">
        <v>578</v>
      </c>
      <c r="G33" s="99" t="s">
        <v>525</v>
      </c>
      <c r="H33" s="103" t="s">
        <v>586</v>
      </c>
      <c r="I33" s="103" t="s">
        <v>578</v>
      </c>
      <c r="J33" s="103" t="s">
        <v>578</v>
      </c>
      <c r="K33" s="103" t="s">
        <v>586</v>
      </c>
      <c r="L33" s="99" t="s">
        <v>579</v>
      </c>
      <c r="M33" s="99"/>
      <c r="N33" s="99"/>
      <c r="O33" s="99"/>
      <c r="P33" s="99"/>
      <c r="Q33" s="99"/>
      <c r="R33" s="99"/>
      <c r="S33" s="99" t="s">
        <v>587</v>
      </c>
      <c r="T33" s="98" t="s">
        <v>620</v>
      </c>
    </row>
    <row r="34" spans="3:20">
      <c r="C34" s="98" t="s">
        <v>623</v>
      </c>
      <c r="D34" s="98" t="s">
        <v>34</v>
      </c>
      <c r="E34" s="103" t="s">
        <v>586</v>
      </c>
      <c r="F34" s="103" t="s">
        <v>578</v>
      </c>
      <c r="G34" s="99" t="s">
        <v>525</v>
      </c>
      <c r="H34" s="103" t="s">
        <v>586</v>
      </c>
      <c r="I34" s="103" t="s">
        <v>578</v>
      </c>
      <c r="J34" s="103" t="s">
        <v>578</v>
      </c>
      <c r="K34" s="103" t="s">
        <v>586</v>
      </c>
      <c r="L34" s="99" t="s">
        <v>579</v>
      </c>
      <c r="M34" s="99"/>
      <c r="N34" s="99"/>
      <c r="O34" s="99"/>
      <c r="P34" s="99"/>
      <c r="Q34" s="99"/>
      <c r="R34" s="99"/>
      <c r="S34" s="99" t="s">
        <v>587</v>
      </c>
      <c r="T34" s="98" t="s">
        <v>620</v>
      </c>
    </row>
    <row r="35" spans="3:20">
      <c r="C35" s="98" t="s">
        <v>624</v>
      </c>
      <c r="D35" s="98" t="s">
        <v>625</v>
      </c>
      <c r="E35" s="103" t="s">
        <v>586</v>
      </c>
      <c r="F35" s="99" t="s">
        <v>525</v>
      </c>
      <c r="G35" s="99" t="s">
        <v>525</v>
      </c>
      <c r="H35" s="103" t="s">
        <v>586</v>
      </c>
      <c r="I35" s="103" t="s">
        <v>578</v>
      </c>
      <c r="J35" s="103" t="s">
        <v>586</v>
      </c>
      <c r="K35" s="103" t="s">
        <v>578</v>
      </c>
      <c r="L35" s="99" t="s">
        <v>579</v>
      </c>
      <c r="M35" s="99"/>
      <c r="N35" s="104" t="s">
        <v>587</v>
      </c>
      <c r="O35" s="99"/>
      <c r="P35" s="98"/>
      <c r="Q35" s="99"/>
      <c r="R35" s="99" t="s">
        <v>587</v>
      </c>
      <c r="S35" s="99"/>
      <c r="T35" s="98" t="s">
        <v>626</v>
      </c>
    </row>
    <row r="36" spans="3:20">
      <c r="C36" s="98" t="s">
        <v>627</v>
      </c>
      <c r="D36" s="98" t="s">
        <v>625</v>
      </c>
      <c r="E36" s="99" t="s">
        <v>525</v>
      </c>
      <c r="F36" s="99" t="s">
        <v>525</v>
      </c>
      <c r="G36" s="99" t="s">
        <v>525</v>
      </c>
      <c r="H36" s="103" t="s">
        <v>586</v>
      </c>
      <c r="I36" s="103" t="s">
        <v>578</v>
      </c>
      <c r="J36" s="103" t="s">
        <v>586</v>
      </c>
      <c r="K36" s="99" t="s">
        <v>578</v>
      </c>
      <c r="L36" s="99" t="s">
        <v>579</v>
      </c>
      <c r="M36" s="99"/>
      <c r="N36" s="104" t="s">
        <v>587</v>
      </c>
      <c r="O36" s="99"/>
      <c r="P36" s="98"/>
      <c r="Q36" s="99"/>
      <c r="R36" s="99"/>
      <c r="S36" s="99"/>
      <c r="T36" s="98" t="s">
        <v>628</v>
      </c>
    </row>
    <row r="37" spans="3:20">
      <c r="C37" s="98" t="s">
        <v>629</v>
      </c>
      <c r="D37" s="98" t="s">
        <v>630</v>
      </c>
      <c r="E37" s="103" t="s">
        <v>586</v>
      </c>
      <c r="F37" s="99" t="s">
        <v>525</v>
      </c>
      <c r="G37" s="99" t="s">
        <v>525</v>
      </c>
      <c r="H37" s="103" t="s">
        <v>586</v>
      </c>
      <c r="I37" s="103" t="s">
        <v>578</v>
      </c>
      <c r="J37" s="103" t="s">
        <v>586</v>
      </c>
      <c r="K37" s="103" t="s">
        <v>525</v>
      </c>
      <c r="L37" s="99" t="s">
        <v>579</v>
      </c>
      <c r="M37" s="99"/>
      <c r="N37" s="104" t="s">
        <v>587</v>
      </c>
      <c r="O37" s="99"/>
      <c r="P37" s="98"/>
      <c r="Q37" s="99"/>
      <c r="R37" s="104" t="s">
        <v>587</v>
      </c>
      <c r="S37" s="98"/>
      <c r="T37" s="98" t="s">
        <v>626</v>
      </c>
    </row>
    <row r="38" spans="3:20">
      <c r="C38" s="98" t="s">
        <v>631</v>
      </c>
      <c r="D38" s="98" t="s">
        <v>630</v>
      </c>
      <c r="E38" s="99" t="s">
        <v>525</v>
      </c>
      <c r="F38" s="99" t="s">
        <v>525</v>
      </c>
      <c r="G38" s="99" t="s">
        <v>525</v>
      </c>
      <c r="H38" s="103" t="s">
        <v>586</v>
      </c>
      <c r="I38" s="103" t="s">
        <v>578</v>
      </c>
      <c r="J38" s="103" t="s">
        <v>586</v>
      </c>
      <c r="K38" s="99" t="s">
        <v>525</v>
      </c>
      <c r="L38" s="99" t="s">
        <v>579</v>
      </c>
      <c r="M38" s="99"/>
      <c r="N38" s="104" t="s">
        <v>587</v>
      </c>
      <c r="O38" s="99"/>
      <c r="P38" s="98"/>
      <c r="Q38" s="99"/>
      <c r="R38" s="99"/>
      <c r="S38" s="99"/>
      <c r="T38" s="98" t="s">
        <v>628</v>
      </c>
    </row>
    <row r="39" spans="3:20">
      <c r="C39" s="98" t="s">
        <v>632</v>
      </c>
      <c r="D39" s="98" t="s">
        <v>633</v>
      </c>
      <c r="E39" s="103" t="s">
        <v>586</v>
      </c>
      <c r="F39" s="99" t="s">
        <v>525</v>
      </c>
      <c r="G39" s="99" t="s">
        <v>525</v>
      </c>
      <c r="H39" s="103" t="s">
        <v>586</v>
      </c>
      <c r="I39" s="103" t="s">
        <v>578</v>
      </c>
      <c r="J39" s="103" t="s">
        <v>586</v>
      </c>
      <c r="K39" s="103" t="s">
        <v>578</v>
      </c>
      <c r="L39" s="99" t="s">
        <v>579</v>
      </c>
      <c r="M39" s="99"/>
      <c r="N39" s="104" t="s">
        <v>587</v>
      </c>
      <c r="O39" s="99"/>
      <c r="P39" s="98"/>
      <c r="Q39" s="99"/>
      <c r="R39" s="99" t="s">
        <v>587</v>
      </c>
      <c r="S39" s="98"/>
      <c r="T39" s="98" t="s">
        <v>634</v>
      </c>
    </row>
    <row r="40" spans="3:20">
      <c r="C40" s="98" t="s">
        <v>635</v>
      </c>
      <c r="D40" s="98" t="s">
        <v>636</v>
      </c>
      <c r="E40" s="103" t="s">
        <v>586</v>
      </c>
      <c r="F40" s="99" t="s">
        <v>525</v>
      </c>
      <c r="G40" s="99" t="s">
        <v>525</v>
      </c>
      <c r="H40" s="103" t="s">
        <v>586</v>
      </c>
      <c r="I40" s="103" t="s">
        <v>578</v>
      </c>
      <c r="J40" s="103" t="s">
        <v>586</v>
      </c>
      <c r="K40" s="103" t="s">
        <v>578</v>
      </c>
      <c r="L40" s="99" t="s">
        <v>579</v>
      </c>
      <c r="M40" s="99"/>
      <c r="N40" s="104" t="s">
        <v>587</v>
      </c>
      <c r="O40" s="99"/>
      <c r="P40" s="98"/>
      <c r="Q40" s="99"/>
      <c r="R40" s="99" t="s">
        <v>587</v>
      </c>
      <c r="S40" s="98"/>
      <c r="T40" s="98" t="s">
        <v>634</v>
      </c>
    </row>
    <row r="41" spans="3:20">
      <c r="C41" s="98" t="s">
        <v>637</v>
      </c>
      <c r="D41" s="98" t="s">
        <v>638</v>
      </c>
      <c r="E41" s="103" t="s">
        <v>586</v>
      </c>
      <c r="F41" s="99" t="s">
        <v>525</v>
      </c>
      <c r="G41" s="99" t="s">
        <v>525</v>
      </c>
      <c r="H41" s="103" t="s">
        <v>586</v>
      </c>
      <c r="I41" s="99" t="s">
        <v>525</v>
      </c>
      <c r="J41" s="103" t="s">
        <v>586</v>
      </c>
      <c r="K41" s="99" t="s">
        <v>525</v>
      </c>
      <c r="L41" s="99" t="s">
        <v>579</v>
      </c>
      <c r="M41" s="99"/>
      <c r="N41" s="104" t="s">
        <v>587</v>
      </c>
      <c r="O41" s="99"/>
      <c r="P41" s="98"/>
      <c r="Q41" s="99"/>
      <c r="R41" s="99" t="s">
        <v>587</v>
      </c>
      <c r="S41" s="98"/>
      <c r="T41" s="98" t="s">
        <v>634</v>
      </c>
    </row>
    <row r="42" spans="3:20" ht="22.5">
      <c r="C42" s="98" t="s">
        <v>639</v>
      </c>
      <c r="D42" s="102" t="s">
        <v>640</v>
      </c>
      <c r="E42" s="99" t="s">
        <v>525</v>
      </c>
      <c r="F42" s="99" t="s">
        <v>525</v>
      </c>
      <c r="G42" s="103" t="s">
        <v>586</v>
      </c>
      <c r="H42" s="99" t="s">
        <v>586</v>
      </c>
      <c r="I42" s="99" t="s">
        <v>578</v>
      </c>
      <c r="J42" s="103" t="s">
        <v>578</v>
      </c>
      <c r="K42" s="99" t="s">
        <v>525</v>
      </c>
      <c r="L42" s="99"/>
      <c r="M42" s="99"/>
      <c r="N42" s="99" t="s">
        <v>579</v>
      </c>
      <c r="O42" s="99"/>
      <c r="P42" s="99"/>
      <c r="Q42" s="99"/>
      <c r="R42" s="99"/>
      <c r="S42" s="99"/>
      <c r="T42" s="105" t="s">
        <v>641</v>
      </c>
    </row>
    <row r="43" spans="3:20">
      <c r="C43" s="98" t="s">
        <v>642</v>
      </c>
      <c r="D43" s="98" t="s">
        <v>643</v>
      </c>
      <c r="E43" s="99" t="s">
        <v>525</v>
      </c>
      <c r="F43" s="99" t="s">
        <v>525</v>
      </c>
      <c r="G43" s="103" t="s">
        <v>586</v>
      </c>
      <c r="H43" s="99" t="s">
        <v>586</v>
      </c>
      <c r="I43" s="99" t="s">
        <v>578</v>
      </c>
      <c r="J43" s="103" t="s">
        <v>578</v>
      </c>
      <c r="K43" s="99" t="s">
        <v>525</v>
      </c>
      <c r="L43" s="99"/>
      <c r="M43" s="99"/>
      <c r="N43" s="99" t="s">
        <v>579</v>
      </c>
      <c r="O43" s="99"/>
      <c r="P43" s="99"/>
      <c r="Q43" s="99"/>
      <c r="R43" s="99"/>
      <c r="S43" s="99"/>
      <c r="T43" s="105" t="s">
        <v>641</v>
      </c>
    </row>
    <row r="44" spans="3:20">
      <c r="P44" s="9"/>
      <c r="Q44" s="9"/>
      <c r="R44" s="9"/>
      <c r="S44" s="9"/>
    </row>
    <row r="45" spans="3:20">
      <c r="C45" s="8" t="s">
        <v>650</v>
      </c>
    </row>
    <row r="46" spans="3:20">
      <c r="C46" s="106" t="s">
        <v>651</v>
      </c>
    </row>
    <row r="49" spans="2:11">
      <c r="B49" s="63" t="s">
        <v>652</v>
      </c>
    </row>
    <row r="50" spans="2:11">
      <c r="D50" s="98" t="s">
        <v>653</v>
      </c>
      <c r="E50" s="99" t="s">
        <v>525</v>
      </c>
      <c r="F50" s="99" t="s">
        <v>525</v>
      </c>
      <c r="G50" s="99" t="s">
        <v>586</v>
      </c>
      <c r="H50" s="99" t="s">
        <v>586</v>
      </c>
      <c r="I50" s="99" t="s">
        <v>586</v>
      </c>
      <c r="J50" s="99" t="s">
        <v>586</v>
      </c>
      <c r="K50" s="99" t="s">
        <v>525</v>
      </c>
    </row>
    <row r="51" spans="2:11">
      <c r="D51" s="98" t="s">
        <v>570</v>
      </c>
      <c r="E51" s="99" t="s">
        <v>525</v>
      </c>
      <c r="F51" s="99" t="s">
        <v>525</v>
      </c>
      <c r="G51" s="99" t="s">
        <v>586</v>
      </c>
      <c r="H51" s="99" t="s">
        <v>586</v>
      </c>
      <c r="I51" s="99" t="s">
        <v>586</v>
      </c>
      <c r="J51" s="99" t="s">
        <v>586</v>
      </c>
      <c r="K51" s="99" t="s">
        <v>525</v>
      </c>
    </row>
    <row r="52" spans="2:11">
      <c r="D52" s="98" t="s">
        <v>102</v>
      </c>
      <c r="E52" s="99" t="s">
        <v>586</v>
      </c>
      <c r="F52" s="99" t="s">
        <v>586</v>
      </c>
      <c r="G52" s="99" t="s">
        <v>586</v>
      </c>
      <c r="H52" s="99" t="s">
        <v>586</v>
      </c>
      <c r="I52" s="99" t="s">
        <v>586</v>
      </c>
      <c r="J52" s="99" t="s">
        <v>586</v>
      </c>
      <c r="K52" s="99" t="s">
        <v>578</v>
      </c>
    </row>
    <row r="53" spans="2:11">
      <c r="D53" s="98" t="s">
        <v>528</v>
      </c>
      <c r="E53" s="99" t="s">
        <v>586</v>
      </c>
      <c r="F53" s="99" t="s">
        <v>586</v>
      </c>
      <c r="G53" s="99" t="s">
        <v>586</v>
      </c>
      <c r="H53" s="99" t="s">
        <v>586</v>
      </c>
      <c r="I53" s="99" t="s">
        <v>586</v>
      </c>
      <c r="J53" s="99" t="s">
        <v>586</v>
      </c>
      <c r="K53" s="99" t="s">
        <v>578</v>
      </c>
    </row>
    <row r="54" spans="2:11">
      <c r="D54" s="98" t="s">
        <v>654</v>
      </c>
      <c r="E54" s="99" t="s">
        <v>586</v>
      </c>
      <c r="F54" s="99" t="s">
        <v>586</v>
      </c>
      <c r="G54" s="99" t="s">
        <v>586</v>
      </c>
      <c r="H54" s="99" t="s">
        <v>586</v>
      </c>
      <c r="I54" s="99" t="s">
        <v>586</v>
      </c>
      <c r="J54" s="99" t="s">
        <v>586</v>
      </c>
      <c r="K54" s="99" t="s">
        <v>578</v>
      </c>
    </row>
    <row r="55" spans="2:11">
      <c r="D55" s="98" t="s">
        <v>655</v>
      </c>
      <c r="E55" s="99" t="s">
        <v>586</v>
      </c>
      <c r="F55" s="99" t="s">
        <v>586</v>
      </c>
      <c r="G55" s="99" t="s">
        <v>586</v>
      </c>
      <c r="H55" s="99" t="s">
        <v>586</v>
      </c>
      <c r="I55" s="99" t="s">
        <v>586</v>
      </c>
      <c r="J55" s="99" t="s">
        <v>586</v>
      </c>
      <c r="K55" s="99" t="s">
        <v>586</v>
      </c>
    </row>
    <row r="56" spans="2:11">
      <c r="D56" s="98" t="s">
        <v>656</v>
      </c>
      <c r="E56" s="99" t="s">
        <v>525</v>
      </c>
      <c r="F56" s="99" t="s">
        <v>525</v>
      </c>
      <c r="G56" s="99" t="s">
        <v>525</v>
      </c>
      <c r="H56" s="99" t="s">
        <v>525</v>
      </c>
      <c r="I56" s="99" t="s">
        <v>586</v>
      </c>
      <c r="J56" s="99" t="s">
        <v>525</v>
      </c>
      <c r="K56" s="99" t="s">
        <v>586</v>
      </c>
    </row>
    <row r="58" spans="2:11">
      <c r="B58" s="63" t="s">
        <v>657</v>
      </c>
    </row>
    <row r="59" spans="2:11">
      <c r="C59" s="8" t="s">
        <v>658</v>
      </c>
    </row>
    <row r="60" spans="2:11" outlineLevel="1">
      <c r="C60" s="107" t="s">
        <v>659</v>
      </c>
    </row>
    <row r="61" spans="2:11" outlineLevel="1">
      <c r="C61" s="108" t="s">
        <v>660</v>
      </c>
    </row>
    <row r="62" spans="2:11">
      <c r="C62" s="8" t="s">
        <v>661</v>
      </c>
    </row>
    <row r="63" spans="2:11" outlineLevel="1">
      <c r="C63" s="106" t="s">
        <v>662</v>
      </c>
    </row>
    <row r="64" spans="2:11">
      <c r="C64" s="8" t="s">
        <v>663</v>
      </c>
    </row>
    <row r="65" spans="3:16">
      <c r="C65" s="8" t="s">
        <v>664</v>
      </c>
    </row>
    <row r="66" spans="3:16">
      <c r="C66" s="8" t="s">
        <v>1096</v>
      </c>
      <c r="E66" s="8" t="s">
        <v>1088</v>
      </c>
      <c r="K66" s="8" t="s">
        <v>1089</v>
      </c>
      <c r="P66" s="8" t="s">
        <v>719</v>
      </c>
    </row>
    <row r="67" spans="3:16">
      <c r="C67" s="8" t="s">
        <v>1094</v>
      </c>
      <c r="E67" s="8" t="s">
        <v>1091</v>
      </c>
      <c r="K67" s="8" t="s">
        <v>1092</v>
      </c>
      <c r="P67" s="8" t="s">
        <v>719</v>
      </c>
    </row>
    <row r="68" spans="3:16">
      <c r="C68" s="94" t="s">
        <v>1095</v>
      </c>
      <c r="E68" s="8" t="s">
        <v>1090</v>
      </c>
      <c r="K68" s="8" t="s">
        <v>1093</v>
      </c>
      <c r="P68" s="8" t="s">
        <v>719</v>
      </c>
    </row>
    <row r="69" spans="3:16">
      <c r="C69" s="8" t="s">
        <v>1087</v>
      </c>
    </row>
    <row r="70" spans="3:16" outlineLevel="1">
      <c r="C70" s="109" t="s">
        <v>665</v>
      </c>
    </row>
    <row r="71" spans="3:16" outlineLevel="1">
      <c r="C71" s="106" t="s">
        <v>666</v>
      </c>
    </row>
    <row r="72" spans="3:16" outlineLevel="1">
      <c r="C72" s="110" t="s">
        <v>667</v>
      </c>
    </row>
    <row r="73" spans="3:16" outlineLevel="1">
      <c r="C73" s="106" t="s">
        <v>668</v>
      </c>
    </row>
    <row r="74" spans="3:16" outlineLevel="1"/>
  </sheetData>
  <phoneticPr fontId="2"/>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3</vt:i4>
      </vt:variant>
    </vt:vector>
  </HeadingPairs>
  <TitlesOfParts>
    <vt:vector size="14" baseType="lpstr">
      <vt:lpstr>shortcut設定</vt:lpstr>
      <vt:lpstr>shortcut</vt:lpstr>
      <vt:lpstr>symlink</vt:lpstr>
      <vt:lpstr>linux環境構築</vt:lpstr>
      <vt:lpstr>セットアップ事項(private)</vt:lpstr>
      <vt:lpstr>セットアップ事項(work)</vt:lpstr>
      <vt:lpstr>検討→</vt:lpstr>
      <vt:lpstr>CloudStrg検討</vt:lpstr>
      <vt:lpstr>PCバックアップ検討</vt:lpstr>
      <vt:lpstr>script整理</vt:lpstr>
      <vt:lpstr>PCバックアップPrg整理</vt:lpstr>
      <vt:lpstr>shortcut!Print_Area</vt:lpstr>
      <vt:lpstr>symlink!Print_Area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2023-11-07T14:04:30Z</dcterms:modified>
</cp:coreProperties>
</file>