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ther\"/>
    </mc:Choice>
  </mc:AlternateContent>
  <xr:revisionPtr revIDLastSave="0" documentId="13_ncr:1_{96659AA3-EEC9-4CFC-96E4-B9679507E234}" xr6:coauthVersionLast="47" xr6:coauthVersionMax="47" xr10:uidLastSave="{00000000-0000-0000-0000-000000000000}"/>
  <bookViews>
    <workbookView xWindow="2430" yWindow="-120" windowWidth="26490" windowHeight="16440" activeTab="6" xr2:uid="{4766EE0F-731E-4860-9E19-7E5345AFF867}"/>
  </bookViews>
  <sheets>
    <sheet name="概要" sheetId="13" r:id="rId1"/>
    <sheet name="リンク作成" sheetId="4" r:id="rId2"/>
    <sheet name="WSL2" sheetId="14" r:id="rId3"/>
    <sheet name="私用_セットアップ事項" sheetId="3" r:id="rId4"/>
    <sheet name="私用_概要" sheetId="5" r:id="rId5"/>
    <sheet name="私用_program" sheetId="6" r:id="rId6"/>
    <sheet name="私用_codes" sheetId="7" r:id="rId7"/>
    <sheet name="私用_data" sheetId="8" r:id="rId8"/>
    <sheet name="仕事_セットアップ事項" sheetId="10" r:id="rId9"/>
    <sheet name="仕事_フォルダ作成" sheetId="11" r:id="rId10"/>
  </sheets>
  <externalReferences>
    <externalReference r:id="rId11"/>
  </externalReferences>
  <definedNames>
    <definedName name="_xlnm._FilterDatabase" localSheetId="1" hidden="1">リンク作成!$A$2:$K$37</definedName>
    <definedName name="_xlnm._FilterDatabase" localSheetId="8" hidden="1">仕事_セットアップ事項!$A$1:$E$31</definedName>
    <definedName name="_xlnm._FilterDatabase" localSheetId="6" hidden="1">私用_codes!$A$3:$G$110</definedName>
    <definedName name="_xlnm._FilterDatabase" localSheetId="5" hidden="1">私用_program!$A$3:$J$111</definedName>
    <definedName name="_xlnm._FilterDatabase" localSheetId="3" hidden="1">私用_セットアップ事項!$A$1:$F$170</definedName>
    <definedName name="カテゴリ">私用_data!$C$2:$C$25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3" i="7" l="1"/>
  <c r="I53" i="7"/>
  <c r="H53" i="7"/>
  <c r="N52" i="7"/>
  <c r="M52" i="7"/>
  <c r="L52" i="7"/>
  <c r="K52" i="7"/>
  <c r="J52" i="7"/>
  <c r="I52" i="7"/>
  <c r="H52" i="7" s="1"/>
  <c r="F50" i="7"/>
  <c r="N50" i="7" s="1"/>
  <c r="M50" i="7" s="1"/>
  <c r="K39" i="4"/>
  <c r="J39" i="4"/>
  <c r="K44" i="4"/>
  <c r="J44" i="4"/>
  <c r="K43" i="4"/>
  <c r="J43" i="4"/>
  <c r="K42" i="4"/>
  <c r="J42" i="4"/>
  <c r="K41" i="4"/>
  <c r="J41" i="4"/>
  <c r="K40" i="4"/>
  <c r="J40" i="4"/>
  <c r="J19" i="4"/>
  <c r="J18" i="4"/>
  <c r="J17" i="4"/>
  <c r="J16" i="4"/>
  <c r="J15" i="4"/>
  <c r="J14" i="4"/>
  <c r="J13" i="4"/>
  <c r="J12" i="4"/>
  <c r="C9" i="11"/>
  <c r="C8" i="11"/>
  <c r="C7" i="11"/>
  <c r="C6" i="11"/>
  <c r="C5" i="11"/>
  <c r="C4" i="11"/>
  <c r="C3" i="11"/>
  <c r="C2" i="11"/>
  <c r="C1" i="11"/>
  <c r="J24" i="8"/>
  <c r="D24" i="8"/>
  <c r="C24" i="8"/>
  <c r="J23" i="8"/>
  <c r="D23" i="8"/>
  <c r="F23" i="8" s="1"/>
  <c r="C23" i="8"/>
  <c r="J22" i="8"/>
  <c r="D22" i="8"/>
  <c r="C22" i="8"/>
  <c r="J21" i="8"/>
  <c r="D21" i="8"/>
  <c r="F21" i="8" s="1"/>
  <c r="C21" i="8"/>
  <c r="J20" i="8"/>
  <c r="D20" i="8"/>
  <c r="C20" i="8"/>
  <c r="J19" i="8"/>
  <c r="D19" i="8"/>
  <c r="C19" i="8"/>
  <c r="J18" i="8"/>
  <c r="D18" i="8"/>
  <c r="C18" i="8"/>
  <c r="J17" i="8"/>
  <c r="D17" i="8"/>
  <c r="F17" i="8" s="1"/>
  <c r="C17" i="8"/>
  <c r="J16" i="8"/>
  <c r="D16" i="8"/>
  <c r="C16" i="8"/>
  <c r="J15" i="8"/>
  <c r="D15" i="8"/>
  <c r="C15" i="8"/>
  <c r="J14" i="8"/>
  <c r="D14" i="8"/>
  <c r="C14" i="8"/>
  <c r="J13" i="8"/>
  <c r="D13" i="8"/>
  <c r="F13" i="8" s="1"/>
  <c r="C13" i="8"/>
  <c r="J12" i="8"/>
  <c r="D12" i="8"/>
  <c r="C12" i="8"/>
  <c r="J11" i="8"/>
  <c r="D11" i="8"/>
  <c r="C11" i="8"/>
  <c r="J10" i="8"/>
  <c r="D10" i="8"/>
  <c r="C10" i="8"/>
  <c r="J9" i="8"/>
  <c r="D9" i="8"/>
  <c r="F9" i="8" s="1"/>
  <c r="C9" i="8"/>
  <c r="J8" i="8"/>
  <c r="D8" i="8"/>
  <c r="C8" i="8"/>
  <c r="J7" i="8"/>
  <c r="D7" i="8"/>
  <c r="C7" i="8"/>
  <c r="J6" i="8"/>
  <c r="D6" i="8"/>
  <c r="F6" i="8" s="1"/>
  <c r="C6" i="8"/>
  <c r="J5" i="8"/>
  <c r="D5" i="8"/>
  <c r="C5" i="8"/>
  <c r="J4" i="8"/>
  <c r="D4" i="8"/>
  <c r="C4" i="8"/>
  <c r="J3" i="8"/>
  <c r="D3" i="8"/>
  <c r="F3" i="8" s="1"/>
  <c r="C3" i="8"/>
  <c r="N110" i="7"/>
  <c r="M110" i="7"/>
  <c r="L110" i="7"/>
  <c r="K110" i="7"/>
  <c r="J110" i="7"/>
  <c r="I110" i="7"/>
  <c r="H110" i="7"/>
  <c r="N109" i="7"/>
  <c r="M109" i="7"/>
  <c r="L109" i="7"/>
  <c r="K109" i="7"/>
  <c r="J109" i="7"/>
  <c r="I109" i="7"/>
  <c r="H109" i="7"/>
  <c r="N108" i="7"/>
  <c r="M108" i="7"/>
  <c r="L108" i="7"/>
  <c r="K108" i="7"/>
  <c r="J108" i="7"/>
  <c r="I108" i="7"/>
  <c r="H108" i="7"/>
  <c r="N107" i="7"/>
  <c r="M107" i="7"/>
  <c r="L107" i="7"/>
  <c r="K107" i="7"/>
  <c r="J107" i="7"/>
  <c r="I107" i="7"/>
  <c r="H107" i="7"/>
  <c r="N106" i="7"/>
  <c r="M106" i="7"/>
  <c r="L106" i="7"/>
  <c r="K106" i="7"/>
  <c r="J106" i="7"/>
  <c r="I106" i="7"/>
  <c r="H106" i="7"/>
  <c r="N105" i="7"/>
  <c r="M105" i="7"/>
  <c r="L105" i="7"/>
  <c r="K105" i="7"/>
  <c r="J105" i="7"/>
  <c r="I105" i="7"/>
  <c r="H105" i="7"/>
  <c r="N104" i="7"/>
  <c r="M104" i="7"/>
  <c r="L104" i="7"/>
  <c r="K104" i="7"/>
  <c r="J104" i="7"/>
  <c r="I104" i="7"/>
  <c r="H104" i="7"/>
  <c r="N103" i="7"/>
  <c r="M103" i="7"/>
  <c r="L103" i="7"/>
  <c r="K103" i="7"/>
  <c r="J103" i="7"/>
  <c r="I103" i="7"/>
  <c r="H103" i="7"/>
  <c r="N102" i="7"/>
  <c r="M102" i="7"/>
  <c r="L102" i="7"/>
  <c r="K102" i="7"/>
  <c r="J102" i="7"/>
  <c r="I102" i="7"/>
  <c r="H102" i="7"/>
  <c r="N101" i="7"/>
  <c r="M101" i="7"/>
  <c r="L101" i="7"/>
  <c r="K101" i="7"/>
  <c r="J101" i="7"/>
  <c r="I101" i="7"/>
  <c r="H101" i="7"/>
  <c r="N100" i="7"/>
  <c r="M100" i="7"/>
  <c r="L100" i="7"/>
  <c r="K100" i="7"/>
  <c r="J100" i="7"/>
  <c r="I100" i="7"/>
  <c r="H100" i="7"/>
  <c r="N99" i="7"/>
  <c r="M99" i="7"/>
  <c r="L99" i="7"/>
  <c r="K99" i="7"/>
  <c r="J99" i="7"/>
  <c r="I99" i="7"/>
  <c r="H99" i="7"/>
  <c r="N98" i="7"/>
  <c r="M98" i="7"/>
  <c r="L98" i="7"/>
  <c r="K98" i="7"/>
  <c r="J98" i="7"/>
  <c r="I98" i="7"/>
  <c r="H98" i="7"/>
  <c r="N97" i="7"/>
  <c r="M97" i="7"/>
  <c r="L97" i="7"/>
  <c r="K97" i="7"/>
  <c r="J97" i="7"/>
  <c r="I97" i="7"/>
  <c r="H97" i="7"/>
  <c r="N96" i="7"/>
  <c r="M96" i="7"/>
  <c r="L96" i="7"/>
  <c r="K96" i="7"/>
  <c r="J96" i="7"/>
  <c r="I96" i="7"/>
  <c r="H96" i="7"/>
  <c r="N95" i="7"/>
  <c r="M95" i="7"/>
  <c r="L95" i="7"/>
  <c r="K95" i="7"/>
  <c r="J95" i="7"/>
  <c r="I95" i="7"/>
  <c r="H95" i="7"/>
  <c r="N94" i="7"/>
  <c r="M94" i="7"/>
  <c r="L94" i="7"/>
  <c r="K94" i="7"/>
  <c r="J94" i="7"/>
  <c r="I94" i="7"/>
  <c r="H94" i="7"/>
  <c r="N93" i="7"/>
  <c r="M93" i="7"/>
  <c r="L93" i="7"/>
  <c r="K93" i="7"/>
  <c r="J93" i="7"/>
  <c r="I93" i="7"/>
  <c r="H93" i="7"/>
  <c r="N92" i="7"/>
  <c r="M92" i="7"/>
  <c r="L92" i="7"/>
  <c r="K92" i="7"/>
  <c r="J92" i="7"/>
  <c r="I92" i="7"/>
  <c r="H92" i="7"/>
  <c r="N91" i="7"/>
  <c r="M91" i="7"/>
  <c r="L91" i="7"/>
  <c r="K91" i="7"/>
  <c r="J91" i="7"/>
  <c r="I91" i="7"/>
  <c r="H91" i="7"/>
  <c r="N90" i="7"/>
  <c r="M90" i="7"/>
  <c r="L90" i="7"/>
  <c r="K90" i="7"/>
  <c r="J90" i="7"/>
  <c r="I90" i="7"/>
  <c r="H90" i="7"/>
  <c r="N89" i="7"/>
  <c r="M89" i="7"/>
  <c r="L89" i="7"/>
  <c r="K89" i="7"/>
  <c r="J89" i="7"/>
  <c r="I89" i="7"/>
  <c r="H89" i="7"/>
  <c r="N88" i="7"/>
  <c r="M88" i="7"/>
  <c r="L88" i="7"/>
  <c r="K88" i="7"/>
  <c r="J88" i="7"/>
  <c r="I88" i="7"/>
  <c r="H88" i="7"/>
  <c r="N87" i="7"/>
  <c r="M87" i="7"/>
  <c r="L87" i="7"/>
  <c r="K87" i="7"/>
  <c r="J87" i="7"/>
  <c r="I87" i="7"/>
  <c r="H87" i="7"/>
  <c r="N86" i="7"/>
  <c r="M86" i="7"/>
  <c r="L86" i="7"/>
  <c r="K86" i="7"/>
  <c r="J86" i="7"/>
  <c r="I86" i="7"/>
  <c r="H86" i="7"/>
  <c r="N85" i="7"/>
  <c r="M85" i="7"/>
  <c r="L85" i="7"/>
  <c r="K85" i="7"/>
  <c r="J85" i="7"/>
  <c r="I85" i="7"/>
  <c r="H85" i="7"/>
  <c r="N84" i="7"/>
  <c r="M84" i="7"/>
  <c r="L84" i="7"/>
  <c r="K84" i="7"/>
  <c r="J84" i="7"/>
  <c r="I84" i="7"/>
  <c r="H84" i="7"/>
  <c r="N83" i="7"/>
  <c r="M83" i="7"/>
  <c r="L83" i="7"/>
  <c r="K83" i="7"/>
  <c r="J83" i="7"/>
  <c r="I83" i="7"/>
  <c r="H83" i="7"/>
  <c r="N82" i="7"/>
  <c r="M82" i="7"/>
  <c r="L82" i="7"/>
  <c r="K82" i="7"/>
  <c r="J82" i="7"/>
  <c r="I82" i="7"/>
  <c r="H82" i="7"/>
  <c r="N81" i="7"/>
  <c r="M81" i="7"/>
  <c r="L81" i="7"/>
  <c r="K81" i="7"/>
  <c r="J81" i="7"/>
  <c r="I81" i="7"/>
  <c r="H81" i="7"/>
  <c r="N80" i="7"/>
  <c r="M80" i="7"/>
  <c r="L80" i="7"/>
  <c r="K80" i="7"/>
  <c r="J80" i="7"/>
  <c r="I80" i="7"/>
  <c r="H80" i="7"/>
  <c r="N79" i="7"/>
  <c r="M79" i="7"/>
  <c r="L79" i="7"/>
  <c r="K79" i="7"/>
  <c r="J79" i="7"/>
  <c r="I79" i="7"/>
  <c r="H79" i="7"/>
  <c r="N78" i="7"/>
  <c r="M78" i="7"/>
  <c r="L78" i="7"/>
  <c r="K78" i="7"/>
  <c r="J78" i="7"/>
  <c r="I78" i="7"/>
  <c r="H78" i="7"/>
  <c r="N77" i="7"/>
  <c r="M77" i="7"/>
  <c r="L77" i="7"/>
  <c r="K77" i="7"/>
  <c r="J77" i="7"/>
  <c r="I77" i="7"/>
  <c r="H77" i="7"/>
  <c r="N76" i="7"/>
  <c r="M76" i="7"/>
  <c r="L76" i="7"/>
  <c r="K76" i="7"/>
  <c r="J76" i="7"/>
  <c r="I76" i="7"/>
  <c r="H76" i="7"/>
  <c r="N75" i="7"/>
  <c r="M75" i="7"/>
  <c r="L75" i="7"/>
  <c r="K75" i="7"/>
  <c r="J75" i="7"/>
  <c r="I75" i="7"/>
  <c r="H75" i="7"/>
  <c r="N74" i="7"/>
  <c r="M74" i="7"/>
  <c r="L74" i="7"/>
  <c r="K74" i="7"/>
  <c r="J74" i="7"/>
  <c r="I74" i="7"/>
  <c r="H74" i="7"/>
  <c r="N73" i="7"/>
  <c r="M73" i="7"/>
  <c r="L73" i="7"/>
  <c r="K73" i="7"/>
  <c r="J73" i="7"/>
  <c r="I73" i="7"/>
  <c r="H73" i="7"/>
  <c r="N72" i="7"/>
  <c r="M72" i="7"/>
  <c r="L72" i="7"/>
  <c r="K72" i="7"/>
  <c r="J72" i="7"/>
  <c r="I72" i="7"/>
  <c r="H72" i="7"/>
  <c r="N71" i="7"/>
  <c r="M71" i="7"/>
  <c r="L71" i="7"/>
  <c r="K71" i="7"/>
  <c r="J71" i="7"/>
  <c r="I71" i="7"/>
  <c r="H71" i="7"/>
  <c r="N70" i="7"/>
  <c r="M70" i="7"/>
  <c r="L70" i="7"/>
  <c r="K70" i="7"/>
  <c r="J70" i="7"/>
  <c r="I70" i="7"/>
  <c r="H70" i="7"/>
  <c r="N69" i="7"/>
  <c r="M69" i="7"/>
  <c r="L69" i="7"/>
  <c r="K69" i="7"/>
  <c r="J69" i="7"/>
  <c r="I69" i="7"/>
  <c r="H69" i="7"/>
  <c r="N68" i="7"/>
  <c r="M68" i="7"/>
  <c r="L68" i="7"/>
  <c r="K68" i="7"/>
  <c r="J68" i="7"/>
  <c r="I68" i="7"/>
  <c r="H68" i="7"/>
  <c r="N67" i="7"/>
  <c r="M67" i="7"/>
  <c r="L67" i="7"/>
  <c r="K67" i="7"/>
  <c r="J67" i="7"/>
  <c r="I67" i="7"/>
  <c r="H67" i="7"/>
  <c r="N66" i="7"/>
  <c r="M66" i="7"/>
  <c r="L66" i="7"/>
  <c r="K66" i="7"/>
  <c r="J66" i="7"/>
  <c r="I66" i="7"/>
  <c r="H66" i="7"/>
  <c r="N65" i="7"/>
  <c r="M65" i="7"/>
  <c r="L65" i="7"/>
  <c r="K65" i="7"/>
  <c r="J65" i="7"/>
  <c r="I65" i="7"/>
  <c r="H65" i="7"/>
  <c r="N64" i="7"/>
  <c r="M64" i="7"/>
  <c r="L64" i="7"/>
  <c r="K64" i="7"/>
  <c r="J64" i="7"/>
  <c r="I64" i="7"/>
  <c r="H64" i="7"/>
  <c r="N63" i="7"/>
  <c r="M63" i="7"/>
  <c r="L63" i="7"/>
  <c r="K63" i="7"/>
  <c r="J63" i="7"/>
  <c r="I63" i="7"/>
  <c r="H63" i="7"/>
  <c r="N62" i="7"/>
  <c r="M62" i="7"/>
  <c r="L62" i="7"/>
  <c r="K62" i="7"/>
  <c r="J62" i="7"/>
  <c r="I62" i="7"/>
  <c r="H62" i="7"/>
  <c r="N61" i="7"/>
  <c r="M61" i="7"/>
  <c r="L61" i="7"/>
  <c r="K61" i="7"/>
  <c r="J61" i="7"/>
  <c r="I61" i="7"/>
  <c r="H61" i="7"/>
  <c r="N60" i="7"/>
  <c r="M60" i="7"/>
  <c r="L60" i="7"/>
  <c r="K60" i="7"/>
  <c r="J60" i="7"/>
  <c r="I60" i="7"/>
  <c r="H60" i="7"/>
  <c r="N59" i="7"/>
  <c r="M59" i="7"/>
  <c r="L59" i="7"/>
  <c r="K59" i="7"/>
  <c r="J59" i="7"/>
  <c r="I59" i="7"/>
  <c r="H59" i="7"/>
  <c r="N58" i="7"/>
  <c r="M58" i="7"/>
  <c r="L58" i="7"/>
  <c r="K58" i="7"/>
  <c r="J58" i="7"/>
  <c r="I58" i="7"/>
  <c r="H58" i="7"/>
  <c r="N57" i="7"/>
  <c r="M57" i="7"/>
  <c r="L57" i="7"/>
  <c r="K57" i="7"/>
  <c r="J57" i="7"/>
  <c r="I57" i="7"/>
  <c r="H57" i="7"/>
  <c r="N56" i="7"/>
  <c r="M56" i="7"/>
  <c r="L56" i="7"/>
  <c r="K56" i="7"/>
  <c r="J56" i="7"/>
  <c r="I56" i="7"/>
  <c r="H56" i="7"/>
  <c r="N55" i="7"/>
  <c r="M55" i="7"/>
  <c r="L55" i="7"/>
  <c r="K55" i="7"/>
  <c r="J55" i="7"/>
  <c r="I55" i="7"/>
  <c r="H55" i="7"/>
  <c r="N54" i="7"/>
  <c r="M54" i="7"/>
  <c r="L54" i="7"/>
  <c r="K54" i="7"/>
  <c r="J54" i="7"/>
  <c r="I54" i="7"/>
  <c r="H54" i="7"/>
  <c r="N53" i="7"/>
  <c r="N51" i="7"/>
  <c r="M51" i="7" s="1"/>
  <c r="L51" i="7"/>
  <c r="K51" i="7"/>
  <c r="J51" i="7"/>
  <c r="I51" i="7"/>
  <c r="H51" i="7"/>
  <c r="L50" i="7"/>
  <c r="K50" i="7"/>
  <c r="J50" i="7"/>
  <c r="I50" i="7"/>
  <c r="H50" i="7"/>
  <c r="N49" i="7"/>
  <c r="M49" i="7"/>
  <c r="L49" i="7"/>
  <c r="K49" i="7"/>
  <c r="J49" i="7"/>
  <c r="I49" i="7"/>
  <c r="H49" i="7" s="1"/>
  <c r="N48" i="7"/>
  <c r="M48" i="7"/>
  <c r="L48" i="7"/>
  <c r="K48" i="7"/>
  <c r="J48" i="7"/>
  <c r="I48" i="7"/>
  <c r="H48" i="7" s="1"/>
  <c r="N47" i="7"/>
  <c r="M47" i="7"/>
  <c r="L47" i="7"/>
  <c r="K47" i="7"/>
  <c r="J47" i="7"/>
  <c r="I47" i="7"/>
  <c r="H47" i="7" s="1"/>
  <c r="N46" i="7"/>
  <c r="M46" i="7"/>
  <c r="L46" i="7"/>
  <c r="K46" i="7"/>
  <c r="J46" i="7"/>
  <c r="I46" i="7"/>
  <c r="H46" i="7" s="1"/>
  <c r="L45" i="7"/>
  <c r="K45" i="7"/>
  <c r="J45" i="7"/>
  <c r="I45" i="7"/>
  <c r="H45" i="7"/>
  <c r="L44" i="7"/>
  <c r="K44" i="7"/>
  <c r="J44" i="7"/>
  <c r="I44" i="7"/>
  <c r="H44" i="7"/>
  <c r="N43" i="7"/>
  <c r="M43" i="7"/>
  <c r="L43" i="7"/>
  <c r="K43" i="7"/>
  <c r="J43" i="7"/>
  <c r="I43" i="7"/>
  <c r="H43" i="7" s="1"/>
  <c r="N42" i="7"/>
  <c r="M42" i="7"/>
  <c r="L42" i="7"/>
  <c r="K42" i="7"/>
  <c r="J42" i="7"/>
  <c r="I42" i="7"/>
  <c r="H42" i="7" s="1"/>
  <c r="N41" i="7"/>
  <c r="M41" i="7"/>
  <c r="I41" i="7"/>
  <c r="H41" i="7"/>
  <c r="N40" i="7"/>
  <c r="M40" i="7"/>
  <c r="I40" i="7"/>
  <c r="H40" i="7"/>
  <c r="N39" i="7"/>
  <c r="M39" i="7"/>
  <c r="I39" i="7"/>
  <c r="H39" i="7"/>
  <c r="N38" i="7"/>
  <c r="M38" i="7"/>
  <c r="L38" i="7"/>
  <c r="K38" i="7"/>
  <c r="J38" i="7"/>
  <c r="I38" i="7"/>
  <c r="H38" i="7"/>
  <c r="N37" i="7"/>
  <c r="M37" i="7"/>
  <c r="I37" i="7"/>
  <c r="H37" i="7"/>
  <c r="N36" i="7"/>
  <c r="M36" i="7"/>
  <c r="I36" i="7"/>
  <c r="H36" i="7"/>
  <c r="N35" i="7"/>
  <c r="M35" i="7"/>
  <c r="L35" i="7"/>
  <c r="K35" i="7"/>
  <c r="J35" i="7"/>
  <c r="I35" i="7"/>
  <c r="H35" i="7"/>
  <c r="N34" i="7"/>
  <c r="M34" i="7"/>
  <c r="L34" i="7"/>
  <c r="K34" i="7"/>
  <c r="J34" i="7"/>
  <c r="I34" i="7"/>
  <c r="H34" i="7"/>
  <c r="N33" i="7"/>
  <c r="M33" i="7"/>
  <c r="L33" i="7"/>
  <c r="K33" i="7"/>
  <c r="J33" i="7"/>
  <c r="I33" i="7"/>
  <c r="H33" i="7"/>
  <c r="N32" i="7"/>
  <c r="M32" i="7"/>
  <c r="L32" i="7"/>
  <c r="K32" i="7"/>
  <c r="J32" i="7"/>
  <c r="I32" i="7"/>
  <c r="H32" i="7"/>
  <c r="N31" i="7"/>
  <c r="M31" i="7"/>
  <c r="I31" i="7"/>
  <c r="H31" i="7"/>
  <c r="N30" i="7"/>
  <c r="M30" i="7"/>
  <c r="L30" i="7"/>
  <c r="K30" i="7"/>
  <c r="J30" i="7"/>
  <c r="I30" i="7"/>
  <c r="H30" i="7"/>
  <c r="N29" i="7"/>
  <c r="M29" i="7"/>
  <c r="L29" i="7"/>
  <c r="K29" i="7"/>
  <c r="J29" i="7"/>
  <c r="I29" i="7"/>
  <c r="H29" i="7"/>
  <c r="N28" i="7"/>
  <c r="M28" i="7"/>
  <c r="L28" i="7"/>
  <c r="K28" i="7"/>
  <c r="J28" i="7"/>
  <c r="I28" i="7"/>
  <c r="H28" i="7"/>
  <c r="N27" i="7"/>
  <c r="M27" i="7"/>
  <c r="L27" i="7"/>
  <c r="K27" i="7"/>
  <c r="J27" i="7"/>
  <c r="I27" i="7"/>
  <c r="H27" i="7"/>
  <c r="N26" i="7"/>
  <c r="M26" i="7"/>
  <c r="L26" i="7"/>
  <c r="K26" i="7"/>
  <c r="J26" i="7"/>
  <c r="I26" i="7"/>
  <c r="H26" i="7"/>
  <c r="N25" i="7"/>
  <c r="M25" i="7"/>
  <c r="L25" i="7"/>
  <c r="K25" i="7"/>
  <c r="J25" i="7"/>
  <c r="I25" i="7"/>
  <c r="H25" i="7"/>
  <c r="N24" i="7"/>
  <c r="M24" i="7"/>
  <c r="L24" i="7"/>
  <c r="K24" i="7"/>
  <c r="J24" i="7"/>
  <c r="I24" i="7"/>
  <c r="H24" i="7"/>
  <c r="N23" i="7"/>
  <c r="M23" i="7"/>
  <c r="L23" i="7"/>
  <c r="K23" i="7"/>
  <c r="J23" i="7"/>
  <c r="I23" i="7"/>
  <c r="H23" i="7"/>
  <c r="N22" i="7"/>
  <c r="M22" i="7"/>
  <c r="L22" i="7"/>
  <c r="K22" i="7"/>
  <c r="J22" i="7"/>
  <c r="I22" i="7"/>
  <c r="H22" i="7"/>
  <c r="N21" i="7"/>
  <c r="M21" i="7"/>
  <c r="L21" i="7"/>
  <c r="K21" i="7"/>
  <c r="J21" i="7"/>
  <c r="I21" i="7"/>
  <c r="H21" i="7"/>
  <c r="N20" i="7"/>
  <c r="M20" i="7"/>
  <c r="L20" i="7"/>
  <c r="K20" i="7"/>
  <c r="J20" i="7"/>
  <c r="I20" i="7"/>
  <c r="H20" i="7"/>
  <c r="N19" i="7"/>
  <c r="M19" i="7"/>
  <c r="L19" i="7"/>
  <c r="K19" i="7"/>
  <c r="J19" i="7"/>
  <c r="I19" i="7"/>
  <c r="H19" i="7"/>
  <c r="N18" i="7"/>
  <c r="M18" i="7"/>
  <c r="L18" i="7"/>
  <c r="K18" i="7"/>
  <c r="J18" i="7"/>
  <c r="I18" i="7"/>
  <c r="H18" i="7"/>
  <c r="N17" i="7"/>
  <c r="M17" i="7"/>
  <c r="L17" i="7"/>
  <c r="K17" i="7"/>
  <c r="J17" i="7"/>
  <c r="I17" i="7"/>
  <c r="H17" i="7"/>
  <c r="N16" i="7"/>
  <c r="M16" i="7"/>
  <c r="I16" i="7"/>
  <c r="H16" i="7"/>
  <c r="N15" i="7"/>
  <c r="M15" i="7"/>
  <c r="I15" i="7"/>
  <c r="H15" i="7"/>
  <c r="N14" i="7"/>
  <c r="M14" i="7"/>
  <c r="L14" i="7"/>
  <c r="K14" i="7"/>
  <c r="J14" i="7"/>
  <c r="I14" i="7"/>
  <c r="H14" i="7"/>
  <c r="N13" i="7"/>
  <c r="M13" i="7"/>
  <c r="L13" i="7"/>
  <c r="K13" i="7"/>
  <c r="J13" i="7"/>
  <c r="I13" i="7"/>
  <c r="H13" i="7"/>
  <c r="N12" i="7"/>
  <c r="M12" i="7"/>
  <c r="L12" i="7"/>
  <c r="K12" i="7"/>
  <c r="J12" i="7"/>
  <c r="I12" i="7"/>
  <c r="H12" i="7"/>
  <c r="N11" i="7"/>
  <c r="M11" i="7"/>
  <c r="I11" i="7"/>
  <c r="H11" i="7"/>
  <c r="N10" i="7"/>
  <c r="M10" i="7"/>
  <c r="I10" i="7"/>
  <c r="H10" i="7"/>
  <c r="N9" i="7"/>
  <c r="M9" i="7"/>
  <c r="I9" i="7"/>
  <c r="H9" i="7"/>
  <c r="N8" i="7"/>
  <c r="M8" i="7"/>
  <c r="I8" i="7"/>
  <c r="H8" i="7"/>
  <c r="N7" i="7"/>
  <c r="M7" i="7"/>
  <c r="I7" i="7"/>
  <c r="H7" i="7"/>
  <c r="N6" i="7"/>
  <c r="M6" i="7"/>
  <c r="I6" i="7"/>
  <c r="H6" i="7"/>
  <c r="L5" i="7"/>
  <c r="K5" i="7"/>
  <c r="J5" i="7"/>
  <c r="I5" i="7"/>
  <c r="H5" i="7"/>
  <c r="U204" i="6"/>
  <c r="T204" i="6"/>
  <c r="S204" i="6"/>
  <c r="R204" i="6"/>
  <c r="P204" i="6"/>
  <c r="Q204" i="6" s="1"/>
  <c r="O204" i="6"/>
  <c r="N204" i="6"/>
  <c r="M204" i="6"/>
  <c r="U203" i="6"/>
  <c r="T203" i="6"/>
  <c r="S203" i="6"/>
  <c r="R203" i="6"/>
  <c r="P203" i="6"/>
  <c r="Q203" i="6" s="1"/>
  <c r="O203" i="6"/>
  <c r="N203" i="6"/>
  <c r="M203" i="6"/>
  <c r="U202" i="6"/>
  <c r="T202" i="6"/>
  <c r="S202" i="6"/>
  <c r="R202" i="6"/>
  <c r="P202" i="6"/>
  <c r="Q202" i="6" s="1"/>
  <c r="O202" i="6"/>
  <c r="N202" i="6"/>
  <c r="M202" i="6"/>
  <c r="U201" i="6"/>
  <c r="T201" i="6"/>
  <c r="S201" i="6"/>
  <c r="R201" i="6"/>
  <c r="P201" i="6"/>
  <c r="Q201" i="6" s="1"/>
  <c r="O201" i="6"/>
  <c r="N201" i="6"/>
  <c r="M201" i="6"/>
  <c r="U200" i="6"/>
  <c r="T200" i="6"/>
  <c r="S200" i="6"/>
  <c r="R200" i="6"/>
  <c r="P200" i="6"/>
  <c r="Q200" i="6" s="1"/>
  <c r="O200" i="6"/>
  <c r="N200" i="6"/>
  <c r="M200" i="6"/>
  <c r="U199" i="6"/>
  <c r="T199" i="6"/>
  <c r="S199" i="6"/>
  <c r="R199" i="6"/>
  <c r="P199" i="6"/>
  <c r="Q199" i="6" s="1"/>
  <c r="O199" i="6"/>
  <c r="N199" i="6"/>
  <c r="M199" i="6"/>
  <c r="U198" i="6"/>
  <c r="T198" i="6"/>
  <c r="S198" i="6"/>
  <c r="R198" i="6"/>
  <c r="P198" i="6"/>
  <c r="Q198" i="6" s="1"/>
  <c r="O198" i="6"/>
  <c r="N198" i="6"/>
  <c r="M198" i="6"/>
  <c r="U197" i="6"/>
  <c r="T197" i="6"/>
  <c r="S197" i="6"/>
  <c r="R197" i="6"/>
  <c r="P197" i="6"/>
  <c r="Q197" i="6" s="1"/>
  <c r="O197" i="6"/>
  <c r="N197" i="6"/>
  <c r="M197" i="6"/>
  <c r="U196" i="6"/>
  <c r="T196" i="6"/>
  <c r="S196" i="6"/>
  <c r="R196" i="6"/>
  <c r="P196" i="6"/>
  <c r="Q196" i="6" s="1"/>
  <c r="O196" i="6"/>
  <c r="N196" i="6"/>
  <c r="M196" i="6"/>
  <c r="U195" i="6"/>
  <c r="T195" i="6"/>
  <c r="S195" i="6"/>
  <c r="R195" i="6"/>
  <c r="P195" i="6"/>
  <c r="Q195" i="6" s="1"/>
  <c r="O195" i="6"/>
  <c r="N195" i="6"/>
  <c r="M195" i="6"/>
  <c r="U194" i="6"/>
  <c r="T194" i="6"/>
  <c r="S194" i="6"/>
  <c r="R194" i="6"/>
  <c r="P194" i="6"/>
  <c r="Q194" i="6" s="1"/>
  <c r="O194" i="6"/>
  <c r="N194" i="6"/>
  <c r="M194" i="6"/>
  <c r="U193" i="6"/>
  <c r="T193" i="6"/>
  <c r="S193" i="6"/>
  <c r="R193" i="6"/>
  <c r="P193" i="6"/>
  <c r="Q193" i="6" s="1"/>
  <c r="O193" i="6"/>
  <c r="N193" i="6"/>
  <c r="M193" i="6"/>
  <c r="U192" i="6"/>
  <c r="T192" i="6"/>
  <c r="S192" i="6"/>
  <c r="R192" i="6"/>
  <c r="P192" i="6"/>
  <c r="Q192" i="6" s="1"/>
  <c r="O192" i="6"/>
  <c r="N192" i="6"/>
  <c r="M192" i="6"/>
  <c r="U191" i="6"/>
  <c r="T191" i="6"/>
  <c r="S191" i="6"/>
  <c r="R191" i="6"/>
  <c r="P191" i="6"/>
  <c r="Q191" i="6" s="1"/>
  <c r="O191" i="6"/>
  <c r="N191" i="6"/>
  <c r="M191" i="6"/>
  <c r="U190" i="6"/>
  <c r="T190" i="6"/>
  <c r="S190" i="6"/>
  <c r="R190" i="6"/>
  <c r="P190" i="6"/>
  <c r="Q190" i="6" s="1"/>
  <c r="O190" i="6"/>
  <c r="N190" i="6"/>
  <c r="M190" i="6"/>
  <c r="U189" i="6"/>
  <c r="T189" i="6"/>
  <c r="S189" i="6"/>
  <c r="R189" i="6"/>
  <c r="P189" i="6"/>
  <c r="Q189" i="6" s="1"/>
  <c r="O189" i="6"/>
  <c r="N189" i="6"/>
  <c r="M189" i="6"/>
  <c r="U188" i="6"/>
  <c r="T188" i="6"/>
  <c r="S188" i="6"/>
  <c r="R188" i="6"/>
  <c r="P188" i="6"/>
  <c r="Q188" i="6" s="1"/>
  <c r="O188" i="6"/>
  <c r="N188" i="6"/>
  <c r="M188" i="6"/>
  <c r="U187" i="6"/>
  <c r="T187" i="6"/>
  <c r="S187" i="6"/>
  <c r="R187" i="6"/>
  <c r="P187" i="6"/>
  <c r="Q187" i="6" s="1"/>
  <c r="O187" i="6"/>
  <c r="N187" i="6"/>
  <c r="M187" i="6"/>
  <c r="U186" i="6"/>
  <c r="T186" i="6"/>
  <c r="S186" i="6"/>
  <c r="R186" i="6"/>
  <c r="P186" i="6"/>
  <c r="Q186" i="6" s="1"/>
  <c r="O186" i="6"/>
  <c r="N186" i="6"/>
  <c r="M186" i="6"/>
  <c r="U185" i="6"/>
  <c r="T185" i="6"/>
  <c r="S185" i="6"/>
  <c r="R185" i="6"/>
  <c r="P185" i="6"/>
  <c r="Q185" i="6" s="1"/>
  <c r="O185" i="6"/>
  <c r="N185" i="6"/>
  <c r="M185" i="6"/>
  <c r="U184" i="6"/>
  <c r="T184" i="6"/>
  <c r="S184" i="6"/>
  <c r="R184" i="6"/>
  <c r="P184" i="6"/>
  <c r="Q184" i="6" s="1"/>
  <c r="O184" i="6"/>
  <c r="N184" i="6"/>
  <c r="M184" i="6"/>
  <c r="U183" i="6"/>
  <c r="T183" i="6"/>
  <c r="S183" i="6"/>
  <c r="R183" i="6"/>
  <c r="P183" i="6"/>
  <c r="Q183" i="6" s="1"/>
  <c r="O183" i="6"/>
  <c r="N183" i="6"/>
  <c r="M183" i="6"/>
  <c r="U182" i="6"/>
  <c r="T182" i="6"/>
  <c r="S182" i="6"/>
  <c r="R182" i="6"/>
  <c r="P182" i="6"/>
  <c r="Q182" i="6" s="1"/>
  <c r="O182" i="6"/>
  <c r="N182" i="6"/>
  <c r="M182" i="6"/>
  <c r="U181" i="6"/>
  <c r="T181" i="6"/>
  <c r="S181" i="6"/>
  <c r="R181" i="6"/>
  <c r="P181" i="6"/>
  <c r="Q181" i="6" s="1"/>
  <c r="O181" i="6"/>
  <c r="N181" i="6"/>
  <c r="M181" i="6"/>
  <c r="U180" i="6"/>
  <c r="T180" i="6"/>
  <c r="S180" i="6"/>
  <c r="R180" i="6"/>
  <c r="P180" i="6"/>
  <c r="Q180" i="6" s="1"/>
  <c r="O180" i="6"/>
  <c r="N180" i="6"/>
  <c r="M180" i="6"/>
  <c r="U179" i="6"/>
  <c r="T179" i="6"/>
  <c r="S179" i="6"/>
  <c r="R179" i="6"/>
  <c r="P179" i="6"/>
  <c r="Q179" i="6" s="1"/>
  <c r="O179" i="6"/>
  <c r="N179" i="6"/>
  <c r="M179" i="6"/>
  <c r="U178" i="6"/>
  <c r="T178" i="6"/>
  <c r="S178" i="6"/>
  <c r="R178" i="6"/>
  <c r="P178" i="6"/>
  <c r="Q178" i="6" s="1"/>
  <c r="O178" i="6"/>
  <c r="N178" i="6"/>
  <c r="M178" i="6"/>
  <c r="U177" i="6"/>
  <c r="T177" i="6"/>
  <c r="S177" i="6"/>
  <c r="R177" i="6"/>
  <c r="P177" i="6"/>
  <c r="Q177" i="6" s="1"/>
  <c r="O177" i="6"/>
  <c r="N177" i="6"/>
  <c r="M177" i="6"/>
  <c r="U176" i="6"/>
  <c r="T176" i="6"/>
  <c r="S176" i="6"/>
  <c r="R176" i="6"/>
  <c r="P176" i="6"/>
  <c r="Q176" i="6" s="1"/>
  <c r="O176" i="6"/>
  <c r="N176" i="6"/>
  <c r="M176" i="6"/>
  <c r="U175" i="6"/>
  <c r="T175" i="6"/>
  <c r="S175" i="6"/>
  <c r="R175" i="6"/>
  <c r="P175" i="6"/>
  <c r="Q175" i="6" s="1"/>
  <c r="O175" i="6"/>
  <c r="N175" i="6"/>
  <c r="M175" i="6"/>
  <c r="U174" i="6"/>
  <c r="T174" i="6"/>
  <c r="S174" i="6"/>
  <c r="R174" i="6"/>
  <c r="P174" i="6"/>
  <c r="Q174" i="6" s="1"/>
  <c r="O174" i="6"/>
  <c r="N174" i="6"/>
  <c r="M174" i="6"/>
  <c r="U173" i="6"/>
  <c r="T173" i="6"/>
  <c r="S173" i="6"/>
  <c r="R173" i="6"/>
  <c r="P173" i="6"/>
  <c r="Q173" i="6" s="1"/>
  <c r="O173" i="6"/>
  <c r="N173" i="6"/>
  <c r="M173" i="6"/>
  <c r="U172" i="6"/>
  <c r="T172" i="6"/>
  <c r="S172" i="6"/>
  <c r="R172" i="6"/>
  <c r="P172" i="6"/>
  <c r="Q172" i="6" s="1"/>
  <c r="O172" i="6"/>
  <c r="N172" i="6"/>
  <c r="M172" i="6"/>
  <c r="U171" i="6"/>
  <c r="T171" i="6"/>
  <c r="S171" i="6"/>
  <c r="R171" i="6"/>
  <c r="P171" i="6"/>
  <c r="Q171" i="6" s="1"/>
  <c r="O171" i="6"/>
  <c r="N171" i="6"/>
  <c r="M171" i="6"/>
  <c r="U170" i="6"/>
  <c r="T170" i="6"/>
  <c r="S170" i="6"/>
  <c r="R170" i="6"/>
  <c r="P170" i="6"/>
  <c r="Q170" i="6" s="1"/>
  <c r="O170" i="6"/>
  <c r="N170" i="6"/>
  <c r="M170" i="6"/>
  <c r="U169" i="6"/>
  <c r="T169" i="6"/>
  <c r="S169" i="6"/>
  <c r="R169" i="6"/>
  <c r="P169" i="6"/>
  <c r="Q169" i="6" s="1"/>
  <c r="O169" i="6"/>
  <c r="N169" i="6"/>
  <c r="M169" i="6"/>
  <c r="U168" i="6"/>
  <c r="T168" i="6"/>
  <c r="S168" i="6"/>
  <c r="R168" i="6"/>
  <c r="P168" i="6"/>
  <c r="Q168" i="6" s="1"/>
  <c r="O168" i="6"/>
  <c r="N168" i="6"/>
  <c r="M168" i="6"/>
  <c r="U167" i="6"/>
  <c r="T167" i="6"/>
  <c r="S167" i="6"/>
  <c r="R167" i="6"/>
  <c r="P167" i="6"/>
  <c r="Q167" i="6" s="1"/>
  <c r="O167" i="6"/>
  <c r="N167" i="6"/>
  <c r="M167" i="6"/>
  <c r="U166" i="6"/>
  <c r="T166" i="6"/>
  <c r="S166" i="6"/>
  <c r="R166" i="6"/>
  <c r="P166" i="6"/>
  <c r="Q166" i="6" s="1"/>
  <c r="O166" i="6"/>
  <c r="N166" i="6"/>
  <c r="M166" i="6"/>
  <c r="U165" i="6"/>
  <c r="T165" i="6"/>
  <c r="S165" i="6"/>
  <c r="R165" i="6"/>
  <c r="P165" i="6"/>
  <c r="Q165" i="6" s="1"/>
  <c r="O165" i="6"/>
  <c r="N165" i="6"/>
  <c r="M165" i="6"/>
  <c r="U164" i="6"/>
  <c r="T164" i="6"/>
  <c r="S164" i="6"/>
  <c r="R164" i="6"/>
  <c r="P164" i="6"/>
  <c r="Q164" i="6" s="1"/>
  <c r="O164" i="6"/>
  <c r="N164" i="6"/>
  <c r="M164" i="6"/>
  <c r="U163" i="6"/>
  <c r="T163" i="6"/>
  <c r="S163" i="6"/>
  <c r="R163" i="6"/>
  <c r="P163" i="6"/>
  <c r="Q163" i="6" s="1"/>
  <c r="O163" i="6"/>
  <c r="N163" i="6"/>
  <c r="M163" i="6"/>
  <c r="U162" i="6"/>
  <c r="T162" i="6"/>
  <c r="S162" i="6"/>
  <c r="R162" i="6"/>
  <c r="P162" i="6"/>
  <c r="Q162" i="6" s="1"/>
  <c r="O162" i="6"/>
  <c r="N162" i="6"/>
  <c r="M162" i="6"/>
  <c r="U161" i="6"/>
  <c r="T161" i="6"/>
  <c r="S161" i="6"/>
  <c r="R161" i="6"/>
  <c r="P161" i="6"/>
  <c r="Q161" i="6" s="1"/>
  <c r="O161" i="6"/>
  <c r="N161" i="6"/>
  <c r="M161" i="6"/>
  <c r="U160" i="6"/>
  <c r="T160" i="6"/>
  <c r="S160" i="6"/>
  <c r="R160" i="6"/>
  <c r="P160" i="6"/>
  <c r="Q160" i="6" s="1"/>
  <c r="O160" i="6"/>
  <c r="N160" i="6"/>
  <c r="M160" i="6"/>
  <c r="U159" i="6"/>
  <c r="T159" i="6"/>
  <c r="S159" i="6"/>
  <c r="R159" i="6"/>
  <c r="P159" i="6"/>
  <c r="Q159" i="6" s="1"/>
  <c r="O159" i="6"/>
  <c r="N159" i="6"/>
  <c r="M159" i="6"/>
  <c r="U158" i="6"/>
  <c r="T158" i="6"/>
  <c r="S158" i="6"/>
  <c r="R158" i="6"/>
  <c r="P158" i="6"/>
  <c r="Q158" i="6" s="1"/>
  <c r="O158" i="6"/>
  <c r="N158" i="6"/>
  <c r="M158" i="6"/>
  <c r="U157" i="6"/>
  <c r="T157" i="6"/>
  <c r="S157" i="6"/>
  <c r="R157" i="6"/>
  <c r="P157" i="6"/>
  <c r="Q157" i="6" s="1"/>
  <c r="O157" i="6"/>
  <c r="N157" i="6"/>
  <c r="M157" i="6"/>
  <c r="U156" i="6"/>
  <c r="T156" i="6"/>
  <c r="S156" i="6"/>
  <c r="R156" i="6"/>
  <c r="P156" i="6"/>
  <c r="Q156" i="6" s="1"/>
  <c r="O156" i="6"/>
  <c r="N156" i="6"/>
  <c r="M156" i="6"/>
  <c r="U155" i="6"/>
  <c r="T155" i="6"/>
  <c r="S155" i="6"/>
  <c r="R155" i="6"/>
  <c r="P155" i="6"/>
  <c r="Q155" i="6" s="1"/>
  <c r="O155" i="6"/>
  <c r="N155" i="6"/>
  <c r="M155" i="6"/>
  <c r="U154" i="6"/>
  <c r="T154" i="6"/>
  <c r="S154" i="6"/>
  <c r="R154" i="6"/>
  <c r="P154" i="6"/>
  <c r="Q154" i="6" s="1"/>
  <c r="O154" i="6"/>
  <c r="N154" i="6"/>
  <c r="M154" i="6"/>
  <c r="U153" i="6"/>
  <c r="T153" i="6"/>
  <c r="S153" i="6"/>
  <c r="R153" i="6"/>
  <c r="P153" i="6"/>
  <c r="Q153" i="6" s="1"/>
  <c r="O153" i="6"/>
  <c r="N153" i="6"/>
  <c r="M153" i="6"/>
  <c r="U152" i="6"/>
  <c r="T152" i="6"/>
  <c r="S152" i="6"/>
  <c r="R152" i="6"/>
  <c r="P152" i="6"/>
  <c r="Q152" i="6" s="1"/>
  <c r="O152" i="6"/>
  <c r="N152" i="6"/>
  <c r="M152" i="6"/>
  <c r="U151" i="6"/>
  <c r="T151" i="6"/>
  <c r="S151" i="6"/>
  <c r="R151" i="6"/>
  <c r="P151" i="6"/>
  <c r="Q151" i="6" s="1"/>
  <c r="O151" i="6"/>
  <c r="N151" i="6"/>
  <c r="M151" i="6"/>
  <c r="U150" i="6"/>
  <c r="T150" i="6"/>
  <c r="S150" i="6"/>
  <c r="R150" i="6"/>
  <c r="P150" i="6"/>
  <c r="Q150" i="6" s="1"/>
  <c r="O150" i="6"/>
  <c r="N150" i="6"/>
  <c r="M150" i="6"/>
  <c r="U149" i="6"/>
  <c r="T149" i="6"/>
  <c r="S149" i="6"/>
  <c r="R149" i="6"/>
  <c r="P149" i="6"/>
  <c r="Q149" i="6" s="1"/>
  <c r="O149" i="6"/>
  <c r="N149" i="6"/>
  <c r="M149" i="6"/>
  <c r="U148" i="6"/>
  <c r="T148" i="6"/>
  <c r="S148" i="6"/>
  <c r="R148" i="6"/>
  <c r="P148" i="6"/>
  <c r="Q148" i="6" s="1"/>
  <c r="O148" i="6"/>
  <c r="N148" i="6"/>
  <c r="M148" i="6"/>
  <c r="U147" i="6"/>
  <c r="T147" i="6"/>
  <c r="S147" i="6"/>
  <c r="R147" i="6"/>
  <c r="P147" i="6"/>
  <c r="Q147" i="6" s="1"/>
  <c r="O147" i="6"/>
  <c r="N147" i="6"/>
  <c r="M147" i="6"/>
  <c r="U146" i="6"/>
  <c r="T146" i="6"/>
  <c r="S146" i="6"/>
  <c r="R146" i="6"/>
  <c r="P146" i="6"/>
  <c r="Q146" i="6" s="1"/>
  <c r="O146" i="6"/>
  <c r="N146" i="6"/>
  <c r="M146" i="6"/>
  <c r="U145" i="6"/>
  <c r="T145" i="6"/>
  <c r="S145" i="6"/>
  <c r="R145" i="6"/>
  <c r="P145" i="6"/>
  <c r="Q145" i="6" s="1"/>
  <c r="O145" i="6"/>
  <c r="N145" i="6"/>
  <c r="M145" i="6"/>
  <c r="U144" i="6"/>
  <c r="T144" i="6"/>
  <c r="S144" i="6"/>
  <c r="R144" i="6"/>
  <c r="P144" i="6"/>
  <c r="Q144" i="6" s="1"/>
  <c r="O144" i="6"/>
  <c r="N144" i="6"/>
  <c r="M144" i="6"/>
  <c r="U143" i="6"/>
  <c r="T143" i="6"/>
  <c r="S143" i="6"/>
  <c r="R143" i="6"/>
  <c r="P143" i="6"/>
  <c r="Q143" i="6" s="1"/>
  <c r="O143" i="6"/>
  <c r="N143" i="6"/>
  <c r="M143" i="6"/>
  <c r="U142" i="6"/>
  <c r="T142" i="6"/>
  <c r="S142" i="6"/>
  <c r="R142" i="6"/>
  <c r="P142" i="6"/>
  <c r="Q142" i="6" s="1"/>
  <c r="O142" i="6"/>
  <c r="N142" i="6"/>
  <c r="M142" i="6"/>
  <c r="U141" i="6"/>
  <c r="T141" i="6"/>
  <c r="S141" i="6"/>
  <c r="R141" i="6"/>
  <c r="P141" i="6"/>
  <c r="Q141" i="6" s="1"/>
  <c r="O141" i="6"/>
  <c r="N141" i="6"/>
  <c r="M141" i="6"/>
  <c r="U140" i="6"/>
  <c r="T140" i="6"/>
  <c r="S140" i="6"/>
  <c r="R140" i="6"/>
  <c r="P140" i="6"/>
  <c r="Q140" i="6" s="1"/>
  <c r="O140" i="6"/>
  <c r="N140" i="6"/>
  <c r="M140" i="6"/>
  <c r="U139" i="6"/>
  <c r="T139" i="6"/>
  <c r="S139" i="6"/>
  <c r="R139" i="6"/>
  <c r="P139" i="6"/>
  <c r="Q139" i="6" s="1"/>
  <c r="O139" i="6"/>
  <c r="N139" i="6"/>
  <c r="M139" i="6"/>
  <c r="U138" i="6"/>
  <c r="T138" i="6"/>
  <c r="S138" i="6"/>
  <c r="R138" i="6"/>
  <c r="P138" i="6"/>
  <c r="Q138" i="6" s="1"/>
  <c r="O138" i="6"/>
  <c r="N138" i="6"/>
  <c r="M138" i="6"/>
  <c r="U137" i="6"/>
  <c r="T137" i="6"/>
  <c r="S137" i="6"/>
  <c r="R137" i="6"/>
  <c r="P137" i="6"/>
  <c r="Q137" i="6" s="1"/>
  <c r="O137" i="6"/>
  <c r="N137" i="6"/>
  <c r="M137" i="6"/>
  <c r="U136" i="6"/>
  <c r="T136" i="6"/>
  <c r="S136" i="6"/>
  <c r="R136" i="6"/>
  <c r="P136" i="6"/>
  <c r="Q136" i="6" s="1"/>
  <c r="O136" i="6"/>
  <c r="N136" i="6"/>
  <c r="M136" i="6"/>
  <c r="U135" i="6"/>
  <c r="T135" i="6"/>
  <c r="S135" i="6"/>
  <c r="R135" i="6"/>
  <c r="P135" i="6"/>
  <c r="Q135" i="6" s="1"/>
  <c r="O135" i="6"/>
  <c r="N135" i="6"/>
  <c r="M135" i="6"/>
  <c r="U134" i="6"/>
  <c r="T134" i="6"/>
  <c r="S134" i="6"/>
  <c r="R134" i="6"/>
  <c r="P134" i="6"/>
  <c r="Q134" i="6" s="1"/>
  <c r="O134" i="6"/>
  <c r="N134" i="6"/>
  <c r="M134" i="6"/>
  <c r="U133" i="6"/>
  <c r="T133" i="6"/>
  <c r="S133" i="6"/>
  <c r="R133" i="6"/>
  <c r="P133" i="6"/>
  <c r="Q133" i="6" s="1"/>
  <c r="O133" i="6"/>
  <c r="N133" i="6"/>
  <c r="M133" i="6"/>
  <c r="U132" i="6"/>
  <c r="T132" i="6"/>
  <c r="S132" i="6"/>
  <c r="R132" i="6"/>
  <c r="P132" i="6"/>
  <c r="Q132" i="6" s="1"/>
  <c r="O132" i="6"/>
  <c r="N132" i="6"/>
  <c r="M132" i="6"/>
  <c r="U131" i="6"/>
  <c r="T131" i="6"/>
  <c r="S131" i="6"/>
  <c r="R131" i="6"/>
  <c r="P131" i="6"/>
  <c r="Q131" i="6" s="1"/>
  <c r="O131" i="6"/>
  <c r="N131" i="6"/>
  <c r="M131" i="6"/>
  <c r="U130" i="6"/>
  <c r="T130" i="6"/>
  <c r="S130" i="6"/>
  <c r="R130" i="6"/>
  <c r="P130" i="6"/>
  <c r="Q130" i="6" s="1"/>
  <c r="O130" i="6"/>
  <c r="N130" i="6"/>
  <c r="M130" i="6"/>
  <c r="U129" i="6"/>
  <c r="T129" i="6"/>
  <c r="S129" i="6"/>
  <c r="R129" i="6"/>
  <c r="P129" i="6"/>
  <c r="Q129" i="6" s="1"/>
  <c r="O129" i="6"/>
  <c r="N129" i="6"/>
  <c r="M129" i="6"/>
  <c r="U128" i="6"/>
  <c r="T128" i="6"/>
  <c r="S128" i="6"/>
  <c r="R128" i="6"/>
  <c r="P128" i="6"/>
  <c r="Q128" i="6" s="1"/>
  <c r="O128" i="6"/>
  <c r="N128" i="6"/>
  <c r="M128" i="6"/>
  <c r="U127" i="6"/>
  <c r="T127" i="6"/>
  <c r="S127" i="6"/>
  <c r="R127" i="6"/>
  <c r="P127" i="6"/>
  <c r="Q127" i="6" s="1"/>
  <c r="O127" i="6"/>
  <c r="N127" i="6"/>
  <c r="M127" i="6"/>
  <c r="U126" i="6"/>
  <c r="T126" i="6"/>
  <c r="S126" i="6"/>
  <c r="R126" i="6"/>
  <c r="P126" i="6"/>
  <c r="Q126" i="6" s="1"/>
  <c r="O126" i="6"/>
  <c r="N126" i="6"/>
  <c r="M126" i="6"/>
  <c r="U125" i="6"/>
  <c r="T125" i="6"/>
  <c r="S125" i="6"/>
  <c r="R125" i="6"/>
  <c r="P125" i="6"/>
  <c r="Q125" i="6" s="1"/>
  <c r="O125" i="6"/>
  <c r="U124" i="6"/>
  <c r="T124" i="6"/>
  <c r="S124" i="6"/>
  <c r="R124" i="6"/>
  <c r="P124" i="6"/>
  <c r="Q124" i="6" s="1"/>
  <c r="O124" i="6"/>
  <c r="U123" i="6"/>
  <c r="T123" i="6"/>
  <c r="S123" i="6"/>
  <c r="R123" i="6"/>
  <c r="P123" i="6"/>
  <c r="Q123" i="6" s="1"/>
  <c r="O123" i="6"/>
  <c r="U122" i="6"/>
  <c r="T122" i="6"/>
  <c r="S122" i="6"/>
  <c r="R122" i="6"/>
  <c r="P122" i="6"/>
  <c r="Q122" i="6" s="1"/>
  <c r="O122" i="6"/>
  <c r="U121" i="6"/>
  <c r="T121" i="6"/>
  <c r="S121" i="6"/>
  <c r="R121" i="6"/>
  <c r="P121" i="6"/>
  <c r="Q121" i="6" s="1"/>
  <c r="O121" i="6"/>
  <c r="U120" i="6"/>
  <c r="T120" i="6"/>
  <c r="S120" i="6"/>
  <c r="R120" i="6"/>
  <c r="P120" i="6"/>
  <c r="Q120" i="6" s="1"/>
  <c r="O120" i="6"/>
  <c r="U119" i="6"/>
  <c r="T119" i="6"/>
  <c r="S119" i="6"/>
  <c r="R119" i="6"/>
  <c r="P119" i="6"/>
  <c r="Q119" i="6" s="1"/>
  <c r="O119" i="6"/>
  <c r="U118" i="6"/>
  <c r="T118" i="6"/>
  <c r="S118" i="6"/>
  <c r="R118" i="6"/>
  <c r="P118" i="6"/>
  <c r="Q118" i="6" s="1"/>
  <c r="O118" i="6"/>
  <c r="U117" i="6"/>
  <c r="T117" i="6"/>
  <c r="S117" i="6"/>
  <c r="R117" i="6"/>
  <c r="P117" i="6"/>
  <c r="Q117" i="6" s="1"/>
  <c r="O117" i="6"/>
  <c r="U116" i="6"/>
  <c r="T116" i="6"/>
  <c r="S116" i="6"/>
  <c r="R116" i="6"/>
  <c r="P116" i="6"/>
  <c r="Q116" i="6" s="1"/>
  <c r="O116" i="6"/>
  <c r="U115" i="6"/>
  <c r="T115" i="6"/>
  <c r="S115" i="6"/>
  <c r="R115" i="6"/>
  <c r="P115" i="6"/>
  <c r="Q115" i="6" s="1"/>
  <c r="O115" i="6"/>
  <c r="U114" i="6"/>
  <c r="T114" i="6"/>
  <c r="S114" i="6"/>
  <c r="R114" i="6"/>
  <c r="P114" i="6"/>
  <c r="Q114" i="6" s="1"/>
  <c r="O114" i="6"/>
  <c r="U113" i="6"/>
  <c r="T113" i="6"/>
  <c r="S113" i="6"/>
  <c r="R113" i="6"/>
  <c r="P113" i="6"/>
  <c r="Q113" i="6" s="1"/>
  <c r="O113" i="6"/>
  <c r="U112" i="6"/>
  <c r="T112" i="6"/>
  <c r="S112" i="6"/>
  <c r="R112" i="6"/>
  <c r="P112" i="6"/>
  <c r="Q112" i="6" s="1"/>
  <c r="O112" i="6"/>
  <c r="S111" i="6"/>
  <c r="R111" i="6"/>
  <c r="P111" i="6"/>
  <c r="Q111" i="6" s="1"/>
  <c r="O111" i="6"/>
  <c r="H111" i="6"/>
  <c r="U111" i="6" s="1"/>
  <c r="T111" i="6" s="1"/>
  <c r="U110" i="6"/>
  <c r="T110" i="6"/>
  <c r="S110" i="6"/>
  <c r="R110" i="6"/>
  <c r="P110" i="6"/>
  <c r="Q110" i="6" s="1"/>
  <c r="O110" i="6"/>
  <c r="U109" i="6"/>
  <c r="T109" i="6"/>
  <c r="S109" i="6"/>
  <c r="R109" i="6"/>
  <c r="P109" i="6"/>
  <c r="Q109" i="6" s="1"/>
  <c r="O109" i="6"/>
  <c r="U108" i="6"/>
  <c r="T108" i="6"/>
  <c r="S108" i="6"/>
  <c r="R108" i="6"/>
  <c r="P108" i="6"/>
  <c r="Q108" i="6" s="1"/>
  <c r="O108" i="6"/>
  <c r="U107" i="6"/>
  <c r="T107" i="6"/>
  <c r="S107" i="6"/>
  <c r="R107" i="6"/>
  <c r="P107" i="6"/>
  <c r="Q107" i="6" s="1"/>
  <c r="O107" i="6"/>
  <c r="U106" i="6"/>
  <c r="T106" i="6"/>
  <c r="S106" i="6"/>
  <c r="R106" i="6"/>
  <c r="P106" i="6"/>
  <c r="Q106" i="6" s="1"/>
  <c r="O106" i="6"/>
  <c r="U105" i="6"/>
  <c r="T105" i="6"/>
  <c r="S105" i="6"/>
  <c r="R105" i="6"/>
  <c r="P105" i="6"/>
  <c r="Q105" i="6" s="1"/>
  <c r="O105" i="6"/>
  <c r="U104" i="6"/>
  <c r="T104" i="6"/>
  <c r="S104" i="6"/>
  <c r="R104" i="6"/>
  <c r="P104" i="6"/>
  <c r="Q104" i="6" s="1"/>
  <c r="O104" i="6"/>
  <c r="U103" i="6"/>
  <c r="T103" i="6"/>
  <c r="S103" i="6"/>
  <c r="R103" i="6"/>
  <c r="P103" i="6"/>
  <c r="Q103" i="6" s="1"/>
  <c r="O103" i="6"/>
  <c r="U102" i="6"/>
  <c r="T102" i="6"/>
  <c r="S102" i="6"/>
  <c r="R102" i="6"/>
  <c r="P102" i="6"/>
  <c r="Q102" i="6" s="1"/>
  <c r="O102" i="6"/>
  <c r="U101" i="6"/>
  <c r="T101" i="6"/>
  <c r="S101" i="6"/>
  <c r="R101" i="6"/>
  <c r="P101" i="6"/>
  <c r="Q101" i="6" s="1"/>
  <c r="O101" i="6"/>
  <c r="U100" i="6"/>
  <c r="T100" i="6"/>
  <c r="S100" i="6"/>
  <c r="R100" i="6"/>
  <c r="P100" i="6"/>
  <c r="Q100" i="6" s="1"/>
  <c r="O100" i="6"/>
  <c r="U99" i="6"/>
  <c r="T99" i="6"/>
  <c r="S99" i="6"/>
  <c r="R99" i="6"/>
  <c r="P99" i="6"/>
  <c r="Q99" i="6" s="1"/>
  <c r="O99" i="6"/>
  <c r="U98" i="6"/>
  <c r="T98" i="6"/>
  <c r="S98" i="6"/>
  <c r="R98" i="6"/>
  <c r="P98" i="6"/>
  <c r="Q98" i="6" s="1"/>
  <c r="O98" i="6"/>
  <c r="U97" i="6"/>
  <c r="T97" i="6"/>
  <c r="S97" i="6"/>
  <c r="R97" i="6"/>
  <c r="P97" i="6"/>
  <c r="Q97" i="6" s="1"/>
  <c r="O97" i="6"/>
  <c r="U96" i="6"/>
  <c r="T96" i="6"/>
  <c r="S96" i="6"/>
  <c r="R96" i="6"/>
  <c r="P96" i="6"/>
  <c r="Q96" i="6" s="1"/>
  <c r="O96" i="6"/>
  <c r="U95" i="6"/>
  <c r="T95" i="6"/>
  <c r="S95" i="6"/>
  <c r="R95" i="6"/>
  <c r="P95" i="6"/>
  <c r="Q95" i="6" s="1"/>
  <c r="O95" i="6"/>
  <c r="U94" i="6"/>
  <c r="T94" i="6"/>
  <c r="S94" i="6"/>
  <c r="R94" i="6"/>
  <c r="P94" i="6"/>
  <c r="Q94" i="6" s="1"/>
  <c r="O94" i="6"/>
  <c r="U93" i="6"/>
  <c r="T93" i="6"/>
  <c r="S93" i="6"/>
  <c r="R93" i="6"/>
  <c r="P93" i="6"/>
  <c r="Q93" i="6" s="1"/>
  <c r="O93" i="6"/>
  <c r="U92" i="6"/>
  <c r="T92" i="6"/>
  <c r="S92" i="6"/>
  <c r="R92" i="6"/>
  <c r="P92" i="6"/>
  <c r="Q92" i="6" s="1"/>
  <c r="O92" i="6"/>
  <c r="U91" i="6"/>
  <c r="T91" i="6"/>
  <c r="S91" i="6"/>
  <c r="R91" i="6"/>
  <c r="P91" i="6"/>
  <c r="Q91" i="6" s="1"/>
  <c r="O91" i="6"/>
  <c r="U90" i="6"/>
  <c r="T90" i="6"/>
  <c r="S90" i="6"/>
  <c r="R90" i="6"/>
  <c r="P90" i="6"/>
  <c r="Q90" i="6" s="1"/>
  <c r="O90" i="6"/>
  <c r="U89" i="6"/>
  <c r="T89" i="6"/>
  <c r="S89" i="6"/>
  <c r="R89" i="6"/>
  <c r="P89" i="6"/>
  <c r="Q89" i="6" s="1"/>
  <c r="O89" i="6"/>
  <c r="U88" i="6"/>
  <c r="T88" i="6"/>
  <c r="S88" i="6"/>
  <c r="R88" i="6"/>
  <c r="P88" i="6"/>
  <c r="Q88" i="6" s="1"/>
  <c r="O88" i="6"/>
  <c r="U87" i="6"/>
  <c r="T87" i="6"/>
  <c r="G87" i="6"/>
  <c r="U86" i="6"/>
  <c r="T86" i="6"/>
  <c r="S86" i="6"/>
  <c r="R86" i="6"/>
  <c r="P86" i="6"/>
  <c r="Q86" i="6" s="1"/>
  <c r="O86" i="6"/>
  <c r="U85" i="6"/>
  <c r="T85" i="6"/>
  <c r="S85" i="6"/>
  <c r="R85" i="6"/>
  <c r="P85" i="6"/>
  <c r="Q85" i="6" s="1"/>
  <c r="O85" i="6"/>
  <c r="U84" i="6"/>
  <c r="T84" i="6"/>
  <c r="S84" i="6"/>
  <c r="R84" i="6"/>
  <c r="P84" i="6"/>
  <c r="Q84" i="6" s="1"/>
  <c r="O84" i="6"/>
  <c r="U83" i="6"/>
  <c r="T83" i="6"/>
  <c r="S83" i="6"/>
  <c r="R83" i="6"/>
  <c r="P83" i="6"/>
  <c r="Q83" i="6" s="1"/>
  <c r="O83" i="6"/>
  <c r="U82" i="6"/>
  <c r="T82" i="6"/>
  <c r="S82" i="6"/>
  <c r="R82" i="6"/>
  <c r="P82" i="6"/>
  <c r="Q82" i="6" s="1"/>
  <c r="O82" i="6"/>
  <c r="U81" i="6"/>
  <c r="T81" i="6"/>
  <c r="S81" i="6"/>
  <c r="R81" i="6"/>
  <c r="P81" i="6"/>
  <c r="Q81" i="6" s="1"/>
  <c r="O81" i="6"/>
  <c r="U80" i="6"/>
  <c r="T80" i="6"/>
  <c r="S80" i="6"/>
  <c r="R80" i="6"/>
  <c r="P80" i="6"/>
  <c r="Q80" i="6" s="1"/>
  <c r="O80" i="6"/>
  <c r="U79" i="6"/>
  <c r="T79" i="6"/>
  <c r="S79" i="6"/>
  <c r="R79" i="6"/>
  <c r="P79" i="6"/>
  <c r="Q79" i="6" s="1"/>
  <c r="O79" i="6"/>
  <c r="U78" i="6"/>
  <c r="T78" i="6"/>
  <c r="G78" i="6"/>
  <c r="U77" i="6"/>
  <c r="T77" i="6"/>
  <c r="S77" i="6"/>
  <c r="R77" i="6"/>
  <c r="P77" i="6"/>
  <c r="Q77" i="6" s="1"/>
  <c r="O77" i="6"/>
  <c r="U76" i="6"/>
  <c r="T76" i="6"/>
  <c r="S76" i="6"/>
  <c r="R76" i="6"/>
  <c r="P76" i="6"/>
  <c r="Q76" i="6" s="1"/>
  <c r="O76" i="6"/>
  <c r="U75" i="6"/>
  <c r="T75" i="6"/>
  <c r="S75" i="6"/>
  <c r="R75" i="6"/>
  <c r="P75" i="6"/>
  <c r="Q75" i="6" s="1"/>
  <c r="O75" i="6"/>
  <c r="U74" i="6"/>
  <c r="T74" i="6"/>
  <c r="S74" i="6"/>
  <c r="R74" i="6"/>
  <c r="P74" i="6"/>
  <c r="Q74" i="6" s="1"/>
  <c r="O74" i="6"/>
  <c r="U73" i="6"/>
  <c r="T73" i="6"/>
  <c r="S73" i="6"/>
  <c r="R73" i="6"/>
  <c r="P73" i="6"/>
  <c r="Q73" i="6" s="1"/>
  <c r="O73" i="6"/>
  <c r="U72" i="6"/>
  <c r="T72" i="6"/>
  <c r="S72" i="6"/>
  <c r="R72" i="6"/>
  <c r="P72" i="6"/>
  <c r="Q72" i="6" s="1"/>
  <c r="O72" i="6"/>
  <c r="U71" i="6"/>
  <c r="T71" i="6"/>
  <c r="S71" i="6"/>
  <c r="R71" i="6"/>
  <c r="P71" i="6"/>
  <c r="Q71" i="6" s="1"/>
  <c r="O71" i="6"/>
  <c r="U70" i="6"/>
  <c r="T70" i="6"/>
  <c r="G70" i="6"/>
  <c r="U69" i="6"/>
  <c r="T69" i="6"/>
  <c r="S69" i="6"/>
  <c r="R69" i="6"/>
  <c r="P69" i="6"/>
  <c r="Q69" i="6" s="1"/>
  <c r="O69" i="6"/>
  <c r="U68" i="6"/>
  <c r="T68" i="6"/>
  <c r="S68" i="6"/>
  <c r="R68" i="6"/>
  <c r="P68" i="6"/>
  <c r="Q68" i="6" s="1"/>
  <c r="O68" i="6"/>
  <c r="U67" i="6"/>
  <c r="T67" i="6"/>
  <c r="S67" i="6"/>
  <c r="R67" i="6"/>
  <c r="P67" i="6"/>
  <c r="Q67" i="6" s="1"/>
  <c r="O67" i="6"/>
  <c r="U66" i="6"/>
  <c r="T66" i="6"/>
  <c r="S66" i="6"/>
  <c r="R66" i="6"/>
  <c r="P66" i="6"/>
  <c r="Q66" i="6" s="1"/>
  <c r="O66" i="6"/>
  <c r="U65" i="6"/>
  <c r="T65" i="6"/>
  <c r="G65" i="6"/>
  <c r="U64" i="6"/>
  <c r="T64" i="6"/>
  <c r="S64" i="6"/>
  <c r="R64" i="6"/>
  <c r="P64" i="6"/>
  <c r="Q64" i="6" s="1"/>
  <c r="O64" i="6"/>
  <c r="U63" i="6"/>
  <c r="T63" i="6"/>
  <c r="S63" i="6"/>
  <c r="R63" i="6"/>
  <c r="P63" i="6"/>
  <c r="Q63" i="6" s="1"/>
  <c r="O63" i="6"/>
  <c r="U62" i="6"/>
  <c r="T62" i="6"/>
  <c r="S62" i="6"/>
  <c r="R62" i="6"/>
  <c r="P62" i="6"/>
  <c r="Q62" i="6" s="1"/>
  <c r="O62" i="6"/>
  <c r="U61" i="6"/>
  <c r="T61" i="6"/>
  <c r="S61" i="6"/>
  <c r="R61" i="6"/>
  <c r="P61" i="6"/>
  <c r="Q61" i="6" s="1"/>
  <c r="O61" i="6"/>
  <c r="S60" i="6"/>
  <c r="R60" i="6"/>
  <c r="P60" i="6"/>
  <c r="Q60" i="6" s="1"/>
  <c r="O60" i="6"/>
  <c r="H60" i="6"/>
  <c r="U60" i="6" s="1"/>
  <c r="U59" i="6"/>
  <c r="T59" i="6"/>
  <c r="S59" i="6"/>
  <c r="R59" i="6"/>
  <c r="P59" i="6"/>
  <c r="Q59" i="6" s="1"/>
  <c r="O59" i="6"/>
  <c r="U58" i="6"/>
  <c r="T58" i="6"/>
  <c r="S58" i="6"/>
  <c r="R58" i="6"/>
  <c r="P58" i="6"/>
  <c r="Q58" i="6" s="1"/>
  <c r="O58" i="6"/>
  <c r="U57" i="6"/>
  <c r="T57" i="6"/>
  <c r="S57" i="6"/>
  <c r="R57" i="6"/>
  <c r="P57" i="6"/>
  <c r="Q57" i="6" s="1"/>
  <c r="O57" i="6"/>
  <c r="U56" i="6"/>
  <c r="T56" i="6"/>
  <c r="S56" i="6"/>
  <c r="R56" i="6"/>
  <c r="P56" i="6"/>
  <c r="Q56" i="6" s="1"/>
  <c r="O56" i="6"/>
  <c r="U55" i="6"/>
  <c r="T55" i="6"/>
  <c r="S55" i="6"/>
  <c r="R55" i="6"/>
  <c r="P55" i="6"/>
  <c r="Q55" i="6" s="1"/>
  <c r="O55" i="6"/>
  <c r="U54" i="6"/>
  <c r="T54" i="6"/>
  <c r="S54" i="6"/>
  <c r="R54" i="6"/>
  <c r="P54" i="6"/>
  <c r="Q54" i="6" s="1"/>
  <c r="O54" i="6"/>
  <c r="U53" i="6"/>
  <c r="T53" i="6"/>
  <c r="S53" i="6"/>
  <c r="R53" i="6"/>
  <c r="P53" i="6"/>
  <c r="Q53" i="6" s="1"/>
  <c r="O53" i="6"/>
  <c r="U52" i="6"/>
  <c r="T52" i="6"/>
  <c r="S52" i="6"/>
  <c r="R52" i="6"/>
  <c r="P52" i="6"/>
  <c r="Q52" i="6" s="1"/>
  <c r="O52" i="6"/>
  <c r="U51" i="6"/>
  <c r="T51" i="6"/>
  <c r="S51" i="6"/>
  <c r="R51" i="6"/>
  <c r="P51" i="6"/>
  <c r="Q51" i="6" s="1"/>
  <c r="O51" i="6"/>
  <c r="U50" i="6"/>
  <c r="T50" i="6"/>
  <c r="S50" i="6"/>
  <c r="R50" i="6"/>
  <c r="P50" i="6"/>
  <c r="Q50" i="6" s="1"/>
  <c r="O50" i="6"/>
  <c r="U49" i="6"/>
  <c r="T49" i="6"/>
  <c r="S49" i="6"/>
  <c r="R49" i="6"/>
  <c r="P49" i="6"/>
  <c r="Q49" i="6" s="1"/>
  <c r="O49" i="6"/>
  <c r="J49" i="6"/>
  <c r="U48" i="6"/>
  <c r="T48" i="6"/>
  <c r="S48" i="6"/>
  <c r="R48" i="6"/>
  <c r="P48" i="6"/>
  <c r="Q48" i="6" s="1"/>
  <c r="O48" i="6"/>
  <c r="U47" i="6"/>
  <c r="T47" i="6"/>
  <c r="S47" i="6"/>
  <c r="R47" i="6"/>
  <c r="P47" i="6"/>
  <c r="Q47" i="6" s="1"/>
  <c r="O47" i="6"/>
  <c r="U46" i="6"/>
  <c r="T46" i="6"/>
  <c r="S46" i="6"/>
  <c r="R46" i="6"/>
  <c r="P46" i="6"/>
  <c r="Q46" i="6" s="1"/>
  <c r="O46" i="6"/>
  <c r="U45" i="6"/>
  <c r="T45" i="6"/>
  <c r="S45" i="6"/>
  <c r="R45" i="6"/>
  <c r="P45" i="6"/>
  <c r="Q45" i="6" s="1"/>
  <c r="O45" i="6"/>
  <c r="U44" i="6"/>
  <c r="T44" i="6"/>
  <c r="G44" i="6"/>
  <c r="U43" i="6"/>
  <c r="T43" i="6"/>
  <c r="S43" i="6"/>
  <c r="R43" i="6"/>
  <c r="P43" i="6"/>
  <c r="Q43" i="6" s="1"/>
  <c r="O43" i="6"/>
  <c r="U42" i="6"/>
  <c r="T42" i="6"/>
  <c r="S42" i="6"/>
  <c r="R42" i="6"/>
  <c r="P42" i="6"/>
  <c r="Q42" i="6" s="1"/>
  <c r="O42" i="6"/>
  <c r="U41" i="6"/>
  <c r="T41" i="6"/>
  <c r="S41" i="6"/>
  <c r="R41" i="6"/>
  <c r="P41" i="6"/>
  <c r="Q41" i="6" s="1"/>
  <c r="O41" i="6"/>
  <c r="U40" i="6"/>
  <c r="T40" i="6"/>
  <c r="S40" i="6"/>
  <c r="R40" i="6"/>
  <c r="P40" i="6"/>
  <c r="Q40" i="6" s="1"/>
  <c r="O40" i="6"/>
  <c r="U39" i="6"/>
  <c r="T39" i="6"/>
  <c r="S39" i="6"/>
  <c r="R39" i="6"/>
  <c r="P39" i="6"/>
  <c r="Q39" i="6" s="1"/>
  <c r="O39" i="6"/>
  <c r="U38" i="6"/>
  <c r="T38" i="6"/>
  <c r="S38" i="6"/>
  <c r="R38" i="6"/>
  <c r="P38" i="6"/>
  <c r="Q38" i="6" s="1"/>
  <c r="O38" i="6"/>
  <c r="U37" i="6"/>
  <c r="T37" i="6"/>
  <c r="S37" i="6"/>
  <c r="R37" i="6"/>
  <c r="P37" i="6"/>
  <c r="Q37" i="6" s="1"/>
  <c r="O37" i="6"/>
  <c r="U36" i="6"/>
  <c r="T36" i="6"/>
  <c r="S36" i="6"/>
  <c r="R36" i="6"/>
  <c r="P36" i="6"/>
  <c r="Q36" i="6" s="1"/>
  <c r="O36" i="6"/>
  <c r="U35" i="6"/>
  <c r="T35" i="6"/>
  <c r="S35" i="6"/>
  <c r="R35" i="6"/>
  <c r="P35" i="6"/>
  <c r="Q35" i="6" s="1"/>
  <c r="O35" i="6"/>
  <c r="U34" i="6"/>
  <c r="T34" i="6"/>
  <c r="S34" i="6"/>
  <c r="R34" i="6"/>
  <c r="P34" i="6"/>
  <c r="Q34" i="6" s="1"/>
  <c r="O34" i="6"/>
  <c r="U33" i="6"/>
  <c r="T33" i="6"/>
  <c r="S33" i="6"/>
  <c r="R33" i="6"/>
  <c r="P33" i="6"/>
  <c r="Q33" i="6" s="1"/>
  <c r="O33" i="6"/>
  <c r="U32" i="6"/>
  <c r="T32" i="6"/>
  <c r="S32" i="6"/>
  <c r="R32" i="6"/>
  <c r="P32" i="6"/>
  <c r="Q32" i="6" s="1"/>
  <c r="O32" i="6"/>
  <c r="S31" i="6"/>
  <c r="R31" i="6"/>
  <c r="P31" i="6"/>
  <c r="Q31" i="6" s="1"/>
  <c r="O31" i="6"/>
  <c r="H31" i="6"/>
  <c r="U31" i="6" s="1"/>
  <c r="U30" i="6"/>
  <c r="T30" i="6"/>
  <c r="S30" i="6"/>
  <c r="R30" i="6"/>
  <c r="P30" i="6"/>
  <c r="Q30" i="6" s="1"/>
  <c r="O30" i="6"/>
  <c r="U29" i="6"/>
  <c r="T29" i="6"/>
  <c r="S29" i="6"/>
  <c r="R29" i="6"/>
  <c r="P29" i="6"/>
  <c r="Q29" i="6" s="1"/>
  <c r="O29" i="6"/>
  <c r="U28" i="6"/>
  <c r="T28" i="6"/>
  <c r="S28" i="6"/>
  <c r="R28" i="6"/>
  <c r="P28" i="6"/>
  <c r="Q28" i="6" s="1"/>
  <c r="O28" i="6"/>
  <c r="U27" i="6"/>
  <c r="T27" i="6"/>
  <c r="S27" i="6"/>
  <c r="R27" i="6"/>
  <c r="P27" i="6"/>
  <c r="Q27" i="6" s="1"/>
  <c r="O27" i="6"/>
  <c r="U26" i="6"/>
  <c r="T26" i="6"/>
  <c r="S26" i="6"/>
  <c r="R26" i="6"/>
  <c r="P26" i="6"/>
  <c r="Q26" i="6" s="1"/>
  <c r="O26" i="6"/>
  <c r="U25" i="6"/>
  <c r="T25" i="6"/>
  <c r="S25" i="6"/>
  <c r="R25" i="6"/>
  <c r="P25" i="6"/>
  <c r="Q25" i="6" s="1"/>
  <c r="O25" i="6"/>
  <c r="U24" i="6"/>
  <c r="T24" i="6"/>
  <c r="S24" i="6"/>
  <c r="R24" i="6"/>
  <c r="P24" i="6"/>
  <c r="Q24" i="6" s="1"/>
  <c r="O24" i="6"/>
  <c r="U23" i="6"/>
  <c r="T23" i="6"/>
  <c r="S23" i="6"/>
  <c r="R23" i="6"/>
  <c r="P23" i="6"/>
  <c r="Q23" i="6" s="1"/>
  <c r="O23" i="6"/>
  <c r="U22" i="6"/>
  <c r="T22" i="6"/>
  <c r="S22" i="6"/>
  <c r="R22" i="6"/>
  <c r="P22" i="6"/>
  <c r="Q22" i="6" s="1"/>
  <c r="O22" i="6"/>
  <c r="U21" i="6"/>
  <c r="T21" i="6"/>
  <c r="S21" i="6"/>
  <c r="R21" i="6"/>
  <c r="P21" i="6"/>
  <c r="Q21" i="6" s="1"/>
  <c r="O21" i="6"/>
  <c r="U20" i="6"/>
  <c r="T20" i="6"/>
  <c r="S20" i="6"/>
  <c r="R20" i="6"/>
  <c r="P20" i="6"/>
  <c r="Q20" i="6" s="1"/>
  <c r="O20" i="6"/>
  <c r="U19" i="6"/>
  <c r="T19" i="6"/>
  <c r="S19" i="6"/>
  <c r="R19" i="6"/>
  <c r="P19" i="6"/>
  <c r="Q19" i="6" s="1"/>
  <c r="O19" i="6"/>
  <c r="U18" i="6"/>
  <c r="T18" i="6"/>
  <c r="S18" i="6"/>
  <c r="R18" i="6"/>
  <c r="P18" i="6"/>
  <c r="Q18" i="6" s="1"/>
  <c r="O18" i="6"/>
  <c r="U17" i="6"/>
  <c r="T17" i="6"/>
  <c r="S17" i="6"/>
  <c r="R17" i="6"/>
  <c r="P17" i="6"/>
  <c r="Q17" i="6" s="1"/>
  <c r="O17" i="6"/>
  <c r="S16" i="6"/>
  <c r="R16" i="6"/>
  <c r="P16" i="6"/>
  <c r="Q16" i="6" s="1"/>
  <c r="O16" i="6"/>
  <c r="H16" i="6"/>
  <c r="U16" i="6" s="1"/>
  <c r="U15" i="6"/>
  <c r="T15" i="6"/>
  <c r="S15" i="6"/>
  <c r="R15" i="6"/>
  <c r="P15" i="6"/>
  <c r="Q15" i="6" s="1"/>
  <c r="O15" i="6"/>
  <c r="U14" i="6"/>
  <c r="T14" i="6"/>
  <c r="S14" i="6"/>
  <c r="R14" i="6"/>
  <c r="P14" i="6"/>
  <c r="Q14" i="6" s="1"/>
  <c r="O14" i="6"/>
  <c r="U13" i="6"/>
  <c r="T13" i="6"/>
  <c r="S13" i="6"/>
  <c r="R13" i="6"/>
  <c r="P13" i="6"/>
  <c r="Q13" i="6" s="1"/>
  <c r="O13" i="6"/>
  <c r="U12" i="6"/>
  <c r="T12" i="6"/>
  <c r="S12" i="6"/>
  <c r="R12" i="6"/>
  <c r="P12" i="6"/>
  <c r="Q12" i="6" s="1"/>
  <c r="O12" i="6"/>
  <c r="U11" i="6"/>
  <c r="T11" i="6"/>
  <c r="S11" i="6"/>
  <c r="R11" i="6"/>
  <c r="P11" i="6"/>
  <c r="Q11" i="6" s="1"/>
  <c r="O11" i="6"/>
  <c r="U10" i="6"/>
  <c r="T10" i="6"/>
  <c r="S10" i="6"/>
  <c r="R10" i="6"/>
  <c r="P10" i="6"/>
  <c r="Q10" i="6" s="1"/>
  <c r="O10" i="6"/>
  <c r="U9" i="6"/>
  <c r="T9" i="6"/>
  <c r="S9" i="6"/>
  <c r="R9" i="6"/>
  <c r="P9" i="6"/>
  <c r="Q9" i="6" s="1"/>
  <c r="O9" i="6"/>
  <c r="U8" i="6"/>
  <c r="T8" i="6"/>
  <c r="S8" i="6"/>
  <c r="R8" i="6"/>
  <c r="P8" i="6"/>
  <c r="Q8" i="6" s="1"/>
  <c r="O8" i="6"/>
  <c r="U7" i="6"/>
  <c r="T7" i="6"/>
  <c r="S7" i="6"/>
  <c r="R7" i="6"/>
  <c r="P7" i="6"/>
  <c r="Q7" i="6" s="1"/>
  <c r="O7" i="6"/>
  <c r="U6" i="6"/>
  <c r="T6" i="6"/>
  <c r="S6" i="6"/>
  <c r="R6" i="6"/>
  <c r="P6" i="6"/>
  <c r="Q6" i="6" s="1"/>
  <c r="O6" i="6"/>
  <c r="U5" i="6"/>
  <c r="T5" i="6"/>
  <c r="S5" i="6"/>
  <c r="R5" i="6"/>
  <c r="P5" i="6"/>
  <c r="Q5" i="6" s="1"/>
  <c r="O5" i="6"/>
  <c r="B22" i="7"/>
  <c r="B20" i="7"/>
  <c r="B23" i="7"/>
  <c r="B26" i="7"/>
  <c r="B21" i="7"/>
  <c r="B38" i="7"/>
  <c r="B24" i="7"/>
  <c r="B31" i="7"/>
  <c r="B44" i="7"/>
  <c r="B35" i="7"/>
  <c r="B30" i="7"/>
  <c r="B40" i="7"/>
  <c r="B10" i="7"/>
  <c r="B45" i="7"/>
  <c r="B11" i="7"/>
  <c r="B13" i="7"/>
  <c r="B14" i="7"/>
  <c r="B39" i="7"/>
  <c r="B16" i="7"/>
  <c r="B36" i="7"/>
  <c r="B7" i="7"/>
  <c r="B6" i="7"/>
  <c r="B37" i="7"/>
  <c r="B12" i="7"/>
  <c r="B9" i="7"/>
  <c r="B15" i="7"/>
  <c r="B18" i="7"/>
  <c r="B29" i="7"/>
  <c r="B25" i="7"/>
  <c r="B43" i="7"/>
  <c r="B41" i="7"/>
  <c r="B17" i="7"/>
  <c r="B28" i="7"/>
  <c r="B42" i="7"/>
  <c r="B5" i="7"/>
  <c r="B27" i="7"/>
  <c r="B32" i="7"/>
  <c r="B19" i="7"/>
  <c r="B8" i="7"/>
  <c r="B33" i="7"/>
  <c r="B34" i="7"/>
  <c r="K168" i="6" l="1"/>
  <c r="J96" i="6"/>
  <c r="J147" i="6"/>
  <c r="J139" i="6"/>
  <c r="J29" i="6"/>
  <c r="J14" i="6"/>
  <c r="L141" i="6"/>
  <c r="J163" i="6"/>
  <c r="J189" i="6"/>
  <c r="J201" i="6"/>
  <c r="J21" i="6"/>
  <c r="J104" i="6"/>
  <c r="K144" i="6"/>
  <c r="L165" i="6"/>
  <c r="J195" i="6"/>
  <c r="J203" i="6"/>
  <c r="J83" i="6"/>
  <c r="J119" i="6"/>
  <c r="K128" i="6"/>
  <c r="L149" i="6"/>
  <c r="J171" i="6"/>
  <c r="J36" i="6"/>
  <c r="J131" i="6"/>
  <c r="K152" i="6"/>
  <c r="L173" i="6"/>
  <c r="L133" i="6"/>
  <c r="J155" i="6"/>
  <c r="K176" i="6"/>
  <c r="J6" i="6"/>
  <c r="K136" i="6"/>
  <c r="L157" i="6"/>
  <c r="J179" i="6"/>
  <c r="J79" i="6"/>
  <c r="J88" i="6"/>
  <c r="K160" i="6"/>
  <c r="L182" i="6"/>
  <c r="J35" i="6"/>
  <c r="J47" i="6"/>
  <c r="J81" i="6"/>
  <c r="J68" i="6"/>
  <c r="J86" i="6"/>
  <c r="J91" i="6"/>
  <c r="J114" i="6"/>
  <c r="K127" i="6"/>
  <c r="K135" i="6"/>
  <c r="K151" i="6"/>
  <c r="J162" i="6"/>
  <c r="L164" i="6"/>
  <c r="K167" i="6"/>
  <c r="J170" i="6"/>
  <c r="K175" i="6"/>
  <c r="J181" i="6"/>
  <c r="J193" i="6"/>
  <c r="J8" i="6"/>
  <c r="J23" i="6"/>
  <c r="J38" i="6"/>
  <c r="J51" i="6"/>
  <c r="J62" i="6"/>
  <c r="J67" i="6"/>
  <c r="J72" i="6"/>
  <c r="J85" i="6"/>
  <c r="J90" i="6"/>
  <c r="J98" i="6"/>
  <c r="J106" i="6"/>
  <c r="J113" i="6"/>
  <c r="J121" i="6"/>
  <c r="J125" i="6"/>
  <c r="L127" i="6"/>
  <c r="K130" i="6"/>
  <c r="J133" i="6"/>
  <c r="L135" i="6"/>
  <c r="K138" i="6"/>
  <c r="J141" i="6"/>
  <c r="L143" i="6"/>
  <c r="K146" i="6"/>
  <c r="J149" i="6"/>
  <c r="L151" i="6"/>
  <c r="K154" i="6"/>
  <c r="J157" i="6"/>
  <c r="L159" i="6"/>
  <c r="K162" i="6"/>
  <c r="J165" i="6"/>
  <c r="L167" i="6"/>
  <c r="K170" i="6"/>
  <c r="J173" i="6"/>
  <c r="L175" i="6"/>
  <c r="K178" i="6"/>
  <c r="L181" i="6"/>
  <c r="J187" i="6"/>
  <c r="L193" i="6"/>
  <c r="J204" i="6"/>
  <c r="J13" i="6"/>
  <c r="J43" i="6"/>
  <c r="J77" i="6"/>
  <c r="J12" i="6"/>
  <c r="J42" i="6"/>
  <c r="J57" i="6"/>
  <c r="J39" i="6"/>
  <c r="J7" i="6"/>
  <c r="J15" i="6"/>
  <c r="J16" i="6"/>
  <c r="J22" i="6"/>
  <c r="J30" i="6"/>
  <c r="J31" i="6"/>
  <c r="J37" i="6"/>
  <c r="J50" i="6"/>
  <c r="J61" i="6"/>
  <c r="J66" i="6"/>
  <c r="J71" i="6"/>
  <c r="J84" i="6"/>
  <c r="J89" i="6"/>
  <c r="J97" i="6"/>
  <c r="J105" i="6"/>
  <c r="J112" i="6"/>
  <c r="J120" i="6"/>
  <c r="J128" i="6"/>
  <c r="L130" i="6"/>
  <c r="K133" i="6"/>
  <c r="J136" i="6"/>
  <c r="L138" i="6"/>
  <c r="K141" i="6"/>
  <c r="J144" i="6"/>
  <c r="L146" i="6"/>
  <c r="K149" i="6"/>
  <c r="J152" i="6"/>
  <c r="L154" i="6"/>
  <c r="K157" i="6"/>
  <c r="J160" i="6"/>
  <c r="L162" i="6"/>
  <c r="K165" i="6"/>
  <c r="J168" i="6"/>
  <c r="L170" i="6"/>
  <c r="K173" i="6"/>
  <c r="J176" i="6"/>
  <c r="L178" i="6"/>
  <c r="J182" i="6"/>
  <c r="J188" i="6"/>
  <c r="J194" i="6"/>
  <c r="J28" i="6"/>
  <c r="J95" i="6"/>
  <c r="J103" i="6"/>
  <c r="J118" i="6"/>
  <c r="J126" i="6"/>
  <c r="L128" i="6"/>
  <c r="K131" i="6"/>
  <c r="J134" i="6"/>
  <c r="L136" i="6"/>
  <c r="K139" i="6"/>
  <c r="J142" i="6"/>
  <c r="L144" i="6"/>
  <c r="K147" i="6"/>
  <c r="J150" i="6"/>
  <c r="L152" i="6"/>
  <c r="K155" i="6"/>
  <c r="J158" i="6"/>
  <c r="L160" i="6"/>
  <c r="K163" i="6"/>
  <c r="J166" i="6"/>
  <c r="L168" i="6"/>
  <c r="K171" i="6"/>
  <c r="J174" i="6"/>
  <c r="L176" i="6"/>
  <c r="K179" i="6"/>
  <c r="J183" i="6"/>
  <c r="L189" i="6"/>
  <c r="J196" i="6"/>
  <c r="J56" i="6"/>
  <c r="J60" i="6"/>
  <c r="J102" i="6"/>
  <c r="J117" i="6"/>
  <c r="K126" i="6"/>
  <c r="L131" i="6"/>
  <c r="K142" i="6"/>
  <c r="J153" i="6"/>
  <c r="L163" i="6"/>
  <c r="J198" i="6"/>
  <c r="J20" i="6"/>
  <c r="J48" i="6"/>
  <c r="J78" i="6"/>
  <c r="J34" i="6"/>
  <c r="J55" i="6"/>
  <c r="J76" i="6"/>
  <c r="J94" i="6"/>
  <c r="J110" i="6"/>
  <c r="J137" i="6"/>
  <c r="L147" i="6"/>
  <c r="L155" i="6"/>
  <c r="J161" i="6"/>
  <c r="J169" i="6"/>
  <c r="J177" i="6"/>
  <c r="J184" i="6"/>
  <c r="J197" i="6"/>
  <c r="J11" i="6"/>
  <c r="J26" i="6"/>
  <c r="J41" i="6"/>
  <c r="J54" i="6"/>
  <c r="L56" i="6"/>
  <c r="K57" i="6"/>
  <c r="N57" i="6" s="1"/>
  <c r="M57" i="6" s="1"/>
  <c r="J75" i="6"/>
  <c r="J116" i="6"/>
  <c r="J124" i="6"/>
  <c r="K129" i="6"/>
  <c r="K137" i="6"/>
  <c r="J140" i="6"/>
  <c r="K145" i="6"/>
  <c r="J148" i="6"/>
  <c r="L150" i="6"/>
  <c r="K153" i="6"/>
  <c r="J156" i="6"/>
  <c r="L158" i="6"/>
  <c r="K161" i="6"/>
  <c r="J164" i="6"/>
  <c r="L166" i="6"/>
  <c r="K169" i="6"/>
  <c r="J172" i="6"/>
  <c r="L174" i="6"/>
  <c r="K177" i="6"/>
  <c r="J180" i="6"/>
  <c r="J185" i="6"/>
  <c r="J191" i="6"/>
  <c r="J199" i="6"/>
  <c r="J44" i="6"/>
  <c r="J19" i="6"/>
  <c r="J59" i="6"/>
  <c r="J111" i="6"/>
  <c r="J129" i="6"/>
  <c r="K134" i="6"/>
  <c r="L139" i="6"/>
  <c r="J145" i="6"/>
  <c r="K150" i="6"/>
  <c r="K158" i="6"/>
  <c r="K166" i="6"/>
  <c r="L171" i="6"/>
  <c r="K174" i="6"/>
  <c r="L179" i="6"/>
  <c r="J190" i="6"/>
  <c r="J18" i="6"/>
  <c r="J33" i="6"/>
  <c r="J46" i="6"/>
  <c r="J58" i="6"/>
  <c r="J80" i="6"/>
  <c r="J93" i="6"/>
  <c r="J101" i="6"/>
  <c r="J109" i="6"/>
  <c r="L126" i="6"/>
  <c r="J132" i="6"/>
  <c r="L134" i="6"/>
  <c r="L142" i="6"/>
  <c r="J10" i="6"/>
  <c r="J17" i="6"/>
  <c r="J25" i="6"/>
  <c r="J32" i="6"/>
  <c r="J40" i="6"/>
  <c r="J45" i="6"/>
  <c r="J53" i="6"/>
  <c r="L57" i="6"/>
  <c r="J64" i="6"/>
  <c r="J65" i="6"/>
  <c r="J69" i="6"/>
  <c r="J70" i="6"/>
  <c r="J74" i="6"/>
  <c r="J92" i="6"/>
  <c r="J100" i="6"/>
  <c r="J108" i="6"/>
  <c r="J115" i="6"/>
  <c r="J123" i="6"/>
  <c r="J127" i="6"/>
  <c r="L129" i="6"/>
  <c r="K132" i="6"/>
  <c r="J135" i="6"/>
  <c r="L137" i="6"/>
  <c r="K140" i="6"/>
  <c r="J143" i="6"/>
  <c r="L145" i="6"/>
  <c r="K148" i="6"/>
  <c r="J151" i="6"/>
  <c r="L153" i="6"/>
  <c r="K156" i="6"/>
  <c r="J159" i="6"/>
  <c r="L161" i="6"/>
  <c r="K164" i="6"/>
  <c r="J167" i="6"/>
  <c r="L169" i="6"/>
  <c r="K172" i="6"/>
  <c r="J175" i="6"/>
  <c r="L177" i="6"/>
  <c r="K180" i="6"/>
  <c r="L185" i="6"/>
  <c r="J192" i="6"/>
  <c r="J5" i="6"/>
  <c r="J82" i="6"/>
  <c r="J27" i="6"/>
  <c r="K56" i="6"/>
  <c r="N56" i="6" s="1"/>
  <c r="M56" i="6" s="1"/>
  <c r="J9" i="6"/>
  <c r="J24" i="6"/>
  <c r="J52" i="6"/>
  <c r="J63" i="6"/>
  <c r="J73" i="6"/>
  <c r="J87" i="6"/>
  <c r="J99" i="6"/>
  <c r="J107" i="6"/>
  <c r="J122" i="6"/>
  <c r="J130" i="6"/>
  <c r="L132" i="6"/>
  <c r="J138" i="6"/>
  <c r="L140" i="6"/>
  <c r="K143" i="6"/>
  <c r="J146" i="6"/>
  <c r="L148" i="6"/>
  <c r="J154" i="6"/>
  <c r="L156" i="6"/>
  <c r="K159" i="6"/>
  <c r="L172" i="6"/>
  <c r="J178" i="6"/>
  <c r="J186" i="6"/>
  <c r="J200" i="6"/>
  <c r="J202" i="6"/>
  <c r="L197" i="6"/>
  <c r="L201" i="6"/>
  <c r="L203" i="6"/>
  <c r="L180" i="6"/>
  <c r="L184" i="6"/>
  <c r="L188" i="6"/>
  <c r="L192" i="6"/>
  <c r="L196" i="6"/>
  <c r="L200" i="6"/>
  <c r="L204" i="6"/>
  <c r="T31" i="6"/>
  <c r="L186" i="6"/>
  <c r="L190" i="6"/>
  <c r="L194" i="6"/>
  <c r="L198" i="6"/>
  <c r="L202" i="6"/>
  <c r="L183" i="6"/>
  <c r="L187" i="6"/>
  <c r="L191" i="6"/>
  <c r="L195" i="6"/>
  <c r="L199" i="6"/>
  <c r="K203" i="6"/>
  <c r="F10" i="8"/>
  <c r="F11" i="8" s="1"/>
  <c r="F12" i="8" s="1"/>
  <c r="E3" i="8"/>
  <c r="E4" i="8" s="1"/>
  <c r="F22" i="8"/>
  <c r="F4" i="8"/>
  <c r="F5" i="8" s="1"/>
  <c r="F18" i="8"/>
  <c r="F19" i="8" s="1"/>
  <c r="F20" i="8" s="1"/>
  <c r="F14" i="8"/>
  <c r="F15" i="8" s="1"/>
  <c r="F16" i="8" s="1"/>
  <c r="E7" i="7"/>
  <c r="E36" i="7"/>
  <c r="E8" i="7"/>
  <c r="E37" i="7"/>
  <c r="E9" i="7"/>
  <c r="E39" i="7"/>
  <c r="E10" i="7"/>
  <c r="E40" i="7"/>
  <c r="E11" i="7"/>
  <c r="E41" i="7"/>
  <c r="E15" i="7"/>
  <c r="F44" i="7"/>
  <c r="F5" i="7"/>
  <c r="E16" i="7"/>
  <c r="F45" i="7"/>
  <c r="E6" i="7"/>
  <c r="E31" i="7"/>
  <c r="T16" i="6"/>
  <c r="T60" i="6"/>
  <c r="F24" i="8"/>
  <c r="F7" i="8"/>
  <c r="F8" i="8" s="1"/>
  <c r="K182" i="6"/>
  <c r="K184" i="6"/>
  <c r="K186" i="6"/>
  <c r="K188" i="6"/>
  <c r="K190" i="6"/>
  <c r="K192" i="6"/>
  <c r="K194" i="6"/>
  <c r="K196" i="6"/>
  <c r="K198" i="6"/>
  <c r="K200" i="6"/>
  <c r="K202" i="6"/>
  <c r="K204" i="6"/>
  <c r="K181" i="6"/>
  <c r="K183" i="6"/>
  <c r="K185" i="6"/>
  <c r="K187" i="6"/>
  <c r="K189" i="6"/>
  <c r="K191" i="6"/>
  <c r="K193" i="6"/>
  <c r="K195" i="6"/>
  <c r="K197" i="6"/>
  <c r="K199" i="6"/>
  <c r="K201" i="6"/>
  <c r="K53" i="7" l="1"/>
  <c r="L53" i="7" s="1"/>
  <c r="J53" i="7" s="1"/>
  <c r="H4" i="8"/>
  <c r="L25" i="6" s="1"/>
  <c r="E5" i="8"/>
  <c r="H5" i="8" s="1"/>
  <c r="G3" i="8"/>
  <c r="K97" i="6" s="1"/>
  <c r="N97" i="6" s="1"/>
  <c r="M97" i="6" s="1"/>
  <c r="H3" i="8"/>
  <c r="L30" i="6" s="1"/>
  <c r="G4" i="8"/>
  <c r="K25" i="6" s="1"/>
  <c r="N25" i="6" s="1"/>
  <c r="M25" i="6" s="1"/>
  <c r="N45" i="7"/>
  <c r="M45" i="7" s="1"/>
  <c r="K10" i="7"/>
  <c r="L10" i="7" s="1"/>
  <c r="J10" i="7" s="1"/>
  <c r="K6" i="7"/>
  <c r="L6" i="7" s="1"/>
  <c r="J6" i="7" s="1"/>
  <c r="K39" i="7"/>
  <c r="L39" i="7" s="1"/>
  <c r="J39" i="7" s="1"/>
  <c r="N5" i="7"/>
  <c r="M5" i="7" s="1"/>
  <c r="K9" i="7"/>
  <c r="L9" i="7" s="1"/>
  <c r="J9" i="7" s="1"/>
  <c r="K40" i="7"/>
  <c r="L40" i="7" s="1"/>
  <c r="J40" i="7" s="1"/>
  <c r="N44" i="7"/>
  <c r="M44" i="7" s="1"/>
  <c r="K37" i="7"/>
  <c r="L37" i="7" s="1"/>
  <c r="J37" i="7" s="1"/>
  <c r="K15" i="7"/>
  <c r="L15" i="7" s="1"/>
  <c r="J15" i="7" s="1"/>
  <c r="K8" i="7"/>
  <c r="L8" i="7" s="1"/>
  <c r="J8" i="7" s="1"/>
  <c r="K16" i="7"/>
  <c r="L16" i="7" s="1"/>
  <c r="J16" i="7" s="1"/>
  <c r="K41" i="7"/>
  <c r="L41" i="7" s="1"/>
  <c r="J41" i="7" s="1"/>
  <c r="K36" i="7"/>
  <c r="L36" i="7" s="1"/>
  <c r="J36" i="7" s="1"/>
  <c r="K31" i="7"/>
  <c r="L31" i="7" s="1"/>
  <c r="J31" i="7" s="1"/>
  <c r="K11" i="7"/>
  <c r="L11" i="7" s="1"/>
  <c r="J11" i="7" s="1"/>
  <c r="K7" i="7"/>
  <c r="L7" i="7" s="1"/>
  <c r="J7" i="7" s="1"/>
  <c r="K35" i="6" l="1"/>
  <c r="N35" i="6" s="1"/>
  <c r="M35" i="6" s="1"/>
  <c r="K23" i="6"/>
  <c r="N23" i="6" s="1"/>
  <c r="M23" i="6" s="1"/>
  <c r="K24" i="6"/>
  <c r="N24" i="6" s="1"/>
  <c r="M24" i="6" s="1"/>
  <c r="L86" i="6"/>
  <c r="L36" i="6"/>
  <c r="L72" i="6"/>
  <c r="L97" i="6"/>
  <c r="L35" i="6"/>
  <c r="L23" i="6"/>
  <c r="L89" i="6"/>
  <c r="L103" i="6"/>
  <c r="L82" i="6"/>
  <c r="L64" i="6"/>
  <c r="L24" i="6"/>
  <c r="K86" i="6"/>
  <c r="N86" i="6" s="1"/>
  <c r="M86" i="6" s="1"/>
  <c r="K30" i="6"/>
  <c r="N30" i="6" s="1"/>
  <c r="M30" i="6" s="1"/>
  <c r="L53" i="6"/>
  <c r="L19" i="6"/>
  <c r="L20" i="6"/>
  <c r="K36" i="6"/>
  <c r="N36" i="6" s="1"/>
  <c r="M36" i="6" s="1"/>
  <c r="L21" i="6"/>
  <c r="K72" i="6"/>
  <c r="N72" i="6" s="1"/>
  <c r="M72" i="6" s="1"/>
  <c r="L18" i="6"/>
  <c r="L38" i="6"/>
  <c r="L22" i="6"/>
  <c r="L79" i="6"/>
  <c r="L5" i="6"/>
  <c r="L61" i="6"/>
  <c r="E6" i="8"/>
  <c r="G5" i="8"/>
  <c r="K89" i="6" l="1"/>
  <c r="N89" i="6" s="1"/>
  <c r="M89" i="6" s="1"/>
  <c r="K38" i="6"/>
  <c r="N38" i="6" s="1"/>
  <c r="M38" i="6" s="1"/>
  <c r="K64" i="6"/>
  <c r="N64" i="6" s="1"/>
  <c r="M64" i="6" s="1"/>
  <c r="K82" i="6"/>
  <c r="N82" i="6" s="1"/>
  <c r="M82" i="6" s="1"/>
  <c r="K5" i="6"/>
  <c r="N5" i="6" s="1"/>
  <c r="M5" i="6" s="1"/>
  <c r="K103" i="6"/>
  <c r="N103" i="6" s="1"/>
  <c r="M103" i="6" s="1"/>
  <c r="K79" i="6"/>
  <c r="N79" i="6" s="1"/>
  <c r="M79" i="6" s="1"/>
  <c r="K22" i="6"/>
  <c r="N22" i="6" s="1"/>
  <c r="M22" i="6" s="1"/>
  <c r="K19" i="6"/>
  <c r="N19" i="6" s="1"/>
  <c r="M19" i="6" s="1"/>
  <c r="K53" i="6"/>
  <c r="N53" i="6" s="1"/>
  <c r="M53" i="6" s="1"/>
  <c r="K20" i="6"/>
  <c r="N20" i="6" s="1"/>
  <c r="M20" i="6" s="1"/>
  <c r="K61" i="6"/>
  <c r="N61" i="6" s="1"/>
  <c r="M61" i="6" s="1"/>
  <c r="K21" i="6"/>
  <c r="N21" i="6" s="1"/>
  <c r="M21" i="6" s="1"/>
  <c r="K18" i="6"/>
  <c r="N18" i="6" s="1"/>
  <c r="M18" i="6" s="1"/>
  <c r="G6" i="8"/>
  <c r="E7" i="8"/>
  <c r="H6" i="8"/>
  <c r="K10" i="6" l="1"/>
  <c r="N10" i="6" s="1"/>
  <c r="M10" i="6" s="1"/>
  <c r="K26" i="6"/>
  <c r="N26" i="6" s="1"/>
  <c r="M26" i="6" s="1"/>
  <c r="K47" i="6"/>
  <c r="N47" i="6" s="1"/>
  <c r="M47" i="6" s="1"/>
  <c r="K66" i="6"/>
  <c r="N66" i="6" s="1"/>
  <c r="M66" i="6" s="1"/>
  <c r="K37" i="6"/>
  <c r="N37" i="6" s="1"/>
  <c r="M37" i="6" s="1"/>
  <c r="K95" i="6"/>
  <c r="N95" i="6" s="1"/>
  <c r="M95" i="6" s="1"/>
  <c r="K34" i="6"/>
  <c r="N34" i="6" s="1"/>
  <c r="M34" i="6" s="1"/>
  <c r="K33" i="6"/>
  <c r="N33" i="6" s="1"/>
  <c r="M33" i="6" s="1"/>
  <c r="K9" i="6"/>
  <c r="N9" i="6" s="1"/>
  <c r="M9" i="6" s="1"/>
  <c r="K49" i="6"/>
  <c r="N49" i="6" s="1"/>
  <c r="M49" i="6" s="1"/>
  <c r="K40" i="6"/>
  <c r="N40" i="6" s="1"/>
  <c r="M40" i="6" s="1"/>
  <c r="K59" i="6"/>
  <c r="N59" i="6" s="1"/>
  <c r="M59" i="6" s="1"/>
  <c r="L47" i="6"/>
  <c r="L33" i="6"/>
  <c r="L95" i="6"/>
  <c r="L59" i="6"/>
  <c r="L49" i="6"/>
  <c r="L9" i="6"/>
  <c r="L26" i="6"/>
  <c r="L40" i="6"/>
  <c r="L10" i="6"/>
  <c r="L66" i="6"/>
  <c r="L34" i="6"/>
  <c r="L37" i="6"/>
  <c r="H7" i="8"/>
  <c r="E8" i="8"/>
  <c r="G7" i="8"/>
  <c r="K77" i="6" l="1"/>
  <c r="N77" i="6" s="1"/>
  <c r="M77" i="6" s="1"/>
  <c r="K106" i="6"/>
  <c r="N106" i="6" s="1"/>
  <c r="M106" i="6" s="1"/>
  <c r="K75" i="6"/>
  <c r="N75" i="6" s="1"/>
  <c r="M75" i="6" s="1"/>
  <c r="K45" i="6"/>
  <c r="N45" i="6" s="1"/>
  <c r="M45" i="6" s="1"/>
  <c r="K110" i="6"/>
  <c r="N110" i="6" s="1"/>
  <c r="M110" i="6" s="1"/>
  <c r="K76" i="6"/>
  <c r="N76" i="6" s="1"/>
  <c r="M76" i="6" s="1"/>
  <c r="K6" i="6"/>
  <c r="N6" i="6" s="1"/>
  <c r="M6" i="6" s="1"/>
  <c r="K92" i="6"/>
  <c r="N92" i="6" s="1"/>
  <c r="M92" i="6" s="1"/>
  <c r="E9" i="8"/>
  <c r="H8" i="8"/>
  <c r="L121" i="6" s="1"/>
  <c r="G8" i="8"/>
  <c r="K121" i="6" s="1"/>
  <c r="N121" i="6" s="1"/>
  <c r="M121" i="6" s="1"/>
  <c r="L92" i="6"/>
  <c r="L106" i="6"/>
  <c r="L110" i="6"/>
  <c r="L75" i="6"/>
  <c r="L6" i="6"/>
  <c r="L45" i="6"/>
  <c r="L76" i="6"/>
  <c r="L77" i="6"/>
  <c r="H9" i="8" l="1"/>
  <c r="G9" i="8"/>
  <c r="E10" i="8"/>
  <c r="K85" i="6"/>
  <c r="N85" i="6" s="1"/>
  <c r="M85" i="6" s="1"/>
  <c r="K116" i="6"/>
  <c r="N116" i="6" s="1"/>
  <c r="M116" i="6" s="1"/>
  <c r="K48" i="6"/>
  <c r="N48" i="6" s="1"/>
  <c r="M48" i="6" s="1"/>
  <c r="K109" i="6"/>
  <c r="N109" i="6" s="1"/>
  <c r="M109" i="6" s="1"/>
  <c r="K102" i="6"/>
  <c r="N102" i="6" s="1"/>
  <c r="M102" i="6" s="1"/>
  <c r="K115" i="6"/>
  <c r="N115" i="6" s="1"/>
  <c r="M115" i="6" s="1"/>
  <c r="K90" i="6"/>
  <c r="N90" i="6" s="1"/>
  <c r="M90" i="6" s="1"/>
  <c r="K105" i="6"/>
  <c r="N105" i="6" s="1"/>
  <c r="M105" i="6" s="1"/>
  <c r="K100" i="6"/>
  <c r="N100" i="6" s="1"/>
  <c r="M100" i="6" s="1"/>
  <c r="K78" i="6"/>
  <c r="N78" i="6" s="1"/>
  <c r="M78" i="6" s="1"/>
  <c r="K55" i="6"/>
  <c r="N55" i="6" s="1"/>
  <c r="M55" i="6" s="1"/>
  <c r="K101" i="6"/>
  <c r="N101" i="6" s="1"/>
  <c r="M101" i="6" s="1"/>
  <c r="K114" i="6"/>
  <c r="N114" i="6" s="1"/>
  <c r="M114" i="6" s="1"/>
  <c r="K41" i="6"/>
  <c r="N41" i="6" s="1"/>
  <c r="M41" i="6" s="1"/>
  <c r="K43" i="6"/>
  <c r="N43" i="6" s="1"/>
  <c r="M43" i="6" s="1"/>
  <c r="L85" i="6"/>
  <c r="L43" i="6"/>
  <c r="L41" i="6"/>
  <c r="L90" i="6"/>
  <c r="L105" i="6"/>
  <c r="L114" i="6"/>
  <c r="L101" i="6"/>
  <c r="L55" i="6"/>
  <c r="L115" i="6"/>
  <c r="L102" i="6"/>
  <c r="L100" i="6"/>
  <c r="L48" i="6"/>
  <c r="L109" i="6"/>
  <c r="L116" i="6"/>
  <c r="L78" i="6"/>
  <c r="P78" i="6" s="1"/>
  <c r="H10" i="8" l="1"/>
  <c r="G10" i="8"/>
  <c r="E11" i="8"/>
  <c r="E12" i="8" l="1"/>
  <c r="H11" i="8"/>
  <c r="G11" i="8"/>
  <c r="K42" i="6" l="1"/>
  <c r="N42" i="6" s="1"/>
  <c r="M42" i="6" s="1"/>
  <c r="K122" i="6"/>
  <c r="N122" i="6" s="1"/>
  <c r="M122" i="6" s="1"/>
  <c r="L42" i="6"/>
  <c r="L122" i="6"/>
  <c r="H12" i="8"/>
  <c r="G12" i="8"/>
  <c r="E13" i="8"/>
  <c r="H13" i="8" l="1"/>
  <c r="G13" i="8"/>
  <c r="E14" i="8"/>
  <c r="K13" i="6"/>
  <c r="N13" i="6" s="1"/>
  <c r="M13" i="6" s="1"/>
  <c r="K32" i="6"/>
  <c r="N32" i="6" s="1"/>
  <c r="M32" i="6" s="1"/>
  <c r="K67" i="6"/>
  <c r="N67" i="6" s="1"/>
  <c r="M67" i="6" s="1"/>
  <c r="K68" i="6"/>
  <c r="N68" i="6" s="1"/>
  <c r="M68" i="6" s="1"/>
  <c r="K91" i="6"/>
  <c r="N91" i="6" s="1"/>
  <c r="M91" i="6" s="1"/>
  <c r="L91" i="6"/>
  <c r="L13" i="6"/>
  <c r="L32" i="6"/>
  <c r="L67" i="6"/>
  <c r="L68" i="6"/>
  <c r="G14" i="8" l="1"/>
  <c r="H14" i="8"/>
  <c r="E15" i="8"/>
  <c r="H15" i="8" l="1"/>
  <c r="G15" i="8"/>
  <c r="E16" i="8"/>
  <c r="L7" i="6"/>
  <c r="L8" i="6"/>
  <c r="K7" i="6"/>
  <c r="N7" i="6" s="1"/>
  <c r="M7" i="6" s="1"/>
  <c r="K8" i="6"/>
  <c r="N8" i="6" s="1"/>
  <c r="M8" i="6" s="1"/>
  <c r="H16" i="8" l="1"/>
  <c r="L69" i="6" s="1"/>
  <c r="G16" i="8"/>
  <c r="K69" i="6" s="1"/>
  <c r="N69" i="6" s="1"/>
  <c r="M69" i="6" s="1"/>
  <c r="E17" i="8"/>
  <c r="K118" i="6"/>
  <c r="N118" i="6" s="1"/>
  <c r="M118" i="6" s="1"/>
  <c r="K63" i="6"/>
  <c r="N63" i="6" s="1"/>
  <c r="M63" i="6" s="1"/>
  <c r="L63" i="6"/>
  <c r="L118" i="6"/>
  <c r="H17" i="8" l="1"/>
  <c r="G17" i="8"/>
  <c r="E18" i="8"/>
  <c r="G18" i="8" l="1"/>
  <c r="E19" i="8"/>
  <c r="H18" i="8"/>
  <c r="E20" i="8" l="1"/>
  <c r="H19" i="8"/>
  <c r="L123" i="6" s="1"/>
  <c r="G19" i="8"/>
  <c r="K123" i="6" s="1"/>
  <c r="N123" i="6" s="1"/>
  <c r="M123" i="6" s="1"/>
  <c r="K58" i="6" l="1"/>
  <c r="N58" i="6" s="1"/>
  <c r="M58" i="6" s="1"/>
  <c r="K44" i="6"/>
  <c r="N44" i="6" s="1"/>
  <c r="M44" i="6" s="1"/>
  <c r="K113" i="6"/>
  <c r="N113" i="6" s="1"/>
  <c r="M113" i="6" s="1"/>
  <c r="K54" i="6"/>
  <c r="N54" i="6" s="1"/>
  <c r="M54" i="6" s="1"/>
  <c r="K87" i="6"/>
  <c r="N87" i="6" s="1"/>
  <c r="M87" i="6" s="1"/>
  <c r="L87" i="6"/>
  <c r="P87" i="6" s="1"/>
  <c r="L58" i="6"/>
  <c r="L54" i="6"/>
  <c r="L44" i="6"/>
  <c r="P44" i="6" s="1"/>
  <c r="Q44" i="6" s="1"/>
  <c r="R44" i="6" s="1"/>
  <c r="S44" i="6" s="1"/>
  <c r="O44" i="6" s="1"/>
  <c r="L113" i="6"/>
  <c r="H20" i="8"/>
  <c r="G20" i="8"/>
  <c r="E21" i="8"/>
  <c r="E22" i="8" l="1"/>
  <c r="H21" i="8"/>
  <c r="L124" i="6" s="1"/>
  <c r="G21" i="8"/>
  <c r="K124" i="6" s="1"/>
  <c r="N124" i="6" s="1"/>
  <c r="M124" i="6" s="1"/>
  <c r="K65" i="6"/>
  <c r="N65" i="6" s="1"/>
  <c r="M65" i="6" s="1"/>
  <c r="K70" i="6"/>
  <c r="N70" i="6" s="1"/>
  <c r="M70" i="6" s="1"/>
  <c r="L70" i="6"/>
  <c r="P70" i="6" s="1"/>
  <c r="L65" i="6"/>
  <c r="P65" i="6" s="1"/>
  <c r="Q70" i="6" l="1"/>
  <c r="R70" i="6" s="1"/>
  <c r="S70" i="6" s="1"/>
  <c r="O70" i="6" s="1"/>
  <c r="E23" i="8"/>
  <c r="G22" i="8"/>
  <c r="H22" i="8"/>
  <c r="Q87" i="6"/>
  <c r="R87" i="6" s="1"/>
  <c r="S87" i="6" s="1"/>
  <c r="O87" i="6" s="1"/>
  <c r="Q65" i="6"/>
  <c r="R65" i="6" s="1"/>
  <c r="S65" i="6" s="1"/>
  <c r="O65" i="6" s="1"/>
  <c r="Q78" i="6"/>
  <c r="R78" i="6" s="1"/>
  <c r="S78" i="6" s="1"/>
  <c r="O78" i="6" s="1"/>
  <c r="K117" i="6"/>
  <c r="N117" i="6" s="1"/>
  <c r="M117" i="6" s="1"/>
  <c r="K46" i="6"/>
  <c r="N46" i="6" s="1"/>
  <c r="M46" i="6" s="1"/>
  <c r="K39" i="6"/>
  <c r="N39" i="6" s="1"/>
  <c r="M39" i="6" s="1"/>
  <c r="K94" i="6"/>
  <c r="N94" i="6" s="1"/>
  <c r="M94" i="6" s="1"/>
  <c r="K88" i="6"/>
  <c r="N88" i="6" s="1"/>
  <c r="M88" i="6" s="1"/>
  <c r="K12" i="6"/>
  <c r="N12" i="6" s="1"/>
  <c r="M12" i="6" s="1"/>
  <c r="K111" i="6"/>
  <c r="N111" i="6" s="1"/>
  <c r="M111" i="6" s="1"/>
  <c r="L46" i="6"/>
  <c r="L117" i="6"/>
  <c r="L94" i="6"/>
  <c r="L111" i="6"/>
  <c r="L39" i="6"/>
  <c r="L12" i="6"/>
  <c r="L88" i="6"/>
  <c r="L119" i="6" l="1"/>
  <c r="L120" i="6"/>
  <c r="K119" i="6"/>
  <c r="N119" i="6" s="1"/>
  <c r="M119" i="6" s="1"/>
  <c r="K120" i="6"/>
  <c r="N120" i="6" s="1"/>
  <c r="M120" i="6" s="1"/>
  <c r="L74" i="6"/>
  <c r="L93" i="6"/>
  <c r="L71" i="6"/>
  <c r="L84" i="6"/>
  <c r="K93" i="6"/>
  <c r="N93" i="6" s="1"/>
  <c r="M93" i="6" s="1"/>
  <c r="K84" i="6"/>
  <c r="N84" i="6" s="1"/>
  <c r="M84" i="6" s="1"/>
  <c r="K71" i="6"/>
  <c r="N71" i="6" s="1"/>
  <c r="M71" i="6" s="1"/>
  <c r="K74" i="6"/>
  <c r="N74" i="6" s="1"/>
  <c r="M74" i="6" s="1"/>
  <c r="H23" i="8"/>
  <c r="G23" i="8"/>
  <c r="E24" i="8"/>
  <c r="H24" i="8" l="1"/>
  <c r="L125" i="6" s="1"/>
  <c r="G24" i="8"/>
  <c r="K125" i="6" s="1"/>
  <c r="N125" i="6" s="1"/>
  <c r="M125" i="6" s="1"/>
  <c r="K83" i="6"/>
  <c r="N83" i="6" s="1"/>
  <c r="M83" i="6" s="1"/>
  <c r="K52" i="6"/>
  <c r="N52" i="6" s="1"/>
  <c r="M52" i="6" s="1"/>
  <c r="K50" i="6"/>
  <c r="N50" i="6" s="1"/>
  <c r="M50" i="6" s="1"/>
  <c r="K16" i="6"/>
  <c r="N16" i="6" s="1"/>
  <c r="M16" i="6" s="1"/>
  <c r="K28" i="6"/>
  <c r="N28" i="6" s="1"/>
  <c r="M28" i="6" s="1"/>
  <c r="K104" i="6"/>
  <c r="N104" i="6" s="1"/>
  <c r="M104" i="6" s="1"/>
  <c r="K29" i="6"/>
  <c r="N29" i="6" s="1"/>
  <c r="M29" i="6" s="1"/>
  <c r="K51" i="6"/>
  <c r="N51" i="6" s="1"/>
  <c r="M51" i="6" s="1"/>
  <c r="L16" i="6"/>
  <c r="L28" i="6"/>
  <c r="L51" i="6"/>
  <c r="L104" i="6"/>
  <c r="L83" i="6"/>
  <c r="L52" i="6"/>
  <c r="L50" i="6"/>
  <c r="L29" i="6"/>
  <c r="K60" i="6" l="1"/>
  <c r="N60" i="6" s="1"/>
  <c r="M60" i="6" s="1"/>
  <c r="K14" i="6"/>
  <c r="N14" i="6" s="1"/>
  <c r="M14" i="6" s="1"/>
  <c r="K15" i="6"/>
  <c r="N15" i="6" s="1"/>
  <c r="M15" i="6" s="1"/>
  <c r="K80" i="6"/>
  <c r="N80" i="6" s="1"/>
  <c r="M80" i="6" s="1"/>
  <c r="K11" i="6"/>
  <c r="N11" i="6" s="1"/>
  <c r="M11" i="6" s="1"/>
  <c r="K112" i="6"/>
  <c r="N112" i="6" s="1"/>
  <c r="M112" i="6" s="1"/>
  <c r="K108" i="6"/>
  <c r="N108" i="6" s="1"/>
  <c r="M108" i="6" s="1"/>
  <c r="K98" i="6"/>
  <c r="N98" i="6" s="1"/>
  <c r="M98" i="6" s="1"/>
  <c r="K73" i="6"/>
  <c r="N73" i="6" s="1"/>
  <c r="M73" i="6" s="1"/>
  <c r="K62" i="6"/>
  <c r="N62" i="6" s="1"/>
  <c r="M62" i="6" s="1"/>
  <c r="K107" i="6"/>
  <c r="N107" i="6" s="1"/>
  <c r="M107" i="6" s="1"/>
  <c r="K99" i="6"/>
  <c r="N99" i="6" s="1"/>
  <c r="M99" i="6" s="1"/>
  <c r="K31" i="6"/>
  <c r="N31" i="6" s="1"/>
  <c r="M31" i="6" s="1"/>
  <c r="K27" i="6"/>
  <c r="N27" i="6" s="1"/>
  <c r="M27" i="6" s="1"/>
  <c r="K81" i="6"/>
  <c r="N81" i="6" s="1"/>
  <c r="M81" i="6" s="1"/>
  <c r="K17" i="6"/>
  <c r="N17" i="6" s="1"/>
  <c r="M17" i="6" s="1"/>
  <c r="K96" i="6"/>
  <c r="N96" i="6" s="1"/>
  <c r="M96" i="6" s="1"/>
  <c r="L99" i="6"/>
  <c r="L98" i="6"/>
  <c r="L81" i="6"/>
  <c r="L27" i="6"/>
  <c r="L73" i="6"/>
  <c r="L14" i="6"/>
  <c r="L62" i="6"/>
  <c r="L80" i="6"/>
  <c r="L96" i="6"/>
  <c r="L108" i="6"/>
  <c r="L60" i="6"/>
  <c r="L17" i="6"/>
  <c r="L15" i="6"/>
  <c r="L107" i="6"/>
  <c r="L112" i="6"/>
  <c r="L11" i="6"/>
  <c r="L31" i="6"/>
  <c r="K6" i="4" l="1"/>
  <c r="J11" i="4" l="1"/>
  <c r="J10" i="4"/>
  <c r="J9" i="4"/>
  <c r="J8" i="4"/>
  <c r="J7" i="4"/>
  <c r="K11" i="4"/>
  <c r="K38" i="4"/>
  <c r="J38" i="4"/>
  <c r="K21" i="4"/>
  <c r="J21" i="4"/>
  <c r="K20" i="4"/>
  <c r="J20" i="4"/>
  <c r="K37" i="4"/>
  <c r="J37" i="4"/>
  <c r="K36" i="4"/>
  <c r="J36" i="4"/>
  <c r="K35" i="4"/>
  <c r="J35" i="4"/>
  <c r="K34" i="4"/>
  <c r="J34" i="4"/>
  <c r="K33" i="4"/>
  <c r="J33" i="4"/>
  <c r="K32" i="4"/>
  <c r="J32" i="4"/>
  <c r="K28" i="4"/>
  <c r="J28" i="4"/>
  <c r="K31" i="4"/>
  <c r="J31" i="4"/>
  <c r="K30" i="4"/>
  <c r="J30" i="4"/>
  <c r="K29" i="4"/>
  <c r="J29" i="4"/>
  <c r="K27" i="4"/>
  <c r="J27" i="4"/>
  <c r="K26" i="4"/>
  <c r="J26" i="4"/>
  <c r="K25" i="4"/>
  <c r="J25" i="4"/>
  <c r="K24" i="4"/>
  <c r="J24" i="4"/>
  <c r="K23" i="4"/>
  <c r="J23" i="4"/>
  <c r="K22" i="4"/>
  <c r="J22" i="4"/>
  <c r="K19" i="4"/>
  <c r="K18" i="4"/>
  <c r="K17" i="4"/>
  <c r="K16" i="4"/>
  <c r="K15" i="4"/>
  <c r="K14" i="4"/>
  <c r="K13" i="4"/>
  <c r="K12" i="4"/>
  <c r="K10" i="4"/>
  <c r="K9" i="4"/>
  <c r="K8" i="4"/>
  <c r="K7" i="4"/>
  <c r="K5" i="4"/>
  <c r="J5" i="4"/>
  <c r="J6" i="4"/>
  <c r="K4" i="4"/>
  <c r="J4" i="4"/>
  <c r="J3" i="4"/>
  <c r="K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I29" authorId="0" shapeId="0" xr:uid="{F4922206-25AE-49C6-A98D-E0EA451E1B47}">
      <text>
        <r>
          <rPr>
            <b/>
            <sz val="9"/>
            <color indexed="81"/>
            <rFont val="MS P ゴシック"/>
            <family val="3"/>
            <charset val="128"/>
          </rPr>
          <t>ショートカットファイル作成後、リンク先(T)に「 /x」を追加する！</t>
        </r>
      </text>
    </comment>
  </commentList>
</comments>
</file>

<file path=xl/sharedStrings.xml><?xml version="1.0" encoding="utf-8"?>
<sst xmlns="http://schemas.openxmlformats.org/spreadsheetml/2006/main" count="2413" uniqueCount="759">
  <si>
    <t>タイミング</t>
    <phoneticPr fontId="4"/>
  </si>
  <si>
    <t>カテゴリ2</t>
  </si>
  <si>
    <t>列1</t>
  </si>
  <si>
    <t>状態</t>
    <rPh sb="0" eb="2">
      <t>ジョウタイ</t>
    </rPh>
    <phoneticPr fontId="4"/>
  </si>
  <si>
    <t>備考</t>
    <rPh sb="0" eb="2">
      <t>ビコウ</t>
    </rPh>
    <phoneticPr fontId="4"/>
  </si>
  <si>
    <t>‐</t>
    <phoneticPr fontId="4"/>
  </si>
  <si>
    <t>○</t>
  </si>
  <si>
    <t>codes</t>
  </si>
  <si>
    <t>other</t>
  </si>
  <si>
    <t>C:\codes\vim\_gvimrc</t>
  </si>
  <si>
    <t>C:\codes\vim\_vimrc</t>
  </si>
  <si>
    <t>C:\codes\vba\excel\AddIns</t>
  </si>
  <si>
    <t>C:\codes\vim\_plugins_user\bufferlist.vim\plugin\bufferlist.vim</t>
  </si>
  <si>
    <t>C:\codes\vim\_plugins_user\FavEx\plugin\favex.vim</t>
  </si>
  <si>
    <t>C:\codes\vim\_plugins_user\FavEx\favlist</t>
  </si>
  <si>
    <t>C:\codes\vim\_plugins_user\jellybeans.vim\colors\jellybeans.vim</t>
  </si>
  <si>
    <t>C:\codes\hmac</t>
  </si>
  <si>
    <t>C:\codes\vim\_plugins_user\mark.vim\plugin\mark.vim</t>
  </si>
  <si>
    <t>C:\codes\vim\_plugins_user\qfixapp\autoload\qfixgrep.vim</t>
  </si>
  <si>
    <t>C:\other\setting\hidemaru</t>
  </si>
  <si>
    <t>C:\prg_exe\Vim\_gvimrc</t>
    <phoneticPr fontId="3"/>
  </si>
  <si>
    <t>C:\prg_exe\Vim\_vimrc</t>
  </si>
  <si>
    <t>C:\prg_exe\Vim\_plugins_user\bufferlist.vim\plugin\bufferlist.vim</t>
  </si>
  <si>
    <t>C:\prg_exe\Vim\_plugins_user\FavEx\plugin\favex.vim</t>
  </si>
  <si>
    <t>C:\prg_exe\Vim\_plugins_user\FavEx\favlist</t>
  </si>
  <si>
    <t>C:\prg_exe\Vim\_plugins_user\jellybeans.vim\colors\jellybeans.vim</t>
  </si>
  <si>
    <t>C:\prg_exe\Vim\_plugins_user\mark.vim\plugin\mark.vim</t>
  </si>
  <si>
    <t>C:\prg_exe\Vim\_plugins_user\qfixapp\autoload\qfixgrep.vim</t>
  </si>
  <si>
    <t>C:\prg_exe\Hidemaru\setting</t>
  </si>
  <si>
    <t>%USERPROFILE%\AppData\Local\Packages\Microsoft.WindowsTerminal_8wekyb3d8bbwe\LocalState\settings.json</t>
    <phoneticPr fontId="3"/>
  </si>
  <si>
    <t>%USERPROFILE%\AppData\Roaming\Microsoft\AddIns</t>
    <phoneticPr fontId="3"/>
  </si>
  <si>
    <t>種別</t>
    <rPh sb="0" eb="2">
      <t>シュベツ</t>
    </rPh>
    <phoneticPr fontId="3"/>
  </si>
  <si>
    <t>file</t>
  </si>
  <si>
    <t>folder</t>
  </si>
  <si>
    <t>symbolic</t>
  </si>
  <si>
    <t>shortcut</t>
  </si>
  <si>
    <t>対象</t>
    <rPh sb="0" eb="2">
      <t>タイショウ</t>
    </rPh>
    <phoneticPr fontId="3"/>
  </si>
  <si>
    <t>%USERPROFILE%\AppData\Roaming\Microsoft\Windows\Start Menu\Programs\Startup\PopupTimeSignal.vbs</t>
    <phoneticPr fontId="3"/>
  </si>
  <si>
    <t>C:\codes\vbs\tools\win\other\PopupTimeSignal.vbs</t>
    <phoneticPr fontId="3"/>
  </si>
  <si>
    <t>C:\prg_exe\Vim\gvim.exe</t>
    <phoneticPr fontId="3"/>
  </si>
  <si>
    <t>C:\prg_exe\Hidemaru\Hidemaru.exe</t>
    <phoneticPr fontId="3"/>
  </si>
  <si>
    <t>C:\prg_exe\WinMerge\WinMergeU.exe</t>
    <phoneticPr fontId="3"/>
  </si>
  <si>
    <t>C:\Program Files (x86)\Microsoft Office\root\Office16\WINWORD.EXE</t>
    <phoneticPr fontId="3"/>
  </si>
  <si>
    <t>C:\Program Files (x86)\Microsoft Office\root\Office16\VISIO.EXE</t>
    <phoneticPr fontId="3"/>
  </si>
  <si>
    <t>%USERPROFILE%\AppData\Roaming\Microsoft\Windows\SendTo\100_【Doc】GVim (&amp;V)</t>
    <phoneticPr fontId="3"/>
  </si>
  <si>
    <t>%USERPROFILE%\AppData\Roaming\Microsoft\Windows\SendTo\101_【Doc】秀丸 (&amp;H)</t>
    <phoneticPr fontId="3"/>
  </si>
  <si>
    <t>%USERPROFILE%\AppData\Roaming\Microsoft\Windows\SendTo\110_【Doc】WinMerge</t>
    <phoneticPr fontId="3"/>
  </si>
  <si>
    <t>%USERPROFILE%\AppData\Roaming\Microsoft\Windows\SendTo\120_【Doc】Excel (&amp;E)</t>
    <phoneticPr fontId="3"/>
  </si>
  <si>
    <t>%USERPROFILE%\AppData\Roaming\Microsoft\Windows\SendTo\122_【Doc】Visio</t>
    <phoneticPr fontId="3"/>
  </si>
  <si>
    <t>%USERPROFILE%\AppData\Roaming\Microsoft\Windows\SendTo\123_【Doc】Word</t>
    <phoneticPr fontId="3"/>
  </si>
  <si>
    <t>C:\Program Files (x86)\Microsoft Office\root\Office16\EXCEL.EXE</t>
    <phoneticPr fontId="3"/>
  </si>
  <si>
    <t>C:\codes</t>
  </si>
  <si>
    <t>C:\other</t>
  </si>
  <si>
    <t>C:\root</t>
    <phoneticPr fontId="3"/>
  </si>
  <si>
    <t>%USERPROFILE%\_root</t>
    <phoneticPr fontId="3"/>
  </si>
  <si>
    <t>%USERPROFILE%\_root\30_tool</t>
    <phoneticPr fontId="3"/>
  </si>
  <si>
    <t>C:\prg_exe</t>
    <phoneticPr fontId="3"/>
  </si>
  <si>
    <t>root</t>
  </si>
  <si>
    <t>%USERPROFILE%\AppData\Roaming\Microsoft\Word\STARTUP</t>
    <phoneticPr fontId="3"/>
  </si>
  <si>
    <t>C:\codes\vba\word\AddIns</t>
    <phoneticPr fontId="3"/>
  </si>
  <si>
    <t>C:\codes\vba\outlook\AddIns</t>
    <phoneticPr fontId="3"/>
  </si>
  <si>
    <t>%USERPROFILE%\AppData\Roaming\Microsoft\Outlook</t>
    <phoneticPr fontId="3"/>
  </si>
  <si>
    <t>事前退避</t>
    <rPh sb="0" eb="2">
      <t>ジゼン</t>
    </rPh>
    <rPh sb="2" eb="4">
      <t>タイヒ</t>
    </rPh>
    <phoneticPr fontId="3"/>
  </si>
  <si>
    <t>×</t>
  </si>
  <si>
    <t>コマンド</t>
    <phoneticPr fontId="3"/>
  </si>
  <si>
    <t xml:space="preserve"> </t>
    <phoneticPr fontId="3"/>
  </si>
  <si>
    <t>C:\codes\vbs\tools\win\file_ope\BackUpFiles.vbs</t>
  </si>
  <si>
    <t>C:\codes\vbs\tools\win\file_ope\CopyAsWorkFile.vbs</t>
  </si>
  <si>
    <t>C:\codes\vbs\tools\win\file_ope\CopyAsWorkFileFromURL.vbs</t>
  </si>
  <si>
    <t>C:\codes\vbs\tools\win\file_ope\CreateRenameBat.vbs</t>
  </si>
  <si>
    <t>C:\codes\vbs\tools\win\file_ope\CreateSymbolicLink.vbs</t>
  </si>
  <si>
    <t>カテゴリ</t>
    <phoneticPr fontId="3"/>
  </si>
  <si>
    <t>名称</t>
    <rPh sb="0" eb="2">
      <t>メイショウ</t>
    </rPh>
    <phoneticPr fontId="3"/>
  </si>
  <si>
    <t>フォルダ</t>
  </si>
  <si>
    <t>prg_exe</t>
  </si>
  <si>
    <t>アドイン</t>
  </si>
  <si>
    <t>Excel</t>
  </si>
  <si>
    <t>Word</t>
  </si>
  <si>
    <t>Outlook</t>
  </si>
  <si>
    <t>秀丸</t>
  </si>
  <si>
    <t>秀丸マクロ</t>
  </si>
  <si>
    <t>秀丸設定</t>
  </si>
  <si>
    <t>_gvimrc</t>
  </si>
  <si>
    <t>_vimrc</t>
  </si>
  <si>
    <t>VIMプラグイン</t>
  </si>
  <si>
    <t>bufferlist.vim</t>
  </si>
  <si>
    <t>favex.vim</t>
  </si>
  <si>
    <t>favlist</t>
  </si>
  <si>
    <t>jellybeans.vim</t>
  </si>
  <si>
    <t>mark.vim</t>
  </si>
  <si>
    <t>qfixgrep.vim</t>
  </si>
  <si>
    <t>StartUp</t>
  </si>
  <si>
    <t>PopupTimeSignal.vbs</t>
  </si>
  <si>
    <t>SendTo</t>
  </si>
  <si>
    <t>VIM</t>
  </si>
  <si>
    <t>Visio</t>
  </si>
  <si>
    <t>WinMerge</t>
  </si>
  <si>
    <t>BackUpFiles.vbs</t>
  </si>
  <si>
    <t>CopyAsWorkFile.vbs</t>
  </si>
  <si>
    <t>CopyAsWorkFileFromURL.vbs</t>
  </si>
  <si>
    <t>CreateRenameBat.vbs</t>
  </si>
  <si>
    <t>CreateSymbolicLink.vbs</t>
  </si>
  <si>
    <t>Programs</t>
    <phoneticPr fontId="3"/>
  </si>
  <si>
    <t>%USERPROFILE%\AppData\Roaming\Microsoft\Windows\Start Menu\Programs\$Hotkey</t>
    <phoneticPr fontId="3"/>
  </si>
  <si>
    <t>C:\codes\ahk\UserDefHotKey.ahk</t>
    <phoneticPr fontId="3"/>
  </si>
  <si>
    <t>UserDefHotKey.ahk</t>
    <phoneticPr fontId="3"/>
  </si>
  <si>
    <t>EasyShot.exe</t>
    <phoneticPr fontId="3"/>
  </si>
  <si>
    <t>%USERPROFILE%\AppData\Roaming\Microsoft\Windows\Start Menu\Programs\Startup\EasyShot.exe</t>
    <phoneticPr fontId="3"/>
  </si>
  <si>
    <t>-</t>
    <phoneticPr fontId="3"/>
  </si>
  <si>
    <t>X-Finder</t>
    <phoneticPr fontId="3"/>
  </si>
  <si>
    <t>C:\prg_exe\X-Finder\XF.exe</t>
    <phoneticPr fontId="3"/>
  </si>
  <si>
    <t>%USERPROFILE%\AppData\Roaming\Microsoft\Windows\Start Menu\Programs\Startup\XF.exe</t>
    <phoneticPr fontId="3"/>
  </si>
  <si>
    <t>C:\prg_exe\EasyShot\EasyShot.exe</t>
    <phoneticPr fontId="3"/>
  </si>
  <si>
    <t>%USERPROFILE%\_root\39_other</t>
    <phoneticPr fontId="3"/>
  </si>
  <si>
    <t>%USERPROFILE%\_root\38_programs</t>
    <phoneticPr fontId="3"/>
  </si>
  <si>
    <t>シンボリックリンク</t>
    <phoneticPr fontId="3"/>
  </si>
  <si>
    <t>リンクファイルパス</t>
    <phoneticPr fontId="3"/>
  </si>
  <si>
    <t>指示先パス</t>
    <rPh sb="0" eb="2">
      <t>シジ</t>
    </rPh>
    <rPh sb="2" eb="3">
      <t>サキ</t>
    </rPh>
    <phoneticPr fontId="3"/>
  </si>
  <si>
    <t>リンク作成</t>
  </si>
  <si>
    <t>リンク作成</t>
    <rPh sb="3" eb="5">
      <t>サクセイ</t>
    </rPh>
    <phoneticPr fontId="3"/>
  </si>
  <si>
    <t>事前退避</t>
  </si>
  <si>
    <t>実行可否</t>
    <rPh sb="0" eb="2">
      <t>ジッコウ</t>
    </rPh>
    <rPh sb="2" eb="4">
      <t>カヒ</t>
    </rPh>
    <phoneticPr fontId="3"/>
  </si>
  <si>
    <t>%USERPROFILE%\AppData\Roaming\Microsoft\Windows\SendTo\230_【Scr】CreateSymbolicLink.vbs (&amp;S)</t>
    <phoneticPr fontId="3"/>
  </si>
  <si>
    <t>%USERPROFILE%\AppData\Roaming\Microsoft\Windows\SendTo\220_【Scr】CreateRenameBat.vbs (&amp;R)</t>
    <phoneticPr fontId="3"/>
  </si>
  <si>
    <t>%USERPROFILE%\AppData\Roaming\Microsoft\Windows\SendTo\211_【Scr】CopyAsWorkFileFromURL.vbs</t>
    <phoneticPr fontId="3"/>
  </si>
  <si>
    <t>%USERPROFILE%\AppData\Roaming\Microsoft\Windows\SendTo\210_【Scr】CopyAsWorkFile.vbs (&amp;W)</t>
    <phoneticPr fontId="3"/>
  </si>
  <si>
    <t>%USERPROFILE%\AppData\Roaming\Microsoft\Windows\SendTo\200_【Scr】BackUpFiles.vbs (&amp;B)</t>
    <phoneticPr fontId="3"/>
  </si>
  <si>
    <t>★codesなどのパスを環境変数化</t>
    <rPh sb="12" eb="14">
      <t>カンキョウ</t>
    </rPh>
    <rPh sb="14" eb="17">
      <t>ヘンスウカ</t>
    </rPh>
    <phoneticPr fontId="3"/>
  </si>
  <si>
    <t>★wordアドインリンク</t>
    <phoneticPr fontId="3"/>
  </si>
  <si>
    <t>インストール</t>
    <phoneticPr fontId="3"/>
  </si>
  <si>
    <t>2023/4/19のYahooメール参照</t>
    <phoneticPr fontId="3"/>
  </si>
  <si>
    <t>WindowsUpdate</t>
  </si>
  <si>
    <t>BIOS設定 仮想</t>
  </si>
  <si>
    <t>BIOS設定 ActionKey</t>
  </si>
  <si>
    <t>タスクバーの設定</t>
  </si>
  <si>
    <t>画面の色</t>
  </si>
  <si>
    <t>Explorer設定</t>
  </si>
  <si>
    <t>辞書設定</t>
  </si>
  <si>
    <t>IMEの設定（画面中央に表示する）</t>
  </si>
  <si>
    <t>IMEの設定（Shift+Spaceを無効化）</t>
  </si>
  <si>
    <t>OneDrive無効化</t>
  </si>
  <si>
    <t>LogiOptions+ 設定</t>
  </si>
  <si>
    <t>Zドライブ化</t>
  </si>
  <si>
    <t>Windowsクリップボード有効化（Win+V）</t>
  </si>
  <si>
    <t>クイックアクセス設定</t>
  </si>
  <si>
    <t>programs\quickaccess登録</t>
  </si>
  <si>
    <t>sendto 登録</t>
  </si>
  <si>
    <t>startup 登録</t>
  </si>
  <si>
    <t>excel アドイン登録</t>
  </si>
  <si>
    <t>set_environment_variable.vbs実行</t>
  </si>
  <si>
    <t>Git</t>
  </si>
  <si>
    <t>TortoiseGit</t>
  </si>
  <si>
    <t>Dropbox</t>
  </si>
  <si>
    <t>LogiOptions+</t>
  </si>
  <si>
    <t>LINE</t>
  </si>
  <si>
    <t>GoogleDrive</t>
  </si>
  <si>
    <t>Canon</t>
  </si>
  <si>
    <t>Zoom</t>
  </si>
  <si>
    <t>Anki</t>
  </si>
  <si>
    <t>TortoiseSVN</t>
  </si>
  <si>
    <t>Copytrans Photo</t>
  </si>
  <si>
    <t>WSL (ubuntu)</t>
  </si>
  <si>
    <t>vbeplus</t>
  </si>
  <si>
    <t>DVD Shrink</t>
  </si>
  <si>
    <t>退避</t>
    <rPh sb="0" eb="2">
      <t>タイヒ</t>
    </rPh>
    <phoneticPr fontId="3"/>
  </si>
  <si>
    <t>C:\_push_all.bat</t>
    <phoneticPr fontId="3"/>
  </si>
  <si>
    <t>C:\codes_sample</t>
    <phoneticPr fontId="3"/>
  </si>
  <si>
    <t>復帰</t>
    <rPh sb="0" eb="2">
      <t>フッキ</t>
    </rPh>
    <phoneticPr fontId="3"/>
  </si>
  <si>
    <t>excelセッティング</t>
    <phoneticPr fontId="3"/>
  </si>
  <si>
    <t>wordセッティング</t>
    <phoneticPr fontId="3"/>
  </si>
  <si>
    <t>outlookセッティング</t>
    <phoneticPr fontId="3"/>
  </si>
  <si>
    <t>bluetooth 機器接続</t>
    <rPh sb="10" eb="12">
      <t>キキ</t>
    </rPh>
    <phoneticPr fontId="3"/>
  </si>
  <si>
    <t>McAfee</t>
    <phoneticPr fontId="3"/>
  </si>
  <si>
    <t>ScanSnap</t>
    <phoneticPr fontId="3"/>
  </si>
  <si>
    <t>格納先（Programs）</t>
    <rPh sb="0" eb="2">
      <t>カクノウ</t>
    </rPh>
    <rPh sb="2" eb="3">
      <t>サキ</t>
    </rPh>
    <phoneticPr fontId="10"/>
  </si>
  <si>
    <t>格納先（SendTo）</t>
    <rPh sb="0" eb="2">
      <t>カクノウ</t>
    </rPh>
    <rPh sb="2" eb="3">
      <t>サキ</t>
    </rPh>
    <phoneticPr fontId="10"/>
  </si>
  <si>
    <t>格納先（StartUp）</t>
    <rPh sb="0" eb="2">
      <t>カクノウ</t>
    </rPh>
    <rPh sb="2" eb="3">
      <t>サキ</t>
    </rPh>
    <phoneticPr fontId="10"/>
  </si>
  <si>
    <t>ショートカット作成スクリプト</t>
    <rPh sb="7" eb="9">
      <t>サクセイ</t>
    </rPh>
    <phoneticPr fontId="10"/>
  </si>
  <si>
    <t>C:\codes\vbs\command\CreateShortcutFile.vbs</t>
  </si>
  <si>
    <t>クイックアクセスフォルダ名</t>
    <rPh sb="12" eb="13">
      <t>メイ</t>
    </rPh>
    <phoneticPr fontId="10"/>
  </si>
  <si>
    <t>$QuickAccess</t>
    <phoneticPr fontId="10"/>
  </si>
  <si>
    <t>Programs</t>
    <phoneticPr fontId="12"/>
  </si>
  <si>
    <t>SendTo</t>
    <phoneticPr fontId="12"/>
  </si>
  <si>
    <t>StartUp</t>
    <phoneticPr fontId="10"/>
  </si>
  <si>
    <t>作業用</t>
    <rPh sb="0" eb="3">
      <t>サギョウヨウ</t>
    </rPh>
    <phoneticPr fontId="10"/>
  </si>
  <si>
    <t>Programs</t>
    <phoneticPr fontId="10"/>
  </si>
  <si>
    <t>SendTo</t>
    <phoneticPr fontId="10"/>
  </si>
  <si>
    <t>idx</t>
    <phoneticPr fontId="10"/>
  </si>
  <si>
    <t>プログラム</t>
    <phoneticPr fontId="12"/>
  </si>
  <si>
    <t>種別</t>
    <rPh sb="0" eb="2">
      <t>シュベツ</t>
    </rPh>
    <phoneticPr fontId="12"/>
  </si>
  <si>
    <t>パス</t>
    <phoneticPr fontId="12"/>
  </si>
  <si>
    <t>カテゴリ</t>
    <phoneticPr fontId="12"/>
  </si>
  <si>
    <t>ショートカット名</t>
    <rPh sb="7" eb="8">
      <t>メイ</t>
    </rPh>
    <phoneticPr fontId="12"/>
  </si>
  <si>
    <t>error check</t>
    <phoneticPr fontId="10"/>
  </si>
  <si>
    <t>コマンド</t>
    <phoneticPr fontId="10"/>
  </si>
  <si>
    <t>格納先</t>
    <rPh sb="0" eb="2">
      <t>カクノウ</t>
    </rPh>
    <rPh sb="2" eb="3">
      <t>サキ</t>
    </rPh>
    <phoneticPr fontId="10"/>
  </si>
  <si>
    <t>ショートカットファイルパス</t>
    <phoneticPr fontId="10"/>
  </si>
  <si>
    <t>7-ZipPortable</t>
  </si>
  <si>
    <t>prg_exe</t>
    <phoneticPr fontId="12"/>
  </si>
  <si>
    <t>Common_Edit</t>
  </si>
  <si>
    <t>7-Zip(圧縮)</t>
    <rPh sb="6" eb="8">
      <t>アッシュク</t>
    </rPh>
    <phoneticPr fontId="10"/>
  </si>
  <si>
    <t>-</t>
    <phoneticPr fontId="10"/>
  </si>
  <si>
    <t>afxw64</t>
  </si>
  <si>
    <t>Doc_View</t>
  </si>
  <si>
    <t>あふ</t>
    <phoneticPr fontId="10"/>
  </si>
  <si>
    <t>AGCRec</t>
  </si>
  <si>
    <t>Movie_Record</t>
  </si>
  <si>
    <t>AGCRec（カメラレコーダー）</t>
    <phoneticPr fontId="10"/>
  </si>
  <si>
    <t>AGDRec</t>
  </si>
  <si>
    <t>AGDRec（デスクトップ動画レコーダー）</t>
    <rPh sb="13" eb="15">
      <t>ドウガ</t>
    </rPh>
    <phoneticPr fontId="10"/>
  </si>
  <si>
    <t>AiperDiffex</t>
  </si>
  <si>
    <t>Doc_Analyze</t>
  </si>
  <si>
    <t>AiperDiffex（データ比較）</t>
    <rPh sb="15" eb="17">
      <t>ヒカク</t>
    </rPh>
    <phoneticPr fontId="10"/>
  </si>
  <si>
    <t>AiperEditex</t>
  </si>
  <si>
    <t>AiperEditex（OfficeファイルGrep）</t>
    <phoneticPr fontId="10"/>
  </si>
  <si>
    <t>AlarmReminder</t>
  </si>
  <si>
    <t>Utility_Other</t>
  </si>
  <si>
    <t>AlarmReminder（アラーム）</t>
    <phoneticPr fontId="10"/>
  </si>
  <si>
    <t>Ancia</t>
  </si>
  <si>
    <t>Network_Global</t>
  </si>
  <si>
    <t>Audacity</t>
  </si>
  <si>
    <t>Music_Edit</t>
  </si>
  <si>
    <t>AutoHotkey</t>
  </si>
  <si>
    <t>AutoHotkey（ランチャ）</t>
    <phoneticPr fontId="10"/>
  </si>
  <si>
    <t>AutoHotkey2</t>
  </si>
  <si>
    <t>AutoHotkey2（ランチャ）</t>
    <phoneticPr fontId="10"/>
  </si>
  <si>
    <t>AutoMute</t>
  </si>
  <si>
    <t>Utility_System</t>
  </si>
  <si>
    <t>AutoMute（自動ミュート）</t>
    <rPh sb="9" eb="11">
      <t>ジドウ</t>
    </rPh>
    <phoneticPr fontId="10"/>
  </si>
  <si>
    <t>cCalc</t>
  </si>
  <si>
    <t>cCalc（電卓）</t>
    <rPh sb="6" eb="8">
      <t>デンタク</t>
    </rPh>
    <phoneticPr fontId="10"/>
  </si>
  <si>
    <t>CDExPortable</t>
  </si>
  <si>
    <t>CDEx（イメージ書込み）</t>
    <rPh sb="9" eb="10">
      <t>カ</t>
    </rPh>
    <rPh sb="10" eb="11">
      <t>コ</t>
    </rPh>
    <phoneticPr fontId="10"/>
  </si>
  <si>
    <t>CDManipulator</t>
  </si>
  <si>
    <t>CDManipulator（イメージ書込み）</t>
    <phoneticPr fontId="10"/>
  </si>
  <si>
    <t>cdrtfePortable</t>
  </si>
  <si>
    <t>CDRTFE（イメージ書込み）</t>
    <phoneticPr fontId="10"/>
  </si>
  <si>
    <t>CLCL</t>
  </si>
  <si>
    <t>CLCL（クリップボード管理）</t>
    <phoneticPr fontId="10"/>
  </si>
  <si>
    <t>clibor</t>
  </si>
  <si>
    <t>clibor（クリップボード管理）</t>
    <phoneticPr fontId="10"/>
  </si>
  <si>
    <t>CoreTemp64</t>
  </si>
  <si>
    <t>Common_View</t>
  </si>
  <si>
    <t>CoreTemp64（CPU温度計測）</t>
    <rPh sb="14" eb="16">
      <t>オンド</t>
    </rPh>
    <rPh sb="16" eb="18">
      <t>ケイソク</t>
    </rPh>
    <phoneticPr fontId="10"/>
  </si>
  <si>
    <t>CrystalDiskInfo</t>
  </si>
  <si>
    <t>CrystalDiskInfo（HDD故障診断）</t>
    <rPh sb="19" eb="21">
      <t>コショウ</t>
    </rPh>
    <rPh sb="21" eb="23">
      <t>シンダン</t>
    </rPh>
    <phoneticPr fontId="10"/>
  </si>
  <si>
    <t>CrystalDiskMark</t>
  </si>
  <si>
    <t>CrystalDiskMark（HDDスペック検知）</t>
    <rPh sb="23" eb="25">
      <t>ケンチ</t>
    </rPh>
    <phoneticPr fontId="10"/>
  </si>
  <si>
    <t>Ctags</t>
  </si>
  <si>
    <t>DeInput</t>
  </si>
  <si>
    <t>DeInput（キーボード入力無効化）</t>
    <rPh sb="13" eb="15">
      <t>ニュウリョク</t>
    </rPh>
    <rPh sb="15" eb="18">
      <t>ムコウカ</t>
    </rPh>
    <phoneticPr fontId="10"/>
  </si>
  <si>
    <t>dimmer</t>
  </si>
  <si>
    <t>dimmer（モニタ輝度設定）</t>
    <rPh sb="10" eb="12">
      <t>キド</t>
    </rPh>
    <rPh sb="12" eb="14">
      <t>セッテイ</t>
    </rPh>
    <phoneticPr fontId="10"/>
  </si>
  <si>
    <t>diskinfo64</t>
  </si>
  <si>
    <t>DiskInfo（フォルダサイズ表示）</t>
    <rPh sb="16" eb="18">
      <t>ヒョウジ</t>
    </rPh>
    <phoneticPr fontId="10"/>
  </si>
  <si>
    <t>DupFileEliminator</t>
  </si>
  <si>
    <t>Common_Analyze</t>
  </si>
  <si>
    <t>DupFileEliminator（重複ファイル削除）</t>
    <rPh sb="24" eb="26">
      <t>サクジョ</t>
    </rPh>
    <phoneticPr fontId="10"/>
  </si>
  <si>
    <t>EasyShot</t>
  </si>
  <si>
    <t>EasyShot（スクリーンショット）</t>
    <phoneticPr fontId="10"/>
  </si>
  <si>
    <t>EcoDecoTooL</t>
  </si>
  <si>
    <t>EcoDecoTooL（mp3抜き出し）</t>
    <rPh sb="15" eb="16">
      <t>ヌ</t>
    </rPh>
    <rPh sb="17" eb="18">
      <t>ダ</t>
    </rPh>
    <phoneticPr fontId="10"/>
  </si>
  <si>
    <t>EpTree</t>
  </si>
  <si>
    <t>EpTree（関数コールツリー）</t>
    <rPh sb="7" eb="9">
      <t>カンスウ</t>
    </rPh>
    <phoneticPr fontId="10"/>
  </si>
  <si>
    <t>Eptree_vb</t>
  </si>
  <si>
    <t>EptreeVB（関数コールツリーVB用）</t>
    <rPh sb="19" eb="20">
      <t>ヨウ</t>
    </rPh>
    <phoneticPr fontId="10"/>
  </si>
  <si>
    <t>Everything</t>
  </si>
  <si>
    <t>FCChecker</t>
  </si>
  <si>
    <t>FCChecker（文字改行コード一括判定）</t>
  </si>
  <si>
    <t>filetypesman-x64</t>
  </si>
  <si>
    <t>FileTypesMan（拡張子関連付け管理）</t>
    <phoneticPr fontId="10"/>
  </si>
  <si>
    <t>FireFileCopy</t>
  </si>
  <si>
    <t>FirefoxPortable</t>
  </si>
  <si>
    <t>Firefox</t>
    <phoneticPr fontId="10"/>
  </si>
  <si>
    <t>folders</t>
  </si>
  <si>
    <t>folders（フォルダ監視）</t>
    <rPh sb="12" eb="14">
      <t>カンシ</t>
    </rPh>
    <phoneticPr fontId="10"/>
  </si>
  <si>
    <t>FontChanger</t>
  </si>
  <si>
    <t>Doc_Edit</t>
  </si>
  <si>
    <t>FontChanger（フォント変更）</t>
    <phoneticPr fontId="10"/>
  </si>
  <si>
    <t>foobar2000</t>
  </si>
  <si>
    <t>Music_Listen</t>
  </si>
  <si>
    <t>freemind</t>
  </si>
  <si>
    <t>GIMPPortable</t>
  </si>
  <si>
    <t>Picture_Edit</t>
  </si>
  <si>
    <t>GIMP（画像編集）</t>
    <rPh sb="5" eb="7">
      <t>ガゾウ</t>
    </rPh>
    <rPh sb="7" eb="9">
      <t>ヘンシュウ</t>
    </rPh>
    <phoneticPr fontId="10"/>
  </si>
  <si>
    <t>GMHDDSCAN</t>
  </si>
  <si>
    <t>HDD-SCAN（HDD故障診断）</t>
    <rPh sb="12" eb="14">
      <t>コショウ</t>
    </rPh>
    <rPh sb="14" eb="16">
      <t>シンダン</t>
    </rPh>
    <phoneticPr fontId="10"/>
  </si>
  <si>
    <t>GoogleChromePortable64</t>
  </si>
  <si>
    <t>GoogleChrome</t>
    <phoneticPr fontId="10"/>
  </si>
  <si>
    <t>Gtags</t>
  </si>
  <si>
    <t>Hidemaru</t>
  </si>
  <si>
    <t>秀丸</t>
    <rPh sb="0" eb="2">
      <t>ヒデマル</t>
    </rPh>
    <phoneticPr fontId="10"/>
  </si>
  <si>
    <t>HNXgrep</t>
  </si>
  <si>
    <t>HotkeyScreener</t>
  </si>
  <si>
    <t>HotkeyScreener（グローバルホットキー一覧表示）</t>
    <phoneticPr fontId="10"/>
  </si>
  <si>
    <t>Icaros</t>
  </si>
  <si>
    <t>Icaros（非対応動画サムネイル表示）</t>
    <rPh sb="7" eb="10">
      <t>ヒタイオウ</t>
    </rPh>
    <rPh sb="10" eb="12">
      <t>ドウガ</t>
    </rPh>
    <phoneticPr fontId="10"/>
  </si>
  <si>
    <t>IconExplorer</t>
  </si>
  <si>
    <t>IconExplorer（アイコンビューワー）</t>
    <phoneticPr fontId="10"/>
  </si>
  <si>
    <t>ImgBurn</t>
  </si>
  <si>
    <t>ImgBurn（イメージ書込み）</t>
    <phoneticPr fontId="10"/>
  </si>
  <si>
    <t>ImgCmbApp</t>
  </si>
  <si>
    <t>ImgCmbApp（画像結合）</t>
    <phoneticPr fontId="10"/>
  </si>
  <si>
    <t>iThoughts</t>
  </si>
  <si>
    <t>iThoughts.bak221217</t>
  </si>
  <si>
    <t>iThoughts_v6.3</t>
  </si>
  <si>
    <t>JpegCleaner</t>
  </si>
  <si>
    <t>JpegCleaner（Exif情報削除）</t>
    <phoneticPr fontId="10"/>
  </si>
  <si>
    <t>kazoechao</t>
  </si>
  <si>
    <t>KeePass</t>
  </si>
  <si>
    <t>KeePass（パスワード管理）</t>
    <rPh sb="13" eb="15">
      <t>カンリ</t>
    </rPh>
    <phoneticPr fontId="10"/>
  </si>
  <si>
    <t>KickassUndelete</t>
  </si>
  <si>
    <t>KickassUndelete（データ復元）</t>
    <phoneticPr fontId="10"/>
  </si>
  <si>
    <t>LagMirror</t>
  </si>
  <si>
    <t>LagMirror（ミラー）</t>
    <phoneticPr fontId="10"/>
  </si>
  <si>
    <t>Lame</t>
  </si>
  <si>
    <t>Movie_Edit</t>
  </si>
  <si>
    <t>LiName</t>
  </si>
  <si>
    <t>LiName（リネーム）</t>
    <phoneticPr fontId="10"/>
  </si>
  <si>
    <t>MassiGra</t>
  </si>
  <si>
    <t>Picture_View</t>
  </si>
  <si>
    <t>MassiGra（画像ビューアー）</t>
    <rPh sb="9" eb="11">
      <t>ガゾウ</t>
    </rPh>
    <phoneticPr fontId="10"/>
  </si>
  <si>
    <t>MiGrep</t>
  </si>
  <si>
    <t>MP3GainPortable</t>
  </si>
  <si>
    <t>MP3Gain</t>
    <phoneticPr fontId="10"/>
  </si>
  <si>
    <t>Mp3Tag</t>
  </si>
  <si>
    <t>MPC-BE</t>
  </si>
  <si>
    <t>Movie_View</t>
  </si>
  <si>
    <t>MediaPlayerClassic-BE</t>
  </si>
  <si>
    <t>NeeView</t>
  </si>
  <si>
    <t>NeeView（漫画ビューアー）</t>
    <rPh sb="8" eb="10">
      <t>マンガ</t>
    </rPh>
    <phoneticPr fontId="10"/>
  </si>
  <si>
    <t>NetEnum</t>
  </si>
  <si>
    <t>Network_Local</t>
  </si>
  <si>
    <t>NetEnum（ネット内マシン一覧表示）</t>
    <rPh sb="11" eb="12">
      <t>ナイ</t>
    </rPh>
    <rPh sb="15" eb="17">
      <t>イチラン</t>
    </rPh>
    <rPh sb="17" eb="19">
      <t>ヒョウジ</t>
    </rPh>
    <phoneticPr fontId="10"/>
  </si>
  <si>
    <t>NTFSLinksView</t>
  </si>
  <si>
    <t>NTFSLinksView（Symlink一覧表示）</t>
    <phoneticPr fontId="10"/>
  </si>
  <si>
    <t>O2Handler</t>
  </si>
  <si>
    <t>O2Handler（ランチャ）</t>
    <phoneticPr fontId="10"/>
  </si>
  <si>
    <t>OpenVPNPortable</t>
  </si>
  <si>
    <t>OpenVPN（VPN接続）</t>
    <rPh sb="11" eb="13">
      <t>セツゾク</t>
    </rPh>
    <phoneticPr fontId="10"/>
  </si>
  <si>
    <t>PDFunny</t>
  </si>
  <si>
    <t>PDFunny（PDF化）</t>
    <rPh sb="11" eb="12">
      <t>カ</t>
    </rPh>
    <phoneticPr fontId="10"/>
  </si>
  <si>
    <t>PDFX_Vwr_Port</t>
  </si>
  <si>
    <t>PDF-XChangeViewer</t>
    <phoneticPr fontId="10"/>
  </si>
  <si>
    <t>PDF-XChangeEditor</t>
  </si>
  <si>
    <t>PDF-XChangeEditor</t>
    <phoneticPr fontId="10"/>
  </si>
  <si>
    <t>pic2pdf</t>
  </si>
  <si>
    <t>pic2pdf（画像toPDF）</t>
    <rPh sb="8" eb="10">
      <t>ガゾウ</t>
    </rPh>
    <phoneticPr fontId="10"/>
  </si>
  <si>
    <t>PuranFileRecoveryX64</t>
  </si>
  <si>
    <t>PuranFileRecovery（データ復元）</t>
  </si>
  <si>
    <t>radikool</t>
  </si>
  <si>
    <t>radikool（ラジオ試聴）</t>
    <rPh sb="12" eb="14">
      <t>シチョウ</t>
    </rPh>
    <phoneticPr fontId="10"/>
  </si>
  <si>
    <t>Rapture</t>
  </si>
  <si>
    <t>Rapture（スクリーンショット）</t>
    <phoneticPr fontId="10"/>
  </si>
  <si>
    <t>Recuva</t>
  </si>
  <si>
    <t>Recuva（データ復元）</t>
    <phoneticPr fontId="10"/>
  </si>
  <si>
    <t>regBaron</t>
  </si>
  <si>
    <t>regBaron（レジストリ変更監視）</t>
    <phoneticPr fontId="10"/>
  </si>
  <si>
    <t>RLogin</t>
  </si>
  <si>
    <t>Rlogin（ターミナルソフト）</t>
    <phoneticPr fontId="10"/>
  </si>
  <si>
    <t>SakuraEditer</t>
  </si>
  <si>
    <t>ShadowExplorerPortable</t>
  </si>
  <si>
    <t>ShadowExplorer（シャドウコピー閲覧）</t>
    <rPh sb="22" eb="24">
      <t>エツラン</t>
    </rPh>
    <phoneticPr fontId="10"/>
  </si>
  <si>
    <t>Shukusen</t>
  </si>
  <si>
    <t>縮小専用（画像縮小）</t>
    <rPh sb="0" eb="2">
      <t>シュクショウ</t>
    </rPh>
    <rPh sb="2" eb="4">
      <t>センヨウ</t>
    </rPh>
    <rPh sb="5" eb="7">
      <t>ガゾウ</t>
    </rPh>
    <rPh sb="7" eb="9">
      <t>シュクショウ</t>
    </rPh>
    <phoneticPr fontId="10"/>
  </si>
  <si>
    <t>SkypePortable</t>
  </si>
  <si>
    <t>Skype</t>
    <phoneticPr fontId="10"/>
  </si>
  <si>
    <t>SoftPerfectFileRecovery</t>
  </si>
  <si>
    <t>SoftPerfectFileRecovery（データ復元）</t>
    <phoneticPr fontId="10"/>
  </si>
  <si>
    <t>Stirling</t>
  </si>
  <si>
    <t>Stirling（バイナリエディタ）</t>
    <phoneticPr fontId="10"/>
  </si>
  <si>
    <t>SuperTagEditor</t>
  </si>
  <si>
    <t>TablacusExplorer</t>
  </si>
  <si>
    <t>TeraTerm</t>
  </si>
  <si>
    <t>TeraTerm（ターミナルソフト）</t>
    <phoneticPr fontId="10"/>
  </si>
  <si>
    <t>ThunderbirdPortable</t>
  </si>
  <si>
    <t>Thunderbird</t>
    <phoneticPr fontId="10"/>
  </si>
  <si>
    <t>TresGrep</t>
  </si>
  <si>
    <t>TVClock</t>
  </si>
  <si>
    <t>TVClock（デスクトップ時計）</t>
    <rPh sb="14" eb="16">
      <t>トケイ</t>
    </rPh>
    <phoneticPr fontId="10"/>
  </si>
  <si>
    <t>UnDup</t>
  </si>
  <si>
    <t>UnDup（重複ファイル検索）</t>
    <phoneticPr fontId="10"/>
  </si>
  <si>
    <t>VbTimer</t>
  </si>
  <si>
    <t>VbTimer（タイマー）</t>
    <phoneticPr fontId="10"/>
  </si>
  <si>
    <t>VbWinPos</t>
  </si>
  <si>
    <t>VbWinPos（ウィンドウ位置記憶）</t>
    <phoneticPr fontId="10"/>
  </si>
  <si>
    <t>Vim</t>
  </si>
  <si>
    <t>Vim80</t>
  </si>
  <si>
    <t>VSCode</t>
  </si>
  <si>
    <t>Win32DiskImager</t>
  </si>
  <si>
    <t>Win32DiskImager（イメージ書込み）</t>
    <rPh sb="20" eb="21">
      <t>カ</t>
    </rPh>
    <rPh sb="21" eb="22">
      <t>コ</t>
    </rPh>
    <phoneticPr fontId="10"/>
  </si>
  <si>
    <t>WinaeroTweaker</t>
  </si>
  <si>
    <t>WinaeroTweaker（Windows設定カスタマイズ）</t>
    <phoneticPr fontId="10"/>
  </si>
  <si>
    <t>WinSCP</t>
  </si>
  <si>
    <t>WinShot</t>
  </si>
  <si>
    <t>WinShot（スクリーンショット）</t>
    <phoneticPr fontId="10"/>
  </si>
  <si>
    <t>WinSplitRevolution</t>
  </si>
  <si>
    <t>WinSplitRevolution（ウィンドウ配置）</t>
    <rPh sb="24" eb="26">
      <t>ハイチ</t>
    </rPh>
    <phoneticPr fontId="10"/>
  </si>
  <si>
    <t>xdoc2txt</t>
  </si>
  <si>
    <t>X-Finder</t>
  </si>
  <si>
    <t>Microsoft Edge</t>
    <phoneticPr fontId="12"/>
  </si>
  <si>
    <t>Program Files (x86)</t>
    <phoneticPr fontId="10"/>
  </si>
  <si>
    <t>C:\Program Files (x86)\Microsoft\Edge\Application\msedge.exe</t>
    <phoneticPr fontId="10"/>
  </si>
  <si>
    <t>MicrosoftEdge</t>
    <phoneticPr fontId="10"/>
  </si>
  <si>
    <t>Anki</t>
    <phoneticPr fontId="10"/>
  </si>
  <si>
    <t>prg</t>
    <phoneticPr fontId="12"/>
  </si>
  <si>
    <t>C:\prg\Anki\anki.exe</t>
  </si>
  <si>
    <t>CopyTransPhoto</t>
    <phoneticPr fontId="10"/>
  </si>
  <si>
    <t>other</t>
    <phoneticPr fontId="10"/>
  </si>
  <si>
    <t>CopyTransPhoto（iPhone写真移動）</t>
  </si>
  <si>
    <t>Microsoft Excel 2016</t>
    <phoneticPr fontId="10"/>
  </si>
  <si>
    <t>C:\Program Files (x86)\Microsoft Office\root\Office16\EXCEL.EXE</t>
    <phoneticPr fontId="10"/>
  </si>
  <si>
    <t>MicrosoftExcel</t>
    <phoneticPr fontId="10"/>
  </si>
  <si>
    <t>Microsoft Visio 2016</t>
    <phoneticPr fontId="10"/>
  </si>
  <si>
    <t>C:\Program Files (x86)\Microsoft Office\root\Office16\VISIO.EXE</t>
    <phoneticPr fontId="10"/>
  </si>
  <si>
    <t>MicrosoftVisio</t>
    <phoneticPr fontId="10"/>
  </si>
  <si>
    <t>Microsoft Word 2016</t>
    <phoneticPr fontId="10"/>
  </si>
  <si>
    <t>C:\Program Files (x86)\Microsoft Office\root\Office16\WINWORD.EXE</t>
    <phoneticPr fontId="10"/>
  </si>
  <si>
    <t>MicrosoftWord</t>
    <phoneticPr fontId="10"/>
  </si>
  <si>
    <t>Microsoft Outlook 2016</t>
    <phoneticPr fontId="10"/>
  </si>
  <si>
    <t>C:\Program Files (x86)\Microsoft Office\root\Office16\OUTLOOK.EXE</t>
    <phoneticPr fontId="10"/>
  </si>
  <si>
    <t>MicrosoftOutlook</t>
    <phoneticPr fontId="10"/>
  </si>
  <si>
    <t>DVD Shrink</t>
    <phoneticPr fontId="10"/>
  </si>
  <si>
    <t>C:\prg\DVD Shrink\DVD Shrink 3.2.exe</t>
    <phoneticPr fontId="10"/>
  </si>
  <si>
    <t>DVD Shrink（DVDリッピング）</t>
    <phoneticPr fontId="10"/>
  </si>
  <si>
    <t>Programs (QuickAccess)</t>
    <phoneticPr fontId="10"/>
  </si>
  <si>
    <t>パス</t>
    <phoneticPr fontId="10"/>
  </si>
  <si>
    <t>ファイル名</t>
    <rPh sb="4" eb="5">
      <t>メイ</t>
    </rPh>
    <phoneticPr fontId="10"/>
  </si>
  <si>
    <t>C:\codes\ahk\UserDefHotKey2.ahk</t>
  </si>
  <si>
    <t xml:space="preserve"> </t>
    <phoneticPr fontId="10"/>
  </si>
  <si>
    <t>C:\codes\vbs\tools\win\file_ope\AddString2FileFolder.vbs</t>
  </si>
  <si>
    <t>C:\codes\vbs\tools\win\file_ope\BackUpFile.vbs</t>
  </si>
  <si>
    <t>C:\codes\vbs\tools\win\file_ope\BackUpMemoFiles.vbs</t>
  </si>
  <si>
    <t>C:\codes\vbs\tools\win\file_ope\CopyRefFile.vbs</t>
  </si>
  <si>
    <t>C:\codes\vbs\tools\win\file_ope\CopyRefFileFromWeb.vbs</t>
  </si>
  <si>
    <t>C:\codes\vbs\tools\win\file_ope\CopyToDir.vbs</t>
  </si>
  <si>
    <t>C:\codes\vbs\tools\win\file_ope\CpyAndAddModDate.vbs</t>
  </si>
  <si>
    <t>C:\codes\vbs\tools\win\file_ope\CpyAndAddNowDate.vbs</t>
  </si>
  <si>
    <t>C:\codes\vbs\tools\win\file_ope\CpyAndAddOldDate.vbs</t>
  </si>
  <si>
    <t>C:\codes\vbs\tools\win\file_ope\ExtractIfdef.vbs</t>
  </si>
  <si>
    <t>C:\codes\vbs\tools\win\file_ope\JoinBinaryFile.vbs</t>
  </si>
  <si>
    <t>C:\codes\vbs\tools\win\file_ope\MoveToDir.vbs</t>
  </si>
  <si>
    <t>C:\codes\vbs\tools\win\file_ope\OutputProgramShortcutTargetPath.vbs</t>
  </si>
  <si>
    <t>C:\codes\vbs\tools\win\file_ope\ReplaceProgramShortcutTargetPath.vbs</t>
  </si>
  <si>
    <t>C:\codes\vbs\tools\win\file_ope\RnmAndAddModDate.vbs</t>
  </si>
  <si>
    <t>C:\codes\vbs\tools\win\file_ope\RnmAndAddNowDate.vbs</t>
  </si>
  <si>
    <t>C:\codes\vbs\tools\win\file_ope\RnmAndAddOldDate.vbs</t>
  </si>
  <si>
    <t>C:\codes\vbs\tools\win\file_ope\SplitBinaryFile.vbs</t>
  </si>
  <si>
    <t>C:\codes\vbs\tools\win\file_ope\SyncCodesToLocal.vbs</t>
  </si>
  <si>
    <t>C:\codes\vbs\tools\win\file_ope\SyncCodesToRemote.vbs</t>
  </si>
  <si>
    <t>C:\codes\vbs\tools\win\file_ope\SyncGithubToCodes.vbs</t>
  </si>
  <si>
    <t>C:\codes\vbs\tools\win\file_info\CheckFolderExist.vbs</t>
  </si>
  <si>
    <t>C:\codes\vbs\tools\win\file_info\ExecGetDetailsOf.vbs</t>
  </si>
  <si>
    <t>C:\codes\vbs\tools\win\file_info\OutputFileInfo.vbs</t>
  </si>
  <si>
    <t>C:\codes\vbs\tools\win\clipboard\CpyFileInfo.vbs</t>
  </si>
  <si>
    <t>C:\codes\vbs\tools\win\clipboard\CpyFileName.vbs</t>
  </si>
  <si>
    <t>C:\codes\vbs\tools\win\clipboard\CpyFilePath.vbs</t>
  </si>
  <si>
    <t>C:\codes\vbs\tools\win\clipboard\CpyPrgNo.vbs</t>
  </si>
  <si>
    <t>C:\codes\vbs\tools\wimmerge\CompareWithWinmerge.vbs</t>
  </si>
  <si>
    <t>C:\codes\vbs\tools\vim\OpenAllFilesWithVim.vbs</t>
  </si>
  <si>
    <t>C:\codes\vbs\tools\ctags,gtags\CreateTagFiles.vbs</t>
  </si>
  <si>
    <t>C:\codes\vbs\tools\7zip\UnzipFile.vbs</t>
  </si>
  <si>
    <t>C:\codes\vbs\tools\7zip\ZipFile.vbs</t>
  </si>
  <si>
    <t>C:\codes\vbs\tools\7zip\ZipPasswordFile.vbs</t>
  </si>
  <si>
    <t>C:\codes\ttl\login_wsl2.ttl</t>
  </si>
  <si>
    <t>ttw（SSH接続toWSL2＠Teraterm）</t>
    <rPh sb="7" eb="9">
      <t>セツゾク</t>
    </rPh>
    <phoneticPr fontId="10"/>
  </si>
  <si>
    <t>C:\codes\ttl\login_raspberrypi.ttl</t>
  </si>
  <si>
    <t>ttr（SSH接続toRaspberryPi＠Teraterm）</t>
    <rPh sb="7" eb="9">
      <t>セツゾク</t>
    </rPh>
    <phoneticPr fontId="10"/>
  </si>
  <si>
    <t>C:\codes\vbs\tools\win\other\PopupTimeSignal.vbs</t>
    <phoneticPr fontId="10"/>
  </si>
  <si>
    <t>Common</t>
    <phoneticPr fontId="12"/>
  </si>
  <si>
    <t>Analyze</t>
  </si>
  <si>
    <t>View</t>
    <phoneticPr fontId="12"/>
  </si>
  <si>
    <t>Edit</t>
    <phoneticPr fontId="12"/>
  </si>
  <si>
    <t>Doc</t>
    <phoneticPr fontId="12"/>
  </si>
  <si>
    <t>Music</t>
    <phoneticPr fontId="12"/>
  </si>
  <si>
    <t>Analyze</t>
    <phoneticPr fontId="12"/>
  </si>
  <si>
    <t>Record</t>
    <phoneticPr fontId="12"/>
  </si>
  <si>
    <t>Listen</t>
    <phoneticPr fontId="12"/>
  </si>
  <si>
    <t>Movie</t>
    <phoneticPr fontId="12"/>
  </si>
  <si>
    <t>Picture</t>
    <phoneticPr fontId="12"/>
  </si>
  <si>
    <t>Network</t>
    <phoneticPr fontId="12"/>
  </si>
  <si>
    <t>Global</t>
    <phoneticPr fontId="12"/>
  </si>
  <si>
    <t>Local</t>
    <phoneticPr fontId="12"/>
  </si>
  <si>
    <t>Utility</t>
    <phoneticPr fontId="12"/>
  </si>
  <si>
    <t>System</t>
    <phoneticPr fontId="10"/>
  </si>
  <si>
    <t>Other</t>
    <phoneticPr fontId="10"/>
  </si>
  <si>
    <t>テンプレートフォルダ作成</t>
    <rPh sb="10" eb="12">
      <t>サクセイ</t>
    </rPh>
    <phoneticPr fontId="3"/>
  </si>
  <si>
    <t>root配下</t>
    <rPh sb="4" eb="6">
      <t>ハイカ</t>
    </rPh>
    <phoneticPr fontId="3"/>
  </si>
  <si>
    <t>[フォルダ作成]シート参照</t>
    <rPh sb="5" eb="7">
      <t>サクセイ</t>
    </rPh>
    <phoneticPr fontId="3"/>
  </si>
  <si>
    <t>ブラウザブックマーク追加</t>
    <rPh sb="10" eb="12">
      <t>ツイカ</t>
    </rPh>
    <phoneticPr fontId="3"/>
  </si>
  <si>
    <t>github</t>
    <phoneticPr fontId="3"/>
  </si>
  <si>
    <t>https://github.com/draemonash2</t>
    <phoneticPr fontId="3"/>
  </si>
  <si>
    <t>github pages</t>
    <phoneticPr fontId="3"/>
  </si>
  <si>
    <t>https://draemonash2.github.io/</t>
    <phoneticPr fontId="3"/>
  </si>
  <si>
    <t>githubからダウンロード</t>
  </si>
  <si>
    <t>https://github.com/draemonash2/codes/archive/master.zip</t>
    <phoneticPr fontId="3"/>
  </si>
  <si>
    <t>programs</t>
    <phoneticPr fontId="3"/>
  </si>
  <si>
    <t>https://github.com/draemonash2/programs/archive/master.zip</t>
    <phoneticPr fontId="3"/>
  </si>
  <si>
    <t>https://github.com/draemonash2/other/archive/master.zip</t>
    <phoneticPr fontId="3"/>
  </si>
  <si>
    <t>Windows設定</t>
  </si>
  <si>
    <t>prg_exe用環境変数追加</t>
    <rPh sb="7" eb="8">
      <t>ヨウ</t>
    </rPh>
    <rPh sb="12" eb="14">
      <t>ツイカ</t>
    </rPh>
    <phoneticPr fontId="3"/>
  </si>
  <si>
    <t>「C:\codes\_set_environment_variable.vbs」を編集して実行する</t>
    <rPh sb="41" eb="43">
      <t>ヘンシュウ</t>
    </rPh>
    <rPh sb="45" eb="47">
      <t>ジッコウ</t>
    </rPh>
    <phoneticPr fontId="3"/>
  </si>
  <si>
    <t>リンク追加</t>
    <rPh sb="3" eb="5">
      <t>ツイカ</t>
    </rPh>
    <phoneticPr fontId="3"/>
  </si>
  <si>
    <t>各種プログラム</t>
    <rPh sb="0" eb="2">
      <t>カクシュ</t>
    </rPh>
    <phoneticPr fontId="3"/>
  </si>
  <si>
    <t>[リンク作成]シート参照</t>
    <rPh sb="10" eb="12">
      <t>サンショウ</t>
    </rPh>
    <phoneticPr fontId="3"/>
  </si>
  <si>
    <t>アドイン設定</t>
    <rPh sb="4" eb="6">
      <t>セッテイ</t>
    </rPh>
    <phoneticPr fontId="3"/>
  </si>
  <si>
    <t>Excel</t>
    <phoneticPr fontId="3"/>
  </si>
  <si>
    <t>アドイン追加</t>
    <rPh sb="4" eb="6">
      <t>ツイカ</t>
    </rPh>
    <phoneticPr fontId="3"/>
  </si>
  <si>
    <t>Word</t>
    <phoneticPr fontId="3"/>
  </si>
  <si>
    <t>C:\codes\vba\word\AddIns</t>
  </si>
  <si>
    <t>Visio</t>
    <phoneticPr fontId="3"/>
  </si>
  <si>
    <t>C:\codes\vba\outlook\AddIns</t>
  </si>
  <si>
    <t>プログラム設定インポート</t>
  </si>
  <si>
    <t>excel</t>
    <phoneticPr fontId="3"/>
  </si>
  <si>
    <t>C:\other\setting\Excel Customizations.exportedUI</t>
  </si>
  <si>
    <t>word</t>
    <phoneticPr fontId="3"/>
  </si>
  <si>
    <t>C:\other\setting\Word Customizations.exportedUI</t>
  </si>
  <si>
    <t>visio</t>
    <phoneticPr fontId="3"/>
  </si>
  <si>
    <t>C:\other\setting\Visio Customizations.exportedUI</t>
  </si>
  <si>
    <t>outlook</t>
    <phoneticPr fontId="3"/>
  </si>
  <si>
    <t>C:\other\setting\Outlook のユーザー設定 (olkexplorer).exportedUI</t>
  </si>
  <si>
    <t>Windows設定</t>
    <rPh sb="7" eb="9">
      <t>セッテイ</t>
    </rPh>
    <phoneticPr fontId="3"/>
  </si>
  <si>
    <t>辞書ファイル追加</t>
  </si>
  <si>
    <t>C:\other\setting\IMEユーザー辞書\output1.txt</t>
  </si>
  <si>
    <t>アプリ設定</t>
    <rPh sb="3" eb="5">
      <t>セッテイ</t>
    </rPh>
    <phoneticPr fontId="3"/>
  </si>
  <si>
    <t>Winmerge コンテキストメニュー追加</t>
    <rPh sb="19" eb="21">
      <t>ツイカ</t>
    </rPh>
    <phoneticPr fontId="3"/>
  </si>
  <si>
    <t>X-Finder お気に入り追加</t>
    <rPh sb="10" eb="11">
      <t>キ</t>
    </rPh>
    <rPh sb="12" eb="13">
      <t>イ</t>
    </rPh>
    <rPh sb="14" eb="16">
      <t>ツイカ</t>
    </rPh>
    <phoneticPr fontId="3"/>
  </si>
  <si>
    <t>Windowsエクスプローラを使用する場合は実施不要</t>
    <rPh sb="15" eb="17">
      <t>シヨウ</t>
    </rPh>
    <rPh sb="19" eb="21">
      <t>バアイ</t>
    </rPh>
    <rPh sb="22" eb="24">
      <t>ジッシ</t>
    </rPh>
    <rPh sb="24" eb="26">
      <t>フヨウ</t>
    </rPh>
    <phoneticPr fontId="3"/>
  </si>
  <si>
    <t>エクスプローラー設定</t>
    <rPh sb="8" eb="10">
      <t>セッテイ</t>
    </rPh>
    <phoneticPr fontId="3"/>
  </si>
  <si>
    <t>クイックアクセス追加</t>
  </si>
  <si>
    <t>X-Finderを使用する場合は実施不要</t>
    <rPh sb="9" eb="11">
      <t>シヨウ</t>
    </rPh>
    <rPh sb="13" eb="15">
      <t>バアイ</t>
    </rPh>
    <rPh sb="16" eb="18">
      <t>ジッシ</t>
    </rPh>
    <rPh sb="18" eb="20">
      <t>フヨウ</t>
    </rPh>
    <phoneticPr fontId="3"/>
  </si>
  <si>
    <t>Linux環境構築</t>
    <rPh sb="5" eb="7">
      <t>カンキョウ</t>
    </rPh>
    <rPh sb="7" eb="9">
      <t>コウチク</t>
    </rPh>
    <phoneticPr fontId="3"/>
  </si>
  <si>
    <t>設定ファイル（.vimrc / bashrc / .gdbinit / .inputrc）</t>
    <rPh sb="0" eb="2">
      <t>セッテイ</t>
    </rPh>
    <phoneticPr fontId="3"/>
  </si>
  <si>
    <t>.vim</t>
    <phoneticPr fontId="3"/>
  </si>
  <si>
    <t>00_indirect</t>
    <phoneticPr fontId="3"/>
  </si>
  <si>
    <t>間接作業</t>
  </si>
  <si>
    <t>10_workitem</t>
    <phoneticPr fontId="3"/>
  </si>
  <si>
    <t>直接作業</t>
  </si>
  <si>
    <t>20_src</t>
    <phoneticPr fontId="3"/>
  </si>
  <si>
    <t>開発用ソースファイルを格納</t>
    <rPh sb="0" eb="3">
      <t>カイハツヨウ</t>
    </rPh>
    <phoneticPr fontId="3"/>
  </si>
  <si>
    <t>21_doc</t>
    <phoneticPr fontId="3"/>
  </si>
  <si>
    <t>開発用文書を格納</t>
    <rPh sb="0" eb="3">
      <t>カイハツヨウ</t>
    </rPh>
    <phoneticPr fontId="3"/>
  </si>
  <si>
    <t>30_tool</t>
    <phoneticPr fontId="3"/>
  </si>
  <si>
    <t>githubのcodes</t>
    <phoneticPr fontId="3"/>
  </si>
  <si>
    <t>38_programs</t>
    <phoneticPr fontId="3"/>
  </si>
  <si>
    <t>githubのprograms(prg_exe)</t>
    <phoneticPr fontId="3"/>
  </si>
  <si>
    <t>39_other</t>
    <phoneticPr fontId="3"/>
  </si>
  <si>
    <t>githubのother</t>
    <phoneticPr fontId="3"/>
  </si>
  <si>
    <t>40_workspace</t>
    <phoneticPr fontId="3"/>
  </si>
  <si>
    <t>作業用管理</t>
  </si>
  <si>
    <t>mkdir "%USERPROFILE%\AppData\Roaming\Microsoft\Windows\Start Menu\Programs\$Hotkey"</t>
    <phoneticPr fontId="3"/>
  </si>
  <si>
    <t>プライベートPC用</t>
    <rPh sb="8" eb="9">
      <t>ヨウ</t>
    </rPh>
    <phoneticPr fontId="3"/>
  </si>
  <si>
    <t>仕事PC用</t>
    <rPh sb="0" eb="2">
      <t>シゴト</t>
    </rPh>
    <rPh sb="4" eb="5">
      <t>ヨウ</t>
    </rPh>
    <phoneticPr fontId="3"/>
  </si>
  <si>
    <t>黄色シート</t>
    <rPh sb="0" eb="2">
      <t>キイロ</t>
    </rPh>
    <phoneticPr fontId="3"/>
  </si>
  <si>
    <t>緑色シート</t>
    <rPh sb="0" eb="1">
      <t>ミドリ</t>
    </rPh>
    <phoneticPr fontId="3"/>
  </si>
  <si>
    <t>青色シート</t>
    <rPh sb="0" eb="1">
      <t>アオ</t>
    </rPh>
    <rPh sb="1" eb="2">
      <t>イロ</t>
    </rPh>
    <phoneticPr fontId="3"/>
  </si>
  <si>
    <t>共用</t>
    <rPh sb="0" eb="2">
      <t>キョウヨウ</t>
    </rPh>
    <phoneticPr fontId="3"/>
  </si>
  <si>
    <t>対象</t>
    <rPh sb="0" eb="2">
      <t>タイショウ</t>
    </rPh>
    <phoneticPr fontId="3"/>
  </si>
  <si>
    <t>仕事</t>
    <rPh sb="0" eb="2">
      <t>シゴト</t>
    </rPh>
    <phoneticPr fontId="3"/>
  </si>
  <si>
    <t>共通</t>
    <rPh sb="0" eb="2">
      <t>キョウツウ</t>
    </rPh>
    <phoneticPr fontId="3"/>
  </si>
  <si>
    <t>Windows Terminal</t>
    <phoneticPr fontId="3"/>
  </si>
  <si>
    <t>%USERPROFILE%\AppData\Roaming\Microsoft\Windows\SendTo</t>
  </si>
  <si>
    <t>%USERPROFILE%\AppData\Roaming\Microsoft\Windows\Start Menu\Programs</t>
  </si>
  <si>
    <t>%USERPROFILE%\AppData\Roaming\Microsoft\Windows\Start Menu\Programs\Startup</t>
  </si>
  <si>
    <t>%USERPROFILE%\Programs\program\prg_exe</t>
  </si>
  <si>
    <t>%USERPROFILE%\OneDrive\Documents\MyExcelAddin</t>
  </si>
  <si>
    <t>%USERPROFILE%\OneDrive\Documents\svn_repo"</t>
  </si>
  <si>
    <t>%USERPROFILE%\Programs\setting</t>
  </si>
  <si>
    <t>%USERPROFILE%\Programs_script</t>
  </si>
  <si>
    <t>%USERPROFILE%\.gitconfig</t>
  </si>
  <si>
    <t>%USERPROFILE%\_viminfo</t>
  </si>
  <si>
    <t>%USERPROFILE%\programs\prg_exe\7-ZipPortable\7-ZipPortable.exe</t>
  </si>
  <si>
    <t>%USERPROFILE%\programs\prg_exe\afxw64\AFXW.EXE</t>
  </si>
  <si>
    <t>%USERPROFILE%\programs\prg_exe\AGCRec\AGCRec64.exe</t>
  </si>
  <si>
    <t>%USERPROFILE%\programs\prg_exe\AGDRec\AGDRec64.exe</t>
  </si>
  <si>
    <t>%USERPROFILE%\programs\prg_exe\AiperDiffex\AiperDiffex.exe</t>
  </si>
  <si>
    <t>%USERPROFILE%\programs\prg_exe\AiperEditex\AiperEditex.exe</t>
  </si>
  <si>
    <t>%USERPROFILE%\programs\prg_exe\AlarmReminder\ALMR.exe</t>
  </si>
  <si>
    <t>%USERPROFILE%\programs\prg_exe\Ancia\Ancia.exe</t>
  </si>
  <si>
    <t>%USERPROFILE%\programs\prg_exe\Audacity\audacity.exe</t>
  </si>
  <si>
    <t>%USERPROFILE%\programs\prg_exe\AutoHotkey\AutoHotkeyU64.exe</t>
  </si>
  <si>
    <t>%USERPROFILE%\programs\prg_exe\AutoHotkey2\AutoHotkey64.exe</t>
  </si>
  <si>
    <t>%USERPROFILE%\programs\prg_exe\AutoMute\AutoMute.exe</t>
  </si>
  <si>
    <t>%USERPROFILE%\programs\prg_exe\cCalc\cCalc.exe</t>
  </si>
  <si>
    <t>%USERPROFILE%\programs\prg_exe\CDExPortable\CDExPortable.exe</t>
  </si>
  <si>
    <t>%USERPROFILE%\programs\prg_exe\CDManipulator\CdManipulator.exe</t>
  </si>
  <si>
    <t>%USERPROFILE%\programs\prg_exe\cdrtfePortable\cdrtfePortable.exe</t>
  </si>
  <si>
    <t>%USERPROFILE%\programs\prg_exe\CLCL\CLCL.exe</t>
  </si>
  <si>
    <t>%USERPROFILE%\programs\prg_exe\clibor\Clibor.exe</t>
  </si>
  <si>
    <t>%USERPROFILE%\programs\prg_exe\CoreTemp64\Core Temp.exe</t>
  </si>
  <si>
    <t>%USERPROFILE%\programs\prg_exe\CrystalDiskInfo\DiskInfo64.exe</t>
  </si>
  <si>
    <t>%USERPROFILE%\programs\prg_exe\CrystalDiskMark\DiskMark64.exe</t>
  </si>
  <si>
    <t>%USERPROFILE%\programs\prg_exe\Ctags\ctags.exe</t>
  </si>
  <si>
    <t>%USERPROFILE%\programs\prg_exe\DeInput\DeInput.exe</t>
  </si>
  <si>
    <t>%USERPROFILE%\programs\prg_exe\dimmer\dimmer.exe</t>
  </si>
  <si>
    <t>%USERPROFILE%\programs\prg_exe\diskinfo64\DiskInfo3.exe</t>
  </si>
  <si>
    <t>%USERPROFILE%\programs\prg_exe\DupFileEliminator\DupFileEliminator.exe</t>
  </si>
  <si>
    <t>%USERPROFILE%\programs\prg_exe\EasyShot\EasyShot.exe</t>
  </si>
  <si>
    <t>%USERPROFILE%\programs\prg_exe\EcoDecoTooL\EcoDecoTooL.exe</t>
  </si>
  <si>
    <t>%USERPROFILE%\programs\prg_exe\EpTree\eptree.exe</t>
  </si>
  <si>
    <t>%USERPROFILE%\programs\prg_exe\Eptree_vb\eptree_vb.exe</t>
  </si>
  <si>
    <t>%USERPROFILE%\programs\prg_exe\Everything\Everything.exe</t>
  </si>
  <si>
    <t>%USERPROFILE%\programs\prg_exe\FCChecker\FCChecker.exe</t>
  </si>
  <si>
    <t>%USERPROFILE%\programs\prg_exe\filetypesman-x64\FileTypesMan.exe</t>
  </si>
  <si>
    <t>%USERPROFILE%\programs\prg_exe\FireFileCopy\FFC.exe</t>
  </si>
  <si>
    <t>%USERPROFILE%\programs\prg_exe\FirefoxPortable\FirefoxPortable.exe</t>
  </si>
  <si>
    <t>%USERPROFILE%\programs\prg_exe\folders\folders.exe</t>
  </si>
  <si>
    <t>%USERPROFILE%\programs\prg_exe\FontChanger\FontChanger.exe</t>
  </si>
  <si>
    <t>%USERPROFILE%\programs\prg_exe\foobar2000\foobar2000.exe</t>
  </si>
  <si>
    <t>%USERPROFILE%\programs\prg_exe\freemind\FreeMind64.exe</t>
  </si>
  <si>
    <t>%USERPROFILE%\programs\prg_exe\GIMPPortable\GIMPPortable.exe</t>
  </si>
  <si>
    <t>%USERPROFILE%\programs\prg_exe\GMHDDSCAN\GMHDDSCANv20.exe</t>
  </si>
  <si>
    <t>%USERPROFILE%\programs\prg_exe\GoogleChromePortable64\GoogleChromePortable.exe</t>
  </si>
  <si>
    <t>%USERPROFILE%\programs\prg_exe\Gtags\bin\gtags.exe</t>
  </si>
  <si>
    <t>%USERPROFILE%\programs\prg_exe\Hidemaru\Hidemaru.exe</t>
  </si>
  <si>
    <t>%USERPROFILE%\programs\prg_exe\HNXgrep\HNXgrep.exe</t>
  </si>
  <si>
    <t>%USERPROFILE%\programs\prg_exe\HotkeyScreener\hkscr64.exe</t>
  </si>
  <si>
    <t>%USERPROFILE%\programs\prg_exe\Icaros\IcarosConfig.exe</t>
  </si>
  <si>
    <t>%USERPROFILE%\programs\prg_exe\IconExplorer\IconExplorer.exe</t>
  </si>
  <si>
    <t>%USERPROFILE%\programs\prg_exe\ImgBurn\ImgBurn.exe</t>
  </si>
  <si>
    <t>%USERPROFILE%\programs\prg_exe\ImgCmbApp\画像結合アプリ.exe</t>
  </si>
  <si>
    <t>%USERPROFILE%\programs\prg_exe\iThoughts\iThoughts.exe</t>
  </si>
  <si>
    <t>%USERPROFILE%\programs\prg_exe\iThoughts.bak221217\iThoughts.exe</t>
  </si>
  <si>
    <t>%USERPROFILE%\programs\prg_exe\iThoughts_v6.3\iThoughts.exe</t>
  </si>
  <si>
    <t>%USERPROFILE%\programs\prg_exe\JpegCleaner\JpegCleaner.exe</t>
  </si>
  <si>
    <t>%USERPROFILE%\programs\prg_exe\kazoechao\kazoeciao.exe</t>
  </si>
  <si>
    <t>%USERPROFILE%\programs\prg_exe\KeePass\KeePass.exe</t>
  </si>
  <si>
    <t>%USERPROFILE%\programs\prg_exe\KickassUndelete\KickassUndelete_1.5.5.exe</t>
  </si>
  <si>
    <t>%USERPROFILE%\programs\prg_exe\LagMirror\LagMirror.exe</t>
  </si>
  <si>
    <t>%USERPROFILE%\programs\prg_exe\Lame\lame.exe</t>
  </si>
  <si>
    <t>%USERPROFILE%\programs\prg_exe\LiName\LiName.exe</t>
  </si>
  <si>
    <t>%USERPROFILE%\programs\prg_exe\MassiGra\MassiGra.exe</t>
  </si>
  <si>
    <t>%USERPROFILE%\programs\prg_exe\MiGrep\migrep.exe</t>
  </si>
  <si>
    <t>%USERPROFILE%\programs\prg_exe\MP3GainPortable\MP3GainPortable.exe</t>
  </si>
  <si>
    <t>%USERPROFILE%\programs\prg_exe\Mp3Tag\Mp3tag.exe</t>
  </si>
  <si>
    <t>%USERPROFILE%\programs\prg_exe\MPC-BE\mpc-be64.exe</t>
  </si>
  <si>
    <t>%USERPROFILE%\programs\prg_exe\NeeView\NeeView.exe</t>
  </si>
  <si>
    <t>%USERPROFILE%\programs\prg_exe\NetEnum\NetEnum.exe</t>
  </si>
  <si>
    <t>%USERPROFILE%\programs\prg_exe\NTFSLinksView\NTFSLinksView.exe</t>
  </si>
  <si>
    <t>%USERPROFILE%\programs\prg_exe\O2Handler\O2Handler.exe</t>
  </si>
  <si>
    <t>%USERPROFILE%\programs\prg_exe\OpenVPNPortable\OpenVPNPortable.exe</t>
  </si>
  <si>
    <t>%USERPROFILE%\programs\prg_exe\PDFunny\jpg2pdf.exe</t>
  </si>
  <si>
    <t>%USERPROFILE%\programs\prg_exe\PDFX_Vwr_Port\PDFXCview.exe</t>
  </si>
  <si>
    <t>%USERPROFILE%\programs\prg_exe\PDF-XChangeEditor\PDFXEdit.exe</t>
  </si>
  <si>
    <t>%USERPROFILE%\programs\prg_exe\pic2pdf\pic2pdf.exe</t>
  </si>
  <si>
    <t>%USERPROFILE%\programs\prg_exe\PuranFileRecoveryX64\Puran File Recovery.exe</t>
  </si>
  <si>
    <t>%USERPROFILE%\programs\prg_exe\radikool\Radikool.exe</t>
  </si>
  <si>
    <t>%USERPROFILE%\programs\prg_exe\Rapture\rapture.exe</t>
  </si>
  <si>
    <t>%USERPROFILE%\programs\prg_exe\Recuva\recuva64.exe</t>
  </si>
  <si>
    <t>%USERPROFILE%\programs\prg_exe\regBaron\regBaron64.exe</t>
  </si>
  <si>
    <t>%USERPROFILE%\programs\prg_exe\RLogin\RLogin.exe</t>
  </si>
  <si>
    <t>%USERPROFILE%\programs\prg_exe\SakuraEditer\sakura.exe</t>
  </si>
  <si>
    <t>%USERPROFILE%\programs\prg_exe\ShadowExplorerPortable\ShadowExplorerPortable.exe</t>
  </si>
  <si>
    <t>%USERPROFILE%\programs\prg_exe\Shukusen\ShukuSen.exe</t>
  </si>
  <si>
    <t>%USERPROFILE%\programs\prg_exe\SkypePortable\SkypePortable.exe</t>
  </si>
  <si>
    <t>%USERPROFILE%\programs\prg_exe\SoftPerfectFileRecovery\file_recovery.exe</t>
  </si>
  <si>
    <t>%USERPROFILE%\programs\prg_exe\Stirling\Stirling.exe</t>
  </si>
  <si>
    <t>%USERPROFILE%\programs\prg_exe\SuperTagEditor\SuperTagEditor.exe</t>
  </si>
  <si>
    <t>%USERPROFILE%\programs\prg_exe\TablacusExplorer\TE64.exe</t>
  </si>
  <si>
    <t>%USERPROFILE%\programs\prg_exe\TeraTerm\ttermpro.exe</t>
  </si>
  <si>
    <t>%USERPROFILE%\programs\prg_exe\ThunderbirdPortable\ThunderbirdPortable.exe</t>
  </si>
  <si>
    <t>%USERPROFILE%\programs\prg_exe\TresGrep\TresGrep.exe</t>
  </si>
  <si>
    <t>%USERPROFILE%\programs\prg_exe\TVClock\TVClock.exe</t>
  </si>
  <si>
    <t>%USERPROFILE%\programs\prg_exe\UnDup\UnDup.exe</t>
  </si>
  <si>
    <t>%USERPROFILE%\programs\prg_exe\VbTimer\VbTimer.exe</t>
  </si>
  <si>
    <t>%USERPROFILE%\programs\prg_exe\VbWinPos\VbWinPos.exe</t>
  </si>
  <si>
    <t>%USERPROFILE%\programs\prg_exe\Vim\gvim.exe</t>
  </si>
  <si>
    <t>%USERPROFILE%\programs\prg_exe\Vim80\gvim.exe</t>
  </si>
  <si>
    <t>%USERPROFILE%\programs\prg_exe\VSCode\Code.exe</t>
  </si>
  <si>
    <t>%USERPROFILE%\programs\prg_exe\Win32DiskImager\Win32DiskImager.exe</t>
  </si>
  <si>
    <t>%USERPROFILE%\programs\prg_exe\WinaeroTweaker\WinaeroTweaker.exe</t>
  </si>
  <si>
    <t>%USERPROFILE%\programs\prg_exe\WinMerge\WinMergeU.exe</t>
  </si>
  <si>
    <t>%USERPROFILE%\programs\prg_exe\WinSCP\WinSCP.exe</t>
  </si>
  <si>
    <t>%USERPROFILE%\programs\prg_exe\WinShot\WinShot.exe</t>
  </si>
  <si>
    <t>%USERPROFILE%\programs\prg_exe\X-Finder\XF.exe</t>
  </si>
  <si>
    <t>%USERPROFILE%\AppData\Roaming\WindSolutions\CopyTransControlCenter\Applications\CopyTransControlCenter.exe</t>
  </si>
  <si>
    <t>C:\codes\ahk\UserDefHotKey2.ahk</t>
    <phoneticPr fontId="3"/>
  </si>
  <si>
    <t>%USERPROFILE%\AppData\Roaming\Microsoft\Windows\Start Menu\Programs\Startup\UserDefHotKey2.ahk</t>
    <phoneticPr fontId="3"/>
  </si>
  <si>
    <t>UserDefHotKey2.ahk</t>
    <phoneticPr fontId="3"/>
  </si>
  <si>
    <t>C:\codes\winterm\settings.json</t>
    <phoneticPr fontId="3"/>
  </si>
  <si>
    <t>C:\prg_exe\Hidemaru\macro</t>
    <phoneticPr fontId="3"/>
  </si>
  <si>
    <t>sudo apt update</t>
  </si>
  <si>
    <t>sudo apt install -y tmux tig</t>
  </si>
  <si>
    <t>file=.bashrc &amp;&amp; mv ~/${file} ~/${file}.org</t>
  </si>
  <si>
    <t>file=.vimrc     &amp;&amp; dir=/mnt/c/codes/vim     &amp;&amp; ln -sf ${dir}/${file} ~/${file}</t>
  </si>
  <si>
    <t>file=.bashrc    &amp;&amp; dir=/mnt/c/codes/linux   &amp;&amp; ln -sf ${dir}/${file} ~/${file}</t>
  </si>
  <si>
    <t>file=.gdbinit   &amp;&amp; dir=/mnt/c/codes/linux   &amp;&amp; ln -sf ${dir}/${file} ~/${file}</t>
  </si>
  <si>
    <t>file=.inputrc   &amp;&amp; dir=/mnt/c/codes/linux   &amp;&amp; ln -sf ${dir}/${file} ~/${file}</t>
  </si>
  <si>
    <t>file=.tigrc     &amp;&amp; dir=/mnt/c/codes/linux   &amp;&amp; ln -sf ${dir}/${file} ~/${file}</t>
  </si>
  <si>
    <t>file=.tmux.conf &amp;&amp; dir=/mnt/c/codes/linux   &amp;&amp; ln -sf ${dir}/${file} ~/${file}</t>
  </si>
  <si>
    <t>cp -r /mnt/c/prg_exe/Vim/_plugins_user ~/.vim/_plugins_user</t>
  </si>
  <si>
    <t>Winmergeセッティング</t>
    <phoneticPr fontId="3"/>
  </si>
  <si>
    <t>○</t>
    <phoneticPr fontId="3"/>
  </si>
  <si>
    <t>○</t>
    <phoneticPr fontId="3"/>
  </si>
  <si>
    <t>タイミング
(移行前)</t>
    <rPh sb="7" eb="9">
      <t>イコウ</t>
    </rPh>
    <rPh sb="9" eb="10">
      <t>マエ</t>
    </rPh>
    <phoneticPr fontId="4"/>
  </si>
  <si>
    <t>タイミング
(移行後)</t>
    <rPh sb="7" eb="9">
      <t>イコウ</t>
    </rPh>
    <rPh sb="9" eb="10">
      <t>ゴ</t>
    </rPh>
    <phoneticPr fontId="3"/>
  </si>
  <si>
    <t>Winmergeコンテキストメニュー登録</t>
    <rPh sb="18" eb="20">
      <t>トウロク</t>
    </rPh>
    <phoneticPr fontId="3"/>
  </si>
  <si>
    <t>KeePass自動入力用 F16キーIMEオフ割り当て</t>
    <rPh sb="7" eb="9">
      <t>ジドウ</t>
    </rPh>
    <rPh sb="9" eb="12">
      <t>ニュウリョクヨウ</t>
    </rPh>
    <rPh sb="23" eb="24">
      <t>ワ</t>
    </rPh>
    <rPh sb="25" eb="26">
      <t>ア</t>
    </rPh>
    <phoneticPr fontId="3"/>
  </si>
  <si>
    <t>keybindings.json</t>
    <phoneticPr fontId="3"/>
  </si>
  <si>
    <t>settings.json</t>
    <phoneticPr fontId="3"/>
  </si>
  <si>
    <t>C:\prg_exe\VSCode\data\user-data\User\keybindings.json</t>
    <phoneticPr fontId="3"/>
  </si>
  <si>
    <t>C:\codes\vscode\keybindings.json</t>
    <phoneticPr fontId="3"/>
  </si>
  <si>
    <t>C:\prg_exe\VSCode\data\user-data\User\settings.json</t>
    <phoneticPr fontId="3"/>
  </si>
  <si>
    <t>C:\codes\vscode\settings.json</t>
    <phoneticPr fontId="3"/>
  </si>
  <si>
    <t>Programs</t>
  </si>
  <si>
    <t>設定(秀丸)</t>
    <rPh sb="0" eb="2">
      <t>セッテイ</t>
    </rPh>
    <rPh sb="3" eb="5">
      <t>ヒデマル</t>
    </rPh>
    <phoneticPr fontId="3"/>
  </si>
  <si>
    <t>設定(VSCode)</t>
    <phoneticPr fontId="3"/>
  </si>
  <si>
    <t>設定(WindowsTerminal)</t>
    <rPh sb="0" eb="2">
      <t>セッテイ</t>
    </rPh>
    <phoneticPr fontId="3"/>
  </si>
  <si>
    <t>設定(VIM)</t>
    <phoneticPr fontId="3"/>
  </si>
  <si>
    <t>C:\prg\uvnc bvba\UltraVNC\vncviewer.exe</t>
    <phoneticPr fontId="3"/>
  </si>
  <si>
    <t>UltraVNCViewer</t>
    <phoneticPr fontId="3"/>
  </si>
  <si>
    <t>UltraVNC Viewer（RDP-Mac）</t>
    <phoneticPr fontId="10"/>
  </si>
  <si>
    <t>Visioステンシル</t>
    <phoneticPr fontId="3"/>
  </si>
  <si>
    <t>C:\other\template\fav.vssx</t>
    <phoneticPr fontId="3"/>
  </si>
  <si>
    <t>fav.vssx</t>
    <phoneticPr fontId="3"/>
  </si>
  <si>
    <r>
      <t>%USERPROFILE%\</t>
    </r>
    <r>
      <rPr>
        <sz val="9"/>
        <color rgb="FF00B0F0"/>
        <rFont val="ＭＳ ゴシック"/>
        <family val="3"/>
        <charset val="128"/>
      </rPr>
      <t>OneDrive</t>
    </r>
    <r>
      <rPr>
        <sz val="9"/>
        <color theme="1"/>
        <rFont val="ＭＳ ゴシック"/>
        <family val="2"/>
        <charset val="128"/>
      </rPr>
      <t>\Documents\個人用図形\fav.vssx</t>
    </r>
  </si>
  <si>
    <t>★OneDrive⇔それ以外のパス切り替え</t>
    <rPh sb="12" eb="14">
      <t>イガイ</t>
    </rPh>
    <rPh sb="17" eb="18">
      <t>キ</t>
    </rPh>
    <rPh sb="19" eb="20">
      <t>カ</t>
    </rPh>
    <phoneticPr fontId="3"/>
  </si>
  <si>
    <t>★WSLコマンド追加</t>
    <rPh sb="8" eb="10">
      <t>ツイカ</t>
    </rPh>
    <phoneticPr fontId="3"/>
  </si>
  <si>
    <t>sudo apt install universal-ctags</t>
  </si>
  <si>
    <t>C:\codes\ttl\login_mac.ttl</t>
    <phoneticPr fontId="3"/>
  </si>
  <si>
    <t>login_mac.ttl</t>
    <phoneticPr fontId="3"/>
  </si>
  <si>
    <t>ttm（SSH接続toMac＠Teraterm）</t>
    <rPh sb="7" eb="9">
      <t>セツゾク</t>
    </rPh>
    <phoneticPr fontId="10"/>
  </si>
  <si>
    <t>root配下 git管理</t>
    <rPh sb="4" eb="6">
      <t>ハイカ</t>
    </rPh>
    <rPh sb="10" eb="12">
      <t>カンリ</t>
    </rPh>
    <phoneticPr fontId="3"/>
  </si>
  <si>
    <t>%USERPROFILE%\programs\prg_exe\WinSplitRevolution\WinSplit.exe</t>
    <phoneticPr fontId="3"/>
  </si>
  <si>
    <t>%USERPROFILE%\programs\prg_exe\RealVNC-Viewer\RealVNC-Viewer.exe</t>
    <phoneticPr fontId="3"/>
  </si>
  <si>
    <t>RealVNC-Viewer</t>
    <phoneticPr fontId="3"/>
  </si>
  <si>
    <t>RealVNC-Viewer（RDP-Mac）</t>
    <phoneticPr fontId="10"/>
  </si>
  <si>
    <t>C:\prg\LibreOffice\program\soffice.exe</t>
    <phoneticPr fontId="3"/>
  </si>
  <si>
    <t>LibreOffice</t>
    <phoneticPr fontId="3"/>
  </si>
  <si>
    <t>LibreOffice</t>
    <phoneticPr fontId="10"/>
  </si>
  <si>
    <t>C:\prg\iTunes\iTunes.exe</t>
    <phoneticPr fontId="3"/>
  </si>
  <si>
    <t>iTunes</t>
    <phoneticPr fontId="3"/>
  </si>
  <si>
    <t>iTunes</t>
    <phoneticPr fontId="10"/>
  </si>
  <si>
    <t>C:\prg\DigiDNA\iMazing Converter\iMazing Converter.exe</t>
    <phoneticPr fontId="3"/>
  </si>
  <si>
    <t>iMazing Converter</t>
    <phoneticPr fontId="3"/>
  </si>
  <si>
    <t>iMazingConverter（HEIC→JPG変換）</t>
    <rPh sb="25" eb="27">
      <t>ヘンカン</t>
    </rPh>
    <phoneticPr fontId="3"/>
  </si>
  <si>
    <t>C:\codes\vbs\tools\win\other\StartupWsl.vbs</t>
    <phoneticPr fontId="3"/>
  </si>
  <si>
    <t>C:\codes\ttl\login_robocip_server.ttl</t>
    <phoneticPr fontId="3"/>
  </si>
  <si>
    <t>login_robocip_server.ttl</t>
  </si>
  <si>
    <t>ttr（SSH接続toRobocipServer＠Teraterm）</t>
    <rPh sb="7" eb="9">
      <t>セツゾク</t>
    </rPh>
    <phoneticPr fontId="10"/>
  </si>
  <si>
    <t>C:\codes\winscp\login_robocip_server.bat</t>
    <phoneticPr fontId="3"/>
  </si>
  <si>
    <t>login_robocip_server.bat</t>
    <phoneticPr fontId="3"/>
  </si>
  <si>
    <t>wsr（SFTP接続toRobocipServer＠WinSCP）</t>
    <rPh sb="8" eb="10">
      <t>セツゾク</t>
    </rPh>
    <phoneticPr fontId="10"/>
  </si>
  <si>
    <t>C:\codes\winscp\login_raspberrypi.bat</t>
    <phoneticPr fontId="3"/>
  </si>
  <si>
    <t>login_raspberrypi.bat</t>
    <phoneticPr fontId="3"/>
  </si>
  <si>
    <t>wsr（SFTP接続toRaspberryPi＠WinSCP）</t>
    <rPh sb="8" eb="10">
      <t>セツゾク</t>
    </rPh>
    <phoneticPr fontId="10"/>
  </si>
  <si>
    <t>C:\codes\vcxsrv\config.xlaunch</t>
    <phoneticPr fontId="3"/>
  </si>
  <si>
    <t>config.xlaunch</t>
    <phoneticPr fontId="3"/>
  </si>
  <si>
    <t>C:\prg_exe\ClickStamper\ClickStamper.exe</t>
    <phoneticPr fontId="3"/>
  </si>
  <si>
    <t>C:\prg\VcXsrv\xlaunch.exe</t>
    <phoneticPr fontId="3"/>
  </si>
  <si>
    <t>VcXsrv</t>
    <phoneticPr fontId="3"/>
  </si>
  <si>
    <t>ClickStamper</t>
    <phoneticPr fontId="3"/>
  </si>
  <si>
    <t>ClickStamper（電子印作成）</t>
    <rPh sb="13" eb="15">
      <t>デンシ</t>
    </rPh>
    <rPh sb="15" eb="16">
      <t>イン</t>
    </rPh>
    <rPh sb="16" eb="18">
      <t>サクセイ</t>
    </rPh>
    <phoneticPr fontId="3"/>
  </si>
  <si>
    <t>VcXsrv（X11サーバー）</t>
    <phoneticPr fontId="3"/>
  </si>
  <si>
    <t>%USERPROFILE%\AppData\Roaming\Microsoft\Windows\SendTo</t>
    <phoneticPr fontId="3"/>
  </si>
  <si>
    <t>%USERPROFILE%\AppData\Roaming\Microsoft\Windows\Start Menu\Programs\Startup</t>
    <phoneticPr fontId="3"/>
  </si>
  <si>
    <t>C:\prg_exe\X-Finder\BackupIniToTabbak.bat</t>
    <phoneticPr fontId="3"/>
  </si>
  <si>
    <t>XF_BackupIniToTabbak.bat</t>
  </si>
  <si>
    <t>XF_BackupIniToTabbak.bat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</si>
</sst>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9"/>
      <color theme="1"/>
      <name val="ＭＳ ゴシック"/>
      <family val="2"/>
      <charset val="128"/>
    </font>
    <font>
      <sz val="11"/>
      <name val="游ゴシック"/>
      <family val="2"/>
      <scheme val="minor"/>
    </font>
    <font>
      <b/>
      <sz val="11"/>
      <name val="游ゴシック"/>
      <family val="3"/>
      <charset val="128"/>
      <scheme val="minor"/>
    </font>
    <font>
      <sz val="6"/>
      <name val="ＭＳ ゴシック"/>
      <family val="2"/>
      <charset val="128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rgb="FFFF0000"/>
      <name val="ＭＳ ゴシック"/>
      <family val="2"/>
      <charset val="128"/>
    </font>
    <font>
      <u/>
      <sz val="9"/>
      <color theme="10"/>
      <name val="ＭＳ ゴシック"/>
      <family val="2"/>
      <charset val="128"/>
    </font>
    <font>
      <sz val="9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  <font>
      <sz val="9"/>
      <color rgb="FF00B0F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7" fillId="0" borderId="0" applyNumberFormat="0" applyFill="0" applyBorder="0" applyAlignment="0" applyProtection="0">
      <alignment vertical="center"/>
    </xf>
    <xf numFmtId="0" fontId="9" fillId="0" borderId="0">
      <alignment vertical="top"/>
    </xf>
    <xf numFmtId="0" fontId="11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Continuous" vertical="top"/>
    </xf>
    <xf numFmtId="0" fontId="2" fillId="0" borderId="2" xfId="1" applyFont="1" applyBorder="1" applyAlignment="1">
      <alignment horizontal="center" vertical="top"/>
    </xf>
    <xf numFmtId="0" fontId="1" fillId="0" borderId="3" xfId="1" applyBorder="1" applyAlignment="1">
      <alignment horizontal="center"/>
    </xf>
    <xf numFmtId="0" fontId="1" fillId="0" borderId="4" xfId="1" applyBorder="1"/>
    <xf numFmtId="0" fontId="1" fillId="0" borderId="4" xfId="1" applyBorder="1" applyAlignment="1">
      <alignment wrapText="1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6" xfId="1" applyBorder="1"/>
    <xf numFmtId="0" fontId="1" fillId="0" borderId="6" xfId="1" applyBorder="1" applyAlignment="1">
      <alignment wrapText="1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ill="1" applyBorder="1">
      <alignment vertical="center"/>
    </xf>
    <xf numFmtId="0" fontId="6" fillId="3" borderId="3" xfId="0" applyFont="1" applyFill="1" applyBorder="1">
      <alignment vertical="center"/>
    </xf>
    <xf numFmtId="0" fontId="0" fillId="2" borderId="3" xfId="0" applyFill="1" applyBorder="1" applyAlignment="1">
      <alignment horizontal="centerContinuous" vertical="center"/>
    </xf>
    <xf numFmtId="0" fontId="7" fillId="0" borderId="4" xfId="2" applyBorder="1" applyAlignment="1"/>
    <xf numFmtId="0" fontId="8" fillId="0" borderId="3" xfId="0" applyFont="1" applyBorder="1">
      <alignment vertical="center"/>
    </xf>
    <xf numFmtId="0" fontId="9" fillId="0" borderId="0" xfId="3">
      <alignment vertical="top"/>
    </xf>
    <xf numFmtId="0" fontId="9" fillId="0" borderId="0" xfId="4" applyFont="1">
      <alignment vertical="center"/>
    </xf>
    <xf numFmtId="0" fontId="9" fillId="0" borderId="0" xfId="3" applyAlignment="1">
      <alignment horizontal="centerContinuous" vertical="top"/>
    </xf>
    <xf numFmtId="0" fontId="9" fillId="0" borderId="0" xfId="3" applyAlignment="1">
      <alignment horizontal="center" vertical="top"/>
    </xf>
    <xf numFmtId="0" fontId="9" fillId="4" borderId="0" xfId="3" applyFill="1" applyAlignment="1">
      <alignment horizontal="centerContinuous" vertical="top"/>
    </xf>
    <xf numFmtId="0" fontId="9" fillId="4" borderId="0" xfId="3" applyFill="1">
      <alignment vertical="top"/>
    </xf>
    <xf numFmtId="0" fontId="13" fillId="0" borderId="0" xfId="3" applyFont="1">
      <alignment vertical="top"/>
    </xf>
    <xf numFmtId="0" fontId="9" fillId="0" borderId="3" xfId="3" applyBorder="1">
      <alignment vertical="top"/>
    </xf>
    <xf numFmtId="0" fontId="9" fillId="5" borderId="3" xfId="3" applyFill="1" applyBorder="1">
      <alignment vertical="top"/>
    </xf>
    <xf numFmtId="0" fontId="0" fillId="0" borderId="0" xfId="0" applyAlignment="1">
      <alignment horizontal="left" vertical="center" indent="1"/>
    </xf>
    <xf numFmtId="0" fontId="14" fillId="0" borderId="1" xfId="1" applyFont="1" applyBorder="1" applyAlignment="1">
      <alignment horizontal="center" vertical="top" wrapText="1"/>
    </xf>
    <xf numFmtId="0" fontId="14" fillId="0" borderId="1" xfId="1" applyFont="1" applyBorder="1" applyAlignment="1">
      <alignment horizontal="center" vertical="top"/>
    </xf>
    <xf numFmtId="0" fontId="14" fillId="0" borderId="2" xfId="1" applyFont="1" applyBorder="1" applyAlignment="1">
      <alignment horizontal="centerContinuous" vertical="top"/>
    </xf>
    <xf numFmtId="0" fontId="14" fillId="0" borderId="2" xfId="1" applyFont="1" applyBorder="1" applyAlignment="1">
      <alignment horizontal="center" vertical="top"/>
    </xf>
    <xf numFmtId="0" fontId="15" fillId="0" borderId="0" xfId="1" applyFont="1"/>
    <xf numFmtId="0" fontId="15" fillId="0" borderId="0" xfId="1" applyFont="1" applyAlignment="1">
      <alignment horizontal="center"/>
    </xf>
    <xf numFmtId="0" fontId="15" fillId="0" borderId="5" xfId="1" applyFont="1" applyBorder="1" applyAlignment="1">
      <alignment horizontal="center"/>
    </xf>
    <xf numFmtId="0" fontId="15" fillId="0" borderId="6" xfId="1" applyFont="1" applyBorder="1" applyAlignment="1">
      <alignment horizontal="center"/>
    </xf>
    <xf numFmtId="0" fontId="15" fillId="0" borderId="6" xfId="1" applyFont="1" applyBorder="1" applyAlignment="1">
      <alignment wrapText="1"/>
    </xf>
    <xf numFmtId="0" fontId="15" fillId="0" borderId="6" xfId="1" applyFont="1" applyBorder="1"/>
    <xf numFmtId="0" fontId="15" fillId="0" borderId="3" xfId="1" applyFont="1" applyBorder="1" applyAlignment="1">
      <alignment horizontal="center"/>
    </xf>
    <xf numFmtId="0" fontId="15" fillId="0" borderId="4" xfId="1" applyFont="1" applyBorder="1"/>
    <xf numFmtId="0" fontId="15" fillId="0" borderId="4" xfId="1" applyFont="1" applyBorder="1" applyAlignment="1">
      <alignment horizontal="center"/>
    </xf>
    <xf numFmtId="0" fontId="15" fillId="0" borderId="4" xfId="1" applyFont="1" applyBorder="1" applyAlignment="1">
      <alignment wrapText="1"/>
    </xf>
    <xf numFmtId="0" fontId="16" fillId="0" borderId="4" xfId="2" applyFont="1" applyBorder="1" applyAlignment="1"/>
    <xf numFmtId="0" fontId="16" fillId="0" borderId="6" xfId="2" applyFont="1" applyBorder="1" applyAlignment="1">
      <alignment wrapText="1"/>
    </xf>
  </cellXfs>
  <cellStyles count="5">
    <cellStyle name="ハイパーリンク" xfId="2" builtinId="8"/>
    <cellStyle name="標準" xfId="0" builtinId="0"/>
    <cellStyle name="標準 2" xfId="1" xr:uid="{4B116C1B-E5AF-422D-813F-F590258E4932}"/>
    <cellStyle name="標準 2 2" xfId="3" xr:uid="{C46C4C46-E081-4EDD-82B1-6D995E4030C0}"/>
    <cellStyle name="標準 3" xfId="4" xr:uid="{23B8E028-7CA1-41C4-999A-F97A9CBE175A}"/>
  </cellStyles>
  <dxfs count="26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aem\AppData\Roaming\Microsoft\AddIns\MyExcelAddin.xlam" TargetMode="External"/><Relationship Id="rId1" Type="http://schemas.openxmlformats.org/officeDocument/2006/relationships/externalLinkPath" Target="/Users/draem/AppData/Roaming/Microsoft/AddIns/MyExcel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etting"/>
    </sheetNames>
    <definedNames>
      <definedName name="getfilename"/>
    </defined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048007-8526-42DE-A339-9D8654C4D34C}" name="テーブル223" displayName="テーブル223" ref="A1:F170" totalsRowShown="0" headerRowDxfId="25" dataDxfId="23" headerRowBorderDxfId="24" tableBorderDxfId="22" totalsRowBorderDxfId="21" headerRowCellStyle="標準 2">
  <autoFilter ref="A1:F170" xr:uid="{00000000-0009-0000-0100-000001000000}"/>
  <tableColumns count="6">
    <tableColumn id="2" xr3:uid="{D99A842B-D9B6-4C9F-9FA3-4DF6CE6BDD1C}" name="タイミング_x000a_(移行前)" dataDxfId="20" dataCellStyle="標準 2"/>
    <tableColumn id="5" xr3:uid="{76EB8367-01C4-41B3-9DDC-88A368E31715}" name="タイミング_x000a_(移行後)" dataDxfId="19" dataCellStyle="標準 2"/>
    <tableColumn id="1" xr3:uid="{60F4688E-5497-471B-8448-F31F20035DD5}" name="カテゴリ2" dataDxfId="18" dataCellStyle="標準 2"/>
    <tableColumn id="3" xr3:uid="{C969242E-1AB3-48E9-BA43-2BB0F4826FEC}" name="列1" dataDxfId="17" dataCellStyle="標準 2"/>
    <tableColumn id="14" xr3:uid="{21D8CC79-387E-4056-8934-97B278BC68CD}" name="状態" dataDxfId="16" dataCellStyle="標準 2"/>
    <tableColumn id="15" xr3:uid="{68902BC1-ED87-4EA6-941E-472D4B2FD768}" name="備考" dataDxfId="15" dataCellStyle="標準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8A480A-6FD2-43C6-B3BA-4CF7AC7127B5}" name="テーブル2234" displayName="テーブル2234" ref="A1:E31" totalsRowShown="0" headerRowDxfId="14" headerRowBorderDxfId="13" tableBorderDxfId="12" totalsRowBorderDxfId="11" headerRowCellStyle="標準 2">
  <autoFilter ref="A1:E31" xr:uid="{00000000-0009-0000-0100-000001000000}"/>
  <tableColumns count="5">
    <tableColumn id="2" xr3:uid="{CEB566B4-6D6F-4F25-B33A-D611DB93E464}" name="タイミング" dataDxfId="10" dataCellStyle="標準 2"/>
    <tableColumn id="1" xr3:uid="{4C641D77-0FCC-41F0-821A-5DA16D3AE90A}" name="カテゴリ2" dataDxfId="9" dataCellStyle="標準 2"/>
    <tableColumn id="3" xr3:uid="{6B098D03-165C-4A2A-A512-C837659BE2C8}" name="列1" dataDxfId="8" dataCellStyle="標準 2"/>
    <tableColumn id="14" xr3:uid="{216A3697-FE04-4C9D-8A94-D348CE32B4A5}" name="状態" dataDxfId="7" dataCellStyle="標準 2"/>
    <tableColumn id="15" xr3:uid="{ED56086A-6964-4D3B-94F0-C34432CC72F5}" name="備考" dataDxfId="6" dataCellStyle="標準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aemonash2.github.io/keepass_sft/keepas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raemonash2/other/archive/master.zip" TargetMode="External"/><Relationship Id="rId2" Type="http://schemas.openxmlformats.org/officeDocument/2006/relationships/hyperlink" Target="https://github.com/draemonash2/programs/archive/master.zip" TargetMode="External"/><Relationship Id="rId1" Type="http://schemas.openxmlformats.org/officeDocument/2006/relationships/hyperlink" Target="https://github.com/draemonash2/codes/archive/master.zip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1885-7ADF-4EF5-BB14-51F21FAD913F}">
  <sheetPr codeName="Sheet1">
    <tabColor theme="8" tint="0.79998168889431442"/>
    <outlinePr summaryBelow="0" summaryRight="0"/>
  </sheetPr>
  <dimension ref="C3:G5"/>
  <sheetViews>
    <sheetView workbookViewId="0">
      <selection activeCell="G7" sqref="G7"/>
    </sheetView>
  </sheetViews>
  <sheetFormatPr defaultColWidth="3.83203125" defaultRowHeight="11.25"/>
  <sheetData>
    <row r="3" spans="3:7">
      <c r="C3" t="s">
        <v>555</v>
      </c>
      <c r="G3" t="s">
        <v>556</v>
      </c>
    </row>
    <row r="4" spans="3:7">
      <c r="C4" t="s">
        <v>554</v>
      </c>
      <c r="G4" t="s">
        <v>551</v>
      </c>
    </row>
    <row r="5" spans="3:7">
      <c r="C5" t="s">
        <v>553</v>
      </c>
      <c r="G5" t="s">
        <v>552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4AFC-7BB5-4B7E-8CCB-CE443B1CFA59}">
  <sheetPr codeName="Sheet10">
    <tabColor theme="5" tint="0.79998168889431442"/>
  </sheetPr>
  <dimension ref="A1:C10"/>
  <sheetViews>
    <sheetView workbookViewId="0">
      <selection activeCell="G44" sqref="G44"/>
    </sheetView>
  </sheetViews>
  <sheetFormatPr defaultRowHeight="11.25"/>
  <cols>
    <col min="1" max="1" width="20.1640625" bestFit="1" customWidth="1"/>
    <col min="2" max="2" width="30.5" bestFit="1" customWidth="1"/>
  </cols>
  <sheetData>
    <row r="1" spans="1:3">
      <c r="A1" t="s">
        <v>57</v>
      </c>
      <c r="C1" t="str">
        <f>"mkdir ""%USERPROFILE%\_root"""</f>
        <v>mkdir "%USERPROFILE%\_root"</v>
      </c>
    </row>
    <row r="2" spans="1:3">
      <c r="A2" s="32" t="s">
        <v>534</v>
      </c>
      <c r="B2" t="s">
        <v>535</v>
      </c>
      <c r="C2" t="str">
        <f>"mkdir ""%USERPROFILE%\_root\"&amp;A2&amp;""""</f>
        <v>mkdir "%USERPROFILE%\_root\00_indirect"</v>
      </c>
    </row>
    <row r="3" spans="1:3">
      <c r="A3" s="32" t="s">
        <v>536</v>
      </c>
      <c r="B3" t="s">
        <v>537</v>
      </c>
      <c r="C3" t="str">
        <f t="shared" ref="C3:C9" si="0">"mkdir ""%USERPROFILE%\_root\"&amp;A3&amp;""""</f>
        <v>mkdir "%USERPROFILE%\_root\10_workitem"</v>
      </c>
    </row>
    <row r="4" spans="1:3">
      <c r="A4" s="32" t="s">
        <v>538</v>
      </c>
      <c r="B4" t="s">
        <v>539</v>
      </c>
      <c r="C4" t="str">
        <f t="shared" si="0"/>
        <v>mkdir "%USERPROFILE%\_root\20_src"</v>
      </c>
    </row>
    <row r="5" spans="1:3">
      <c r="A5" s="32" t="s">
        <v>540</v>
      </c>
      <c r="B5" t="s">
        <v>541</v>
      </c>
      <c r="C5" t="str">
        <f t="shared" si="0"/>
        <v>mkdir "%USERPROFILE%\_root\21_doc"</v>
      </c>
    </row>
    <row r="6" spans="1:3">
      <c r="A6" s="32" t="s">
        <v>542</v>
      </c>
      <c r="B6" t="s">
        <v>543</v>
      </c>
      <c r="C6" t="str">
        <f t="shared" si="0"/>
        <v>mkdir "%USERPROFILE%\_root\30_tool"</v>
      </c>
    </row>
    <row r="7" spans="1:3">
      <c r="A7" s="32" t="s">
        <v>544</v>
      </c>
      <c r="B7" t="s">
        <v>545</v>
      </c>
      <c r="C7" t="str">
        <f t="shared" si="0"/>
        <v>mkdir "%USERPROFILE%\_root\38_programs"</v>
      </c>
    </row>
    <row r="8" spans="1:3">
      <c r="A8" s="32" t="s">
        <v>546</v>
      </c>
      <c r="B8" t="s">
        <v>547</v>
      </c>
      <c r="C8" t="str">
        <f t="shared" si="0"/>
        <v>mkdir "%USERPROFILE%\_root\39_other"</v>
      </c>
    </row>
    <row r="9" spans="1:3">
      <c r="A9" s="32" t="s">
        <v>548</v>
      </c>
      <c r="B9" t="s">
        <v>549</v>
      </c>
      <c r="C9" t="str">
        <f t="shared" si="0"/>
        <v>mkdir "%USERPROFILE%\_root\40_workspace"</v>
      </c>
    </row>
    <row r="10" spans="1:3">
      <c r="C10" t="s">
        <v>550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2800-9A9D-462F-B766-66624AB39BBF}">
  <sheetPr codeName="Sheet2">
    <tabColor theme="8" tint="0.79998168889431442"/>
  </sheetPr>
  <dimension ref="A1:L50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6" sqref="A26"/>
    </sheetView>
  </sheetViews>
  <sheetFormatPr defaultRowHeight="11.25"/>
  <cols>
    <col min="1" max="1" width="22.33203125" customWidth="1"/>
    <col min="2" max="2" width="33.5" customWidth="1"/>
    <col min="3" max="3" width="6" style="17" bestFit="1" customWidth="1"/>
    <col min="4" max="4" width="10" style="17" bestFit="1" customWidth="1"/>
    <col min="5" max="5" width="8" style="17" bestFit="1" customWidth="1"/>
    <col min="6" max="7" width="10.5" style="17" customWidth="1"/>
    <col min="8" max="8" width="116.5" bestFit="1" customWidth="1"/>
    <col min="9" max="9" width="67.6640625" customWidth="1"/>
    <col min="10" max="11" width="31.83203125" customWidth="1"/>
  </cols>
  <sheetData>
    <row r="1" spans="1:12">
      <c r="F1" s="20" t="s">
        <v>121</v>
      </c>
      <c r="G1" s="20"/>
      <c r="H1" s="20" t="s">
        <v>115</v>
      </c>
      <c r="I1" s="20"/>
      <c r="J1" s="20" t="s">
        <v>64</v>
      </c>
      <c r="K1" s="20"/>
      <c r="L1" t="s">
        <v>65</v>
      </c>
    </row>
    <row r="2" spans="1:12">
      <c r="A2" s="16" t="s">
        <v>71</v>
      </c>
      <c r="B2" s="16" t="s">
        <v>72</v>
      </c>
      <c r="C2" s="16" t="s">
        <v>557</v>
      </c>
      <c r="D2" s="16" t="s">
        <v>31</v>
      </c>
      <c r="E2" s="16" t="s">
        <v>36</v>
      </c>
      <c r="F2" s="16" t="s">
        <v>62</v>
      </c>
      <c r="G2" s="16" t="s">
        <v>119</v>
      </c>
      <c r="H2" s="16" t="s">
        <v>116</v>
      </c>
      <c r="I2" s="16" t="s">
        <v>117</v>
      </c>
      <c r="J2" s="16" t="s">
        <v>120</v>
      </c>
      <c r="K2" s="16" t="s">
        <v>118</v>
      </c>
      <c r="L2" t="s">
        <v>65</v>
      </c>
    </row>
    <row r="3" spans="1:12">
      <c r="A3" s="14" t="s">
        <v>73</v>
      </c>
      <c r="B3" s="14" t="s">
        <v>57</v>
      </c>
      <c r="C3" s="15" t="s">
        <v>558</v>
      </c>
      <c r="D3" s="15" t="s">
        <v>34</v>
      </c>
      <c r="E3" s="15" t="s">
        <v>33</v>
      </c>
      <c r="F3" s="15" t="s">
        <v>63</v>
      </c>
      <c r="G3" s="15" t="s">
        <v>6</v>
      </c>
      <c r="H3" s="14" t="s">
        <v>53</v>
      </c>
      <c r="I3" s="14" t="s">
        <v>54</v>
      </c>
      <c r="J3" s="14" t="str">
        <f t="shared" ref="J3:J38" si="0">IF(F3="○","rename """&amp;H3&amp;""" """&amp;RIGHT(H3,LEN(H3)-FIND("●",SUBSTITUTE(H3,"\","●",LEN(H3)-LEN(SUBSTITUTE(H3,"\","")))))&amp;"_bak""","")</f>
        <v/>
      </c>
      <c r="K3" s="14" t="str">
        <f t="shared" ref="K3:K38" si="1">IF(G3&lt;&gt;"○","",
IF(
D3="symbolic",
"mklink "&amp;IF(E3="folder","/d ","")&amp;""""&amp;H3&amp;""" """&amp;I3&amp;"""",
"powershell ""$s=(New-Object -COM WScript.Shell).CreateShortcut('"&amp;H3&amp;".lnk');$s.TargetPath='"&amp;I3&amp;"';$s.Save()"""
))</f>
        <v>mklink /d "C:\root" "%USERPROFILE%\_root"</v>
      </c>
      <c r="L3" t="s">
        <v>65</v>
      </c>
    </row>
    <row r="4" spans="1:12">
      <c r="A4" s="14" t="s">
        <v>73</v>
      </c>
      <c r="B4" s="14" t="s">
        <v>7</v>
      </c>
      <c r="C4" s="15" t="s">
        <v>558</v>
      </c>
      <c r="D4" s="15" t="s">
        <v>34</v>
      </c>
      <c r="E4" s="15" t="s">
        <v>33</v>
      </c>
      <c r="F4" s="15" t="s">
        <v>63</v>
      </c>
      <c r="G4" s="15" t="s">
        <v>6</v>
      </c>
      <c r="H4" s="14" t="s">
        <v>51</v>
      </c>
      <c r="I4" s="14" t="s">
        <v>55</v>
      </c>
      <c r="J4" s="14" t="str">
        <f t="shared" si="0"/>
        <v/>
      </c>
      <c r="K4" s="14" t="str">
        <f t="shared" si="1"/>
        <v>mklink /d "C:\codes" "%USERPROFILE%\_root\30_tool"</v>
      </c>
      <c r="L4" t="s">
        <v>65</v>
      </c>
    </row>
    <row r="5" spans="1:12">
      <c r="A5" s="14" t="s">
        <v>73</v>
      </c>
      <c r="B5" s="14" t="s">
        <v>74</v>
      </c>
      <c r="C5" s="15" t="s">
        <v>558</v>
      </c>
      <c r="D5" s="15" t="s">
        <v>34</v>
      </c>
      <c r="E5" s="15" t="s">
        <v>33</v>
      </c>
      <c r="F5" s="15" t="s">
        <v>63</v>
      </c>
      <c r="G5" s="15" t="s">
        <v>6</v>
      </c>
      <c r="H5" s="14" t="s">
        <v>56</v>
      </c>
      <c r="I5" s="14" t="s">
        <v>114</v>
      </c>
      <c r="J5" s="14" t="str">
        <f t="shared" si="0"/>
        <v/>
      </c>
      <c r="K5" s="14" t="str">
        <f t="shared" si="1"/>
        <v>mklink /d "C:\prg_exe" "%USERPROFILE%\_root\38_programs"</v>
      </c>
      <c r="L5" t="s">
        <v>65</v>
      </c>
    </row>
    <row r="6" spans="1:12">
      <c r="A6" s="14" t="s">
        <v>73</v>
      </c>
      <c r="B6" s="14" t="s">
        <v>8</v>
      </c>
      <c r="C6" s="15" t="s">
        <v>558</v>
      </c>
      <c r="D6" s="15" t="s">
        <v>34</v>
      </c>
      <c r="E6" s="15" t="s">
        <v>33</v>
      </c>
      <c r="F6" s="15" t="s">
        <v>63</v>
      </c>
      <c r="G6" s="15" t="s">
        <v>6</v>
      </c>
      <c r="H6" s="14" t="s">
        <v>52</v>
      </c>
      <c r="I6" s="14" t="s">
        <v>113</v>
      </c>
      <c r="J6" s="14" t="str">
        <f t="shared" si="0"/>
        <v/>
      </c>
      <c r="K6" s="14" t="str">
        <f>IF(G6&lt;&gt;"○","",
IF(
D6="symbolic",
"mklink "&amp;IF(E6="folder","/d ","")&amp;""""&amp;H6&amp;""" """&amp;I6&amp;"""",
"powershell ""$s=(New-Object -COM WScript.Shell).CreateShortcut('"&amp;H6&amp;".lnk');$s.TargetPath='"&amp;I6&amp;"';$s.Save()"""
))</f>
        <v>mklink /d "C:\other" "%USERPROFILE%\_root\39_other"</v>
      </c>
      <c r="L6" t="s">
        <v>65</v>
      </c>
    </row>
    <row r="7" spans="1:12">
      <c r="A7" s="22" t="s">
        <v>75</v>
      </c>
      <c r="B7" s="14" t="s">
        <v>76</v>
      </c>
      <c r="C7" s="15" t="s">
        <v>559</v>
      </c>
      <c r="D7" s="15" t="s">
        <v>34</v>
      </c>
      <c r="E7" s="15" t="s">
        <v>33</v>
      </c>
      <c r="F7" s="15" t="s">
        <v>6</v>
      </c>
      <c r="G7" s="15" t="s">
        <v>6</v>
      </c>
      <c r="H7" s="14" t="s">
        <v>30</v>
      </c>
      <c r="I7" s="14" t="s">
        <v>11</v>
      </c>
      <c r="J7" s="14" t="str">
        <f t="shared" si="0"/>
        <v>rename "%USERPROFILE%\AppData\Roaming\Microsoft\AddIns" "AddIns_bak"</v>
      </c>
      <c r="K7" s="14" t="str">
        <f t="shared" si="1"/>
        <v>mklink /d "%USERPROFILE%\AppData\Roaming\Microsoft\AddIns" "C:\codes\vba\excel\AddIns"</v>
      </c>
      <c r="L7" t="s">
        <v>65</v>
      </c>
    </row>
    <row r="8" spans="1:12">
      <c r="A8" s="22" t="s">
        <v>75</v>
      </c>
      <c r="B8" s="14" t="s">
        <v>77</v>
      </c>
      <c r="C8" s="15" t="s">
        <v>559</v>
      </c>
      <c r="D8" s="15" t="s">
        <v>34</v>
      </c>
      <c r="E8" s="15" t="s">
        <v>33</v>
      </c>
      <c r="F8" s="15" t="s">
        <v>6</v>
      </c>
      <c r="G8" s="15" t="s">
        <v>6</v>
      </c>
      <c r="H8" s="14" t="s">
        <v>58</v>
      </c>
      <c r="I8" s="14" t="s">
        <v>59</v>
      </c>
      <c r="J8" s="14" t="str">
        <f t="shared" si="0"/>
        <v>rename "%USERPROFILE%\AppData\Roaming\Microsoft\Word\STARTUP" "STARTUP_bak"</v>
      </c>
      <c r="K8" s="14" t="str">
        <f t="shared" si="1"/>
        <v>mklink /d "%USERPROFILE%\AppData\Roaming\Microsoft\Word\STARTUP" "C:\codes\vba\word\AddIns"</v>
      </c>
      <c r="L8" t="s">
        <v>65</v>
      </c>
    </row>
    <row r="9" spans="1:12">
      <c r="A9" s="22" t="s">
        <v>75</v>
      </c>
      <c r="B9" s="14" t="s">
        <v>78</v>
      </c>
      <c r="C9" s="15" t="s">
        <v>559</v>
      </c>
      <c r="D9" s="15" t="s">
        <v>34</v>
      </c>
      <c r="E9" s="15" t="s">
        <v>33</v>
      </c>
      <c r="F9" s="15" t="s">
        <v>6</v>
      </c>
      <c r="G9" s="15" t="s">
        <v>6</v>
      </c>
      <c r="H9" s="14" t="s">
        <v>61</v>
      </c>
      <c r="I9" s="14" t="s">
        <v>60</v>
      </c>
      <c r="J9" s="14" t="str">
        <f t="shared" si="0"/>
        <v>rename "%USERPROFILE%\AppData\Roaming\Microsoft\Outlook" "Outlook_bak"</v>
      </c>
      <c r="K9" s="14" t="str">
        <f t="shared" si="1"/>
        <v>mklink /d "%USERPROFILE%\AppData\Roaming\Microsoft\Outlook" "C:\codes\vba\outlook\AddIns"</v>
      </c>
      <c r="L9" t="s">
        <v>65</v>
      </c>
    </row>
    <row r="10" spans="1:12">
      <c r="A10" s="22" t="s">
        <v>705</v>
      </c>
      <c r="B10" s="14" t="s">
        <v>80</v>
      </c>
      <c r="C10" s="15" t="s">
        <v>559</v>
      </c>
      <c r="D10" s="15" t="s">
        <v>34</v>
      </c>
      <c r="E10" s="15" t="s">
        <v>33</v>
      </c>
      <c r="F10" s="15" t="s">
        <v>6</v>
      </c>
      <c r="G10" s="15" t="s">
        <v>6</v>
      </c>
      <c r="H10" s="14" t="s">
        <v>680</v>
      </c>
      <c r="I10" s="14" t="s">
        <v>16</v>
      </c>
      <c r="J10" s="14" t="str">
        <f t="shared" si="0"/>
        <v>rename "C:\prg_exe\Hidemaru\macro" "macro_bak"</v>
      </c>
      <c r="K10" s="14" t="str">
        <f t="shared" si="1"/>
        <v>mklink /d "C:\prg_exe\Hidemaru\macro" "C:\codes\hmac"</v>
      </c>
      <c r="L10" t="s">
        <v>65</v>
      </c>
    </row>
    <row r="11" spans="1:12">
      <c r="A11" s="22" t="s">
        <v>705</v>
      </c>
      <c r="B11" s="14" t="s">
        <v>81</v>
      </c>
      <c r="C11" s="15" t="s">
        <v>559</v>
      </c>
      <c r="D11" s="15" t="s">
        <v>34</v>
      </c>
      <c r="E11" s="15" t="s">
        <v>33</v>
      </c>
      <c r="F11" s="15" t="s">
        <v>6</v>
      </c>
      <c r="G11" s="15" t="s">
        <v>6</v>
      </c>
      <c r="H11" s="14" t="s">
        <v>28</v>
      </c>
      <c r="I11" s="14" t="s">
        <v>19</v>
      </c>
      <c r="J11" s="14" t="str">
        <f t="shared" si="0"/>
        <v>rename "C:\prg_exe\Hidemaru\setting" "setting_bak"</v>
      </c>
      <c r="K11" s="14" t="str">
        <f t="shared" si="1"/>
        <v>mklink /d "C:\prg_exe\Hidemaru\setting" "C:\other\setting\hidemaru"</v>
      </c>
      <c r="L11" t="s">
        <v>65</v>
      </c>
    </row>
    <row r="12" spans="1:12">
      <c r="A12" s="22" t="s">
        <v>708</v>
      </c>
      <c r="B12" s="14" t="s">
        <v>82</v>
      </c>
      <c r="C12" s="15" t="s">
        <v>559</v>
      </c>
      <c r="D12" s="15" t="s">
        <v>34</v>
      </c>
      <c r="E12" s="15" t="s">
        <v>32</v>
      </c>
      <c r="F12" s="15" t="s">
        <v>6</v>
      </c>
      <c r="G12" s="15" t="s">
        <v>6</v>
      </c>
      <c r="H12" s="14" t="s">
        <v>20</v>
      </c>
      <c r="I12" s="14" t="s">
        <v>9</v>
      </c>
      <c r="J12" s="14" t="str">
        <f t="shared" si="0"/>
        <v>rename "C:\prg_exe\Vim\_gvimrc" "_gvimrc_bak"</v>
      </c>
      <c r="K12" s="14" t="str">
        <f t="shared" si="1"/>
        <v>mklink "C:\prg_exe\Vim\_gvimrc" "C:\codes\vim\_gvimrc"</v>
      </c>
      <c r="L12" t="s">
        <v>65</v>
      </c>
    </row>
    <row r="13" spans="1:12">
      <c r="A13" s="22" t="s">
        <v>708</v>
      </c>
      <c r="B13" s="14" t="s">
        <v>83</v>
      </c>
      <c r="C13" s="15" t="s">
        <v>559</v>
      </c>
      <c r="D13" s="15" t="s">
        <v>34</v>
      </c>
      <c r="E13" s="15" t="s">
        <v>32</v>
      </c>
      <c r="F13" s="15" t="s">
        <v>6</v>
      </c>
      <c r="G13" s="15" t="s">
        <v>6</v>
      </c>
      <c r="H13" s="14" t="s">
        <v>21</v>
      </c>
      <c r="I13" s="14" t="s">
        <v>10</v>
      </c>
      <c r="J13" s="14" t="str">
        <f t="shared" si="0"/>
        <v>rename "C:\prg_exe\Vim\_vimrc" "_vimrc_bak"</v>
      </c>
      <c r="K13" s="14" t="str">
        <f t="shared" si="1"/>
        <v>mklink "C:\prg_exe\Vim\_vimrc" "C:\codes\vim\_vimrc"</v>
      </c>
      <c r="L13" t="s">
        <v>65</v>
      </c>
    </row>
    <row r="14" spans="1:12">
      <c r="A14" s="22" t="s">
        <v>84</v>
      </c>
      <c r="B14" s="14" t="s">
        <v>85</v>
      </c>
      <c r="C14" s="15" t="s">
        <v>559</v>
      </c>
      <c r="D14" s="15" t="s">
        <v>34</v>
      </c>
      <c r="E14" s="15" t="s">
        <v>32</v>
      </c>
      <c r="F14" s="15" t="s">
        <v>6</v>
      </c>
      <c r="G14" s="15" t="s">
        <v>6</v>
      </c>
      <c r="H14" s="14" t="s">
        <v>22</v>
      </c>
      <c r="I14" s="14" t="s">
        <v>12</v>
      </c>
      <c r="J14" s="14" t="str">
        <f t="shared" si="0"/>
        <v>rename "C:\prg_exe\Vim\_plugins_user\bufferlist.vim\plugin\bufferlist.vim" "bufferlist.vim_bak"</v>
      </c>
      <c r="K14" s="14" t="str">
        <f t="shared" si="1"/>
        <v>mklink "C:\prg_exe\Vim\_plugins_user\bufferlist.vim\plugin\bufferlist.vim" "C:\codes\vim\_plugins_user\bufferlist.vim\plugin\bufferlist.vim"</v>
      </c>
      <c r="L14" t="s">
        <v>65</v>
      </c>
    </row>
    <row r="15" spans="1:12">
      <c r="A15" s="22" t="s">
        <v>84</v>
      </c>
      <c r="B15" s="14" t="s">
        <v>86</v>
      </c>
      <c r="C15" s="15" t="s">
        <v>559</v>
      </c>
      <c r="D15" s="15" t="s">
        <v>34</v>
      </c>
      <c r="E15" s="15" t="s">
        <v>32</v>
      </c>
      <c r="F15" s="15" t="s">
        <v>6</v>
      </c>
      <c r="G15" s="15" t="s">
        <v>6</v>
      </c>
      <c r="H15" s="14" t="s">
        <v>23</v>
      </c>
      <c r="I15" s="14" t="s">
        <v>13</v>
      </c>
      <c r="J15" s="14" t="str">
        <f t="shared" si="0"/>
        <v>rename "C:\prg_exe\Vim\_plugins_user\FavEx\plugin\favex.vim" "favex.vim_bak"</v>
      </c>
      <c r="K15" s="14" t="str">
        <f t="shared" si="1"/>
        <v>mklink "C:\prg_exe\Vim\_plugins_user\FavEx\plugin\favex.vim" "C:\codes\vim\_plugins_user\FavEx\plugin\favex.vim"</v>
      </c>
      <c r="L15" t="s">
        <v>65</v>
      </c>
    </row>
    <row r="16" spans="1:12">
      <c r="A16" s="22" t="s">
        <v>84</v>
      </c>
      <c r="B16" s="14" t="s">
        <v>87</v>
      </c>
      <c r="C16" s="15" t="s">
        <v>559</v>
      </c>
      <c r="D16" s="15" t="s">
        <v>34</v>
      </c>
      <c r="E16" s="15" t="s">
        <v>32</v>
      </c>
      <c r="F16" s="15" t="s">
        <v>6</v>
      </c>
      <c r="G16" s="15" t="s">
        <v>6</v>
      </c>
      <c r="H16" s="14" t="s">
        <v>24</v>
      </c>
      <c r="I16" s="14" t="s">
        <v>14</v>
      </c>
      <c r="J16" s="14" t="str">
        <f t="shared" si="0"/>
        <v>rename "C:\prg_exe\Vim\_plugins_user\FavEx\favlist" "favlist_bak"</v>
      </c>
      <c r="K16" s="14" t="str">
        <f t="shared" si="1"/>
        <v>mklink "C:\prg_exe\Vim\_plugins_user\FavEx\favlist" "C:\codes\vim\_plugins_user\FavEx\favlist"</v>
      </c>
      <c r="L16" t="s">
        <v>65</v>
      </c>
    </row>
    <row r="17" spans="1:12">
      <c r="A17" s="22" t="s">
        <v>84</v>
      </c>
      <c r="B17" s="14" t="s">
        <v>88</v>
      </c>
      <c r="C17" s="15" t="s">
        <v>559</v>
      </c>
      <c r="D17" s="15" t="s">
        <v>34</v>
      </c>
      <c r="E17" s="15" t="s">
        <v>32</v>
      </c>
      <c r="F17" s="15" t="s">
        <v>6</v>
      </c>
      <c r="G17" s="15" t="s">
        <v>6</v>
      </c>
      <c r="H17" s="14" t="s">
        <v>25</v>
      </c>
      <c r="I17" s="14" t="s">
        <v>15</v>
      </c>
      <c r="J17" s="14" t="str">
        <f t="shared" si="0"/>
        <v>rename "C:\prg_exe\Vim\_plugins_user\jellybeans.vim\colors\jellybeans.vim" "jellybeans.vim_bak"</v>
      </c>
      <c r="K17" s="14" t="str">
        <f t="shared" si="1"/>
        <v>mklink "C:\prg_exe\Vim\_plugins_user\jellybeans.vim\colors\jellybeans.vim" "C:\codes\vim\_plugins_user\jellybeans.vim\colors\jellybeans.vim"</v>
      </c>
      <c r="L17" t="s">
        <v>65</v>
      </c>
    </row>
    <row r="18" spans="1:12">
      <c r="A18" s="22" t="s">
        <v>84</v>
      </c>
      <c r="B18" s="14" t="s">
        <v>89</v>
      </c>
      <c r="C18" s="15" t="s">
        <v>559</v>
      </c>
      <c r="D18" s="15" t="s">
        <v>34</v>
      </c>
      <c r="E18" s="15" t="s">
        <v>32</v>
      </c>
      <c r="F18" s="15" t="s">
        <v>6</v>
      </c>
      <c r="G18" s="15" t="s">
        <v>6</v>
      </c>
      <c r="H18" s="14" t="s">
        <v>26</v>
      </c>
      <c r="I18" s="14" t="s">
        <v>17</v>
      </c>
      <c r="J18" s="14" t="str">
        <f t="shared" si="0"/>
        <v>rename "C:\prg_exe\Vim\_plugins_user\mark.vim\plugin\mark.vim" "mark.vim_bak"</v>
      </c>
      <c r="K18" s="14" t="str">
        <f t="shared" si="1"/>
        <v>mklink "C:\prg_exe\Vim\_plugins_user\mark.vim\plugin\mark.vim" "C:\codes\vim\_plugins_user\mark.vim\plugin\mark.vim"</v>
      </c>
      <c r="L18" t="s">
        <v>65</v>
      </c>
    </row>
    <row r="19" spans="1:12">
      <c r="A19" s="22" t="s">
        <v>84</v>
      </c>
      <c r="B19" s="14" t="s">
        <v>90</v>
      </c>
      <c r="C19" s="15" t="s">
        <v>559</v>
      </c>
      <c r="D19" s="15" t="s">
        <v>34</v>
      </c>
      <c r="E19" s="15" t="s">
        <v>32</v>
      </c>
      <c r="F19" s="15" t="s">
        <v>6</v>
      </c>
      <c r="G19" s="15" t="s">
        <v>6</v>
      </c>
      <c r="H19" s="14" t="s">
        <v>27</v>
      </c>
      <c r="I19" s="14" t="s">
        <v>18</v>
      </c>
      <c r="J19" s="14" t="str">
        <f t="shared" si="0"/>
        <v>rename "C:\prg_exe\Vim\_plugins_user\qfixapp\autoload\qfixgrep.vim" "qfixgrep.vim_bak"</v>
      </c>
      <c r="K19" s="14" t="str">
        <f t="shared" si="1"/>
        <v>mklink "C:\prg_exe\Vim\_plugins_user\qfixapp\autoload\qfixgrep.vim" "C:\codes\vim\_plugins_user\qfixapp\autoload\qfixgrep.vim"</v>
      </c>
      <c r="L19" t="s">
        <v>65</v>
      </c>
    </row>
    <row r="20" spans="1:12">
      <c r="A20" s="14" t="s">
        <v>706</v>
      </c>
      <c r="B20" s="14" t="s">
        <v>698</v>
      </c>
      <c r="C20" s="15" t="s">
        <v>559</v>
      </c>
      <c r="D20" s="15" t="s">
        <v>34</v>
      </c>
      <c r="E20" s="15" t="s">
        <v>32</v>
      </c>
      <c r="F20" s="15" t="s">
        <v>6</v>
      </c>
      <c r="G20" s="15" t="s">
        <v>6</v>
      </c>
      <c r="H20" s="14" t="s">
        <v>700</v>
      </c>
      <c r="I20" s="14" t="s">
        <v>701</v>
      </c>
      <c r="J20" s="14" t="str">
        <f>IF(F20="○","rename """&amp;H20&amp;""" """&amp;RIGHT(H20,LEN(H20)-FIND("●",SUBSTITUTE(H20,"\","●",LEN(H20)-LEN(SUBSTITUTE(H20,"\","")))))&amp;"_bak""","")</f>
        <v>rename "C:\prg_exe\VSCode\data\user-data\User\keybindings.json" "keybindings.json_bak"</v>
      </c>
      <c r="K20" s="14" t="str">
        <f>IF(G20&lt;&gt;"○","",
IF(
D20="symbolic",
"mklink "&amp;IF(E20="folder","/d ","")&amp;""""&amp;H20&amp;""" """&amp;I20&amp;"""",
"powershell ""$s=(New-Object -COM WScript.Shell).CreateShortcut('"&amp;H20&amp;".lnk');$s.TargetPath='"&amp;I20&amp;"';$s.Save()"""
))</f>
        <v>mklink "C:\prg_exe\VSCode\data\user-data\User\keybindings.json" "C:\codes\vscode\keybindings.json"</v>
      </c>
      <c r="L20" t="s">
        <v>65</v>
      </c>
    </row>
    <row r="21" spans="1:12">
      <c r="A21" s="14" t="s">
        <v>706</v>
      </c>
      <c r="B21" s="14" t="s">
        <v>699</v>
      </c>
      <c r="C21" s="15" t="s">
        <v>559</v>
      </c>
      <c r="D21" s="15" t="s">
        <v>34</v>
      </c>
      <c r="E21" s="15" t="s">
        <v>32</v>
      </c>
      <c r="F21" s="15" t="s">
        <v>6</v>
      </c>
      <c r="G21" s="15" t="s">
        <v>6</v>
      </c>
      <c r="H21" s="14" t="s">
        <v>702</v>
      </c>
      <c r="I21" s="14" t="s">
        <v>703</v>
      </c>
      <c r="J21" s="14" t="str">
        <f>IF(F21="○","rename """&amp;H21&amp;""" """&amp;RIGHT(H21,LEN(H21)-FIND("●",SUBSTITUTE(H21,"\","●",LEN(H21)-LEN(SUBSTITUTE(H21,"\","")))))&amp;"_bak""","")</f>
        <v>rename "C:\prg_exe\VSCode\data\user-data\User\settings.json" "settings.json_bak"</v>
      </c>
      <c r="K21" s="14" t="str">
        <f>IF(G21&lt;&gt;"○","",
IF(
D21="symbolic",
"mklink "&amp;IF(E21="folder","/d ","")&amp;""""&amp;H21&amp;""" """&amp;I21&amp;"""",
"powershell ""$s=(New-Object -COM WScript.Shell).CreateShortcut('"&amp;H21&amp;".lnk');$s.TargetPath='"&amp;I21&amp;"';$s.Save()"""
))</f>
        <v>mklink "C:\prg_exe\VSCode\data\user-data\User\settings.json" "C:\codes\vscode\settings.json"</v>
      </c>
      <c r="L21" t="s">
        <v>65</v>
      </c>
    </row>
    <row r="22" spans="1:12">
      <c r="A22" s="22" t="s">
        <v>707</v>
      </c>
      <c r="B22" s="14" t="s">
        <v>108</v>
      </c>
      <c r="C22" s="15" t="s">
        <v>559</v>
      </c>
      <c r="D22" s="15" t="s">
        <v>34</v>
      </c>
      <c r="E22" s="15" t="s">
        <v>32</v>
      </c>
      <c r="F22" s="15" t="s">
        <v>63</v>
      </c>
      <c r="G22" s="15" t="s">
        <v>6</v>
      </c>
      <c r="H22" s="14" t="s">
        <v>29</v>
      </c>
      <c r="I22" s="14" t="s">
        <v>679</v>
      </c>
      <c r="J22" s="14" t="str">
        <f>IF(F22="○","rename """&amp;H22&amp;""" """&amp;RIGHT(H22,LEN(H22)-FIND("●",SUBSTITUTE(H22,"\","●",LEN(H22)-LEN(SUBSTITUTE(H22,"\","")))))&amp;"_bak""","")</f>
        <v/>
      </c>
      <c r="K22" s="14" t="str">
        <f>IF(G22&lt;&gt;"○","",
IF(
D22="symbolic",
"mklink "&amp;IF(E22="folder","/d ","")&amp;""""&amp;H22&amp;""" """&amp;I22&amp;"""",
"powershell ""$s=(New-Object -COM WScript.Shell).CreateShortcut('"&amp;H22&amp;".lnk');$s.TargetPath='"&amp;I22&amp;"';$s.Save()"""
))</f>
        <v>mklink "%USERPROFILE%\AppData\Local\Packages\Microsoft.WindowsTerminal_8wekyb3d8bbwe\LocalState\settings.json" "C:\codes\winterm\settings.json"</v>
      </c>
      <c r="L22" t="s">
        <v>65</v>
      </c>
    </row>
    <row r="23" spans="1:12">
      <c r="A23" s="22" t="s">
        <v>91</v>
      </c>
      <c r="B23" s="22" t="s">
        <v>92</v>
      </c>
      <c r="C23" s="15" t="s">
        <v>558</v>
      </c>
      <c r="D23" s="15" t="s">
        <v>35</v>
      </c>
      <c r="E23" s="15" t="s">
        <v>32</v>
      </c>
      <c r="F23" s="15" t="s">
        <v>63</v>
      </c>
      <c r="G23" s="15" t="s">
        <v>6</v>
      </c>
      <c r="H23" s="14" t="s">
        <v>37</v>
      </c>
      <c r="I23" s="14" t="s">
        <v>38</v>
      </c>
      <c r="J23" s="14" t="str">
        <f t="shared" si="0"/>
        <v/>
      </c>
      <c r="K23" s="14" t="str">
        <f t="shared" si="1"/>
        <v>powershell "$s=(New-Object -COM WScript.Shell).CreateShortcut('%USERPROFILE%\AppData\Roaming\Microsoft\Windows\Start Menu\Programs\Startup\PopupTimeSignal.vbs.lnk');$s.TargetPath='C:\codes\vbs\tools\win\other\PopupTimeSignal.vbs';$s.Save()"</v>
      </c>
      <c r="L23" t="s">
        <v>65</v>
      </c>
    </row>
    <row r="24" spans="1:12">
      <c r="A24" s="14" t="s">
        <v>91</v>
      </c>
      <c r="B24" s="14" t="s">
        <v>106</v>
      </c>
      <c r="C24" s="15" t="s">
        <v>558</v>
      </c>
      <c r="D24" s="15" t="s">
        <v>35</v>
      </c>
      <c r="E24" s="15" t="s">
        <v>32</v>
      </c>
      <c r="F24" s="15" t="s">
        <v>63</v>
      </c>
      <c r="G24" s="15" t="s">
        <v>6</v>
      </c>
      <c r="H24" s="14" t="s">
        <v>107</v>
      </c>
      <c r="I24" s="22" t="s">
        <v>112</v>
      </c>
      <c r="J24" s="14" t="str">
        <f t="shared" si="0"/>
        <v/>
      </c>
      <c r="K24" s="14" t="str">
        <f t="shared" si="1"/>
        <v>powershell "$s=(New-Object -COM WScript.Shell).CreateShortcut('%USERPROFILE%\AppData\Roaming\Microsoft\Windows\Start Menu\Programs\Startup\EasyShot.exe.lnk');$s.TargetPath='C:\prg_exe\EasyShot\EasyShot.exe';$s.Save()"</v>
      </c>
      <c r="L24" t="s">
        <v>65</v>
      </c>
    </row>
    <row r="25" spans="1:12">
      <c r="A25" s="14" t="s">
        <v>91</v>
      </c>
      <c r="B25" s="14" t="s">
        <v>678</v>
      </c>
      <c r="C25" s="15" t="s">
        <v>558</v>
      </c>
      <c r="D25" s="15" t="s">
        <v>35</v>
      </c>
      <c r="E25" s="15" t="s">
        <v>32</v>
      </c>
      <c r="F25" s="15" t="s">
        <v>63</v>
      </c>
      <c r="G25" s="15" t="s">
        <v>6</v>
      </c>
      <c r="H25" s="14" t="s">
        <v>677</v>
      </c>
      <c r="I25" s="22" t="s">
        <v>676</v>
      </c>
      <c r="J25" s="14" t="str">
        <f t="shared" si="0"/>
        <v/>
      </c>
      <c r="K25" s="14" t="str">
        <f t="shared" si="1"/>
        <v>powershell "$s=(New-Object -COM WScript.Shell).CreateShortcut('%USERPROFILE%\AppData\Roaming\Microsoft\Windows\Start Menu\Programs\Startup\UserDefHotKey2.ahk.lnk');$s.TargetPath='C:\codes\ahk\UserDefHotKey2.ahk';$s.Save()"</v>
      </c>
      <c r="L25" t="s">
        <v>65</v>
      </c>
    </row>
    <row r="26" spans="1:12">
      <c r="A26" s="14" t="s">
        <v>93</v>
      </c>
      <c r="B26" s="14" t="s">
        <v>94</v>
      </c>
      <c r="C26" s="15" t="s">
        <v>558</v>
      </c>
      <c r="D26" s="15" t="s">
        <v>35</v>
      </c>
      <c r="E26" s="15" t="s">
        <v>32</v>
      </c>
      <c r="F26" s="15" t="s">
        <v>63</v>
      </c>
      <c r="G26" s="15" t="s">
        <v>6</v>
      </c>
      <c r="H26" s="14" t="s">
        <v>44</v>
      </c>
      <c r="I26" s="14" t="s">
        <v>39</v>
      </c>
      <c r="J26" s="14" t="str">
        <f t="shared" si="0"/>
        <v/>
      </c>
      <c r="K26" s="14" t="str">
        <f t="shared" si="1"/>
        <v>powershell "$s=(New-Object -COM WScript.Shell).CreateShortcut('%USERPROFILE%\AppData\Roaming\Microsoft\Windows\SendTo\100_【Doc】GVim (&amp;V).lnk');$s.TargetPath='C:\prg_exe\Vim\gvim.exe';$s.Save()"</v>
      </c>
      <c r="L26" t="s">
        <v>65</v>
      </c>
    </row>
    <row r="27" spans="1:12">
      <c r="A27" s="14" t="s">
        <v>93</v>
      </c>
      <c r="B27" s="14" t="s">
        <v>79</v>
      </c>
      <c r="C27" s="15" t="s">
        <v>558</v>
      </c>
      <c r="D27" s="15" t="s">
        <v>35</v>
      </c>
      <c r="E27" s="15" t="s">
        <v>32</v>
      </c>
      <c r="F27" s="15" t="s">
        <v>63</v>
      </c>
      <c r="G27" s="15" t="s">
        <v>6</v>
      </c>
      <c r="H27" s="14" t="s">
        <v>45</v>
      </c>
      <c r="I27" s="14" t="s">
        <v>40</v>
      </c>
      <c r="J27" s="14" t="str">
        <f t="shared" si="0"/>
        <v/>
      </c>
      <c r="K27" s="14" t="str">
        <f t="shared" si="1"/>
        <v>powershell "$s=(New-Object -COM WScript.Shell).CreateShortcut('%USERPROFILE%\AppData\Roaming\Microsoft\Windows\SendTo\101_【Doc】秀丸 (&amp;H).lnk');$s.TargetPath='C:\prg_exe\Hidemaru\Hidemaru.exe';$s.Save()"</v>
      </c>
      <c r="L27" t="s">
        <v>65</v>
      </c>
    </row>
    <row r="28" spans="1:12">
      <c r="A28" s="14" t="s">
        <v>93</v>
      </c>
      <c r="B28" s="14" t="s">
        <v>96</v>
      </c>
      <c r="C28" s="15" t="s">
        <v>558</v>
      </c>
      <c r="D28" s="15" t="s">
        <v>35</v>
      </c>
      <c r="E28" s="15" t="s">
        <v>32</v>
      </c>
      <c r="F28" s="15" t="s">
        <v>63</v>
      </c>
      <c r="G28" s="15" t="s">
        <v>6</v>
      </c>
      <c r="H28" s="14" t="s">
        <v>46</v>
      </c>
      <c r="I28" s="14" t="s">
        <v>41</v>
      </c>
      <c r="J28" s="14" t="str">
        <f t="shared" si="0"/>
        <v/>
      </c>
      <c r="K28" s="14" t="str">
        <f t="shared" si="1"/>
        <v>powershell "$s=(New-Object -COM WScript.Shell).CreateShortcut('%USERPROFILE%\AppData\Roaming\Microsoft\Windows\SendTo\110_【Doc】WinMerge.lnk');$s.TargetPath='C:\prg_exe\WinMerge\WinMergeU.exe';$s.Save()"</v>
      </c>
      <c r="L28" t="s">
        <v>65</v>
      </c>
    </row>
    <row r="29" spans="1:12">
      <c r="A29" s="14" t="s">
        <v>93</v>
      </c>
      <c r="B29" s="14" t="s">
        <v>76</v>
      </c>
      <c r="C29" s="15" t="s">
        <v>558</v>
      </c>
      <c r="D29" s="15" t="s">
        <v>35</v>
      </c>
      <c r="E29" s="15" t="s">
        <v>32</v>
      </c>
      <c r="F29" s="15" t="s">
        <v>63</v>
      </c>
      <c r="G29" s="15" t="s">
        <v>6</v>
      </c>
      <c r="H29" s="14" t="s">
        <v>47</v>
      </c>
      <c r="I29" s="19" t="s">
        <v>50</v>
      </c>
      <c r="J29" s="14" t="str">
        <f t="shared" si="0"/>
        <v/>
      </c>
      <c r="K29" s="14" t="str">
        <f t="shared" si="1"/>
        <v>powershell "$s=(New-Object -COM WScript.Shell).CreateShortcut('%USERPROFILE%\AppData\Roaming\Microsoft\Windows\SendTo\120_【Doc】Excel (&amp;E).lnk');$s.TargetPath='C:\Program Files (x86)\Microsoft Office\root\Office16\EXCEL.EXE';$s.Save()"</v>
      </c>
      <c r="L29" t="s">
        <v>65</v>
      </c>
    </row>
    <row r="30" spans="1:12">
      <c r="A30" s="14" t="s">
        <v>93</v>
      </c>
      <c r="B30" s="14" t="s">
        <v>77</v>
      </c>
      <c r="C30" s="15" t="s">
        <v>558</v>
      </c>
      <c r="D30" s="15" t="s">
        <v>35</v>
      </c>
      <c r="E30" s="15" t="s">
        <v>32</v>
      </c>
      <c r="F30" s="15" t="s">
        <v>63</v>
      </c>
      <c r="G30" s="15" t="s">
        <v>6</v>
      </c>
      <c r="H30" s="14" t="s">
        <v>49</v>
      </c>
      <c r="I30" s="18" t="s">
        <v>42</v>
      </c>
      <c r="J30" s="14" t="str">
        <f t="shared" si="0"/>
        <v/>
      </c>
      <c r="K30" s="14" t="str">
        <f t="shared" si="1"/>
        <v>powershell "$s=(New-Object -COM WScript.Shell).CreateShortcut('%USERPROFILE%\AppData\Roaming\Microsoft\Windows\SendTo\123_【Doc】Word.lnk');$s.TargetPath='C:\Program Files (x86)\Microsoft Office\root\Office16\WINWORD.EXE';$s.Save()"</v>
      </c>
      <c r="L30" t="s">
        <v>65</v>
      </c>
    </row>
    <row r="31" spans="1:12">
      <c r="A31" s="14" t="s">
        <v>93</v>
      </c>
      <c r="B31" s="14" t="s">
        <v>95</v>
      </c>
      <c r="C31" s="15" t="s">
        <v>558</v>
      </c>
      <c r="D31" s="15" t="s">
        <v>35</v>
      </c>
      <c r="E31" s="15" t="s">
        <v>32</v>
      </c>
      <c r="F31" s="15" t="s">
        <v>63</v>
      </c>
      <c r="G31" s="15" t="s">
        <v>6</v>
      </c>
      <c r="H31" s="14" t="s">
        <v>48</v>
      </c>
      <c r="I31" s="18" t="s">
        <v>43</v>
      </c>
      <c r="J31" s="14" t="str">
        <f t="shared" si="0"/>
        <v/>
      </c>
      <c r="K31" s="14" t="str">
        <f t="shared" si="1"/>
        <v>powershell "$s=(New-Object -COM WScript.Shell).CreateShortcut('%USERPROFILE%\AppData\Roaming\Microsoft\Windows\SendTo\122_【Doc】Visio.lnk');$s.TargetPath='C:\Program Files (x86)\Microsoft Office\root\Office16\VISIO.EXE';$s.Save()"</v>
      </c>
      <c r="L31" t="s">
        <v>65</v>
      </c>
    </row>
    <row r="32" spans="1:12">
      <c r="A32" s="14" t="s">
        <v>93</v>
      </c>
      <c r="B32" s="14" t="s">
        <v>97</v>
      </c>
      <c r="C32" s="15" t="s">
        <v>558</v>
      </c>
      <c r="D32" s="15" t="s">
        <v>35</v>
      </c>
      <c r="E32" s="15" t="s">
        <v>32</v>
      </c>
      <c r="F32" s="15" t="s">
        <v>63</v>
      </c>
      <c r="G32" s="15" t="s">
        <v>6</v>
      </c>
      <c r="H32" s="14" t="s">
        <v>126</v>
      </c>
      <c r="I32" s="14" t="s">
        <v>66</v>
      </c>
      <c r="J32" s="14" t="str">
        <f t="shared" si="0"/>
        <v/>
      </c>
      <c r="K32" s="14" t="str">
        <f t="shared" si="1"/>
        <v>powershell "$s=(New-Object -COM WScript.Shell).CreateShortcut('%USERPROFILE%\AppData\Roaming\Microsoft\Windows\SendTo\200_【Scr】BackUpFiles.vbs (&amp;B).lnk');$s.TargetPath='C:\codes\vbs\tools\win\file_ope\BackUpFiles.vbs';$s.Save()"</v>
      </c>
      <c r="L32" t="s">
        <v>65</v>
      </c>
    </row>
    <row r="33" spans="1:12">
      <c r="A33" s="14" t="s">
        <v>93</v>
      </c>
      <c r="B33" s="14" t="s">
        <v>98</v>
      </c>
      <c r="C33" s="15" t="s">
        <v>558</v>
      </c>
      <c r="D33" s="15" t="s">
        <v>35</v>
      </c>
      <c r="E33" s="15" t="s">
        <v>32</v>
      </c>
      <c r="F33" s="15" t="s">
        <v>63</v>
      </c>
      <c r="G33" s="15" t="s">
        <v>6</v>
      </c>
      <c r="H33" s="14" t="s">
        <v>125</v>
      </c>
      <c r="I33" s="14" t="s">
        <v>67</v>
      </c>
      <c r="J33" s="14" t="str">
        <f t="shared" si="0"/>
        <v/>
      </c>
      <c r="K33" s="14" t="str">
        <f t="shared" si="1"/>
        <v>powershell "$s=(New-Object -COM WScript.Shell).CreateShortcut('%USERPROFILE%\AppData\Roaming\Microsoft\Windows\SendTo\210_【Scr】CopyAsWorkFile.vbs (&amp;W).lnk');$s.TargetPath='C:\codes\vbs\tools\win\file_ope\CopyAsWorkFile.vbs';$s.Save()"</v>
      </c>
      <c r="L33" t="s">
        <v>65</v>
      </c>
    </row>
    <row r="34" spans="1:12">
      <c r="A34" s="14" t="s">
        <v>93</v>
      </c>
      <c r="B34" s="14" t="s">
        <v>99</v>
      </c>
      <c r="C34" s="15" t="s">
        <v>558</v>
      </c>
      <c r="D34" s="15" t="s">
        <v>35</v>
      </c>
      <c r="E34" s="15" t="s">
        <v>32</v>
      </c>
      <c r="F34" s="15" t="s">
        <v>63</v>
      </c>
      <c r="G34" s="15" t="s">
        <v>6</v>
      </c>
      <c r="H34" s="14" t="s">
        <v>124</v>
      </c>
      <c r="I34" s="14" t="s">
        <v>68</v>
      </c>
      <c r="J34" s="14" t="str">
        <f t="shared" si="0"/>
        <v/>
      </c>
      <c r="K34" s="14" t="str">
        <f t="shared" si="1"/>
        <v>powershell "$s=(New-Object -COM WScript.Shell).CreateShortcut('%USERPROFILE%\AppData\Roaming\Microsoft\Windows\SendTo\211_【Scr】CopyAsWorkFileFromURL.vbs.lnk');$s.TargetPath='C:\codes\vbs\tools\win\file_ope\CopyAsWorkFileFromURL.vbs';$s.Save()"</v>
      </c>
      <c r="L34" t="s">
        <v>65</v>
      </c>
    </row>
    <row r="35" spans="1:12">
      <c r="A35" s="14" t="s">
        <v>93</v>
      </c>
      <c r="B35" s="14" t="s">
        <v>100</v>
      </c>
      <c r="C35" s="15" t="s">
        <v>558</v>
      </c>
      <c r="D35" s="15" t="s">
        <v>35</v>
      </c>
      <c r="E35" s="15" t="s">
        <v>32</v>
      </c>
      <c r="F35" s="15" t="s">
        <v>63</v>
      </c>
      <c r="G35" s="15" t="s">
        <v>6</v>
      </c>
      <c r="H35" s="14" t="s">
        <v>123</v>
      </c>
      <c r="I35" s="14" t="s">
        <v>69</v>
      </c>
      <c r="J35" s="14" t="str">
        <f t="shared" si="0"/>
        <v/>
      </c>
      <c r="K35" s="14" t="str">
        <f t="shared" si="1"/>
        <v>powershell "$s=(New-Object -COM WScript.Shell).CreateShortcut('%USERPROFILE%\AppData\Roaming\Microsoft\Windows\SendTo\220_【Scr】CreateRenameBat.vbs (&amp;R).lnk');$s.TargetPath='C:\codes\vbs\tools\win\file_ope\CreateRenameBat.vbs';$s.Save()"</v>
      </c>
      <c r="L35" t="s">
        <v>65</v>
      </c>
    </row>
    <row r="36" spans="1:12">
      <c r="A36" s="14" t="s">
        <v>93</v>
      </c>
      <c r="B36" s="14" t="s">
        <v>101</v>
      </c>
      <c r="C36" s="15" t="s">
        <v>558</v>
      </c>
      <c r="D36" s="15" t="s">
        <v>35</v>
      </c>
      <c r="E36" s="15" t="s">
        <v>32</v>
      </c>
      <c r="F36" s="15" t="s">
        <v>63</v>
      </c>
      <c r="G36" s="15" t="s">
        <v>6</v>
      </c>
      <c r="H36" s="14" t="s">
        <v>122</v>
      </c>
      <c r="I36" s="14" t="s">
        <v>70</v>
      </c>
      <c r="J36" s="14" t="str">
        <f t="shared" si="0"/>
        <v/>
      </c>
      <c r="K36" s="14" t="str">
        <f t="shared" si="1"/>
        <v>powershell "$s=(New-Object -COM WScript.Shell).CreateShortcut('%USERPROFILE%\AppData\Roaming\Microsoft\Windows\SendTo\230_【Scr】CreateSymbolicLink.vbs (&amp;S).lnk');$s.TargetPath='C:\codes\vbs\tools\win\file_ope\CreateSymbolicLink.vbs';$s.Save()"</v>
      </c>
      <c r="L36" t="s">
        <v>65</v>
      </c>
    </row>
    <row r="37" spans="1:12">
      <c r="A37" s="14" t="s">
        <v>102</v>
      </c>
      <c r="B37" s="14" t="s">
        <v>105</v>
      </c>
      <c r="C37" s="15" t="s">
        <v>558</v>
      </c>
      <c r="D37" s="15" t="s">
        <v>35</v>
      </c>
      <c r="E37" s="15" t="s">
        <v>32</v>
      </c>
      <c r="F37" s="15" t="s">
        <v>63</v>
      </c>
      <c r="G37" s="15" t="s">
        <v>6</v>
      </c>
      <c r="H37" s="14" t="s">
        <v>103</v>
      </c>
      <c r="I37" s="14" t="s">
        <v>104</v>
      </c>
      <c r="J37" s="14" t="str">
        <f t="shared" si="0"/>
        <v/>
      </c>
      <c r="K37" s="14" t="str">
        <f t="shared" si="1"/>
        <v>powershell "$s=(New-Object -COM WScript.Shell).CreateShortcut('%USERPROFILE%\AppData\Roaming\Microsoft\Windows\Start Menu\Programs\$Hotkey.lnk');$s.TargetPath='C:\codes\ahk\UserDefHotKey.ahk';$s.Save()"</v>
      </c>
      <c r="L37" t="s">
        <v>65</v>
      </c>
    </row>
    <row r="38" spans="1:12">
      <c r="A38" s="14" t="s">
        <v>704</v>
      </c>
      <c r="B38" s="14" t="s">
        <v>109</v>
      </c>
      <c r="C38" s="15" t="s">
        <v>559</v>
      </c>
      <c r="D38" s="15" t="s">
        <v>35</v>
      </c>
      <c r="E38" s="15" t="s">
        <v>32</v>
      </c>
      <c r="F38" s="15" t="s">
        <v>63</v>
      </c>
      <c r="G38" s="15" t="s">
        <v>6</v>
      </c>
      <c r="H38" s="14" t="s">
        <v>111</v>
      </c>
      <c r="I38" s="22" t="s">
        <v>110</v>
      </c>
      <c r="J38" s="14" t="str">
        <f t="shared" si="0"/>
        <v/>
      </c>
      <c r="K38" s="14" t="str">
        <f t="shared" si="1"/>
        <v>powershell "$s=(New-Object -COM WScript.Shell).CreateShortcut('%USERPROFILE%\AppData\Roaming\Microsoft\Windows\Start Menu\Programs\Startup\XF.exe.lnk');$s.TargetPath='C:\prg_exe\X-Finder\XF.exe';$s.Save()"</v>
      </c>
      <c r="L38" t="s">
        <v>65</v>
      </c>
    </row>
    <row r="39" spans="1:12">
      <c r="A39" s="14" t="s">
        <v>712</v>
      </c>
      <c r="B39" s="14" t="s">
        <v>714</v>
      </c>
      <c r="C39" s="15" t="s">
        <v>559</v>
      </c>
      <c r="D39" s="15" t="s">
        <v>34</v>
      </c>
      <c r="E39" s="15" t="s">
        <v>32</v>
      </c>
      <c r="F39" s="15" t="s">
        <v>6</v>
      </c>
      <c r="G39" s="15" t="s">
        <v>6</v>
      </c>
      <c r="H39" s="14" t="s">
        <v>715</v>
      </c>
      <c r="I39" s="14" t="s">
        <v>713</v>
      </c>
      <c r="J39" s="14" t="str">
        <f>IF(F39="○","rename """&amp;H39&amp;""" """&amp;RIGHT(H39,LEN(H39)-FIND("●",SUBSTITUTE(H39,"\","●",LEN(H39)-LEN(SUBSTITUTE(H39,"\","")))))&amp;"_bak""","")</f>
        <v>rename "%USERPROFILE%\OneDrive\Documents\個人用図形\fav.vssx" "fav.vssx_bak"</v>
      </c>
      <c r="K39" s="14" t="str">
        <f>IF(G39&lt;&gt;"○","",
IF(
D39="symbolic",
"mklink "&amp;IF(E39="folder","/d ","")&amp;""""&amp;H39&amp;""" """&amp;I39&amp;"""",
"powershell ""$s=(New-Object -COM WScript.Shell).CreateShortcut('"&amp;H39&amp;".lnk');$s.TargetPath='"&amp;I39&amp;"';$s.Save()"""
))</f>
        <v>mklink "%USERPROFILE%\OneDrive\Documents\個人用図形\fav.vssx" "C:\other\template\fav.vssx"</v>
      </c>
      <c r="L39" t="s">
        <v>65</v>
      </c>
    </row>
    <row r="40" spans="1:12">
      <c r="A40" s="14"/>
      <c r="B40" s="14"/>
      <c r="C40" s="15"/>
      <c r="D40" s="15"/>
      <c r="E40" s="15"/>
      <c r="F40" s="15"/>
      <c r="G40" s="15"/>
      <c r="H40" s="14"/>
      <c r="I40" s="14"/>
      <c r="J40" s="14" t="str">
        <f t="shared" ref="J40:J44" si="2">IF(F40="○","rename """&amp;H40&amp;""" """&amp;RIGHT(H40,LEN(H40)-FIND("●",SUBSTITUTE(H40,"\","●",LEN(H40)-LEN(SUBSTITUTE(H40,"\","")))))&amp;"_bak""","")</f>
        <v/>
      </c>
      <c r="K40" s="14" t="str">
        <f t="shared" ref="K40:K44" si="3">IF(G40&lt;&gt;"○","",
IF(
D40="symbolic",
"mklink "&amp;IF(E40="folder","/d ","")&amp;""""&amp;H40&amp;""" """&amp;I40&amp;"""",
"powershell ""$s=(New-Object -COM WScript.Shell).CreateShortcut('"&amp;H40&amp;".lnk');$s.TargetPath='"&amp;I40&amp;"';$s.Save()"""
))</f>
        <v/>
      </c>
      <c r="L40" t="s">
        <v>65</v>
      </c>
    </row>
    <row r="41" spans="1:12">
      <c r="A41" s="14"/>
      <c r="B41" s="14"/>
      <c r="C41" s="15"/>
      <c r="D41" s="15"/>
      <c r="E41" s="15"/>
      <c r="F41" s="15"/>
      <c r="G41" s="15"/>
      <c r="H41" s="14"/>
      <c r="I41" s="14"/>
      <c r="J41" s="14" t="str">
        <f t="shared" si="2"/>
        <v/>
      </c>
      <c r="K41" s="14" t="str">
        <f t="shared" si="3"/>
        <v/>
      </c>
      <c r="L41" t="s">
        <v>65</v>
      </c>
    </row>
    <row r="42" spans="1:12">
      <c r="A42" s="14"/>
      <c r="B42" s="14"/>
      <c r="C42" s="15"/>
      <c r="D42" s="15"/>
      <c r="E42" s="15"/>
      <c r="F42" s="15"/>
      <c r="G42" s="15"/>
      <c r="H42" s="14"/>
      <c r="I42" s="14"/>
      <c r="J42" s="14" t="str">
        <f t="shared" si="2"/>
        <v/>
      </c>
      <c r="K42" s="14" t="str">
        <f t="shared" si="3"/>
        <v/>
      </c>
      <c r="L42" t="s">
        <v>65</v>
      </c>
    </row>
    <row r="43" spans="1:12">
      <c r="A43" s="14"/>
      <c r="B43" s="14"/>
      <c r="C43" s="15"/>
      <c r="D43" s="15"/>
      <c r="E43" s="15"/>
      <c r="F43" s="15"/>
      <c r="G43" s="15"/>
      <c r="H43" s="14"/>
      <c r="I43" s="14"/>
      <c r="J43" s="14" t="str">
        <f t="shared" si="2"/>
        <v/>
      </c>
      <c r="K43" s="14" t="str">
        <f t="shared" si="3"/>
        <v/>
      </c>
      <c r="L43" t="s">
        <v>65</v>
      </c>
    </row>
    <row r="44" spans="1:12">
      <c r="A44" s="14"/>
      <c r="B44" s="14"/>
      <c r="C44" s="15"/>
      <c r="D44" s="15"/>
      <c r="E44" s="15"/>
      <c r="F44" s="15"/>
      <c r="G44" s="15"/>
      <c r="H44" s="14"/>
      <c r="I44" s="14"/>
      <c r="J44" s="14" t="str">
        <f t="shared" si="2"/>
        <v/>
      </c>
      <c r="K44" s="14" t="str">
        <f t="shared" si="3"/>
        <v/>
      </c>
      <c r="L44" t="s">
        <v>65</v>
      </c>
    </row>
    <row r="46" spans="1:12">
      <c r="A46" t="s">
        <v>127</v>
      </c>
    </row>
    <row r="47" spans="1:12">
      <c r="A47" t="s">
        <v>128</v>
      </c>
    </row>
    <row r="48" spans="1:12">
      <c r="A48" t="s">
        <v>716</v>
      </c>
    </row>
    <row r="49" spans="1:1">
      <c r="A49" t="s">
        <v>717</v>
      </c>
    </row>
    <row r="50" spans="1:1">
      <c r="A50" t="s">
        <v>718</v>
      </c>
    </row>
  </sheetData>
  <phoneticPr fontId="3"/>
  <dataValidations count="3">
    <dataValidation type="list" allowBlank="1" showInputMessage="1" showErrorMessage="1" sqref="E3:F44" xr:uid="{60CC322B-9EB3-4D89-B01B-A544B01530D7}">
      <formula1>"file,folder"</formula1>
    </dataValidation>
    <dataValidation type="list" allowBlank="1" showInputMessage="1" showErrorMessage="1" sqref="D3:D44" xr:uid="{0A17BE79-7904-4D38-BCC0-4D07C77549F3}">
      <formula1>"symbolic,shortcut"</formula1>
    </dataValidation>
    <dataValidation type="list" allowBlank="1" showInputMessage="1" showErrorMessage="1" sqref="F3:G44" xr:uid="{7FB2DFF1-E232-4BC5-AEE3-9BB8342879DC}">
      <formula1>"○,×"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CF6F-D58E-4DAB-8433-A42572470D82}">
  <sheetPr codeName="Sheet3">
    <tabColor theme="8" tint="0.79998168889431442"/>
    <outlinePr summaryBelow="0" summaryRight="0"/>
  </sheetPr>
  <dimension ref="B2:B13"/>
  <sheetViews>
    <sheetView workbookViewId="0">
      <selection activeCell="B11" sqref="B11"/>
    </sheetView>
  </sheetViews>
  <sheetFormatPr defaultColWidth="3.83203125" defaultRowHeight="11.25"/>
  <sheetData>
    <row r="2" spans="2:2">
      <c r="B2" t="s">
        <v>681</v>
      </c>
    </row>
    <row r="3" spans="2:2">
      <c r="B3" t="s">
        <v>682</v>
      </c>
    </row>
    <row r="5" spans="2:2">
      <c r="B5" t="s">
        <v>683</v>
      </c>
    </row>
    <row r="6" spans="2:2">
      <c r="B6" t="s">
        <v>684</v>
      </c>
    </row>
    <row r="7" spans="2:2">
      <c r="B7" t="s">
        <v>685</v>
      </c>
    </row>
    <row r="8" spans="2:2">
      <c r="B8" t="s">
        <v>686</v>
      </c>
    </row>
    <row r="9" spans="2:2">
      <c r="B9" t="s">
        <v>687</v>
      </c>
    </row>
    <row r="10" spans="2:2">
      <c r="B10" t="s">
        <v>688</v>
      </c>
    </row>
    <row r="11" spans="2:2">
      <c r="B11" t="s">
        <v>689</v>
      </c>
    </row>
    <row r="13" spans="2:2">
      <c r="B13" t="s">
        <v>690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D35A-AD8A-4F44-9CB3-8A5AFF024648}">
  <sheetPr codeName="Sheet4">
    <tabColor theme="9" tint="0.79998168889431442"/>
  </sheetPr>
  <dimension ref="A1:K170"/>
  <sheetViews>
    <sheetView showGridLines="0" zoomScaleNormal="100" workbookViewId="0">
      <pane ySplit="1" topLeftCell="A46" activePane="bottomLeft" state="frozen"/>
      <selection activeCell="D1" sqref="D1"/>
      <selection pane="bottomLeft" activeCell="C47" sqref="C47"/>
    </sheetView>
  </sheetViews>
  <sheetFormatPr defaultColWidth="3.33203125" defaultRowHeight="13.5"/>
  <cols>
    <col min="1" max="2" width="16.1640625" style="38" customWidth="1"/>
    <col min="3" max="3" width="20.1640625" style="38" bestFit="1" customWidth="1"/>
    <col min="4" max="4" width="84.6640625" style="37" customWidth="1"/>
    <col min="5" max="5" width="13.6640625" style="37" bestFit="1" customWidth="1"/>
    <col min="6" max="6" width="120.6640625" style="37" bestFit="1" customWidth="1"/>
    <col min="7" max="7" width="10" style="38" customWidth="1"/>
    <col min="8" max="8" width="66.6640625" style="37" customWidth="1"/>
    <col min="9" max="16384" width="3.33203125" style="37"/>
  </cols>
  <sheetData>
    <row r="1" spans="1:11" ht="34.15" customHeight="1">
      <c r="A1" s="33" t="s">
        <v>694</v>
      </c>
      <c r="B1" s="33" t="s">
        <v>695</v>
      </c>
      <c r="C1" s="34" t="s">
        <v>1</v>
      </c>
      <c r="D1" s="35" t="s">
        <v>2</v>
      </c>
      <c r="E1" s="34" t="s">
        <v>3</v>
      </c>
      <c r="F1" s="36" t="s">
        <v>4</v>
      </c>
      <c r="G1" s="37"/>
      <c r="H1" s="38"/>
    </row>
    <row r="2" spans="1:11">
      <c r="A2" s="39" t="s">
        <v>692</v>
      </c>
      <c r="B2" s="40"/>
      <c r="C2" s="40" t="s">
        <v>164</v>
      </c>
      <c r="D2" s="41" t="s">
        <v>561</v>
      </c>
      <c r="E2" s="39"/>
      <c r="F2" s="42"/>
      <c r="G2" s="37"/>
      <c r="H2" s="38"/>
    </row>
    <row r="3" spans="1:11" ht="27">
      <c r="A3" s="39" t="s">
        <v>692</v>
      </c>
      <c r="B3" s="40"/>
      <c r="C3" s="40" t="s">
        <v>164</v>
      </c>
      <c r="D3" s="41" t="s">
        <v>562</v>
      </c>
      <c r="E3" s="39"/>
      <c r="F3" s="42"/>
      <c r="G3" s="37"/>
      <c r="H3" s="38"/>
    </row>
    <row r="4" spans="1:11" ht="27">
      <c r="A4" s="39" t="s">
        <v>692</v>
      </c>
      <c r="B4" s="40"/>
      <c r="C4" s="40"/>
      <c r="D4" s="41" t="s">
        <v>563</v>
      </c>
      <c r="E4" s="39"/>
      <c r="F4" s="42"/>
      <c r="G4" s="37"/>
      <c r="H4" s="38"/>
    </row>
    <row r="5" spans="1:11">
      <c r="A5" s="39" t="s">
        <v>692</v>
      </c>
      <c r="B5" s="40"/>
      <c r="C5" s="40" t="s">
        <v>164</v>
      </c>
      <c r="D5" s="41" t="s">
        <v>564</v>
      </c>
      <c r="E5" s="39"/>
      <c r="F5" s="42"/>
      <c r="G5" s="37"/>
      <c r="H5" s="38"/>
    </row>
    <row r="6" spans="1:11">
      <c r="A6" s="39" t="s">
        <v>692</v>
      </c>
      <c r="B6" s="40"/>
      <c r="C6" s="40" t="s">
        <v>164</v>
      </c>
      <c r="D6" s="41" t="s">
        <v>565</v>
      </c>
      <c r="E6" s="39"/>
      <c r="F6" s="42"/>
      <c r="G6" s="37"/>
      <c r="H6" s="38"/>
    </row>
    <row r="7" spans="1:11">
      <c r="A7" s="39" t="s">
        <v>692</v>
      </c>
      <c r="B7" s="40"/>
      <c r="C7" s="40" t="s">
        <v>164</v>
      </c>
      <c r="D7" s="41" t="s">
        <v>566</v>
      </c>
      <c r="E7" s="39"/>
      <c r="F7" s="42"/>
      <c r="G7" s="37"/>
      <c r="H7" s="38"/>
    </row>
    <row r="8" spans="1:11">
      <c r="A8" s="39" t="s">
        <v>692</v>
      </c>
      <c r="B8" s="40"/>
      <c r="C8" s="40" t="s">
        <v>164</v>
      </c>
      <c r="D8" s="41" t="s">
        <v>567</v>
      </c>
      <c r="E8" s="39"/>
      <c r="F8" s="42"/>
      <c r="G8" s="37"/>
      <c r="H8" s="38"/>
    </row>
    <row r="9" spans="1:11">
      <c r="A9" s="39" t="s">
        <v>692</v>
      </c>
      <c r="B9" s="40"/>
      <c r="C9" s="40" t="s">
        <v>164</v>
      </c>
      <c r="D9" s="41" t="s">
        <v>568</v>
      </c>
      <c r="E9" s="39"/>
      <c r="F9" s="42"/>
      <c r="G9" s="37"/>
      <c r="H9" s="38"/>
    </row>
    <row r="10" spans="1:11">
      <c r="A10" s="39" t="s">
        <v>692</v>
      </c>
      <c r="B10" s="40"/>
      <c r="C10" s="40" t="s">
        <v>164</v>
      </c>
      <c r="D10" s="41" t="s">
        <v>569</v>
      </c>
      <c r="E10" s="39"/>
      <c r="F10" s="42"/>
      <c r="G10" s="37"/>
      <c r="H10" s="38"/>
    </row>
    <row r="11" spans="1:11">
      <c r="A11" s="39" t="s">
        <v>692</v>
      </c>
      <c r="B11" s="40"/>
      <c r="C11" s="40" t="s">
        <v>164</v>
      </c>
      <c r="D11" s="41" t="s">
        <v>570</v>
      </c>
      <c r="E11" s="39"/>
      <c r="F11" s="42"/>
      <c r="G11" s="37"/>
      <c r="H11" s="38"/>
    </row>
    <row r="12" spans="1:11">
      <c r="A12" s="39" t="s">
        <v>692</v>
      </c>
      <c r="B12" s="40"/>
      <c r="C12" s="40" t="s">
        <v>164</v>
      </c>
      <c r="D12" s="41" t="s">
        <v>165</v>
      </c>
      <c r="E12" s="39"/>
      <c r="F12" s="42"/>
      <c r="G12" s="37"/>
      <c r="H12" s="38"/>
      <c r="K12" s="38"/>
    </row>
    <row r="13" spans="1:11">
      <c r="A13" s="39" t="s">
        <v>692</v>
      </c>
      <c r="B13" s="40"/>
      <c r="C13" s="40" t="s">
        <v>164</v>
      </c>
      <c r="D13" s="41" t="s">
        <v>166</v>
      </c>
      <c r="E13" s="39"/>
      <c r="F13" s="42"/>
      <c r="H13" s="38"/>
      <c r="I13" s="38"/>
      <c r="K13" s="38"/>
    </row>
    <row r="14" spans="1:11">
      <c r="A14" s="39" t="s">
        <v>692</v>
      </c>
      <c r="B14" s="40"/>
      <c r="C14" s="40" t="s">
        <v>164</v>
      </c>
      <c r="D14" s="41" t="s">
        <v>168</v>
      </c>
      <c r="E14" s="39"/>
      <c r="F14" s="42"/>
      <c r="G14" s="37"/>
      <c r="H14" s="38"/>
      <c r="K14" s="38"/>
    </row>
    <row r="15" spans="1:11">
      <c r="A15" s="39" t="s">
        <v>692</v>
      </c>
      <c r="B15" s="40"/>
      <c r="C15" s="40" t="s">
        <v>164</v>
      </c>
      <c r="D15" s="41" t="s">
        <v>169</v>
      </c>
      <c r="E15" s="39"/>
      <c r="F15" s="42"/>
      <c r="G15" s="37"/>
      <c r="H15" s="38"/>
      <c r="K15" s="38"/>
    </row>
    <row r="16" spans="1:11">
      <c r="A16" s="39" t="s">
        <v>692</v>
      </c>
      <c r="B16" s="40"/>
      <c r="C16" s="40" t="s">
        <v>164</v>
      </c>
      <c r="D16" s="41" t="s">
        <v>170</v>
      </c>
      <c r="E16" s="39"/>
      <c r="F16" s="42"/>
      <c r="G16" s="37"/>
      <c r="H16" s="38"/>
      <c r="K16" s="38"/>
    </row>
    <row r="17" spans="1:11">
      <c r="A17" s="39" t="s">
        <v>692</v>
      </c>
      <c r="B17" s="40"/>
      <c r="C17" s="40" t="s">
        <v>164</v>
      </c>
      <c r="D17" s="41" t="s">
        <v>691</v>
      </c>
      <c r="E17" s="39"/>
      <c r="F17" s="42"/>
      <c r="G17" s="37"/>
      <c r="H17" s="38"/>
      <c r="K17" s="38"/>
    </row>
    <row r="18" spans="1:11">
      <c r="A18" s="43"/>
      <c r="B18" s="43" t="s">
        <v>693</v>
      </c>
      <c r="C18" s="43" t="s">
        <v>167</v>
      </c>
      <c r="D18" s="41" t="s">
        <v>561</v>
      </c>
      <c r="E18" s="43"/>
      <c r="F18" s="44"/>
      <c r="G18" s="37"/>
      <c r="H18" s="38"/>
      <c r="K18" s="38"/>
    </row>
    <row r="19" spans="1:11" ht="27">
      <c r="A19" s="43"/>
      <c r="B19" s="43" t="s">
        <v>693</v>
      </c>
      <c r="C19" s="43" t="s">
        <v>167</v>
      </c>
      <c r="D19" s="41" t="s">
        <v>562</v>
      </c>
      <c r="E19" s="43"/>
      <c r="F19" s="44"/>
      <c r="G19" s="37"/>
      <c r="H19" s="38"/>
      <c r="K19" s="38"/>
    </row>
    <row r="20" spans="1:11" ht="27">
      <c r="A20" s="43"/>
      <c r="B20" s="43" t="s">
        <v>693</v>
      </c>
      <c r="C20" s="43" t="s">
        <v>167</v>
      </c>
      <c r="D20" s="41" t="s">
        <v>563</v>
      </c>
      <c r="E20" s="43"/>
      <c r="F20" s="44"/>
      <c r="G20" s="37"/>
      <c r="H20" s="38"/>
      <c r="K20" s="38"/>
    </row>
    <row r="21" spans="1:11">
      <c r="A21" s="43"/>
      <c r="B21" s="43" t="s">
        <v>693</v>
      </c>
      <c r="C21" s="43" t="s">
        <v>167</v>
      </c>
      <c r="D21" s="41" t="s">
        <v>564</v>
      </c>
      <c r="E21" s="43"/>
      <c r="F21" s="44"/>
      <c r="G21" s="37"/>
      <c r="H21" s="38"/>
      <c r="K21" s="38"/>
    </row>
    <row r="22" spans="1:11">
      <c r="A22" s="43"/>
      <c r="B22" s="43" t="s">
        <v>693</v>
      </c>
      <c r="C22" s="43" t="s">
        <v>167</v>
      </c>
      <c r="D22" s="41" t="s">
        <v>565</v>
      </c>
      <c r="E22" s="43"/>
      <c r="F22" s="44"/>
      <c r="G22" s="37"/>
      <c r="H22" s="38"/>
      <c r="K22" s="38"/>
    </row>
    <row r="23" spans="1:11">
      <c r="A23" s="43"/>
      <c r="B23" s="43" t="s">
        <v>693</v>
      </c>
      <c r="C23" s="43" t="s">
        <v>167</v>
      </c>
      <c r="D23" s="41" t="s">
        <v>566</v>
      </c>
      <c r="E23" s="43"/>
      <c r="F23" s="44"/>
      <c r="G23" s="37"/>
      <c r="H23" s="38"/>
      <c r="K23" s="38"/>
    </row>
    <row r="24" spans="1:11">
      <c r="A24" s="43"/>
      <c r="B24" s="43" t="s">
        <v>693</v>
      </c>
      <c r="C24" s="43" t="s">
        <v>167</v>
      </c>
      <c r="D24" s="41" t="s">
        <v>567</v>
      </c>
      <c r="E24" s="43"/>
      <c r="F24" s="44"/>
      <c r="G24" s="37"/>
      <c r="H24" s="38"/>
      <c r="K24" s="38"/>
    </row>
    <row r="25" spans="1:11">
      <c r="A25" s="43"/>
      <c r="B25" s="43" t="s">
        <v>693</v>
      </c>
      <c r="C25" s="43" t="s">
        <v>167</v>
      </c>
      <c r="D25" s="41" t="s">
        <v>568</v>
      </c>
      <c r="E25" s="43"/>
      <c r="F25" s="44"/>
      <c r="G25" s="37"/>
      <c r="H25" s="38"/>
      <c r="K25" s="38"/>
    </row>
    <row r="26" spans="1:11">
      <c r="A26" s="43"/>
      <c r="B26" s="43" t="s">
        <v>693</v>
      </c>
      <c r="C26" s="43" t="s">
        <v>167</v>
      </c>
      <c r="D26" s="41" t="s">
        <v>569</v>
      </c>
      <c r="E26" s="43"/>
      <c r="F26" s="44"/>
      <c r="G26" s="37"/>
      <c r="H26" s="38"/>
      <c r="K26" s="38"/>
    </row>
    <row r="27" spans="1:11">
      <c r="A27" s="43"/>
      <c r="B27" s="45" t="s">
        <v>693</v>
      </c>
      <c r="C27" s="45" t="s">
        <v>167</v>
      </c>
      <c r="D27" s="41" t="s">
        <v>570</v>
      </c>
      <c r="E27" s="43"/>
      <c r="F27" s="44"/>
      <c r="G27" s="37"/>
      <c r="H27" s="38"/>
      <c r="K27" s="38"/>
    </row>
    <row r="28" spans="1:11">
      <c r="A28" s="43"/>
      <c r="B28" s="45" t="s">
        <v>693</v>
      </c>
      <c r="C28" s="45" t="s">
        <v>167</v>
      </c>
      <c r="D28" s="41" t="s">
        <v>165</v>
      </c>
      <c r="E28" s="43"/>
      <c r="F28" s="44"/>
      <c r="G28" s="37"/>
      <c r="H28" s="38"/>
      <c r="K28" s="38"/>
    </row>
    <row r="29" spans="1:11">
      <c r="A29" s="43"/>
      <c r="B29" s="45" t="s">
        <v>693</v>
      </c>
      <c r="C29" s="45" t="s">
        <v>167</v>
      </c>
      <c r="D29" s="41" t="s">
        <v>166</v>
      </c>
      <c r="E29" s="43"/>
      <c r="F29" s="44"/>
      <c r="G29" s="37"/>
      <c r="H29" s="38"/>
      <c r="K29" s="38"/>
    </row>
    <row r="30" spans="1:11">
      <c r="A30" s="43"/>
      <c r="B30" s="45" t="s">
        <v>693</v>
      </c>
      <c r="C30" s="45" t="s">
        <v>167</v>
      </c>
      <c r="D30" s="41" t="s">
        <v>168</v>
      </c>
      <c r="E30" s="43"/>
      <c r="F30" s="44"/>
      <c r="G30" s="37"/>
      <c r="H30" s="38"/>
      <c r="K30" s="38"/>
    </row>
    <row r="31" spans="1:11">
      <c r="A31" s="43"/>
      <c r="B31" s="45" t="s">
        <v>693</v>
      </c>
      <c r="C31" s="45" t="s">
        <v>167</v>
      </c>
      <c r="D31" s="41" t="s">
        <v>169</v>
      </c>
      <c r="E31" s="43"/>
      <c r="F31" s="44"/>
      <c r="G31" s="37"/>
      <c r="H31" s="38"/>
      <c r="K31" s="38"/>
    </row>
    <row r="32" spans="1:11">
      <c r="A32" s="43"/>
      <c r="B32" s="45" t="s">
        <v>693</v>
      </c>
      <c r="C32" s="45" t="s">
        <v>167</v>
      </c>
      <c r="D32" s="41" t="s">
        <v>170</v>
      </c>
      <c r="E32" s="43"/>
      <c r="F32" s="44"/>
      <c r="G32" s="37"/>
      <c r="H32" s="38"/>
      <c r="K32" s="38"/>
    </row>
    <row r="33" spans="1:11">
      <c r="A33" s="43"/>
      <c r="B33" s="45" t="s">
        <v>693</v>
      </c>
      <c r="C33" s="45" t="s">
        <v>167</v>
      </c>
      <c r="D33" s="41" t="s">
        <v>691</v>
      </c>
      <c r="E33" s="43"/>
      <c r="F33" s="44"/>
      <c r="G33" s="37"/>
      <c r="H33" s="38"/>
      <c r="K33" s="38"/>
    </row>
    <row r="34" spans="1:11">
      <c r="A34" s="39"/>
      <c r="B34" s="40" t="s">
        <v>693</v>
      </c>
      <c r="C34" s="40" t="s">
        <v>129</v>
      </c>
      <c r="D34" s="41" t="s">
        <v>150</v>
      </c>
      <c r="E34" s="39"/>
      <c r="F34" s="42"/>
      <c r="G34" s="37"/>
      <c r="H34" s="38"/>
      <c r="K34" s="38"/>
    </row>
    <row r="35" spans="1:11">
      <c r="A35" s="39"/>
      <c r="B35" s="40" t="s">
        <v>693</v>
      </c>
      <c r="C35" s="40" t="s">
        <v>129</v>
      </c>
      <c r="D35" s="41" t="s">
        <v>151</v>
      </c>
      <c r="E35" s="39"/>
      <c r="F35" s="42"/>
      <c r="G35" s="37"/>
      <c r="H35" s="38"/>
      <c r="K35" s="38"/>
    </row>
    <row r="36" spans="1:11">
      <c r="A36" s="39"/>
      <c r="B36" s="40" t="s">
        <v>693</v>
      </c>
      <c r="C36" s="40" t="s">
        <v>129</v>
      </c>
      <c r="D36" s="41" t="s">
        <v>172</v>
      </c>
      <c r="E36" s="39"/>
      <c r="F36" s="42"/>
      <c r="G36" s="37"/>
      <c r="H36" s="38"/>
      <c r="K36" s="38"/>
    </row>
    <row r="37" spans="1:11">
      <c r="A37" s="39"/>
      <c r="B37" s="40" t="s">
        <v>693</v>
      </c>
      <c r="C37" s="40" t="s">
        <v>129</v>
      </c>
      <c r="D37" s="41" t="s">
        <v>152</v>
      </c>
      <c r="E37" s="39"/>
      <c r="F37" s="42"/>
      <c r="G37" s="37"/>
      <c r="H37" s="38"/>
      <c r="K37" s="38"/>
    </row>
    <row r="38" spans="1:11">
      <c r="A38" s="39"/>
      <c r="B38" s="40" t="s">
        <v>693</v>
      </c>
      <c r="C38" s="40" t="s">
        <v>129</v>
      </c>
      <c r="D38" s="41" t="s">
        <v>153</v>
      </c>
      <c r="E38" s="39"/>
      <c r="F38" s="42"/>
      <c r="G38" s="37"/>
      <c r="H38" s="38"/>
      <c r="K38" s="38"/>
    </row>
    <row r="39" spans="1:11">
      <c r="A39" s="39"/>
      <c r="B39" s="40" t="s">
        <v>693</v>
      </c>
      <c r="C39" s="40" t="s">
        <v>129</v>
      </c>
      <c r="D39" s="41" t="s">
        <v>76</v>
      </c>
      <c r="E39" s="39"/>
      <c r="F39" s="42"/>
      <c r="G39" s="37"/>
      <c r="H39" s="38"/>
      <c r="K39" s="38"/>
    </row>
    <row r="40" spans="1:11">
      <c r="A40" s="39"/>
      <c r="B40" s="40" t="s">
        <v>693</v>
      </c>
      <c r="C40" s="40" t="s">
        <v>129</v>
      </c>
      <c r="D40" s="41" t="s">
        <v>77</v>
      </c>
      <c r="E40" s="39"/>
      <c r="F40" s="42"/>
      <c r="G40" s="37"/>
      <c r="H40" s="38"/>
      <c r="K40" s="38"/>
    </row>
    <row r="41" spans="1:11">
      <c r="A41" s="39"/>
      <c r="B41" s="40" t="s">
        <v>693</v>
      </c>
      <c r="C41" s="40" t="s">
        <v>129</v>
      </c>
      <c r="D41" s="41" t="s">
        <v>95</v>
      </c>
      <c r="E41" s="39"/>
      <c r="F41" s="42"/>
      <c r="G41" s="37"/>
      <c r="H41" s="38"/>
      <c r="K41" s="38"/>
    </row>
    <row r="42" spans="1:11">
      <c r="A42" s="39"/>
      <c r="B42" s="40" t="s">
        <v>693</v>
      </c>
      <c r="C42" s="40" t="s">
        <v>129</v>
      </c>
      <c r="D42" s="41" t="s">
        <v>154</v>
      </c>
      <c r="E42" s="39"/>
      <c r="F42" s="42"/>
      <c r="G42" s="37"/>
      <c r="H42" s="38"/>
      <c r="K42" s="38"/>
    </row>
    <row r="43" spans="1:11">
      <c r="A43" s="39"/>
      <c r="B43" s="40" t="s">
        <v>693</v>
      </c>
      <c r="C43" s="40" t="s">
        <v>129</v>
      </c>
      <c r="D43" s="41" t="s">
        <v>155</v>
      </c>
      <c r="E43" s="39"/>
      <c r="F43" s="42"/>
      <c r="G43" s="37"/>
      <c r="H43" s="38"/>
      <c r="K43" s="38"/>
    </row>
    <row r="44" spans="1:11">
      <c r="A44" s="39"/>
      <c r="B44" s="40" t="s">
        <v>693</v>
      </c>
      <c r="C44" s="40" t="s">
        <v>129</v>
      </c>
      <c r="D44" s="41" t="s">
        <v>156</v>
      </c>
      <c r="E44" s="39"/>
      <c r="F44" s="42"/>
      <c r="G44" s="37"/>
      <c r="H44" s="38"/>
      <c r="K44" s="38"/>
    </row>
    <row r="45" spans="1:11">
      <c r="A45" s="39"/>
      <c r="B45" s="40" t="s">
        <v>693</v>
      </c>
      <c r="C45" s="40" t="s">
        <v>129</v>
      </c>
      <c r="D45" s="41" t="s">
        <v>173</v>
      </c>
      <c r="E45" s="39"/>
      <c r="F45" s="42"/>
      <c r="G45" s="37"/>
      <c r="H45" s="38"/>
      <c r="K45" s="38"/>
    </row>
    <row r="46" spans="1:11">
      <c r="A46" s="39"/>
      <c r="B46" s="40" t="s">
        <v>693</v>
      </c>
      <c r="C46" s="40" t="s">
        <v>129</v>
      </c>
      <c r="D46" s="41" t="s">
        <v>157</v>
      </c>
      <c r="E46" s="39"/>
      <c r="F46" s="42"/>
      <c r="G46" s="37"/>
      <c r="H46" s="38"/>
      <c r="K46" s="38"/>
    </row>
    <row r="47" spans="1:11">
      <c r="A47" s="39"/>
      <c r="B47" s="40" t="s">
        <v>693</v>
      </c>
      <c r="C47" s="40" t="s">
        <v>129</v>
      </c>
      <c r="D47" s="41" t="s">
        <v>158</v>
      </c>
      <c r="E47" s="39"/>
      <c r="F47" s="42"/>
      <c r="J47" s="38"/>
    </row>
    <row r="48" spans="1:11">
      <c r="A48" s="39"/>
      <c r="B48" s="40" t="s">
        <v>693</v>
      </c>
      <c r="C48" s="40" t="s">
        <v>129</v>
      </c>
      <c r="D48" s="41" t="s">
        <v>159</v>
      </c>
      <c r="E48" s="39"/>
      <c r="F48" s="42"/>
      <c r="J48" s="38"/>
    </row>
    <row r="49" spans="1:10">
      <c r="A49" s="39"/>
      <c r="B49" s="40" t="s">
        <v>693</v>
      </c>
      <c r="C49" s="40" t="s">
        <v>129</v>
      </c>
      <c r="D49" s="41" t="s">
        <v>161</v>
      </c>
      <c r="E49" s="39"/>
      <c r="F49" s="42"/>
      <c r="J49" s="38"/>
    </row>
    <row r="50" spans="1:10">
      <c r="A50" s="39"/>
      <c r="B50" s="40" t="s">
        <v>693</v>
      </c>
      <c r="C50" s="40" t="s">
        <v>129</v>
      </c>
      <c r="D50" s="41" t="s">
        <v>162</v>
      </c>
      <c r="E50" s="39"/>
      <c r="F50" s="42"/>
      <c r="J50" s="38"/>
    </row>
    <row r="51" spans="1:10">
      <c r="A51" s="39"/>
      <c r="B51" s="40" t="s">
        <v>693</v>
      </c>
      <c r="C51" s="40" t="s">
        <v>129</v>
      </c>
      <c r="D51" s="41" t="s">
        <v>163</v>
      </c>
      <c r="E51" s="39"/>
      <c r="F51" s="42"/>
      <c r="J51" s="38"/>
    </row>
    <row r="52" spans="1:10">
      <c r="A52" s="39"/>
      <c r="B52" s="40" t="s">
        <v>693</v>
      </c>
      <c r="C52" s="40" t="s">
        <v>129</v>
      </c>
      <c r="D52" s="41" t="s">
        <v>160</v>
      </c>
      <c r="E52" s="39"/>
      <c r="F52" s="42" t="s">
        <v>130</v>
      </c>
      <c r="J52" s="38"/>
    </row>
    <row r="53" spans="1:10">
      <c r="A53" s="39"/>
      <c r="B53" s="40" t="s">
        <v>693</v>
      </c>
      <c r="C53" s="40" t="s">
        <v>129</v>
      </c>
      <c r="D53" s="41" t="s">
        <v>560</v>
      </c>
      <c r="E53" s="39"/>
      <c r="F53" s="42"/>
      <c r="J53" s="38"/>
    </row>
    <row r="54" spans="1:10">
      <c r="A54" s="43"/>
      <c r="B54" s="43" t="s">
        <v>693</v>
      </c>
      <c r="C54" s="43"/>
      <c r="D54" s="46" t="s">
        <v>131</v>
      </c>
      <c r="E54" s="43"/>
      <c r="F54" s="44"/>
      <c r="J54" s="38"/>
    </row>
    <row r="55" spans="1:10">
      <c r="A55" s="43"/>
      <c r="B55" s="43" t="s">
        <v>693</v>
      </c>
      <c r="C55" s="43"/>
      <c r="D55" s="46" t="s">
        <v>132</v>
      </c>
      <c r="E55" s="43"/>
      <c r="F55" s="44"/>
      <c r="J55" s="38"/>
    </row>
    <row r="56" spans="1:10">
      <c r="A56" s="43"/>
      <c r="B56" s="43" t="s">
        <v>693</v>
      </c>
      <c r="C56" s="43"/>
      <c r="D56" s="46" t="s">
        <v>133</v>
      </c>
      <c r="E56" s="43"/>
      <c r="F56" s="44"/>
      <c r="I56" s="38" t="s">
        <v>5</v>
      </c>
      <c r="J56" s="38"/>
    </row>
    <row r="57" spans="1:10">
      <c r="A57" s="43"/>
      <c r="B57" s="43" t="s">
        <v>693</v>
      </c>
      <c r="C57" s="43"/>
      <c r="D57" s="46" t="s">
        <v>134</v>
      </c>
      <c r="E57" s="43"/>
      <c r="F57" s="47"/>
    </row>
    <row r="58" spans="1:10">
      <c r="A58" s="43"/>
      <c r="B58" s="43" t="s">
        <v>693</v>
      </c>
      <c r="C58" s="43"/>
      <c r="D58" s="46" t="s">
        <v>135</v>
      </c>
      <c r="E58" s="43"/>
      <c r="F58" s="47"/>
    </row>
    <row r="59" spans="1:10">
      <c r="A59" s="43"/>
      <c r="B59" s="43" t="s">
        <v>693</v>
      </c>
      <c r="C59" s="43"/>
      <c r="D59" s="46" t="s">
        <v>136</v>
      </c>
      <c r="E59" s="43"/>
      <c r="F59" s="47"/>
    </row>
    <row r="60" spans="1:10">
      <c r="A60" s="43"/>
      <c r="B60" s="43" t="s">
        <v>693</v>
      </c>
      <c r="C60" s="43"/>
      <c r="D60" s="46" t="s">
        <v>137</v>
      </c>
      <c r="E60" s="43"/>
      <c r="F60" s="44"/>
    </row>
    <row r="61" spans="1:10">
      <c r="A61" s="43"/>
      <c r="B61" s="43" t="s">
        <v>693</v>
      </c>
      <c r="C61" s="43"/>
      <c r="D61" s="46" t="s">
        <v>138</v>
      </c>
      <c r="E61" s="43"/>
      <c r="F61" s="44"/>
    </row>
    <row r="62" spans="1:10">
      <c r="A62" s="43"/>
      <c r="B62" s="43" t="s">
        <v>693</v>
      </c>
      <c r="C62" s="43"/>
      <c r="D62" s="46" t="s">
        <v>139</v>
      </c>
      <c r="E62" s="43"/>
      <c r="F62" s="44"/>
    </row>
    <row r="63" spans="1:10">
      <c r="A63" s="43"/>
      <c r="B63" s="43" t="s">
        <v>693</v>
      </c>
      <c r="C63" s="43"/>
      <c r="D63" s="46" t="s">
        <v>140</v>
      </c>
      <c r="E63" s="43"/>
      <c r="F63" s="44"/>
    </row>
    <row r="64" spans="1:10">
      <c r="A64" s="43"/>
      <c r="B64" s="43" t="s">
        <v>693</v>
      </c>
      <c r="C64" s="43"/>
      <c r="D64" s="46" t="s">
        <v>141</v>
      </c>
      <c r="E64" s="43"/>
      <c r="F64" s="44"/>
    </row>
    <row r="65" spans="1:6">
      <c r="A65" s="43"/>
      <c r="B65" s="43" t="s">
        <v>693</v>
      </c>
      <c r="C65" s="43"/>
      <c r="D65" s="46" t="s">
        <v>142</v>
      </c>
      <c r="E65" s="43"/>
      <c r="F65" s="44"/>
    </row>
    <row r="66" spans="1:6">
      <c r="A66" s="43"/>
      <c r="B66" s="43" t="s">
        <v>693</v>
      </c>
      <c r="C66" s="43"/>
      <c r="D66" s="46" t="s">
        <v>143</v>
      </c>
      <c r="E66" s="43"/>
      <c r="F66" s="44"/>
    </row>
    <row r="67" spans="1:6">
      <c r="A67" s="43"/>
      <c r="B67" s="43" t="s">
        <v>692</v>
      </c>
      <c r="C67" s="43"/>
      <c r="D67" s="46" t="s">
        <v>143</v>
      </c>
      <c r="E67" s="43"/>
      <c r="F67" s="44"/>
    </row>
    <row r="68" spans="1:6">
      <c r="A68" s="43"/>
      <c r="B68" s="45" t="s">
        <v>693</v>
      </c>
      <c r="C68" s="45"/>
      <c r="D68" s="46" t="s">
        <v>144</v>
      </c>
      <c r="E68" s="43"/>
      <c r="F68" s="44"/>
    </row>
    <row r="69" spans="1:6">
      <c r="A69" s="43"/>
      <c r="B69" s="45" t="s">
        <v>693</v>
      </c>
      <c r="C69" s="45"/>
      <c r="D69" s="46" t="s">
        <v>145</v>
      </c>
      <c r="E69" s="43"/>
      <c r="F69" s="44"/>
    </row>
    <row r="70" spans="1:6">
      <c r="A70" s="43"/>
      <c r="B70" s="45" t="s">
        <v>693</v>
      </c>
      <c r="C70" s="45"/>
      <c r="D70" s="46" t="s">
        <v>146</v>
      </c>
      <c r="E70" s="43"/>
      <c r="F70" s="44"/>
    </row>
    <row r="71" spans="1:6">
      <c r="A71" s="43"/>
      <c r="B71" s="45" t="s">
        <v>693</v>
      </c>
      <c r="C71" s="45"/>
      <c r="D71" s="46" t="s">
        <v>147</v>
      </c>
      <c r="E71" s="43"/>
      <c r="F71" s="44"/>
    </row>
    <row r="72" spans="1:6">
      <c r="A72" s="43"/>
      <c r="B72" s="45" t="s">
        <v>693</v>
      </c>
      <c r="C72" s="45"/>
      <c r="D72" s="46" t="s">
        <v>148</v>
      </c>
      <c r="E72" s="43"/>
      <c r="F72" s="44"/>
    </row>
    <row r="73" spans="1:6">
      <c r="A73" s="43"/>
      <c r="B73" s="45" t="s">
        <v>693</v>
      </c>
      <c r="C73" s="45"/>
      <c r="D73" s="46" t="s">
        <v>171</v>
      </c>
      <c r="E73" s="43"/>
      <c r="F73" s="44"/>
    </row>
    <row r="74" spans="1:6">
      <c r="A74" s="39"/>
      <c r="B74" s="40" t="s">
        <v>693</v>
      </c>
      <c r="C74" s="40"/>
      <c r="D74" s="41" t="s">
        <v>149</v>
      </c>
      <c r="E74" s="39"/>
      <c r="F74" s="42"/>
    </row>
    <row r="75" spans="1:6">
      <c r="A75" s="39"/>
      <c r="B75" s="40" t="s">
        <v>692</v>
      </c>
      <c r="C75" s="40"/>
      <c r="D75" s="41" t="s">
        <v>696</v>
      </c>
      <c r="E75" s="39"/>
      <c r="F75" s="42"/>
    </row>
    <row r="76" spans="1:6">
      <c r="A76" s="39"/>
      <c r="B76" s="40" t="s">
        <v>692</v>
      </c>
      <c r="C76" s="40"/>
      <c r="D76" s="48" t="s">
        <v>697</v>
      </c>
      <c r="E76" s="39"/>
      <c r="F76" s="42"/>
    </row>
    <row r="77" spans="1:6">
      <c r="A77" s="39"/>
      <c r="B77" s="40"/>
      <c r="C77" s="40"/>
      <c r="D77" s="41"/>
      <c r="E77" s="39"/>
      <c r="F77" s="42"/>
    </row>
    <row r="78" spans="1:6">
      <c r="A78" s="39"/>
      <c r="B78" s="40"/>
      <c r="C78" s="40"/>
      <c r="D78" s="41"/>
      <c r="E78" s="39"/>
      <c r="F78" s="42"/>
    </row>
    <row r="79" spans="1:6">
      <c r="A79" s="39"/>
      <c r="B79" s="40"/>
      <c r="C79" s="40"/>
      <c r="D79" s="41"/>
      <c r="E79" s="39"/>
      <c r="F79" s="42"/>
    </row>
    <row r="80" spans="1:6">
      <c r="A80" s="39"/>
      <c r="B80" s="40"/>
      <c r="C80" s="40"/>
      <c r="D80" s="41"/>
      <c r="E80" s="39"/>
      <c r="F80" s="42"/>
    </row>
    <row r="81" spans="1:6">
      <c r="A81" s="39"/>
      <c r="B81" s="40"/>
      <c r="C81" s="40"/>
      <c r="D81" s="41"/>
      <c r="E81" s="39"/>
      <c r="F81" s="42"/>
    </row>
    <row r="82" spans="1:6">
      <c r="A82" s="39"/>
      <c r="B82" s="40"/>
      <c r="C82" s="40"/>
      <c r="D82" s="41"/>
      <c r="E82" s="39"/>
      <c r="F82" s="42"/>
    </row>
    <row r="83" spans="1:6">
      <c r="A83" s="39"/>
      <c r="B83" s="40"/>
      <c r="C83" s="40"/>
      <c r="D83" s="41"/>
      <c r="E83" s="39"/>
      <c r="F83" s="42"/>
    </row>
    <row r="84" spans="1:6">
      <c r="A84" s="39"/>
      <c r="B84" s="40"/>
      <c r="C84" s="40"/>
      <c r="D84" s="41"/>
      <c r="E84" s="39"/>
      <c r="F84" s="42"/>
    </row>
    <row r="85" spans="1:6">
      <c r="A85" s="39"/>
      <c r="B85" s="40"/>
      <c r="C85" s="40"/>
      <c r="D85" s="41"/>
      <c r="E85" s="39"/>
      <c r="F85" s="42"/>
    </row>
    <row r="86" spans="1:6">
      <c r="A86" s="39"/>
      <c r="B86" s="40"/>
      <c r="C86" s="40"/>
      <c r="D86" s="41"/>
      <c r="E86" s="39"/>
      <c r="F86" s="42"/>
    </row>
    <row r="87" spans="1:6">
      <c r="A87" s="39"/>
      <c r="B87" s="40"/>
      <c r="C87" s="40"/>
      <c r="D87" s="41"/>
      <c r="E87" s="39"/>
      <c r="F87" s="42"/>
    </row>
    <row r="88" spans="1:6">
      <c r="A88" s="39"/>
      <c r="B88" s="40"/>
      <c r="C88" s="40"/>
      <c r="D88" s="41"/>
      <c r="E88" s="39"/>
      <c r="F88" s="42"/>
    </row>
    <row r="89" spans="1:6">
      <c r="A89" s="39"/>
      <c r="B89" s="40"/>
      <c r="C89" s="40"/>
      <c r="D89" s="41"/>
      <c r="E89" s="39"/>
      <c r="F89" s="42"/>
    </row>
    <row r="90" spans="1:6">
      <c r="A90" s="39"/>
      <c r="B90" s="40"/>
      <c r="C90" s="40"/>
      <c r="D90" s="41"/>
      <c r="E90" s="39"/>
      <c r="F90" s="42"/>
    </row>
    <row r="91" spans="1:6">
      <c r="A91" s="39"/>
      <c r="B91" s="40"/>
      <c r="C91" s="40"/>
      <c r="D91" s="41"/>
      <c r="E91" s="39"/>
      <c r="F91" s="42"/>
    </row>
    <row r="92" spans="1:6">
      <c r="A92" s="39"/>
      <c r="B92" s="40"/>
      <c r="C92" s="40"/>
      <c r="D92" s="41"/>
      <c r="E92" s="39"/>
      <c r="F92" s="42"/>
    </row>
    <row r="93" spans="1:6">
      <c r="A93" s="39"/>
      <c r="B93" s="40"/>
      <c r="C93" s="40"/>
      <c r="D93" s="41"/>
      <c r="E93" s="39"/>
      <c r="F93" s="42"/>
    </row>
    <row r="94" spans="1:6">
      <c r="A94" s="39"/>
      <c r="B94" s="40"/>
      <c r="C94" s="40"/>
      <c r="D94" s="41"/>
      <c r="E94" s="39"/>
      <c r="F94" s="42"/>
    </row>
    <row r="95" spans="1:6">
      <c r="A95" s="39"/>
      <c r="B95" s="40"/>
      <c r="C95" s="40"/>
      <c r="D95" s="41"/>
      <c r="E95" s="39"/>
      <c r="F95" s="42"/>
    </row>
    <row r="96" spans="1:6">
      <c r="A96" s="39"/>
      <c r="B96" s="40"/>
      <c r="C96" s="40"/>
      <c r="D96" s="41"/>
      <c r="E96" s="39"/>
      <c r="F96" s="42"/>
    </row>
    <row r="97" spans="1:6">
      <c r="A97" s="39"/>
      <c r="B97" s="40"/>
      <c r="C97" s="40"/>
      <c r="D97" s="41"/>
      <c r="E97" s="39"/>
      <c r="F97" s="42"/>
    </row>
    <row r="98" spans="1:6">
      <c r="A98" s="39"/>
      <c r="B98" s="40"/>
      <c r="C98" s="40"/>
      <c r="D98" s="41"/>
      <c r="E98" s="39"/>
      <c r="F98" s="42"/>
    </row>
    <row r="99" spans="1:6">
      <c r="A99" s="39"/>
      <c r="B99" s="40"/>
      <c r="C99" s="40"/>
      <c r="D99" s="41"/>
      <c r="E99" s="39"/>
      <c r="F99" s="42"/>
    </row>
    <row r="100" spans="1:6">
      <c r="A100" s="39"/>
      <c r="B100" s="40"/>
      <c r="C100" s="40"/>
      <c r="D100" s="41"/>
      <c r="E100" s="39"/>
      <c r="F100" s="42"/>
    </row>
    <row r="101" spans="1:6">
      <c r="A101" s="39"/>
      <c r="B101" s="40"/>
      <c r="C101" s="40"/>
      <c r="D101" s="41"/>
      <c r="E101" s="39"/>
      <c r="F101" s="42"/>
    </row>
    <row r="102" spans="1:6">
      <c r="A102" s="39"/>
      <c r="B102" s="40"/>
      <c r="C102" s="40"/>
      <c r="D102" s="41"/>
      <c r="E102" s="39"/>
      <c r="F102" s="42"/>
    </row>
    <row r="103" spans="1:6">
      <c r="A103" s="39"/>
      <c r="B103" s="40"/>
      <c r="C103" s="40"/>
      <c r="D103" s="41"/>
      <c r="E103" s="39"/>
      <c r="F103" s="42"/>
    </row>
    <row r="104" spans="1:6">
      <c r="A104" s="39"/>
      <c r="B104" s="40"/>
      <c r="C104" s="40"/>
      <c r="D104" s="41"/>
      <c r="E104" s="39"/>
      <c r="F104" s="42"/>
    </row>
    <row r="105" spans="1:6">
      <c r="A105" s="39"/>
      <c r="B105" s="40"/>
      <c r="C105" s="40"/>
      <c r="D105" s="41"/>
      <c r="E105" s="39"/>
      <c r="F105" s="42"/>
    </row>
    <row r="106" spans="1:6">
      <c r="A106" s="39"/>
      <c r="B106" s="40"/>
      <c r="C106" s="40"/>
      <c r="D106" s="41"/>
      <c r="E106" s="39"/>
      <c r="F106" s="42"/>
    </row>
    <row r="107" spans="1:6">
      <c r="A107" s="39"/>
      <c r="B107" s="40"/>
      <c r="C107" s="40"/>
      <c r="D107" s="41"/>
      <c r="E107" s="39"/>
      <c r="F107" s="42"/>
    </row>
    <row r="108" spans="1:6">
      <c r="A108" s="39"/>
      <c r="B108" s="40"/>
      <c r="C108" s="40"/>
      <c r="D108" s="41"/>
      <c r="E108" s="39"/>
      <c r="F108" s="42"/>
    </row>
    <row r="109" spans="1:6">
      <c r="A109" s="39"/>
      <c r="B109" s="40"/>
      <c r="C109" s="40"/>
      <c r="D109" s="41"/>
      <c r="E109" s="39"/>
      <c r="F109" s="42"/>
    </row>
    <row r="110" spans="1:6">
      <c r="A110" s="39"/>
      <c r="B110" s="40"/>
      <c r="C110" s="40"/>
      <c r="D110" s="41"/>
      <c r="E110" s="39"/>
      <c r="F110" s="42"/>
    </row>
    <row r="111" spans="1:6">
      <c r="A111" s="39"/>
      <c r="B111" s="40"/>
      <c r="C111" s="40"/>
      <c r="D111" s="41"/>
      <c r="E111" s="39"/>
      <c r="F111" s="42"/>
    </row>
    <row r="112" spans="1:6">
      <c r="A112" s="39"/>
      <c r="B112" s="40"/>
      <c r="C112" s="40"/>
      <c r="D112" s="41"/>
      <c r="E112" s="39"/>
      <c r="F112" s="42"/>
    </row>
    <row r="113" spans="1:6">
      <c r="A113" s="39"/>
      <c r="B113" s="40"/>
      <c r="C113" s="40"/>
      <c r="D113" s="41"/>
      <c r="E113" s="39"/>
      <c r="F113" s="42"/>
    </row>
    <row r="114" spans="1:6">
      <c r="A114" s="39"/>
      <c r="B114" s="40"/>
      <c r="C114" s="40"/>
      <c r="D114" s="41"/>
      <c r="E114" s="39"/>
      <c r="F114" s="42"/>
    </row>
    <row r="115" spans="1:6">
      <c r="A115" s="39"/>
      <c r="B115" s="40"/>
      <c r="C115" s="40"/>
      <c r="D115" s="41"/>
      <c r="E115" s="39"/>
      <c r="F115" s="42"/>
    </row>
    <row r="116" spans="1:6">
      <c r="A116" s="39"/>
      <c r="B116" s="40"/>
      <c r="C116" s="40"/>
      <c r="D116" s="41"/>
      <c r="E116" s="39"/>
      <c r="F116" s="42"/>
    </row>
    <row r="117" spans="1:6">
      <c r="A117" s="39"/>
      <c r="B117" s="40"/>
      <c r="C117" s="40"/>
      <c r="D117" s="41"/>
      <c r="E117" s="39"/>
      <c r="F117" s="42"/>
    </row>
    <row r="118" spans="1:6">
      <c r="A118" s="39"/>
      <c r="B118" s="40"/>
      <c r="C118" s="40"/>
      <c r="D118" s="41"/>
      <c r="E118" s="39"/>
      <c r="F118" s="42"/>
    </row>
    <row r="119" spans="1:6">
      <c r="A119" s="39"/>
      <c r="B119" s="40"/>
      <c r="C119" s="40"/>
      <c r="D119" s="41"/>
      <c r="E119" s="39"/>
      <c r="F119" s="42"/>
    </row>
    <row r="120" spans="1:6">
      <c r="A120" s="39"/>
      <c r="B120" s="40"/>
      <c r="C120" s="40"/>
      <c r="D120" s="41"/>
      <c r="E120" s="39"/>
      <c r="F120" s="42"/>
    </row>
    <row r="121" spans="1:6">
      <c r="A121" s="39"/>
      <c r="B121" s="40"/>
      <c r="C121" s="40"/>
      <c r="D121" s="41"/>
      <c r="E121" s="39"/>
      <c r="F121" s="42"/>
    </row>
    <row r="122" spans="1:6">
      <c r="A122" s="39"/>
      <c r="B122" s="40"/>
      <c r="C122" s="40"/>
      <c r="D122" s="41"/>
      <c r="E122" s="39"/>
      <c r="F122" s="42"/>
    </row>
    <row r="123" spans="1:6">
      <c r="A123" s="39"/>
      <c r="B123" s="40"/>
      <c r="C123" s="40"/>
      <c r="D123" s="41"/>
      <c r="E123" s="39"/>
      <c r="F123" s="42"/>
    </row>
    <row r="124" spans="1:6">
      <c r="A124" s="39"/>
      <c r="B124" s="40"/>
      <c r="C124" s="40"/>
      <c r="D124" s="41"/>
      <c r="E124" s="39"/>
      <c r="F124" s="42"/>
    </row>
    <row r="125" spans="1:6">
      <c r="A125" s="39"/>
      <c r="B125" s="40"/>
      <c r="C125" s="40"/>
      <c r="D125" s="41"/>
      <c r="E125" s="39"/>
      <c r="F125" s="42"/>
    </row>
    <row r="126" spans="1:6">
      <c r="A126" s="39"/>
      <c r="B126" s="40"/>
      <c r="C126" s="40"/>
      <c r="D126" s="41"/>
      <c r="E126" s="39"/>
      <c r="F126" s="42"/>
    </row>
    <row r="127" spans="1:6">
      <c r="A127" s="39"/>
      <c r="B127" s="40"/>
      <c r="C127" s="40"/>
      <c r="D127" s="41"/>
      <c r="E127" s="39"/>
      <c r="F127" s="42"/>
    </row>
    <row r="128" spans="1:6">
      <c r="A128" s="39"/>
      <c r="B128" s="40"/>
      <c r="C128" s="40"/>
      <c r="D128" s="41"/>
      <c r="E128" s="39"/>
      <c r="F128" s="42"/>
    </row>
    <row r="129" spans="1:6">
      <c r="A129" s="39"/>
      <c r="B129" s="40"/>
      <c r="C129" s="40"/>
      <c r="D129" s="41"/>
      <c r="E129" s="39"/>
      <c r="F129" s="42"/>
    </row>
    <row r="130" spans="1:6">
      <c r="A130" s="39"/>
      <c r="B130" s="40"/>
      <c r="C130" s="40"/>
      <c r="D130" s="41"/>
      <c r="E130" s="39"/>
      <c r="F130" s="42"/>
    </row>
    <row r="131" spans="1:6">
      <c r="A131" s="39"/>
      <c r="B131" s="40"/>
      <c r="C131" s="40"/>
      <c r="D131" s="41"/>
      <c r="E131" s="39"/>
      <c r="F131" s="42"/>
    </row>
    <row r="132" spans="1:6">
      <c r="A132" s="39"/>
      <c r="B132" s="40"/>
      <c r="C132" s="40"/>
      <c r="D132" s="41"/>
      <c r="E132" s="39"/>
      <c r="F132" s="42"/>
    </row>
    <row r="133" spans="1:6">
      <c r="A133" s="39"/>
      <c r="B133" s="40"/>
      <c r="C133" s="40"/>
      <c r="D133" s="41"/>
      <c r="E133" s="39"/>
      <c r="F133" s="42"/>
    </row>
    <row r="134" spans="1:6">
      <c r="A134" s="39"/>
      <c r="B134" s="40"/>
      <c r="C134" s="40"/>
      <c r="D134" s="41"/>
      <c r="E134" s="39"/>
      <c r="F134" s="42"/>
    </row>
    <row r="135" spans="1:6">
      <c r="A135" s="39"/>
      <c r="B135" s="40"/>
      <c r="C135" s="40"/>
      <c r="D135" s="41"/>
      <c r="E135" s="39"/>
      <c r="F135" s="42"/>
    </row>
    <row r="136" spans="1:6">
      <c r="A136" s="39"/>
      <c r="B136" s="40"/>
      <c r="C136" s="40"/>
      <c r="D136" s="41"/>
      <c r="E136" s="39"/>
      <c r="F136" s="42"/>
    </row>
    <row r="137" spans="1:6">
      <c r="A137" s="39"/>
      <c r="B137" s="40"/>
      <c r="C137" s="40"/>
      <c r="D137" s="41"/>
      <c r="E137" s="39"/>
      <c r="F137" s="42"/>
    </row>
    <row r="138" spans="1:6">
      <c r="A138" s="39"/>
      <c r="B138" s="40"/>
      <c r="C138" s="40"/>
      <c r="D138" s="41"/>
      <c r="E138" s="39"/>
      <c r="F138" s="42"/>
    </row>
    <row r="139" spans="1:6">
      <c r="A139" s="39"/>
      <c r="B139" s="40"/>
      <c r="C139" s="40"/>
      <c r="D139" s="41"/>
      <c r="E139" s="39"/>
      <c r="F139" s="42"/>
    </row>
    <row r="140" spans="1:6">
      <c r="A140" s="39"/>
      <c r="B140" s="40"/>
      <c r="C140" s="40"/>
      <c r="D140" s="41"/>
      <c r="E140" s="39"/>
      <c r="F140" s="42"/>
    </row>
    <row r="141" spans="1:6">
      <c r="A141" s="39"/>
      <c r="B141" s="40"/>
      <c r="C141" s="40"/>
      <c r="D141" s="41"/>
      <c r="E141" s="39"/>
      <c r="F141" s="42"/>
    </row>
    <row r="142" spans="1:6">
      <c r="A142" s="39"/>
      <c r="B142" s="40"/>
      <c r="C142" s="40"/>
      <c r="D142" s="41"/>
      <c r="E142" s="39"/>
      <c r="F142" s="42"/>
    </row>
    <row r="143" spans="1:6">
      <c r="A143" s="39"/>
      <c r="B143" s="40"/>
      <c r="C143" s="40"/>
      <c r="D143" s="41"/>
      <c r="E143" s="39"/>
      <c r="F143" s="42"/>
    </row>
    <row r="144" spans="1:6">
      <c r="A144" s="39"/>
      <c r="B144" s="40"/>
      <c r="C144" s="40"/>
      <c r="D144" s="41"/>
      <c r="E144" s="39"/>
      <c r="F144" s="42"/>
    </row>
    <row r="145" spans="1:6">
      <c r="A145" s="39"/>
      <c r="B145" s="40"/>
      <c r="C145" s="40"/>
      <c r="D145" s="41"/>
      <c r="E145" s="39"/>
      <c r="F145" s="42"/>
    </row>
    <row r="146" spans="1:6">
      <c r="A146" s="39"/>
      <c r="B146" s="40"/>
      <c r="C146" s="40"/>
      <c r="D146" s="41"/>
      <c r="E146" s="39"/>
      <c r="F146" s="42"/>
    </row>
    <row r="147" spans="1:6">
      <c r="A147" s="39"/>
      <c r="B147" s="40"/>
      <c r="C147" s="40"/>
      <c r="D147" s="41"/>
      <c r="E147" s="39"/>
      <c r="F147" s="42"/>
    </row>
    <row r="148" spans="1:6">
      <c r="A148" s="39"/>
      <c r="B148" s="40"/>
      <c r="C148" s="40"/>
      <c r="D148" s="41"/>
      <c r="E148" s="39"/>
      <c r="F148" s="42"/>
    </row>
    <row r="149" spans="1:6">
      <c r="A149" s="39"/>
      <c r="B149" s="40"/>
      <c r="C149" s="40"/>
      <c r="D149" s="41"/>
      <c r="E149" s="39"/>
      <c r="F149" s="42"/>
    </row>
    <row r="150" spans="1:6">
      <c r="A150" s="39"/>
      <c r="B150" s="40"/>
      <c r="C150" s="40"/>
      <c r="D150" s="41"/>
      <c r="E150" s="39"/>
      <c r="F150" s="42"/>
    </row>
    <row r="151" spans="1:6">
      <c r="A151" s="39"/>
      <c r="B151" s="40"/>
      <c r="C151" s="40"/>
      <c r="D151" s="41"/>
      <c r="E151" s="39"/>
      <c r="F151" s="42"/>
    </row>
    <row r="152" spans="1:6">
      <c r="A152" s="39"/>
      <c r="B152" s="40"/>
      <c r="C152" s="40"/>
      <c r="D152" s="41"/>
      <c r="E152" s="39"/>
      <c r="F152" s="42"/>
    </row>
    <row r="153" spans="1:6">
      <c r="A153" s="39"/>
      <c r="B153" s="40"/>
      <c r="C153" s="40"/>
      <c r="D153" s="41"/>
      <c r="E153" s="39"/>
      <c r="F153" s="42"/>
    </row>
    <row r="154" spans="1:6">
      <c r="A154" s="39"/>
      <c r="B154" s="40"/>
      <c r="C154" s="40"/>
      <c r="D154" s="41"/>
      <c r="E154" s="39"/>
      <c r="F154" s="42"/>
    </row>
    <row r="155" spans="1:6">
      <c r="A155" s="39"/>
      <c r="B155" s="40"/>
      <c r="C155" s="40"/>
      <c r="D155" s="41"/>
      <c r="E155" s="39"/>
      <c r="F155" s="42"/>
    </row>
    <row r="156" spans="1:6">
      <c r="A156" s="39"/>
      <c r="B156" s="40"/>
      <c r="C156" s="40"/>
      <c r="D156" s="41"/>
      <c r="E156" s="39"/>
      <c r="F156" s="42"/>
    </row>
    <row r="157" spans="1:6">
      <c r="A157" s="39"/>
      <c r="B157" s="40"/>
      <c r="C157" s="40"/>
      <c r="D157" s="41"/>
      <c r="E157" s="39"/>
      <c r="F157" s="42"/>
    </row>
    <row r="158" spans="1:6">
      <c r="A158" s="39"/>
      <c r="B158" s="40"/>
      <c r="C158" s="40"/>
      <c r="D158" s="41"/>
      <c r="E158" s="39"/>
      <c r="F158" s="42"/>
    </row>
    <row r="159" spans="1:6">
      <c r="A159" s="39"/>
      <c r="B159" s="40"/>
      <c r="C159" s="40"/>
      <c r="D159" s="41"/>
      <c r="E159" s="39"/>
      <c r="F159" s="42"/>
    </row>
    <row r="160" spans="1:6">
      <c r="A160" s="39"/>
      <c r="B160" s="40"/>
      <c r="C160" s="40"/>
      <c r="D160" s="41"/>
      <c r="E160" s="39"/>
      <c r="F160" s="42"/>
    </row>
    <row r="161" spans="1:6">
      <c r="A161" s="39"/>
      <c r="B161" s="40"/>
      <c r="C161" s="40"/>
      <c r="D161" s="41"/>
      <c r="E161" s="39"/>
      <c r="F161" s="42"/>
    </row>
    <row r="162" spans="1:6">
      <c r="A162" s="39"/>
      <c r="B162" s="40"/>
      <c r="C162" s="40"/>
      <c r="D162" s="41"/>
      <c r="E162" s="39"/>
      <c r="F162" s="42"/>
    </row>
    <row r="163" spans="1:6">
      <c r="A163" s="39"/>
      <c r="B163" s="40"/>
      <c r="C163" s="40"/>
      <c r="D163" s="41"/>
      <c r="E163" s="39"/>
      <c r="F163" s="42"/>
    </row>
    <row r="164" spans="1:6">
      <c r="A164" s="39"/>
      <c r="B164" s="40"/>
      <c r="C164" s="40"/>
      <c r="D164" s="41"/>
      <c r="E164" s="39"/>
      <c r="F164" s="42"/>
    </row>
    <row r="165" spans="1:6">
      <c r="A165" s="39"/>
      <c r="B165" s="40"/>
      <c r="C165" s="40"/>
      <c r="D165" s="41"/>
      <c r="E165" s="39"/>
      <c r="F165" s="42"/>
    </row>
    <row r="166" spans="1:6">
      <c r="A166" s="39"/>
      <c r="B166" s="40"/>
      <c r="C166" s="40"/>
      <c r="D166" s="41"/>
      <c r="E166" s="39"/>
      <c r="F166" s="42"/>
    </row>
    <row r="167" spans="1:6">
      <c r="A167" s="39"/>
      <c r="B167" s="40"/>
      <c r="C167" s="40"/>
      <c r="D167" s="41"/>
      <c r="E167" s="39"/>
      <c r="F167" s="42"/>
    </row>
    <row r="168" spans="1:6">
      <c r="A168" s="39"/>
      <c r="B168" s="40"/>
      <c r="C168" s="40"/>
      <c r="D168" s="41"/>
      <c r="E168" s="39"/>
      <c r="F168" s="42"/>
    </row>
    <row r="169" spans="1:6">
      <c r="A169" s="39"/>
      <c r="B169" s="40"/>
      <c r="C169" s="40"/>
      <c r="D169" s="41"/>
      <c r="E169" s="39"/>
      <c r="F169" s="42"/>
    </row>
    <row r="170" spans="1:6">
      <c r="A170" s="39"/>
      <c r="B170" s="40"/>
      <c r="C170" s="40"/>
      <c r="D170" s="41"/>
      <c r="E170" s="39"/>
      <c r="F170" s="42"/>
    </row>
  </sheetData>
  <phoneticPr fontId="3"/>
  <conditionalFormatting sqref="A18:C33 E18:F33 A54:F73">
    <cfRule type="expression" dxfId="5" priority="4">
      <formula>$E18="★"</formula>
    </cfRule>
    <cfRule type="expression" dxfId="4" priority="5">
      <formula>$E18="-"</formula>
    </cfRule>
    <cfRule type="expression" dxfId="3" priority="6">
      <formula>$E18="○"</formula>
    </cfRule>
  </conditionalFormatting>
  <dataValidations count="1">
    <dataValidation type="list" allowBlank="1" showInputMessage="1" showErrorMessage="1" sqref="E2:E170" xr:uid="{BE40300F-8C6E-4CFA-9EDB-706E90C5E4C6}">
      <formula1>"★,○,-"</formula1>
    </dataValidation>
  </dataValidations>
  <hyperlinks>
    <hyperlink ref="D76" r:id="rId1" xr:uid="{B3F8473A-3F5A-4776-8458-187ADDBAAA9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8D87-6445-412C-AA69-1A0BE851F765}">
  <sheetPr codeName="Sheet5">
    <tabColor theme="9" tint="0.79998168889431442"/>
    <outlinePr summaryBelow="0" summaryRight="0"/>
  </sheetPr>
  <dimension ref="B4:C8"/>
  <sheetViews>
    <sheetView workbookViewId="0">
      <selection activeCell="C8" sqref="C8"/>
    </sheetView>
  </sheetViews>
  <sheetFormatPr defaultRowHeight="11.25"/>
  <cols>
    <col min="1" max="1" width="9.33203125" style="24"/>
    <col min="2" max="2" width="31.83203125" style="24" bestFit="1" customWidth="1"/>
    <col min="3" max="3" width="85" style="24" bestFit="1" customWidth="1"/>
    <col min="4" max="16384" width="9.33203125" style="24"/>
  </cols>
  <sheetData>
    <row r="4" spans="2:3">
      <c r="B4" s="23" t="s">
        <v>174</v>
      </c>
      <c r="C4" s="23" t="s">
        <v>562</v>
      </c>
    </row>
    <row r="5" spans="2:3">
      <c r="B5" s="23" t="s">
        <v>175</v>
      </c>
      <c r="C5" s="23" t="s">
        <v>754</v>
      </c>
    </row>
    <row r="6" spans="2:3">
      <c r="B6" s="23" t="s">
        <v>176</v>
      </c>
      <c r="C6" s="23" t="s">
        <v>755</v>
      </c>
    </row>
    <row r="7" spans="2:3">
      <c r="B7" s="23" t="s">
        <v>177</v>
      </c>
      <c r="C7" s="23" t="s">
        <v>178</v>
      </c>
    </row>
    <row r="8" spans="2:3">
      <c r="B8" s="24" t="s">
        <v>179</v>
      </c>
      <c r="C8" s="24" t="s">
        <v>180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8AB1-AA41-4163-A6D0-385491F1755D}">
  <sheetPr codeName="Sheet6">
    <tabColor theme="9" tint="0.79998168889431442"/>
    <outlinePr summaryBelow="0" summaryRight="0"/>
  </sheetPr>
  <dimension ref="A2:U204"/>
  <sheetViews>
    <sheetView zoomScaleNormal="100" workbookViewId="0">
      <pane xSplit="3" ySplit="3" topLeftCell="E96" activePane="bottomRight" state="frozen"/>
      <selection activeCell="D54" sqref="D54"/>
      <selection pane="topRight" activeCell="D54" sqref="D54"/>
      <selection pane="bottomLeft" activeCell="D54" sqref="D54"/>
      <selection pane="bottomRight" activeCell="M125" sqref="M125"/>
    </sheetView>
  </sheetViews>
  <sheetFormatPr defaultColWidth="11.83203125" defaultRowHeight="11.25" outlineLevelCol="1"/>
  <cols>
    <col min="1" max="1" width="7.6640625" style="23" bestFit="1" customWidth="1"/>
    <col min="2" max="2" width="27.5" style="23" bestFit="1" customWidth="1"/>
    <col min="3" max="3" width="21.83203125" style="23" bestFit="1" customWidth="1"/>
    <col min="4" max="4" width="74.1640625" style="23" bestFit="1" customWidth="1"/>
    <col min="5" max="5" width="34" style="23" customWidth="1"/>
    <col min="6" max="6" width="51.83203125" style="23" bestFit="1" customWidth="1"/>
    <col min="7" max="8" width="31.6640625" style="23" customWidth="1"/>
    <col min="9" max="9" width="3.1640625" style="23" customWidth="1"/>
    <col min="10" max="10" width="8" style="23" bestFit="1" customWidth="1"/>
    <col min="11" max="12" width="8" style="23" customWidth="1"/>
    <col min="13" max="13" width="11.83203125" style="23" collapsed="1"/>
    <col min="14" max="14" width="96.1640625" style="23" hidden="1" customWidth="1" outlineLevel="1"/>
    <col min="15" max="15" width="9" style="23" customWidth="1" collapsed="1"/>
    <col min="16" max="17" width="8" style="23" hidden="1" customWidth="1" outlineLevel="1"/>
    <col min="18" max="18" width="36.33203125" style="23" hidden="1" customWidth="1" outlineLevel="1"/>
    <col min="19" max="19" width="11.83203125" style="23" hidden="1" customWidth="1" outlineLevel="1"/>
    <col min="20" max="20" width="11.83203125" style="23" collapsed="1"/>
    <col min="21" max="21" width="11.83203125" style="23" hidden="1" customWidth="1" outlineLevel="1"/>
    <col min="22" max="16384" width="11.83203125" style="23"/>
  </cols>
  <sheetData>
    <row r="2" spans="1:21">
      <c r="E2" s="25" t="s">
        <v>181</v>
      </c>
      <c r="F2" s="25"/>
      <c r="G2" s="26" t="s">
        <v>182</v>
      </c>
      <c r="H2" s="26" t="s">
        <v>183</v>
      </c>
      <c r="J2" s="25" t="s">
        <v>184</v>
      </c>
      <c r="K2" s="25"/>
      <c r="L2" s="25"/>
      <c r="M2" s="27" t="s">
        <v>185</v>
      </c>
      <c r="N2" s="27"/>
      <c r="O2" s="27" t="s">
        <v>186</v>
      </c>
      <c r="P2" s="27"/>
      <c r="Q2" s="27"/>
      <c r="R2" s="27"/>
      <c r="S2" s="27"/>
      <c r="T2" s="27" t="s">
        <v>183</v>
      </c>
      <c r="U2" s="27"/>
    </row>
    <row r="3" spans="1:21">
      <c r="A3" s="23" t="s">
        <v>187</v>
      </c>
      <c r="B3" s="23" t="s">
        <v>188</v>
      </c>
      <c r="C3" s="23" t="s">
        <v>189</v>
      </c>
      <c r="D3" s="23" t="s">
        <v>190</v>
      </c>
      <c r="E3" s="23" t="s">
        <v>191</v>
      </c>
      <c r="F3" s="23" t="s">
        <v>192</v>
      </c>
      <c r="J3" s="23" t="s">
        <v>193</v>
      </c>
      <c r="K3" s="23" t="s">
        <v>187</v>
      </c>
      <c r="L3" s="23" t="s">
        <v>187</v>
      </c>
      <c r="M3" s="28" t="s">
        <v>194</v>
      </c>
      <c r="N3" s="28" t="s">
        <v>195</v>
      </c>
      <c r="O3" s="28" t="s">
        <v>194</v>
      </c>
      <c r="P3" s="28"/>
      <c r="Q3" s="28"/>
      <c r="R3" s="28"/>
      <c r="S3" s="28" t="s">
        <v>196</v>
      </c>
      <c r="T3" s="28" t="s">
        <v>194</v>
      </c>
      <c r="U3" s="28" t="s">
        <v>196</v>
      </c>
    </row>
    <row r="4" spans="1:21" ht="4.5" customHeight="1"/>
    <row r="5" spans="1:21">
      <c r="A5" s="23">
        <v>1</v>
      </c>
      <c r="B5" s="23" t="s">
        <v>197</v>
      </c>
      <c r="C5" s="23" t="s">
        <v>198</v>
      </c>
      <c r="D5" s="23" t="s">
        <v>571</v>
      </c>
      <c r="E5" s="23" t="s">
        <v>199</v>
      </c>
      <c r="F5" s="23" t="s">
        <v>200</v>
      </c>
      <c r="G5" s="23" t="s">
        <v>201</v>
      </c>
      <c r="H5" s="23" t="s">
        <v>201</v>
      </c>
      <c r="J5" s="23" t="str">
        <f t="shared" ref="J5" si="0">IF(OR($E5="-",COUNTIF(カテゴリ,E5)&gt;0),"","★NG★")</f>
        <v/>
      </c>
      <c r="K5" s="23" t="str">
        <f ca="1">IFERROR(VLOOKUP($E5,私用_data!$C:$H,5,FALSE),"")</f>
        <v>130</v>
      </c>
      <c r="L5" s="23" t="str">
        <f ca="1">IFERROR(VLOOKUP($E5,私用_data!$C:$H,6,FALSE),"")</f>
        <v>13</v>
      </c>
      <c r="M5" s="23" t="str">
        <f ca="1">IF($B5="","","mkdir """&amp;N5&amp;""" &amp; """&amp;私用_概要!$C$7&amp;""" """&amp;N5&amp;"\"&amp;F5&amp;".lnk"" """&amp;D5&amp;"""")</f>
        <v>mkdir "%USERPROFILE%\AppData\Roaming\Microsoft\Windows\Start Menu\Programs\130_Common_Edit" &amp; "C:\codes\vbs\command\CreateShortcutFile.vbs" "%USERPROFILE%\AppData\Roaming\Microsoft\Windows\Start Menu\Programs\130_Common_Edit\7-Zip(圧縮).lnk" "%USERPROFILE%\programs\prg_exe\7-ZipPortable\7-ZipPortable.exe"</v>
      </c>
      <c r="N5" s="23" t="str">
        <f ca="1">IF($B5="","",私用_概要!$C$4&amp;"\"&amp;K5&amp;"_"&amp;E5)</f>
        <v>%USERPROFILE%\AppData\Roaming\Microsoft\Windows\Start Menu\Programs\130_Common_Edit</v>
      </c>
      <c r="O5" s="23" t="str">
        <f>IF($G5="-","",""""&amp;私用_概要!$C$7&amp;""" """&amp;$S5&amp;""" """&amp;$D5&amp;"""")</f>
        <v/>
      </c>
      <c r="P5" s="23" t="str">
        <f t="shared" ref="P5:P68" si="1">IF($G5="-","",L5)</f>
        <v/>
      </c>
      <c r="Q5" s="23" t="str">
        <f>IF(P5="","",COUNTIF(P$4:P5,P5))</f>
        <v/>
      </c>
      <c r="R5" s="23" t="str">
        <f t="shared" ref="R5:R68" si="2">IF($G5="-","",P5&amp;Q5&amp;"_"&amp;G5)</f>
        <v/>
      </c>
      <c r="S5" s="23" t="str">
        <f>IF($G5="-","",私用_概要!$C$5&amp;"\"&amp;R5&amp;".lnk")</f>
        <v/>
      </c>
      <c r="T5" s="23" t="str">
        <f>IF($H5="-","",""""&amp;私用_概要!$C$7&amp;""" """&amp;$U5&amp;""" """&amp;$D5&amp;"""")</f>
        <v/>
      </c>
      <c r="U5" s="23" t="str">
        <f>IF($H5="-","",私用_概要!$C$6&amp;"\"&amp;$H5&amp;".lnk")</f>
        <v/>
      </c>
    </row>
    <row r="6" spans="1:21">
      <c r="A6" s="23">
        <v>2</v>
      </c>
      <c r="B6" s="23" t="s">
        <v>202</v>
      </c>
      <c r="C6" s="23" t="s">
        <v>198</v>
      </c>
      <c r="D6" s="23" t="s">
        <v>572</v>
      </c>
      <c r="E6" s="23" t="s">
        <v>203</v>
      </c>
      <c r="F6" s="23" t="s">
        <v>204</v>
      </c>
      <c r="G6" s="23" t="s">
        <v>201</v>
      </c>
      <c r="H6" s="23" t="s">
        <v>201</v>
      </c>
      <c r="J6" s="23" t="str">
        <f t="shared" ref="J6:J69" si="3">IF(OR($E6="-",COUNTIF(カテゴリ,E6)&gt;0),"","★NG★")</f>
        <v/>
      </c>
      <c r="K6" s="23" t="str">
        <f ca="1">IFERROR(VLOOKUP($E6,私用_data!$C:$H,5,FALSE),"")</f>
        <v>220</v>
      </c>
      <c r="L6" s="23" t="str">
        <f ca="1">IFERROR(VLOOKUP($E6,私用_data!$C:$H,6,FALSE),"")</f>
        <v>22</v>
      </c>
      <c r="M6" s="23" t="str">
        <f ca="1">IF($B6="","","mkdir """&amp;N6&amp;""" &amp; """&amp;私用_概要!$C$7&amp;""" """&amp;N6&amp;"\"&amp;F6&amp;".lnk"" """&amp;D6&amp;"""")</f>
        <v>mkdir "%USERPROFILE%\AppData\Roaming\Microsoft\Windows\Start Menu\Programs\220_Doc_View" &amp; "C:\codes\vbs\command\CreateShortcutFile.vbs" "%USERPROFILE%\AppData\Roaming\Microsoft\Windows\Start Menu\Programs\220_Doc_View\あふ.lnk" "%USERPROFILE%\programs\prg_exe\afxw64\AFXW.EXE"</v>
      </c>
      <c r="N6" s="23" t="str">
        <f ca="1">IF($B6="","",私用_概要!$C$4&amp;"\"&amp;K6&amp;"_"&amp;E6)</f>
        <v>%USERPROFILE%\AppData\Roaming\Microsoft\Windows\Start Menu\Programs\220_Doc_View</v>
      </c>
      <c r="O6" s="23" t="str">
        <f>IF($G6="-","",""""&amp;私用_概要!$C$7&amp;""" """&amp;$S6&amp;""" """&amp;$D6&amp;"""")</f>
        <v/>
      </c>
      <c r="P6" s="23" t="str">
        <f t="shared" si="1"/>
        <v/>
      </c>
      <c r="Q6" s="23" t="str">
        <f>IF(P6="","",COUNTIF(P$4:P6,P6))</f>
        <v/>
      </c>
      <c r="R6" s="23" t="str">
        <f t="shared" si="2"/>
        <v/>
      </c>
      <c r="S6" s="23" t="str">
        <f>IF($G6="-","",私用_概要!$C$5&amp;"\"&amp;R6&amp;".lnk")</f>
        <v/>
      </c>
      <c r="T6" s="23" t="str">
        <f>IF($H6="-","",""""&amp;私用_概要!$C$7&amp;""" """&amp;$U6&amp;""" """&amp;$D6&amp;"""")</f>
        <v/>
      </c>
      <c r="U6" s="23" t="str">
        <f>IF($H6="-","",私用_概要!$C$6&amp;"\"&amp;$H6&amp;".lnk")</f>
        <v/>
      </c>
    </row>
    <row r="7" spans="1:21">
      <c r="A7" s="23">
        <v>3</v>
      </c>
      <c r="B7" s="23" t="s">
        <v>205</v>
      </c>
      <c r="C7" s="23" t="s">
        <v>198</v>
      </c>
      <c r="D7" s="23" t="s">
        <v>573</v>
      </c>
      <c r="E7" s="23" t="s">
        <v>206</v>
      </c>
      <c r="F7" s="23" t="s">
        <v>207</v>
      </c>
      <c r="G7" s="23" t="s">
        <v>201</v>
      </c>
      <c r="H7" s="23" t="s">
        <v>201</v>
      </c>
      <c r="J7" s="23" t="str">
        <f t="shared" si="3"/>
        <v/>
      </c>
      <c r="K7" s="23" t="str">
        <f ca="1">IFERROR(VLOOKUP($E7,私用_data!$C:$H,5,FALSE),"")</f>
        <v>420</v>
      </c>
      <c r="L7" s="23" t="str">
        <f ca="1">IFERROR(VLOOKUP($E7,私用_data!$C:$H,6,FALSE),"")</f>
        <v>42</v>
      </c>
      <c r="M7" s="23" t="str">
        <f ca="1">IF($B7="","","mkdir """&amp;N7&amp;""" &amp; """&amp;私用_概要!$C$7&amp;""" """&amp;N7&amp;"\"&amp;F7&amp;".lnk"" """&amp;D7&amp;"""")</f>
        <v>mkdir "%USERPROFILE%\AppData\Roaming\Microsoft\Windows\Start Menu\Programs\420_Movie_Record" &amp; "C:\codes\vbs\command\CreateShortcutFile.vbs" "%USERPROFILE%\AppData\Roaming\Microsoft\Windows\Start Menu\Programs\420_Movie_Record\AGCRec（カメラレコーダー）.lnk" "%USERPROFILE%\programs\prg_exe\AGCRec\AGCRec64.exe"</v>
      </c>
      <c r="N7" s="23" t="str">
        <f ca="1">IF($B7="","",私用_概要!$C$4&amp;"\"&amp;K7&amp;"_"&amp;E7)</f>
        <v>%USERPROFILE%\AppData\Roaming\Microsoft\Windows\Start Menu\Programs\420_Movie_Record</v>
      </c>
      <c r="O7" s="23" t="str">
        <f>IF($G7="-","",""""&amp;私用_概要!$C$7&amp;""" """&amp;$S7&amp;""" """&amp;$D7&amp;"""")</f>
        <v/>
      </c>
      <c r="P7" s="23" t="str">
        <f t="shared" si="1"/>
        <v/>
      </c>
      <c r="Q7" s="23" t="str">
        <f>IF(P7="","",COUNTIF(P$4:P7,P7))</f>
        <v/>
      </c>
      <c r="R7" s="23" t="str">
        <f t="shared" si="2"/>
        <v/>
      </c>
      <c r="S7" s="23" t="str">
        <f>IF($G7="-","",私用_概要!$C$5&amp;"\"&amp;R7&amp;".lnk")</f>
        <v/>
      </c>
      <c r="T7" s="23" t="str">
        <f>IF($H7="-","",""""&amp;私用_概要!$C$7&amp;""" """&amp;$U7&amp;""" """&amp;$D7&amp;"""")</f>
        <v/>
      </c>
      <c r="U7" s="23" t="str">
        <f>IF($H7="-","",私用_概要!$C$6&amp;"\"&amp;$H7&amp;".lnk")</f>
        <v/>
      </c>
    </row>
    <row r="8" spans="1:21">
      <c r="A8" s="23">
        <v>4</v>
      </c>
      <c r="B8" s="23" t="s">
        <v>208</v>
      </c>
      <c r="C8" s="23" t="s">
        <v>198</v>
      </c>
      <c r="D8" s="23" t="s">
        <v>574</v>
      </c>
      <c r="E8" s="23" t="s">
        <v>206</v>
      </c>
      <c r="F8" s="23" t="s">
        <v>209</v>
      </c>
      <c r="G8" s="23" t="s">
        <v>201</v>
      </c>
      <c r="H8" s="23" t="s">
        <v>201</v>
      </c>
      <c r="J8" s="23" t="str">
        <f t="shared" si="3"/>
        <v/>
      </c>
      <c r="K8" s="23" t="str">
        <f ca="1">IFERROR(VLOOKUP($E8,私用_data!$C:$H,5,FALSE),"")</f>
        <v>420</v>
      </c>
      <c r="L8" s="23" t="str">
        <f ca="1">IFERROR(VLOOKUP($E8,私用_data!$C:$H,6,FALSE),"")</f>
        <v>42</v>
      </c>
      <c r="M8" s="23" t="str">
        <f ca="1">IF($B8="","","mkdir """&amp;N8&amp;""" &amp; """&amp;私用_概要!$C$7&amp;""" """&amp;N8&amp;"\"&amp;F8&amp;".lnk"" """&amp;D8&amp;"""")</f>
        <v>mkdir "%USERPROFILE%\AppData\Roaming\Microsoft\Windows\Start Menu\Programs\420_Movie_Record" &amp; "C:\codes\vbs\command\CreateShortcutFile.vbs" "%USERPROFILE%\AppData\Roaming\Microsoft\Windows\Start Menu\Programs\420_Movie_Record\AGDRec（デスクトップ動画レコーダー）.lnk" "%USERPROFILE%\programs\prg_exe\AGDRec\AGDRec64.exe"</v>
      </c>
      <c r="N8" s="23" t="str">
        <f ca="1">IF($B8="","",私用_概要!$C$4&amp;"\"&amp;K8&amp;"_"&amp;E8)</f>
        <v>%USERPROFILE%\AppData\Roaming\Microsoft\Windows\Start Menu\Programs\420_Movie_Record</v>
      </c>
      <c r="O8" s="23" t="str">
        <f>IF($G8="-","",""""&amp;私用_概要!$C$7&amp;""" """&amp;$S8&amp;""" """&amp;$D8&amp;"""")</f>
        <v/>
      </c>
      <c r="P8" s="23" t="str">
        <f t="shared" si="1"/>
        <v/>
      </c>
      <c r="Q8" s="23" t="str">
        <f>IF(P8="","",COUNTIF(P$4:P8,P8))</f>
        <v/>
      </c>
      <c r="R8" s="23" t="str">
        <f t="shared" si="2"/>
        <v/>
      </c>
      <c r="S8" s="23" t="str">
        <f>IF($G8="-","",私用_概要!$C$5&amp;"\"&amp;R8&amp;".lnk")</f>
        <v/>
      </c>
      <c r="T8" s="23" t="str">
        <f>IF($H8="-","",""""&amp;私用_概要!$C$7&amp;""" """&amp;$U8&amp;""" """&amp;$D8&amp;"""")</f>
        <v/>
      </c>
      <c r="U8" s="23" t="str">
        <f>IF($H8="-","",私用_概要!$C$6&amp;"\"&amp;$H8&amp;".lnk")</f>
        <v/>
      </c>
    </row>
    <row r="9" spans="1:21">
      <c r="A9" s="23">
        <v>5</v>
      </c>
      <c r="B9" s="23" t="s">
        <v>210</v>
      </c>
      <c r="C9" s="23" t="s">
        <v>198</v>
      </c>
      <c r="D9" s="23" t="s">
        <v>575</v>
      </c>
      <c r="E9" s="23" t="s">
        <v>211</v>
      </c>
      <c r="F9" s="23" t="s">
        <v>212</v>
      </c>
      <c r="G9" s="23" t="s">
        <v>201</v>
      </c>
      <c r="H9" s="23" t="s">
        <v>201</v>
      </c>
      <c r="J9" s="23" t="str">
        <f t="shared" si="3"/>
        <v/>
      </c>
      <c r="K9" s="23" t="str">
        <f ca="1">IFERROR(VLOOKUP($E9,私用_data!$C:$H,5,FALSE),"")</f>
        <v>210</v>
      </c>
      <c r="L9" s="23" t="str">
        <f ca="1">IFERROR(VLOOKUP($E9,私用_data!$C:$H,6,FALSE),"")</f>
        <v>21</v>
      </c>
      <c r="M9" s="23" t="str">
        <f ca="1">IF($B9="","","mkdir """&amp;N9&amp;""" &amp; """&amp;私用_概要!$C$7&amp;""" """&amp;N9&amp;"\"&amp;F9&amp;".lnk"" """&amp;D9&amp;"""")</f>
        <v>mkdir "%USERPROFILE%\AppData\Roaming\Microsoft\Windows\Start Menu\Programs\210_Doc_Analyze" &amp; "C:\codes\vbs\command\CreateShortcutFile.vbs" "%USERPROFILE%\AppData\Roaming\Microsoft\Windows\Start Menu\Programs\210_Doc_Analyze\AiperDiffex（データ比較）.lnk" "%USERPROFILE%\programs\prg_exe\AiperDiffex\AiperDiffex.exe"</v>
      </c>
      <c r="N9" s="23" t="str">
        <f ca="1">IF($B9="","",私用_概要!$C$4&amp;"\"&amp;K9&amp;"_"&amp;E9)</f>
        <v>%USERPROFILE%\AppData\Roaming\Microsoft\Windows\Start Menu\Programs\210_Doc_Analyze</v>
      </c>
      <c r="O9" s="23" t="str">
        <f>IF($G9="-","",""""&amp;私用_概要!$C$7&amp;""" """&amp;$S9&amp;""" """&amp;$D9&amp;"""")</f>
        <v/>
      </c>
      <c r="P9" s="23" t="str">
        <f t="shared" si="1"/>
        <v/>
      </c>
      <c r="Q9" s="23" t="str">
        <f>IF(P9="","",COUNTIF(P$4:P9,P9))</f>
        <v/>
      </c>
      <c r="R9" s="23" t="str">
        <f t="shared" si="2"/>
        <v/>
      </c>
      <c r="S9" s="23" t="str">
        <f>IF($G9="-","",私用_概要!$C$5&amp;"\"&amp;R9&amp;".lnk")</f>
        <v/>
      </c>
      <c r="T9" s="23" t="str">
        <f>IF($H9="-","",""""&amp;私用_概要!$C$7&amp;""" """&amp;$U9&amp;""" """&amp;$D9&amp;"""")</f>
        <v/>
      </c>
      <c r="U9" s="23" t="str">
        <f>IF($H9="-","",私用_概要!$C$6&amp;"\"&amp;$H9&amp;".lnk")</f>
        <v/>
      </c>
    </row>
    <row r="10" spans="1:21">
      <c r="A10" s="23">
        <v>6</v>
      </c>
      <c r="B10" s="23" t="s">
        <v>213</v>
      </c>
      <c r="C10" s="23" t="s">
        <v>198</v>
      </c>
      <c r="D10" s="23" t="s">
        <v>576</v>
      </c>
      <c r="E10" s="23" t="s">
        <v>211</v>
      </c>
      <c r="F10" s="23" t="s">
        <v>214</v>
      </c>
      <c r="G10" s="23" t="s">
        <v>201</v>
      </c>
      <c r="H10" s="23" t="s">
        <v>201</v>
      </c>
      <c r="J10" s="23" t="str">
        <f t="shared" si="3"/>
        <v/>
      </c>
      <c r="K10" s="23" t="str">
        <f ca="1">IFERROR(VLOOKUP($E10,私用_data!$C:$H,5,FALSE),"")</f>
        <v>210</v>
      </c>
      <c r="L10" s="23" t="str">
        <f ca="1">IFERROR(VLOOKUP($E10,私用_data!$C:$H,6,FALSE),"")</f>
        <v>21</v>
      </c>
      <c r="M10" s="23" t="str">
        <f ca="1">IF($B10="","","mkdir """&amp;N10&amp;""" &amp; """&amp;私用_概要!$C$7&amp;""" """&amp;N10&amp;"\"&amp;F10&amp;".lnk"" """&amp;D10&amp;"""")</f>
        <v>mkdir "%USERPROFILE%\AppData\Roaming\Microsoft\Windows\Start Menu\Programs\210_Doc_Analyze" &amp; "C:\codes\vbs\command\CreateShortcutFile.vbs" "%USERPROFILE%\AppData\Roaming\Microsoft\Windows\Start Menu\Programs\210_Doc_Analyze\AiperEditex（OfficeファイルGrep）.lnk" "%USERPROFILE%\programs\prg_exe\AiperEditex\AiperEditex.exe"</v>
      </c>
      <c r="N10" s="23" t="str">
        <f ca="1">IF($B10="","",私用_概要!$C$4&amp;"\"&amp;K10&amp;"_"&amp;E10)</f>
        <v>%USERPROFILE%\AppData\Roaming\Microsoft\Windows\Start Menu\Programs\210_Doc_Analyze</v>
      </c>
      <c r="O10" s="23" t="str">
        <f>IF($G10="-","",""""&amp;私用_概要!$C$7&amp;""" """&amp;$S10&amp;""" """&amp;$D10&amp;"""")</f>
        <v/>
      </c>
      <c r="P10" s="23" t="str">
        <f t="shared" si="1"/>
        <v/>
      </c>
      <c r="Q10" s="23" t="str">
        <f>IF(P10="","",COUNTIF(P$4:P10,P10))</f>
        <v/>
      </c>
      <c r="R10" s="23" t="str">
        <f t="shared" si="2"/>
        <v/>
      </c>
      <c r="S10" s="23" t="str">
        <f>IF($G10="-","",私用_概要!$C$5&amp;"\"&amp;R10&amp;".lnk")</f>
        <v/>
      </c>
      <c r="T10" s="23" t="str">
        <f>IF($H10="-","",""""&amp;私用_概要!$C$7&amp;""" """&amp;$U10&amp;""" """&amp;$D10&amp;"""")</f>
        <v/>
      </c>
      <c r="U10" s="23" t="str">
        <f>IF($H10="-","",私用_概要!$C$6&amp;"\"&amp;$H10&amp;".lnk")</f>
        <v/>
      </c>
    </row>
    <row r="11" spans="1:21">
      <c r="A11" s="23">
        <v>7</v>
      </c>
      <c r="B11" s="23" t="s">
        <v>215</v>
      </c>
      <c r="C11" s="23" t="s">
        <v>198</v>
      </c>
      <c r="D11" s="23" t="s">
        <v>577</v>
      </c>
      <c r="E11" s="23" t="s">
        <v>216</v>
      </c>
      <c r="F11" s="23" t="s">
        <v>217</v>
      </c>
      <c r="G11" s="23" t="s">
        <v>201</v>
      </c>
      <c r="H11" s="23" t="s">
        <v>201</v>
      </c>
      <c r="J11" s="23" t="str">
        <f t="shared" si="3"/>
        <v/>
      </c>
      <c r="K11" s="23" t="str">
        <f ca="1">IFERROR(VLOOKUP($E11,私用_data!$C:$H,5,FALSE),"")</f>
        <v>720</v>
      </c>
      <c r="L11" s="23" t="str">
        <f ca="1">IFERROR(VLOOKUP($E11,私用_data!$C:$H,6,FALSE),"")</f>
        <v>72</v>
      </c>
      <c r="M11" s="23" t="str">
        <f ca="1">IF($B11="","","mkdir """&amp;N11&amp;""" &amp; """&amp;私用_概要!$C$7&amp;""" """&amp;N11&amp;"\"&amp;F11&amp;".lnk"" """&amp;D11&amp;"""")</f>
        <v>mkdir "%USERPROFILE%\AppData\Roaming\Microsoft\Windows\Start Menu\Programs\720_Utility_Other" &amp; "C:\codes\vbs\command\CreateShortcutFile.vbs" "%USERPROFILE%\AppData\Roaming\Microsoft\Windows\Start Menu\Programs\720_Utility_Other\AlarmReminder（アラーム）.lnk" "%USERPROFILE%\programs\prg_exe\AlarmReminder\ALMR.exe"</v>
      </c>
      <c r="N11" s="23" t="str">
        <f ca="1">IF($B11="","",私用_概要!$C$4&amp;"\"&amp;K11&amp;"_"&amp;E11)</f>
        <v>%USERPROFILE%\AppData\Roaming\Microsoft\Windows\Start Menu\Programs\720_Utility_Other</v>
      </c>
      <c r="O11" s="23" t="str">
        <f>IF($G11="-","",""""&amp;私用_概要!$C$7&amp;""" """&amp;$S11&amp;""" """&amp;$D11&amp;"""")</f>
        <v/>
      </c>
      <c r="P11" s="23" t="str">
        <f t="shared" si="1"/>
        <v/>
      </c>
      <c r="Q11" s="23" t="str">
        <f>IF(P11="","",COUNTIF(P$4:P11,P11))</f>
        <v/>
      </c>
      <c r="R11" s="23" t="str">
        <f t="shared" si="2"/>
        <v/>
      </c>
      <c r="S11" s="23" t="str">
        <f>IF($G11="-","",私用_概要!$C$5&amp;"\"&amp;R11&amp;".lnk")</f>
        <v/>
      </c>
      <c r="T11" s="23" t="str">
        <f>IF($H11="-","",""""&amp;私用_概要!$C$7&amp;""" """&amp;$U11&amp;""" """&amp;$D11&amp;"""")</f>
        <v/>
      </c>
      <c r="U11" s="23" t="str">
        <f>IF($H11="-","",私用_概要!$C$6&amp;"\"&amp;$H11&amp;".lnk")</f>
        <v/>
      </c>
    </row>
    <row r="12" spans="1:21">
      <c r="A12" s="23">
        <v>8</v>
      </c>
      <c r="B12" s="23" t="s">
        <v>218</v>
      </c>
      <c r="C12" s="23" t="s">
        <v>198</v>
      </c>
      <c r="D12" s="23" t="s">
        <v>578</v>
      </c>
      <c r="E12" s="23" t="s">
        <v>219</v>
      </c>
      <c r="F12" s="23" t="s">
        <v>218</v>
      </c>
      <c r="G12" s="23" t="s">
        <v>201</v>
      </c>
      <c r="H12" s="23" t="s">
        <v>201</v>
      </c>
      <c r="J12" s="23" t="str">
        <f t="shared" si="3"/>
        <v/>
      </c>
      <c r="K12" s="23" t="str">
        <f ca="1">IFERROR(VLOOKUP($E12,私用_data!$C:$H,5,FALSE),"")</f>
        <v>610</v>
      </c>
      <c r="L12" s="23" t="str">
        <f ca="1">IFERROR(VLOOKUP($E12,私用_data!$C:$H,6,FALSE),"")</f>
        <v>61</v>
      </c>
      <c r="M12" s="23" t="str">
        <f ca="1">IF($B12="","","mkdir """&amp;N12&amp;""" &amp; """&amp;私用_概要!$C$7&amp;""" """&amp;N12&amp;"\"&amp;F12&amp;".lnk"" """&amp;D12&amp;"""")</f>
        <v>mkdir "%USERPROFILE%\AppData\Roaming\Microsoft\Windows\Start Menu\Programs\610_Network_Global" &amp; "C:\codes\vbs\command\CreateShortcutFile.vbs" "%USERPROFILE%\AppData\Roaming\Microsoft\Windows\Start Menu\Programs\610_Network_Global\Ancia.lnk" "%USERPROFILE%\programs\prg_exe\Ancia\Ancia.exe"</v>
      </c>
      <c r="N12" s="23" t="str">
        <f ca="1">IF($B12="","",私用_概要!$C$4&amp;"\"&amp;K12&amp;"_"&amp;E12)</f>
        <v>%USERPROFILE%\AppData\Roaming\Microsoft\Windows\Start Menu\Programs\610_Network_Global</v>
      </c>
      <c r="O12" s="23" t="str">
        <f>IF($G12="-","",""""&amp;私用_概要!$C$7&amp;""" """&amp;$S12&amp;""" """&amp;$D12&amp;"""")</f>
        <v/>
      </c>
      <c r="P12" s="23" t="str">
        <f t="shared" si="1"/>
        <v/>
      </c>
      <c r="Q12" s="23" t="str">
        <f>IF(P12="","",COUNTIF(P$4:P12,P12))</f>
        <v/>
      </c>
      <c r="R12" s="23" t="str">
        <f t="shared" si="2"/>
        <v/>
      </c>
      <c r="S12" s="23" t="str">
        <f>IF($G12="-","",私用_概要!$C$5&amp;"\"&amp;R12&amp;".lnk")</f>
        <v/>
      </c>
      <c r="T12" s="23" t="str">
        <f>IF($H12="-","",""""&amp;私用_概要!$C$7&amp;""" """&amp;$U12&amp;""" """&amp;$D12&amp;"""")</f>
        <v/>
      </c>
      <c r="U12" s="23" t="str">
        <f>IF($H12="-","",私用_概要!$C$6&amp;"\"&amp;$H12&amp;".lnk")</f>
        <v/>
      </c>
    </row>
    <row r="13" spans="1:21">
      <c r="A13" s="23">
        <v>9</v>
      </c>
      <c r="B13" s="23" t="s">
        <v>220</v>
      </c>
      <c r="C13" s="23" t="s">
        <v>198</v>
      </c>
      <c r="D13" s="23" t="s">
        <v>579</v>
      </c>
      <c r="E13" s="23" t="s">
        <v>221</v>
      </c>
      <c r="F13" s="23" t="s">
        <v>220</v>
      </c>
      <c r="G13" s="23" t="s">
        <v>201</v>
      </c>
      <c r="H13" s="23" t="s">
        <v>201</v>
      </c>
      <c r="J13" s="23" t="str">
        <f t="shared" si="3"/>
        <v/>
      </c>
      <c r="K13" s="23" t="str">
        <f ca="1">IFERROR(VLOOKUP($E13,私用_data!$C:$H,5,FALSE),"")</f>
        <v>340</v>
      </c>
      <c r="L13" s="23" t="str">
        <f ca="1">IFERROR(VLOOKUP($E13,私用_data!$C:$H,6,FALSE),"")</f>
        <v>34</v>
      </c>
      <c r="M13" s="23" t="str">
        <f ca="1">IF($B13="","","mkdir """&amp;N13&amp;""" &amp; """&amp;私用_概要!$C$7&amp;""" """&amp;N13&amp;"\"&amp;F13&amp;".lnk"" """&amp;D13&amp;"""")</f>
        <v>mkdir "%USERPROFILE%\AppData\Roaming\Microsoft\Windows\Start Menu\Programs\340_Music_Edit" &amp; "C:\codes\vbs\command\CreateShortcutFile.vbs" "%USERPROFILE%\AppData\Roaming\Microsoft\Windows\Start Menu\Programs\340_Music_Edit\Audacity.lnk" "%USERPROFILE%\programs\prg_exe\Audacity\audacity.exe"</v>
      </c>
      <c r="N13" s="23" t="str">
        <f ca="1">IF($B13="","",私用_概要!$C$4&amp;"\"&amp;K13&amp;"_"&amp;E13)</f>
        <v>%USERPROFILE%\AppData\Roaming\Microsoft\Windows\Start Menu\Programs\340_Music_Edit</v>
      </c>
      <c r="O13" s="23" t="str">
        <f>IF($G13="-","",""""&amp;私用_概要!$C$7&amp;""" """&amp;$S13&amp;""" """&amp;$D13&amp;"""")</f>
        <v/>
      </c>
      <c r="P13" s="23" t="str">
        <f t="shared" si="1"/>
        <v/>
      </c>
      <c r="Q13" s="23" t="str">
        <f>IF(P13="","",COUNTIF(P$4:P13,P13))</f>
        <v/>
      </c>
      <c r="R13" s="23" t="str">
        <f t="shared" si="2"/>
        <v/>
      </c>
      <c r="S13" s="23" t="str">
        <f>IF($G13="-","",私用_概要!$C$5&amp;"\"&amp;R13&amp;".lnk")</f>
        <v/>
      </c>
      <c r="T13" s="23" t="str">
        <f>IF($H13="-","",""""&amp;私用_概要!$C$7&amp;""" """&amp;$U13&amp;""" """&amp;$D13&amp;"""")</f>
        <v/>
      </c>
      <c r="U13" s="23" t="str">
        <f>IF($H13="-","",私用_概要!$C$6&amp;"\"&amp;$H13&amp;".lnk")</f>
        <v/>
      </c>
    </row>
    <row r="14" spans="1:21">
      <c r="A14" s="23">
        <v>10</v>
      </c>
      <c r="B14" s="23" t="s">
        <v>222</v>
      </c>
      <c r="C14" s="23" t="s">
        <v>198</v>
      </c>
      <c r="D14" s="23" t="s">
        <v>580</v>
      </c>
      <c r="E14" s="23" t="s">
        <v>216</v>
      </c>
      <c r="F14" s="23" t="s">
        <v>223</v>
      </c>
      <c r="G14" s="23" t="s">
        <v>201</v>
      </c>
      <c r="H14" s="23" t="s">
        <v>201</v>
      </c>
      <c r="J14" s="23" t="str">
        <f t="shared" si="3"/>
        <v/>
      </c>
      <c r="K14" s="23" t="str">
        <f ca="1">IFERROR(VLOOKUP($E14,私用_data!$C:$H,5,FALSE),"")</f>
        <v>720</v>
      </c>
      <c r="L14" s="23" t="str">
        <f ca="1">IFERROR(VLOOKUP($E14,私用_data!$C:$H,6,FALSE),"")</f>
        <v>72</v>
      </c>
      <c r="M14" s="23" t="str">
        <f ca="1">IF($B14="","","mkdir """&amp;N14&amp;""" &amp; """&amp;私用_概要!$C$7&amp;""" """&amp;N14&amp;"\"&amp;F14&amp;".lnk"" """&amp;D14&amp;"""")</f>
        <v>mkdir "%USERPROFILE%\AppData\Roaming\Microsoft\Windows\Start Menu\Programs\720_Utility_Other" &amp; "C:\codes\vbs\command\CreateShortcutFile.vbs" "%USERPROFILE%\AppData\Roaming\Microsoft\Windows\Start Menu\Programs\720_Utility_Other\AutoHotkey（ランチャ）.lnk" "%USERPROFILE%\programs\prg_exe\AutoHotkey\AutoHotkeyU64.exe"</v>
      </c>
      <c r="N14" s="23" t="str">
        <f ca="1">IF($B14="","",私用_概要!$C$4&amp;"\"&amp;K14&amp;"_"&amp;E14)</f>
        <v>%USERPROFILE%\AppData\Roaming\Microsoft\Windows\Start Menu\Programs\720_Utility_Other</v>
      </c>
      <c r="O14" s="23" t="str">
        <f>IF($G14="-","",""""&amp;私用_概要!$C$7&amp;""" """&amp;$S14&amp;""" """&amp;$D14&amp;"""")</f>
        <v/>
      </c>
      <c r="P14" s="23" t="str">
        <f t="shared" si="1"/>
        <v/>
      </c>
      <c r="Q14" s="23" t="str">
        <f>IF(P14="","",COUNTIF(P$4:P14,P14))</f>
        <v/>
      </c>
      <c r="R14" s="23" t="str">
        <f t="shared" si="2"/>
        <v/>
      </c>
      <c r="S14" s="23" t="str">
        <f>IF($G14="-","",私用_概要!$C$5&amp;"\"&amp;R14&amp;".lnk")</f>
        <v/>
      </c>
      <c r="T14" s="23" t="str">
        <f>IF($H14="-","",""""&amp;私用_概要!$C$7&amp;""" """&amp;$U14&amp;""" """&amp;$D14&amp;"""")</f>
        <v/>
      </c>
      <c r="U14" s="23" t="str">
        <f>IF($H14="-","",私用_概要!$C$6&amp;"\"&amp;$H14&amp;".lnk")</f>
        <v/>
      </c>
    </row>
    <row r="15" spans="1:21">
      <c r="A15" s="23">
        <v>11</v>
      </c>
      <c r="B15" s="23" t="s">
        <v>224</v>
      </c>
      <c r="C15" s="23" t="s">
        <v>198</v>
      </c>
      <c r="D15" s="23" t="s">
        <v>581</v>
      </c>
      <c r="E15" s="23" t="s">
        <v>216</v>
      </c>
      <c r="F15" s="23" t="s">
        <v>225</v>
      </c>
      <c r="G15" s="23" t="s">
        <v>201</v>
      </c>
      <c r="H15" s="23" t="s">
        <v>201</v>
      </c>
      <c r="J15" s="23" t="str">
        <f t="shared" si="3"/>
        <v/>
      </c>
      <c r="K15" s="23" t="str">
        <f ca="1">IFERROR(VLOOKUP($E15,私用_data!$C:$H,5,FALSE),"")</f>
        <v>720</v>
      </c>
      <c r="L15" s="23" t="str">
        <f ca="1">IFERROR(VLOOKUP($E15,私用_data!$C:$H,6,FALSE),"")</f>
        <v>72</v>
      </c>
      <c r="M15" s="23" t="str">
        <f ca="1">IF($B15="","","mkdir """&amp;N15&amp;""" &amp; """&amp;私用_概要!$C$7&amp;""" """&amp;N15&amp;"\"&amp;F15&amp;".lnk"" """&amp;D15&amp;"""")</f>
        <v>mkdir "%USERPROFILE%\AppData\Roaming\Microsoft\Windows\Start Menu\Programs\720_Utility_Other" &amp; "C:\codes\vbs\command\CreateShortcutFile.vbs" "%USERPROFILE%\AppData\Roaming\Microsoft\Windows\Start Menu\Programs\720_Utility_Other\AutoHotkey2（ランチャ）.lnk" "%USERPROFILE%\programs\prg_exe\AutoHotkey2\AutoHotkey64.exe"</v>
      </c>
      <c r="N15" s="23" t="str">
        <f ca="1">IF($B15="","",私用_概要!$C$4&amp;"\"&amp;K15&amp;"_"&amp;E15)</f>
        <v>%USERPROFILE%\AppData\Roaming\Microsoft\Windows\Start Menu\Programs\720_Utility_Other</v>
      </c>
      <c r="O15" s="23" t="str">
        <f>IF($G15="-","",""""&amp;私用_概要!$C$7&amp;""" """&amp;$S15&amp;""" """&amp;$D15&amp;"""")</f>
        <v/>
      </c>
      <c r="P15" s="23" t="str">
        <f t="shared" si="1"/>
        <v/>
      </c>
      <c r="Q15" s="23" t="str">
        <f>IF(P15="","",COUNTIF(P$4:P15,P15))</f>
        <v/>
      </c>
      <c r="R15" s="23" t="str">
        <f t="shared" si="2"/>
        <v/>
      </c>
      <c r="S15" s="23" t="str">
        <f>IF($G15="-","",私用_概要!$C$5&amp;"\"&amp;R15&amp;".lnk")</f>
        <v/>
      </c>
      <c r="T15" s="23" t="str">
        <f>IF($H15="-","",""""&amp;私用_概要!$C$7&amp;""" """&amp;$U15&amp;""" """&amp;$D15&amp;"""")</f>
        <v/>
      </c>
      <c r="U15" s="23" t="str">
        <f>IF($H15="-","",私用_概要!$C$6&amp;"\"&amp;$H15&amp;".lnk")</f>
        <v/>
      </c>
    </row>
    <row r="16" spans="1:21">
      <c r="A16" s="23">
        <v>12</v>
      </c>
      <c r="B16" s="23" t="s">
        <v>226</v>
      </c>
      <c r="C16" s="23" t="s">
        <v>198</v>
      </c>
      <c r="D16" s="23" t="s">
        <v>582</v>
      </c>
      <c r="E16" s="23" t="s">
        <v>227</v>
      </c>
      <c r="F16" s="23" t="s">
        <v>228</v>
      </c>
      <c r="G16" s="23" t="s">
        <v>201</v>
      </c>
      <c r="H16" s="23" t="str">
        <f>$F16</f>
        <v>AutoMute（自動ミュート）</v>
      </c>
      <c r="J16" s="23" t="str">
        <f t="shared" si="3"/>
        <v/>
      </c>
      <c r="K16" s="23" t="str">
        <f ca="1">IFERROR(VLOOKUP($E16,私用_data!$C:$H,5,FALSE),"")</f>
        <v>710</v>
      </c>
      <c r="L16" s="23" t="str">
        <f ca="1">IFERROR(VLOOKUP($E16,私用_data!$C:$H,6,FALSE),"")</f>
        <v>71</v>
      </c>
      <c r="M16" s="23" t="str">
        <f ca="1">IF($B16="","","mkdir """&amp;N16&amp;""" &amp; """&amp;私用_概要!$C$7&amp;""" """&amp;N16&amp;"\"&amp;F16&amp;".lnk"" """&amp;D16&amp;"""")</f>
        <v>mkdir "%USERPROFILE%\AppData\Roaming\Microsoft\Windows\Start Menu\Programs\710_Utility_System" &amp; "C:\codes\vbs\command\CreateShortcutFile.vbs" "%USERPROFILE%\AppData\Roaming\Microsoft\Windows\Start Menu\Programs\710_Utility_System\AutoMute（自動ミュート）.lnk" "%USERPROFILE%\programs\prg_exe\AutoMute\AutoMute.exe"</v>
      </c>
      <c r="N16" s="23" t="str">
        <f ca="1">IF($B16="","",私用_概要!$C$4&amp;"\"&amp;K16&amp;"_"&amp;E16)</f>
        <v>%USERPROFILE%\AppData\Roaming\Microsoft\Windows\Start Menu\Programs\710_Utility_System</v>
      </c>
      <c r="O16" s="23" t="str">
        <f>IF($G16="-","",""""&amp;私用_概要!$C$7&amp;""" """&amp;$S16&amp;""" """&amp;$D16&amp;"""")</f>
        <v/>
      </c>
      <c r="P16" s="23" t="str">
        <f t="shared" si="1"/>
        <v/>
      </c>
      <c r="Q16" s="23" t="str">
        <f>IF(P16="","",COUNTIF(P$4:P16,P16))</f>
        <v/>
      </c>
      <c r="R16" s="23" t="str">
        <f t="shared" si="2"/>
        <v/>
      </c>
      <c r="S16" s="23" t="str">
        <f>IF($G16="-","",私用_概要!$C$5&amp;"\"&amp;R16&amp;".lnk")</f>
        <v/>
      </c>
      <c r="T16" s="23" t="str">
        <f>IF($H16="-","",""""&amp;私用_概要!$C$7&amp;""" """&amp;$U16&amp;""" """&amp;$D16&amp;"""")</f>
        <v>"C:\codes\vbs\command\CreateShortcutFile.vbs" "%USERPROFILE%\AppData\Roaming\Microsoft\Windows\Start Menu\Programs\Startup\AutoMute（自動ミュート）.lnk" "%USERPROFILE%\programs\prg_exe\AutoMute\AutoMute.exe"</v>
      </c>
      <c r="U16" s="23" t="str">
        <f>IF($H16="-","",私用_概要!$C$6&amp;"\"&amp;$H16&amp;".lnk")</f>
        <v>%USERPROFILE%\AppData\Roaming\Microsoft\Windows\Start Menu\Programs\Startup\AutoMute（自動ミュート）.lnk</v>
      </c>
    </row>
    <row r="17" spans="1:21">
      <c r="A17" s="23">
        <v>13</v>
      </c>
      <c r="B17" s="23" t="s">
        <v>229</v>
      </c>
      <c r="C17" s="23" t="s">
        <v>198</v>
      </c>
      <c r="D17" s="23" t="s">
        <v>583</v>
      </c>
      <c r="E17" s="23" t="s">
        <v>216</v>
      </c>
      <c r="F17" s="23" t="s">
        <v>230</v>
      </c>
      <c r="G17" s="23" t="s">
        <v>201</v>
      </c>
      <c r="H17" s="23" t="s">
        <v>201</v>
      </c>
      <c r="J17" s="23" t="str">
        <f t="shared" si="3"/>
        <v/>
      </c>
      <c r="K17" s="23" t="str">
        <f ca="1">IFERROR(VLOOKUP($E17,私用_data!$C:$H,5,FALSE),"")</f>
        <v>720</v>
      </c>
      <c r="L17" s="23" t="str">
        <f ca="1">IFERROR(VLOOKUP($E17,私用_data!$C:$H,6,FALSE),"")</f>
        <v>72</v>
      </c>
      <c r="M17" s="23" t="str">
        <f ca="1">IF($B17="","","mkdir """&amp;N17&amp;""" &amp; """&amp;私用_概要!$C$7&amp;""" """&amp;N17&amp;"\"&amp;F17&amp;".lnk"" """&amp;D17&amp;"""")</f>
        <v>mkdir "%USERPROFILE%\AppData\Roaming\Microsoft\Windows\Start Menu\Programs\720_Utility_Other" &amp; "C:\codes\vbs\command\CreateShortcutFile.vbs" "%USERPROFILE%\AppData\Roaming\Microsoft\Windows\Start Menu\Programs\720_Utility_Other\cCalc（電卓）.lnk" "%USERPROFILE%\programs\prg_exe\cCalc\cCalc.exe"</v>
      </c>
      <c r="N17" s="23" t="str">
        <f ca="1">IF($B17="","",私用_概要!$C$4&amp;"\"&amp;K17&amp;"_"&amp;E17)</f>
        <v>%USERPROFILE%\AppData\Roaming\Microsoft\Windows\Start Menu\Programs\720_Utility_Other</v>
      </c>
      <c r="O17" s="23" t="str">
        <f>IF($G17="-","",""""&amp;私用_概要!$C$7&amp;""" """&amp;$S17&amp;""" """&amp;$D17&amp;"""")</f>
        <v/>
      </c>
      <c r="P17" s="23" t="str">
        <f t="shared" si="1"/>
        <v/>
      </c>
      <c r="Q17" s="23" t="str">
        <f>IF(P17="","",COUNTIF(P$4:P17,P17))</f>
        <v/>
      </c>
      <c r="R17" s="23" t="str">
        <f t="shared" si="2"/>
        <v/>
      </c>
      <c r="S17" s="23" t="str">
        <f>IF($G17="-","",私用_概要!$C$5&amp;"\"&amp;R17&amp;".lnk")</f>
        <v/>
      </c>
      <c r="T17" s="23" t="str">
        <f>IF($H17="-","",""""&amp;私用_概要!$C$7&amp;""" """&amp;$U17&amp;""" """&amp;$D17&amp;"""")</f>
        <v/>
      </c>
      <c r="U17" s="23" t="str">
        <f>IF($H17="-","",私用_概要!$C$6&amp;"\"&amp;$H17&amp;".lnk")</f>
        <v/>
      </c>
    </row>
    <row r="18" spans="1:21">
      <c r="A18" s="23">
        <v>14</v>
      </c>
      <c r="B18" s="23" t="s">
        <v>231</v>
      </c>
      <c r="C18" s="23" t="s">
        <v>198</v>
      </c>
      <c r="D18" s="23" t="s">
        <v>584</v>
      </c>
      <c r="E18" s="23" t="s">
        <v>199</v>
      </c>
      <c r="F18" s="23" t="s">
        <v>232</v>
      </c>
      <c r="G18" s="23" t="s">
        <v>201</v>
      </c>
      <c r="H18" s="23" t="s">
        <v>201</v>
      </c>
      <c r="J18" s="23" t="str">
        <f t="shared" si="3"/>
        <v/>
      </c>
      <c r="K18" s="23" t="str">
        <f ca="1">IFERROR(VLOOKUP($E18,私用_data!$C:$H,5,FALSE),"")</f>
        <v>130</v>
      </c>
      <c r="L18" s="23" t="str">
        <f ca="1">IFERROR(VLOOKUP($E18,私用_data!$C:$H,6,FALSE),"")</f>
        <v>13</v>
      </c>
      <c r="M18" s="23" t="str">
        <f ca="1">IF($B18="","","mkdir """&amp;N18&amp;""" &amp; """&amp;私用_概要!$C$7&amp;""" """&amp;N18&amp;"\"&amp;F18&amp;".lnk"" """&amp;D18&amp;"""")</f>
        <v>mkdir "%USERPROFILE%\AppData\Roaming\Microsoft\Windows\Start Menu\Programs\130_Common_Edit" &amp; "C:\codes\vbs\command\CreateShortcutFile.vbs" "%USERPROFILE%\AppData\Roaming\Microsoft\Windows\Start Menu\Programs\130_Common_Edit\CDEx（イメージ書込み）.lnk" "%USERPROFILE%\programs\prg_exe\CDExPortable\CDExPortable.exe"</v>
      </c>
      <c r="N18" s="23" t="str">
        <f ca="1">IF($B18="","",私用_概要!$C$4&amp;"\"&amp;K18&amp;"_"&amp;E18)</f>
        <v>%USERPROFILE%\AppData\Roaming\Microsoft\Windows\Start Menu\Programs\130_Common_Edit</v>
      </c>
      <c r="O18" s="23" t="str">
        <f>IF($G18="-","",""""&amp;私用_概要!$C$7&amp;""" """&amp;$S18&amp;""" """&amp;$D18&amp;"""")</f>
        <v/>
      </c>
      <c r="P18" s="23" t="str">
        <f t="shared" si="1"/>
        <v/>
      </c>
      <c r="Q18" s="23" t="str">
        <f>IF(P18="","",COUNTIF(P$4:P18,P18))</f>
        <v/>
      </c>
      <c r="R18" s="23" t="str">
        <f t="shared" si="2"/>
        <v/>
      </c>
      <c r="S18" s="23" t="str">
        <f>IF($G18="-","",私用_概要!$C$5&amp;"\"&amp;R18&amp;".lnk")</f>
        <v/>
      </c>
      <c r="T18" s="23" t="str">
        <f>IF($H18="-","",""""&amp;私用_概要!$C$7&amp;""" """&amp;$U18&amp;""" """&amp;$D18&amp;"""")</f>
        <v/>
      </c>
      <c r="U18" s="23" t="str">
        <f>IF($H18="-","",私用_概要!$C$6&amp;"\"&amp;$H18&amp;".lnk")</f>
        <v/>
      </c>
    </row>
    <row r="19" spans="1:21">
      <c r="A19" s="23">
        <v>15</v>
      </c>
      <c r="B19" s="23" t="s">
        <v>233</v>
      </c>
      <c r="C19" s="23" t="s">
        <v>198</v>
      </c>
      <c r="D19" s="23" t="s">
        <v>585</v>
      </c>
      <c r="E19" s="23" t="s">
        <v>199</v>
      </c>
      <c r="F19" s="23" t="s">
        <v>234</v>
      </c>
      <c r="G19" s="23" t="s">
        <v>201</v>
      </c>
      <c r="H19" s="23" t="s">
        <v>201</v>
      </c>
      <c r="J19" s="23" t="str">
        <f t="shared" si="3"/>
        <v/>
      </c>
      <c r="K19" s="23" t="str">
        <f ca="1">IFERROR(VLOOKUP($E19,私用_data!$C:$H,5,FALSE),"")</f>
        <v>130</v>
      </c>
      <c r="L19" s="23" t="str">
        <f ca="1">IFERROR(VLOOKUP($E19,私用_data!$C:$H,6,FALSE),"")</f>
        <v>13</v>
      </c>
      <c r="M19" s="23" t="str">
        <f ca="1">IF($B19="","","mkdir """&amp;N19&amp;""" &amp; """&amp;私用_概要!$C$7&amp;""" """&amp;N19&amp;"\"&amp;F19&amp;".lnk"" """&amp;D19&amp;"""")</f>
        <v>mkdir "%USERPROFILE%\AppData\Roaming\Microsoft\Windows\Start Menu\Programs\130_Common_Edit" &amp; "C:\codes\vbs\command\CreateShortcutFile.vbs" "%USERPROFILE%\AppData\Roaming\Microsoft\Windows\Start Menu\Programs\130_Common_Edit\CDManipulator（イメージ書込み）.lnk" "%USERPROFILE%\programs\prg_exe\CDManipulator\CdManipulator.exe"</v>
      </c>
      <c r="N19" s="23" t="str">
        <f ca="1">IF($B19="","",私用_概要!$C$4&amp;"\"&amp;K19&amp;"_"&amp;E19)</f>
        <v>%USERPROFILE%\AppData\Roaming\Microsoft\Windows\Start Menu\Programs\130_Common_Edit</v>
      </c>
      <c r="O19" s="23" t="str">
        <f>IF($G19="-","",""""&amp;私用_概要!$C$7&amp;""" """&amp;$S19&amp;""" """&amp;$D19&amp;"""")</f>
        <v/>
      </c>
      <c r="P19" s="23" t="str">
        <f t="shared" si="1"/>
        <v/>
      </c>
      <c r="Q19" s="23" t="str">
        <f>IF(P19="","",COUNTIF(P$4:P19,P19))</f>
        <v/>
      </c>
      <c r="R19" s="23" t="str">
        <f t="shared" si="2"/>
        <v/>
      </c>
      <c r="S19" s="23" t="str">
        <f>IF($G19="-","",私用_概要!$C$5&amp;"\"&amp;R19&amp;".lnk")</f>
        <v/>
      </c>
      <c r="T19" s="23" t="str">
        <f>IF($H19="-","",""""&amp;私用_概要!$C$7&amp;""" """&amp;$U19&amp;""" """&amp;$D19&amp;"""")</f>
        <v/>
      </c>
      <c r="U19" s="23" t="str">
        <f>IF($H19="-","",私用_概要!$C$6&amp;"\"&amp;$H19&amp;".lnk")</f>
        <v/>
      </c>
    </row>
    <row r="20" spans="1:21">
      <c r="A20" s="23">
        <v>16</v>
      </c>
      <c r="B20" s="23" t="s">
        <v>235</v>
      </c>
      <c r="C20" s="23" t="s">
        <v>198</v>
      </c>
      <c r="D20" s="23" t="s">
        <v>586</v>
      </c>
      <c r="E20" s="23" t="s">
        <v>199</v>
      </c>
      <c r="F20" s="23" t="s">
        <v>236</v>
      </c>
      <c r="G20" s="23" t="s">
        <v>201</v>
      </c>
      <c r="H20" s="23" t="s">
        <v>201</v>
      </c>
      <c r="J20" s="23" t="str">
        <f t="shared" si="3"/>
        <v/>
      </c>
      <c r="K20" s="23" t="str">
        <f ca="1">IFERROR(VLOOKUP($E20,私用_data!$C:$H,5,FALSE),"")</f>
        <v>130</v>
      </c>
      <c r="L20" s="23" t="str">
        <f ca="1">IFERROR(VLOOKUP($E20,私用_data!$C:$H,6,FALSE),"")</f>
        <v>13</v>
      </c>
      <c r="M20" s="23" t="str">
        <f ca="1">IF($B20="","","mkdir """&amp;N20&amp;""" &amp; """&amp;私用_概要!$C$7&amp;""" """&amp;N20&amp;"\"&amp;F20&amp;".lnk"" """&amp;D20&amp;"""")</f>
        <v>mkdir "%USERPROFILE%\AppData\Roaming\Microsoft\Windows\Start Menu\Programs\130_Common_Edit" &amp; "C:\codes\vbs\command\CreateShortcutFile.vbs" "%USERPROFILE%\AppData\Roaming\Microsoft\Windows\Start Menu\Programs\130_Common_Edit\CDRTFE（イメージ書込み）.lnk" "%USERPROFILE%\programs\prg_exe\cdrtfePortable\cdrtfePortable.exe"</v>
      </c>
      <c r="N20" s="23" t="str">
        <f ca="1">IF($B20="","",私用_概要!$C$4&amp;"\"&amp;K20&amp;"_"&amp;E20)</f>
        <v>%USERPROFILE%\AppData\Roaming\Microsoft\Windows\Start Menu\Programs\130_Common_Edit</v>
      </c>
      <c r="O20" s="23" t="str">
        <f>IF($G20="-","",""""&amp;私用_概要!$C$7&amp;""" """&amp;$S20&amp;""" """&amp;$D20&amp;"""")</f>
        <v/>
      </c>
      <c r="P20" s="23" t="str">
        <f t="shared" si="1"/>
        <v/>
      </c>
      <c r="Q20" s="23" t="str">
        <f>IF(P20="","",COUNTIF(P$4:P20,P20))</f>
        <v/>
      </c>
      <c r="R20" s="23" t="str">
        <f t="shared" si="2"/>
        <v/>
      </c>
      <c r="S20" s="23" t="str">
        <f>IF($G20="-","",私用_概要!$C$5&amp;"\"&amp;R20&amp;".lnk")</f>
        <v/>
      </c>
      <c r="T20" s="23" t="str">
        <f>IF($H20="-","",""""&amp;私用_概要!$C$7&amp;""" """&amp;$U20&amp;""" """&amp;$D20&amp;"""")</f>
        <v/>
      </c>
      <c r="U20" s="23" t="str">
        <f>IF($H20="-","",私用_概要!$C$6&amp;"\"&amp;$H20&amp;".lnk")</f>
        <v/>
      </c>
    </row>
    <row r="21" spans="1:21">
      <c r="A21" s="23">
        <v>17</v>
      </c>
      <c r="B21" s="23" t="s">
        <v>237</v>
      </c>
      <c r="C21" s="23" t="s">
        <v>198</v>
      </c>
      <c r="D21" s="23" t="s">
        <v>587</v>
      </c>
      <c r="E21" s="23" t="s">
        <v>199</v>
      </c>
      <c r="F21" s="23" t="s">
        <v>238</v>
      </c>
      <c r="G21" s="23" t="s">
        <v>201</v>
      </c>
      <c r="H21" s="23" t="s">
        <v>201</v>
      </c>
      <c r="J21" s="23" t="str">
        <f t="shared" si="3"/>
        <v/>
      </c>
      <c r="K21" s="23" t="str">
        <f ca="1">IFERROR(VLOOKUP($E21,私用_data!$C:$H,5,FALSE),"")</f>
        <v>130</v>
      </c>
      <c r="L21" s="23" t="str">
        <f ca="1">IFERROR(VLOOKUP($E21,私用_data!$C:$H,6,FALSE),"")</f>
        <v>13</v>
      </c>
      <c r="M21" s="23" t="str">
        <f ca="1">IF($B21="","","mkdir """&amp;N21&amp;""" &amp; """&amp;私用_概要!$C$7&amp;""" """&amp;N21&amp;"\"&amp;F21&amp;".lnk"" """&amp;D21&amp;"""")</f>
        <v>mkdir "%USERPROFILE%\AppData\Roaming\Microsoft\Windows\Start Menu\Programs\130_Common_Edit" &amp; "C:\codes\vbs\command\CreateShortcutFile.vbs" "%USERPROFILE%\AppData\Roaming\Microsoft\Windows\Start Menu\Programs\130_Common_Edit\CLCL（クリップボード管理）.lnk" "%USERPROFILE%\programs\prg_exe\CLCL\CLCL.exe"</v>
      </c>
      <c r="N21" s="23" t="str">
        <f ca="1">IF($B21="","",私用_概要!$C$4&amp;"\"&amp;K21&amp;"_"&amp;E21)</f>
        <v>%USERPROFILE%\AppData\Roaming\Microsoft\Windows\Start Menu\Programs\130_Common_Edit</v>
      </c>
      <c r="O21" s="23" t="str">
        <f>IF($G21="-","",""""&amp;私用_概要!$C$7&amp;""" """&amp;$S21&amp;""" """&amp;$D21&amp;"""")</f>
        <v/>
      </c>
      <c r="P21" s="23" t="str">
        <f t="shared" si="1"/>
        <v/>
      </c>
      <c r="Q21" s="23" t="str">
        <f>IF(P21="","",COUNTIF(P$4:P21,P21))</f>
        <v/>
      </c>
      <c r="R21" s="23" t="str">
        <f t="shared" si="2"/>
        <v/>
      </c>
      <c r="S21" s="23" t="str">
        <f>IF($G21="-","",私用_概要!$C$5&amp;"\"&amp;R21&amp;".lnk")</f>
        <v/>
      </c>
      <c r="T21" s="23" t="str">
        <f>IF($H21="-","",""""&amp;私用_概要!$C$7&amp;""" """&amp;$U21&amp;""" """&amp;$D21&amp;"""")</f>
        <v/>
      </c>
      <c r="U21" s="23" t="str">
        <f>IF($H21="-","",私用_概要!$C$6&amp;"\"&amp;$H21&amp;".lnk")</f>
        <v/>
      </c>
    </row>
    <row r="22" spans="1:21">
      <c r="A22" s="23">
        <v>18</v>
      </c>
      <c r="B22" s="23" t="s">
        <v>239</v>
      </c>
      <c r="C22" s="23" t="s">
        <v>198</v>
      </c>
      <c r="D22" s="23" t="s">
        <v>588</v>
      </c>
      <c r="E22" s="23" t="s">
        <v>199</v>
      </c>
      <c r="F22" s="23" t="s">
        <v>240</v>
      </c>
      <c r="G22" s="23" t="s">
        <v>201</v>
      </c>
      <c r="H22" s="23" t="s">
        <v>201</v>
      </c>
      <c r="J22" s="23" t="str">
        <f t="shared" si="3"/>
        <v/>
      </c>
      <c r="K22" s="23" t="str">
        <f ca="1">IFERROR(VLOOKUP($E22,私用_data!$C:$H,5,FALSE),"")</f>
        <v>130</v>
      </c>
      <c r="L22" s="23" t="str">
        <f ca="1">IFERROR(VLOOKUP($E22,私用_data!$C:$H,6,FALSE),"")</f>
        <v>13</v>
      </c>
      <c r="M22" s="23" t="str">
        <f ca="1">IF($B22="","","mkdir """&amp;N22&amp;""" &amp; """&amp;私用_概要!$C$7&amp;""" """&amp;N22&amp;"\"&amp;F22&amp;".lnk"" """&amp;D22&amp;"""")</f>
        <v>mkdir "%USERPROFILE%\AppData\Roaming\Microsoft\Windows\Start Menu\Programs\130_Common_Edit" &amp; "C:\codes\vbs\command\CreateShortcutFile.vbs" "%USERPROFILE%\AppData\Roaming\Microsoft\Windows\Start Menu\Programs\130_Common_Edit\clibor（クリップボード管理）.lnk" "%USERPROFILE%\programs\prg_exe\clibor\Clibor.exe"</v>
      </c>
      <c r="N22" s="23" t="str">
        <f ca="1">IF($B22="","",私用_概要!$C$4&amp;"\"&amp;K22&amp;"_"&amp;E22)</f>
        <v>%USERPROFILE%\AppData\Roaming\Microsoft\Windows\Start Menu\Programs\130_Common_Edit</v>
      </c>
      <c r="O22" s="23" t="str">
        <f>IF($G22="-","",""""&amp;私用_概要!$C$7&amp;""" """&amp;$S22&amp;""" """&amp;$D22&amp;"""")</f>
        <v/>
      </c>
      <c r="P22" s="23" t="str">
        <f t="shared" si="1"/>
        <v/>
      </c>
      <c r="Q22" s="23" t="str">
        <f>IF(P22="","",COUNTIF(P$4:P22,P22))</f>
        <v/>
      </c>
      <c r="R22" s="23" t="str">
        <f t="shared" si="2"/>
        <v/>
      </c>
      <c r="S22" s="23" t="str">
        <f>IF($G22="-","",私用_概要!$C$5&amp;"\"&amp;R22&amp;".lnk")</f>
        <v/>
      </c>
      <c r="T22" s="23" t="str">
        <f>IF($H22="-","",""""&amp;私用_概要!$C$7&amp;""" """&amp;$U22&amp;""" """&amp;$D22&amp;"""")</f>
        <v/>
      </c>
      <c r="U22" s="23" t="str">
        <f>IF($H22="-","",私用_概要!$C$6&amp;"\"&amp;$H22&amp;".lnk")</f>
        <v/>
      </c>
    </row>
    <row r="23" spans="1:21">
      <c r="A23" s="23">
        <v>19</v>
      </c>
      <c r="B23" s="23" t="s">
        <v>241</v>
      </c>
      <c r="C23" s="23" t="s">
        <v>198</v>
      </c>
      <c r="D23" s="23" t="s">
        <v>589</v>
      </c>
      <c r="E23" s="23" t="s">
        <v>242</v>
      </c>
      <c r="F23" s="23" t="s">
        <v>243</v>
      </c>
      <c r="G23" s="23" t="s">
        <v>201</v>
      </c>
      <c r="H23" s="23" t="s">
        <v>201</v>
      </c>
      <c r="J23" s="23" t="str">
        <f t="shared" si="3"/>
        <v/>
      </c>
      <c r="K23" s="23" t="str">
        <f ca="1">IFERROR(VLOOKUP($E23,私用_data!$C:$H,5,FALSE),"")</f>
        <v>120</v>
      </c>
      <c r="L23" s="23" t="str">
        <f ca="1">IFERROR(VLOOKUP($E23,私用_data!$C:$H,6,FALSE),"")</f>
        <v>12</v>
      </c>
      <c r="M23" s="23" t="str">
        <f ca="1">IF($B23="","","mkdir """&amp;N23&amp;""" &amp; """&amp;私用_概要!$C$7&amp;""" """&amp;N23&amp;"\"&amp;F23&amp;".lnk"" """&amp;D23&amp;"""")</f>
        <v>mkdir "%USERPROFILE%\AppData\Roaming\Microsoft\Windows\Start Menu\Programs\120_Common_View" &amp; "C:\codes\vbs\command\CreateShortcutFile.vbs" "%USERPROFILE%\AppData\Roaming\Microsoft\Windows\Start Menu\Programs\120_Common_View\CoreTemp64（CPU温度計測）.lnk" "%USERPROFILE%\programs\prg_exe\CoreTemp64\Core Temp.exe"</v>
      </c>
      <c r="N23" s="23" t="str">
        <f ca="1">IF($B23="","",私用_概要!$C$4&amp;"\"&amp;K23&amp;"_"&amp;E23)</f>
        <v>%USERPROFILE%\AppData\Roaming\Microsoft\Windows\Start Menu\Programs\120_Common_View</v>
      </c>
      <c r="O23" s="23" t="str">
        <f>IF($G23="-","",""""&amp;私用_概要!$C$7&amp;""" """&amp;$S23&amp;""" """&amp;$D23&amp;"""")</f>
        <v/>
      </c>
      <c r="P23" s="23" t="str">
        <f t="shared" si="1"/>
        <v/>
      </c>
      <c r="Q23" s="23" t="str">
        <f>IF(P23="","",COUNTIF(P$4:P23,P23))</f>
        <v/>
      </c>
      <c r="R23" s="23" t="str">
        <f t="shared" si="2"/>
        <v/>
      </c>
      <c r="S23" s="23" t="str">
        <f>IF($G23="-","",私用_概要!$C$5&amp;"\"&amp;R23&amp;".lnk")</f>
        <v/>
      </c>
      <c r="T23" s="23" t="str">
        <f>IF($H23="-","",""""&amp;私用_概要!$C$7&amp;""" """&amp;$U23&amp;""" """&amp;$D23&amp;"""")</f>
        <v/>
      </c>
      <c r="U23" s="23" t="str">
        <f>IF($H23="-","",私用_概要!$C$6&amp;"\"&amp;$H23&amp;".lnk")</f>
        <v/>
      </c>
    </row>
    <row r="24" spans="1:21">
      <c r="A24" s="23">
        <v>20</v>
      </c>
      <c r="B24" s="23" t="s">
        <v>244</v>
      </c>
      <c r="C24" s="23" t="s">
        <v>198</v>
      </c>
      <c r="D24" s="23" t="s">
        <v>590</v>
      </c>
      <c r="E24" s="23" t="s">
        <v>242</v>
      </c>
      <c r="F24" s="23" t="s">
        <v>245</v>
      </c>
      <c r="G24" s="23" t="s">
        <v>201</v>
      </c>
      <c r="H24" s="23" t="s">
        <v>201</v>
      </c>
      <c r="J24" s="23" t="str">
        <f t="shared" si="3"/>
        <v/>
      </c>
      <c r="K24" s="23" t="str">
        <f ca="1">IFERROR(VLOOKUP($E24,私用_data!$C:$H,5,FALSE),"")</f>
        <v>120</v>
      </c>
      <c r="L24" s="23" t="str">
        <f ca="1">IFERROR(VLOOKUP($E24,私用_data!$C:$H,6,FALSE),"")</f>
        <v>12</v>
      </c>
      <c r="M24" s="23" t="str">
        <f ca="1">IF($B24="","","mkdir """&amp;N24&amp;""" &amp; """&amp;私用_概要!$C$7&amp;""" """&amp;N24&amp;"\"&amp;F24&amp;".lnk"" """&amp;D24&amp;"""")</f>
        <v>mkdir "%USERPROFILE%\AppData\Roaming\Microsoft\Windows\Start Menu\Programs\120_Common_View" &amp; "C:\codes\vbs\command\CreateShortcutFile.vbs" "%USERPROFILE%\AppData\Roaming\Microsoft\Windows\Start Menu\Programs\120_Common_View\CrystalDiskInfo（HDD故障診断）.lnk" "%USERPROFILE%\programs\prg_exe\CrystalDiskInfo\DiskInfo64.exe"</v>
      </c>
      <c r="N24" s="23" t="str">
        <f ca="1">IF($B24="","",私用_概要!$C$4&amp;"\"&amp;K24&amp;"_"&amp;E24)</f>
        <v>%USERPROFILE%\AppData\Roaming\Microsoft\Windows\Start Menu\Programs\120_Common_View</v>
      </c>
      <c r="O24" s="23" t="str">
        <f>IF($G24="-","",""""&amp;私用_概要!$C$7&amp;""" """&amp;$S24&amp;""" """&amp;$D24&amp;"""")</f>
        <v/>
      </c>
      <c r="P24" s="23" t="str">
        <f t="shared" si="1"/>
        <v/>
      </c>
      <c r="Q24" s="23" t="str">
        <f>IF(P24="","",COUNTIF(P$4:P24,P24))</f>
        <v/>
      </c>
      <c r="R24" s="23" t="str">
        <f t="shared" si="2"/>
        <v/>
      </c>
      <c r="S24" s="23" t="str">
        <f>IF($G24="-","",私用_概要!$C$5&amp;"\"&amp;R24&amp;".lnk")</f>
        <v/>
      </c>
      <c r="T24" s="23" t="str">
        <f>IF($H24="-","",""""&amp;私用_概要!$C$7&amp;""" """&amp;$U24&amp;""" """&amp;$D24&amp;"""")</f>
        <v/>
      </c>
      <c r="U24" s="23" t="str">
        <f>IF($H24="-","",私用_概要!$C$6&amp;"\"&amp;$H24&amp;".lnk")</f>
        <v/>
      </c>
    </row>
    <row r="25" spans="1:21">
      <c r="A25" s="23">
        <v>21</v>
      </c>
      <c r="B25" s="23" t="s">
        <v>246</v>
      </c>
      <c r="C25" s="23" t="s">
        <v>198</v>
      </c>
      <c r="D25" s="23" t="s">
        <v>591</v>
      </c>
      <c r="E25" s="23" t="s">
        <v>242</v>
      </c>
      <c r="F25" s="23" t="s">
        <v>247</v>
      </c>
      <c r="G25" s="23" t="s">
        <v>201</v>
      </c>
      <c r="H25" s="23" t="s">
        <v>201</v>
      </c>
      <c r="J25" s="23" t="str">
        <f t="shared" si="3"/>
        <v/>
      </c>
      <c r="K25" s="23" t="str">
        <f ca="1">IFERROR(VLOOKUP($E25,私用_data!$C:$H,5,FALSE),"")</f>
        <v>120</v>
      </c>
      <c r="L25" s="23" t="str">
        <f ca="1">IFERROR(VLOOKUP($E25,私用_data!$C:$H,6,FALSE),"")</f>
        <v>12</v>
      </c>
      <c r="M25" s="23" t="str">
        <f ca="1">IF($B25="","","mkdir """&amp;N25&amp;""" &amp; """&amp;私用_概要!$C$7&amp;""" """&amp;N25&amp;"\"&amp;F25&amp;".lnk"" """&amp;D25&amp;"""")</f>
        <v>mkdir "%USERPROFILE%\AppData\Roaming\Microsoft\Windows\Start Menu\Programs\120_Common_View" &amp; "C:\codes\vbs\command\CreateShortcutFile.vbs" "%USERPROFILE%\AppData\Roaming\Microsoft\Windows\Start Menu\Programs\120_Common_View\CrystalDiskMark（HDDスペック検知）.lnk" "%USERPROFILE%\programs\prg_exe\CrystalDiskMark\DiskMark64.exe"</v>
      </c>
      <c r="N25" s="23" t="str">
        <f ca="1">IF($B25="","",私用_概要!$C$4&amp;"\"&amp;K25&amp;"_"&amp;E25)</f>
        <v>%USERPROFILE%\AppData\Roaming\Microsoft\Windows\Start Menu\Programs\120_Common_View</v>
      </c>
      <c r="O25" s="23" t="str">
        <f>IF($G25="-","",""""&amp;私用_概要!$C$7&amp;""" """&amp;$S25&amp;""" """&amp;$D25&amp;"""")</f>
        <v/>
      </c>
      <c r="P25" s="23" t="str">
        <f t="shared" si="1"/>
        <v/>
      </c>
      <c r="Q25" s="23" t="str">
        <f>IF(P25="","",COUNTIF(P$4:P25,P25))</f>
        <v/>
      </c>
      <c r="R25" s="23" t="str">
        <f t="shared" si="2"/>
        <v/>
      </c>
      <c r="S25" s="23" t="str">
        <f>IF($G25="-","",私用_概要!$C$5&amp;"\"&amp;R25&amp;".lnk")</f>
        <v/>
      </c>
      <c r="T25" s="23" t="str">
        <f>IF($H25="-","",""""&amp;私用_概要!$C$7&amp;""" """&amp;$U25&amp;""" """&amp;$D25&amp;"""")</f>
        <v/>
      </c>
      <c r="U25" s="23" t="str">
        <f>IF($H25="-","",私用_概要!$C$6&amp;"\"&amp;$H25&amp;".lnk")</f>
        <v/>
      </c>
    </row>
    <row r="26" spans="1:21">
      <c r="A26" s="23">
        <v>22</v>
      </c>
      <c r="B26" s="23" t="s">
        <v>248</v>
      </c>
      <c r="C26" s="23" t="s">
        <v>198</v>
      </c>
      <c r="D26" s="23" t="s">
        <v>592</v>
      </c>
      <c r="E26" s="23" t="s">
        <v>211</v>
      </c>
      <c r="F26" s="23" t="s">
        <v>248</v>
      </c>
      <c r="G26" s="23" t="s">
        <v>201</v>
      </c>
      <c r="H26" s="23" t="s">
        <v>201</v>
      </c>
      <c r="J26" s="23" t="str">
        <f t="shared" si="3"/>
        <v/>
      </c>
      <c r="K26" s="23" t="str">
        <f ca="1">IFERROR(VLOOKUP($E26,私用_data!$C:$H,5,FALSE),"")</f>
        <v>210</v>
      </c>
      <c r="L26" s="23" t="str">
        <f ca="1">IFERROR(VLOOKUP($E26,私用_data!$C:$H,6,FALSE),"")</f>
        <v>21</v>
      </c>
      <c r="M26" s="23" t="str">
        <f ca="1">IF($B26="","","mkdir """&amp;N26&amp;""" &amp; """&amp;私用_概要!$C$7&amp;""" """&amp;N26&amp;"\"&amp;F26&amp;".lnk"" """&amp;D26&amp;"""")</f>
        <v>mkdir "%USERPROFILE%\AppData\Roaming\Microsoft\Windows\Start Menu\Programs\210_Doc_Analyze" &amp; "C:\codes\vbs\command\CreateShortcutFile.vbs" "%USERPROFILE%\AppData\Roaming\Microsoft\Windows\Start Menu\Programs\210_Doc_Analyze\Ctags.lnk" "%USERPROFILE%\programs\prg_exe\Ctags\ctags.exe"</v>
      </c>
      <c r="N26" s="23" t="str">
        <f ca="1">IF($B26="","",私用_概要!$C$4&amp;"\"&amp;K26&amp;"_"&amp;E26)</f>
        <v>%USERPROFILE%\AppData\Roaming\Microsoft\Windows\Start Menu\Programs\210_Doc_Analyze</v>
      </c>
      <c r="O26" s="23" t="str">
        <f>IF($G26="-","",""""&amp;私用_概要!$C$7&amp;""" """&amp;$S26&amp;""" """&amp;$D26&amp;"""")</f>
        <v/>
      </c>
      <c r="P26" s="23" t="str">
        <f t="shared" si="1"/>
        <v/>
      </c>
      <c r="Q26" s="23" t="str">
        <f>IF(P26="","",COUNTIF(P$4:P26,P26))</f>
        <v/>
      </c>
      <c r="R26" s="23" t="str">
        <f t="shared" si="2"/>
        <v/>
      </c>
      <c r="S26" s="23" t="str">
        <f>IF($G26="-","",私用_概要!$C$5&amp;"\"&amp;R26&amp;".lnk")</f>
        <v/>
      </c>
      <c r="T26" s="23" t="str">
        <f>IF($H26="-","",""""&amp;私用_概要!$C$7&amp;""" """&amp;$U26&amp;""" """&amp;$D26&amp;"""")</f>
        <v/>
      </c>
      <c r="U26" s="23" t="str">
        <f>IF($H26="-","",私用_概要!$C$6&amp;"\"&amp;$H26&amp;".lnk")</f>
        <v/>
      </c>
    </row>
    <row r="27" spans="1:21">
      <c r="A27" s="23">
        <v>23</v>
      </c>
      <c r="B27" s="23" t="s">
        <v>249</v>
      </c>
      <c r="C27" s="23" t="s">
        <v>198</v>
      </c>
      <c r="D27" s="23" t="s">
        <v>593</v>
      </c>
      <c r="E27" s="23" t="s">
        <v>216</v>
      </c>
      <c r="F27" s="23" t="s">
        <v>250</v>
      </c>
      <c r="G27" s="23" t="s">
        <v>201</v>
      </c>
      <c r="H27" s="23" t="s">
        <v>201</v>
      </c>
      <c r="J27" s="23" t="str">
        <f t="shared" si="3"/>
        <v/>
      </c>
      <c r="K27" s="23" t="str">
        <f ca="1">IFERROR(VLOOKUP($E27,私用_data!$C:$H,5,FALSE),"")</f>
        <v>720</v>
      </c>
      <c r="L27" s="23" t="str">
        <f ca="1">IFERROR(VLOOKUP($E27,私用_data!$C:$H,6,FALSE),"")</f>
        <v>72</v>
      </c>
      <c r="M27" s="23" t="str">
        <f ca="1">IF($B27="","","mkdir """&amp;N27&amp;""" &amp; """&amp;私用_概要!$C$7&amp;""" """&amp;N27&amp;"\"&amp;F27&amp;".lnk"" """&amp;D27&amp;"""")</f>
        <v>mkdir "%USERPROFILE%\AppData\Roaming\Microsoft\Windows\Start Menu\Programs\720_Utility_Other" &amp; "C:\codes\vbs\command\CreateShortcutFile.vbs" "%USERPROFILE%\AppData\Roaming\Microsoft\Windows\Start Menu\Programs\720_Utility_Other\DeInput（キーボード入力無効化）.lnk" "%USERPROFILE%\programs\prg_exe\DeInput\DeInput.exe"</v>
      </c>
      <c r="N27" s="23" t="str">
        <f ca="1">IF($B27="","",私用_概要!$C$4&amp;"\"&amp;K27&amp;"_"&amp;E27)</f>
        <v>%USERPROFILE%\AppData\Roaming\Microsoft\Windows\Start Menu\Programs\720_Utility_Other</v>
      </c>
      <c r="O27" s="23" t="str">
        <f>IF($G27="-","",""""&amp;私用_概要!$C$7&amp;""" """&amp;$S27&amp;""" """&amp;$D27&amp;"""")</f>
        <v/>
      </c>
      <c r="P27" s="23" t="str">
        <f t="shared" si="1"/>
        <v/>
      </c>
      <c r="Q27" s="23" t="str">
        <f>IF(P27="","",COUNTIF(P$4:P27,P27))</f>
        <v/>
      </c>
      <c r="R27" s="23" t="str">
        <f t="shared" si="2"/>
        <v/>
      </c>
      <c r="S27" s="23" t="str">
        <f>IF($G27="-","",私用_概要!$C$5&amp;"\"&amp;R27&amp;".lnk")</f>
        <v/>
      </c>
      <c r="T27" s="23" t="str">
        <f>IF($H27="-","",""""&amp;私用_概要!$C$7&amp;""" """&amp;$U27&amp;""" """&amp;$D27&amp;"""")</f>
        <v/>
      </c>
      <c r="U27" s="23" t="str">
        <f>IF($H27="-","",私用_概要!$C$6&amp;"\"&amp;$H27&amp;".lnk")</f>
        <v/>
      </c>
    </row>
    <row r="28" spans="1:21">
      <c r="A28" s="23">
        <v>24</v>
      </c>
      <c r="B28" s="23" t="s">
        <v>251</v>
      </c>
      <c r="C28" s="23" t="s">
        <v>198</v>
      </c>
      <c r="D28" s="23" t="s">
        <v>594</v>
      </c>
      <c r="E28" s="23" t="s">
        <v>227</v>
      </c>
      <c r="F28" s="23" t="s">
        <v>252</v>
      </c>
      <c r="G28" s="23" t="s">
        <v>201</v>
      </c>
      <c r="H28" s="23" t="s">
        <v>201</v>
      </c>
      <c r="J28" s="23" t="str">
        <f t="shared" si="3"/>
        <v/>
      </c>
      <c r="K28" s="23" t="str">
        <f ca="1">IFERROR(VLOOKUP($E28,私用_data!$C:$H,5,FALSE),"")</f>
        <v>710</v>
      </c>
      <c r="L28" s="23" t="str">
        <f ca="1">IFERROR(VLOOKUP($E28,私用_data!$C:$H,6,FALSE),"")</f>
        <v>71</v>
      </c>
      <c r="M28" s="23" t="str">
        <f ca="1">IF($B28="","","mkdir """&amp;N28&amp;""" &amp; """&amp;私用_概要!$C$7&amp;""" """&amp;N28&amp;"\"&amp;F28&amp;".lnk"" """&amp;D28&amp;"""")</f>
        <v>mkdir "%USERPROFILE%\AppData\Roaming\Microsoft\Windows\Start Menu\Programs\710_Utility_System" &amp; "C:\codes\vbs\command\CreateShortcutFile.vbs" "%USERPROFILE%\AppData\Roaming\Microsoft\Windows\Start Menu\Programs\710_Utility_System\dimmer（モニタ輝度設定）.lnk" "%USERPROFILE%\programs\prg_exe\dimmer\dimmer.exe"</v>
      </c>
      <c r="N28" s="23" t="str">
        <f ca="1">IF($B28="","",私用_概要!$C$4&amp;"\"&amp;K28&amp;"_"&amp;E28)</f>
        <v>%USERPROFILE%\AppData\Roaming\Microsoft\Windows\Start Menu\Programs\710_Utility_System</v>
      </c>
      <c r="O28" s="23" t="str">
        <f>IF($G28="-","",""""&amp;私用_概要!$C$7&amp;""" """&amp;$S28&amp;""" """&amp;$D28&amp;"""")</f>
        <v/>
      </c>
      <c r="P28" s="23" t="str">
        <f t="shared" si="1"/>
        <v/>
      </c>
      <c r="Q28" s="23" t="str">
        <f>IF(P28="","",COUNTIF(P$4:P28,P28))</f>
        <v/>
      </c>
      <c r="R28" s="23" t="str">
        <f t="shared" si="2"/>
        <v/>
      </c>
      <c r="S28" s="23" t="str">
        <f>IF($G28="-","",私用_概要!$C$5&amp;"\"&amp;R28&amp;".lnk")</f>
        <v/>
      </c>
      <c r="T28" s="23" t="str">
        <f>IF($H28="-","",""""&amp;私用_概要!$C$7&amp;""" """&amp;$U28&amp;""" """&amp;$D28&amp;"""")</f>
        <v/>
      </c>
      <c r="U28" s="23" t="str">
        <f>IF($H28="-","",私用_概要!$C$6&amp;"\"&amp;$H28&amp;".lnk")</f>
        <v/>
      </c>
    </row>
    <row r="29" spans="1:21">
      <c r="A29" s="23">
        <v>25</v>
      </c>
      <c r="B29" s="23" t="s">
        <v>253</v>
      </c>
      <c r="C29" s="23" t="s">
        <v>198</v>
      </c>
      <c r="D29" s="23" t="s">
        <v>595</v>
      </c>
      <c r="E29" s="23" t="s">
        <v>227</v>
      </c>
      <c r="F29" s="23" t="s">
        <v>254</v>
      </c>
      <c r="G29" s="23" t="s">
        <v>201</v>
      </c>
      <c r="H29" s="23" t="s">
        <v>201</v>
      </c>
      <c r="J29" s="23" t="str">
        <f t="shared" si="3"/>
        <v/>
      </c>
      <c r="K29" s="23" t="str">
        <f ca="1">IFERROR(VLOOKUP($E29,私用_data!$C:$H,5,FALSE),"")</f>
        <v>710</v>
      </c>
      <c r="L29" s="23" t="str">
        <f ca="1">IFERROR(VLOOKUP($E29,私用_data!$C:$H,6,FALSE),"")</f>
        <v>71</v>
      </c>
      <c r="M29" s="23" t="str">
        <f ca="1">IF($B29="","","mkdir """&amp;N29&amp;""" &amp; """&amp;私用_概要!$C$7&amp;""" """&amp;N29&amp;"\"&amp;F29&amp;".lnk"" """&amp;D29&amp;"""")</f>
        <v>mkdir "%USERPROFILE%\AppData\Roaming\Microsoft\Windows\Start Menu\Programs\710_Utility_System" &amp; "C:\codes\vbs\command\CreateShortcutFile.vbs" "%USERPROFILE%\AppData\Roaming\Microsoft\Windows\Start Menu\Programs\710_Utility_System\DiskInfo（フォルダサイズ表示）.lnk" "%USERPROFILE%\programs\prg_exe\diskinfo64\DiskInfo3.exe"</v>
      </c>
      <c r="N29" s="23" t="str">
        <f ca="1">IF($B29="","",私用_概要!$C$4&amp;"\"&amp;K29&amp;"_"&amp;E29)</f>
        <v>%USERPROFILE%\AppData\Roaming\Microsoft\Windows\Start Menu\Programs\710_Utility_System</v>
      </c>
      <c r="O29" s="23" t="str">
        <f>IF($G29="-","",""""&amp;私用_概要!$C$7&amp;""" """&amp;$S29&amp;""" """&amp;$D29&amp;"""")</f>
        <v/>
      </c>
      <c r="P29" s="23" t="str">
        <f t="shared" si="1"/>
        <v/>
      </c>
      <c r="Q29" s="23" t="str">
        <f>IF(P29="","",COUNTIF(P$4:P29,P29))</f>
        <v/>
      </c>
      <c r="R29" s="23" t="str">
        <f t="shared" si="2"/>
        <v/>
      </c>
      <c r="S29" s="23" t="str">
        <f>IF($G29="-","",私用_概要!$C$5&amp;"\"&amp;R29&amp;".lnk")</f>
        <v/>
      </c>
      <c r="T29" s="23" t="str">
        <f>IF($H29="-","",""""&amp;私用_概要!$C$7&amp;""" """&amp;$U29&amp;""" """&amp;$D29&amp;"""")</f>
        <v/>
      </c>
      <c r="U29" s="23" t="str">
        <f>IF($H29="-","",私用_概要!$C$6&amp;"\"&amp;$H29&amp;".lnk")</f>
        <v/>
      </c>
    </row>
    <row r="30" spans="1:21">
      <c r="A30" s="23">
        <v>26</v>
      </c>
      <c r="B30" s="23" t="s">
        <v>255</v>
      </c>
      <c r="C30" s="23" t="s">
        <v>198</v>
      </c>
      <c r="D30" s="23" t="s">
        <v>596</v>
      </c>
      <c r="E30" s="23" t="s">
        <v>256</v>
      </c>
      <c r="F30" s="23" t="s">
        <v>257</v>
      </c>
      <c r="G30" s="23" t="s">
        <v>201</v>
      </c>
      <c r="H30" s="23" t="s">
        <v>201</v>
      </c>
      <c r="J30" s="23" t="str">
        <f t="shared" si="3"/>
        <v/>
      </c>
      <c r="K30" s="23" t="str">
        <f ca="1">IFERROR(VLOOKUP($E30,私用_data!$C:$H,5,FALSE),"")</f>
        <v>110</v>
      </c>
      <c r="L30" s="23" t="str">
        <f ca="1">IFERROR(VLOOKUP($E30,私用_data!$C:$H,6,FALSE),"")</f>
        <v>11</v>
      </c>
      <c r="M30" s="23" t="str">
        <f ca="1">IF($B30="","","mkdir """&amp;N30&amp;""" &amp; """&amp;私用_概要!$C$7&amp;""" """&amp;N30&amp;"\"&amp;F30&amp;".lnk"" """&amp;D30&amp;"""")</f>
        <v>mkdir "%USERPROFILE%\AppData\Roaming\Microsoft\Windows\Start Menu\Programs\110_Common_Analyze" &amp; "C:\codes\vbs\command\CreateShortcutFile.vbs" "%USERPROFILE%\AppData\Roaming\Microsoft\Windows\Start Menu\Programs\110_Common_Analyze\DupFileEliminator（重複ファイル削除）.lnk" "%USERPROFILE%\programs\prg_exe\DupFileEliminator\DupFileEliminator.exe"</v>
      </c>
      <c r="N30" s="23" t="str">
        <f ca="1">IF($B30="","",私用_概要!$C$4&amp;"\"&amp;K30&amp;"_"&amp;E30)</f>
        <v>%USERPROFILE%\AppData\Roaming\Microsoft\Windows\Start Menu\Programs\110_Common_Analyze</v>
      </c>
      <c r="O30" s="23" t="str">
        <f>IF($G30="-","",""""&amp;私用_概要!$C$7&amp;""" """&amp;$S30&amp;""" """&amp;$D30&amp;"""")</f>
        <v/>
      </c>
      <c r="P30" s="23" t="str">
        <f t="shared" si="1"/>
        <v/>
      </c>
      <c r="Q30" s="23" t="str">
        <f>IF(P30="","",COUNTIF(P$4:P30,P30))</f>
        <v/>
      </c>
      <c r="R30" s="23" t="str">
        <f t="shared" si="2"/>
        <v/>
      </c>
      <c r="S30" s="23" t="str">
        <f>IF($G30="-","",私用_概要!$C$5&amp;"\"&amp;R30&amp;".lnk")</f>
        <v/>
      </c>
      <c r="T30" s="23" t="str">
        <f>IF($H30="-","",""""&amp;私用_概要!$C$7&amp;""" """&amp;$U30&amp;""" """&amp;$D30&amp;"""")</f>
        <v/>
      </c>
      <c r="U30" s="23" t="str">
        <f>IF($H30="-","",私用_概要!$C$6&amp;"\"&amp;$H30&amp;".lnk")</f>
        <v/>
      </c>
    </row>
    <row r="31" spans="1:21">
      <c r="A31" s="23">
        <v>27</v>
      </c>
      <c r="B31" s="23" t="s">
        <v>258</v>
      </c>
      <c r="C31" s="23" t="s">
        <v>198</v>
      </c>
      <c r="D31" s="23" t="s">
        <v>597</v>
      </c>
      <c r="E31" s="23" t="s">
        <v>216</v>
      </c>
      <c r="F31" s="23" t="s">
        <v>259</v>
      </c>
      <c r="G31" s="23" t="s">
        <v>201</v>
      </c>
      <c r="H31" s="23" t="str">
        <f>$F31</f>
        <v>EasyShot（スクリーンショット）</v>
      </c>
      <c r="J31" s="23" t="str">
        <f t="shared" si="3"/>
        <v/>
      </c>
      <c r="K31" s="23" t="str">
        <f ca="1">IFERROR(VLOOKUP($E31,私用_data!$C:$H,5,FALSE),"")</f>
        <v>720</v>
      </c>
      <c r="L31" s="23" t="str">
        <f ca="1">IFERROR(VLOOKUP($E31,私用_data!$C:$H,6,FALSE),"")</f>
        <v>72</v>
      </c>
      <c r="M31" s="23" t="str">
        <f ca="1">IF($B31="","","mkdir """&amp;N31&amp;""" &amp; """&amp;私用_概要!$C$7&amp;""" """&amp;N31&amp;"\"&amp;F31&amp;".lnk"" """&amp;D31&amp;"""")</f>
        <v>mkdir "%USERPROFILE%\AppData\Roaming\Microsoft\Windows\Start Menu\Programs\720_Utility_Other" &amp; "C:\codes\vbs\command\CreateShortcutFile.vbs" "%USERPROFILE%\AppData\Roaming\Microsoft\Windows\Start Menu\Programs\720_Utility_Other\EasyShot（スクリーンショット）.lnk" "%USERPROFILE%\programs\prg_exe\EasyShot\EasyShot.exe"</v>
      </c>
      <c r="N31" s="23" t="str">
        <f ca="1">IF($B31="","",私用_概要!$C$4&amp;"\"&amp;K31&amp;"_"&amp;E31)</f>
        <v>%USERPROFILE%\AppData\Roaming\Microsoft\Windows\Start Menu\Programs\720_Utility_Other</v>
      </c>
      <c r="O31" s="23" t="str">
        <f>IF($G31="-","",""""&amp;私用_概要!$C$7&amp;""" """&amp;$S31&amp;""" """&amp;$D31&amp;"""")</f>
        <v/>
      </c>
      <c r="P31" s="23" t="str">
        <f t="shared" si="1"/>
        <v/>
      </c>
      <c r="Q31" s="23" t="str">
        <f>IF(P31="","",COUNTIF(P$4:P31,P31))</f>
        <v/>
      </c>
      <c r="R31" s="23" t="str">
        <f t="shared" si="2"/>
        <v/>
      </c>
      <c r="S31" s="23" t="str">
        <f>IF($G31="-","",私用_概要!$C$5&amp;"\"&amp;R31&amp;".lnk")</f>
        <v/>
      </c>
      <c r="T31" s="23" t="str">
        <f>IF($H31="-","",""""&amp;私用_概要!$C$7&amp;""" """&amp;$U31&amp;""" """&amp;$D31&amp;"""")</f>
        <v>"C:\codes\vbs\command\CreateShortcutFile.vbs" "%USERPROFILE%\AppData\Roaming\Microsoft\Windows\Start Menu\Programs\Startup\EasyShot（スクリーンショット）.lnk" "%USERPROFILE%\programs\prg_exe\EasyShot\EasyShot.exe"</v>
      </c>
      <c r="U31" s="23" t="str">
        <f>IF($H31="-","",私用_概要!$C$6&amp;"\"&amp;$H31&amp;".lnk")</f>
        <v>%USERPROFILE%\AppData\Roaming\Microsoft\Windows\Start Menu\Programs\Startup\EasyShot（スクリーンショット）.lnk</v>
      </c>
    </row>
    <row r="32" spans="1:21">
      <c r="A32" s="23">
        <v>28</v>
      </c>
      <c r="B32" s="23" t="s">
        <v>260</v>
      </c>
      <c r="C32" s="23" t="s">
        <v>198</v>
      </c>
      <c r="D32" s="23" t="s">
        <v>598</v>
      </c>
      <c r="E32" s="23" t="s">
        <v>221</v>
      </c>
      <c r="F32" s="23" t="s">
        <v>261</v>
      </c>
      <c r="G32" s="23" t="s">
        <v>201</v>
      </c>
      <c r="H32" s="23" t="s">
        <v>201</v>
      </c>
      <c r="J32" s="23" t="str">
        <f t="shared" si="3"/>
        <v/>
      </c>
      <c r="K32" s="23" t="str">
        <f ca="1">IFERROR(VLOOKUP($E32,私用_data!$C:$H,5,FALSE),"")</f>
        <v>340</v>
      </c>
      <c r="L32" s="23" t="str">
        <f ca="1">IFERROR(VLOOKUP($E32,私用_data!$C:$H,6,FALSE),"")</f>
        <v>34</v>
      </c>
      <c r="M32" s="23" t="str">
        <f ca="1">IF($B32="","","mkdir """&amp;N32&amp;""" &amp; """&amp;私用_概要!$C$7&amp;""" """&amp;N32&amp;"\"&amp;F32&amp;".lnk"" """&amp;D32&amp;"""")</f>
        <v>mkdir "%USERPROFILE%\AppData\Roaming\Microsoft\Windows\Start Menu\Programs\340_Music_Edit" &amp; "C:\codes\vbs\command\CreateShortcutFile.vbs" "%USERPROFILE%\AppData\Roaming\Microsoft\Windows\Start Menu\Programs\340_Music_Edit\EcoDecoTooL（mp3抜き出し）.lnk" "%USERPROFILE%\programs\prg_exe\EcoDecoTooL\EcoDecoTooL.exe"</v>
      </c>
      <c r="N32" s="23" t="str">
        <f ca="1">IF($B32="","",私用_概要!$C$4&amp;"\"&amp;K32&amp;"_"&amp;E32)</f>
        <v>%USERPROFILE%\AppData\Roaming\Microsoft\Windows\Start Menu\Programs\340_Music_Edit</v>
      </c>
      <c r="O32" s="23" t="str">
        <f>IF($G32="-","",""""&amp;私用_概要!$C$7&amp;""" """&amp;$S32&amp;""" """&amp;$D32&amp;"""")</f>
        <v/>
      </c>
      <c r="P32" s="23" t="str">
        <f t="shared" si="1"/>
        <v/>
      </c>
      <c r="Q32" s="23" t="str">
        <f>IF(P32="","",COUNTIF(P$4:P32,P32))</f>
        <v/>
      </c>
      <c r="R32" s="23" t="str">
        <f t="shared" si="2"/>
        <v/>
      </c>
      <c r="S32" s="23" t="str">
        <f>IF($G32="-","",私用_概要!$C$5&amp;"\"&amp;R32&amp;".lnk")</f>
        <v/>
      </c>
      <c r="T32" s="23" t="str">
        <f>IF($H32="-","",""""&amp;私用_概要!$C$7&amp;""" """&amp;$U32&amp;""" """&amp;$D32&amp;"""")</f>
        <v/>
      </c>
      <c r="U32" s="23" t="str">
        <f>IF($H32="-","",私用_概要!$C$6&amp;"\"&amp;$H32&amp;".lnk")</f>
        <v/>
      </c>
    </row>
    <row r="33" spans="1:21">
      <c r="A33" s="23">
        <v>29</v>
      </c>
      <c r="B33" s="23" t="s">
        <v>262</v>
      </c>
      <c r="C33" s="23" t="s">
        <v>198</v>
      </c>
      <c r="D33" s="23" t="s">
        <v>599</v>
      </c>
      <c r="E33" s="23" t="s">
        <v>211</v>
      </c>
      <c r="F33" s="23" t="s">
        <v>263</v>
      </c>
      <c r="G33" s="23" t="s">
        <v>201</v>
      </c>
      <c r="H33" s="23" t="s">
        <v>201</v>
      </c>
      <c r="J33" s="23" t="str">
        <f t="shared" si="3"/>
        <v/>
      </c>
      <c r="K33" s="23" t="str">
        <f ca="1">IFERROR(VLOOKUP($E33,私用_data!$C:$H,5,FALSE),"")</f>
        <v>210</v>
      </c>
      <c r="L33" s="23" t="str">
        <f ca="1">IFERROR(VLOOKUP($E33,私用_data!$C:$H,6,FALSE),"")</f>
        <v>21</v>
      </c>
      <c r="M33" s="23" t="str">
        <f ca="1">IF($B33="","","mkdir """&amp;N33&amp;""" &amp; """&amp;私用_概要!$C$7&amp;""" """&amp;N33&amp;"\"&amp;F33&amp;".lnk"" """&amp;D33&amp;"""")</f>
        <v>mkdir "%USERPROFILE%\AppData\Roaming\Microsoft\Windows\Start Menu\Programs\210_Doc_Analyze" &amp; "C:\codes\vbs\command\CreateShortcutFile.vbs" "%USERPROFILE%\AppData\Roaming\Microsoft\Windows\Start Menu\Programs\210_Doc_Analyze\EpTree（関数コールツリー）.lnk" "%USERPROFILE%\programs\prg_exe\EpTree\eptree.exe"</v>
      </c>
      <c r="N33" s="23" t="str">
        <f ca="1">IF($B33="","",私用_概要!$C$4&amp;"\"&amp;K33&amp;"_"&amp;E33)</f>
        <v>%USERPROFILE%\AppData\Roaming\Microsoft\Windows\Start Menu\Programs\210_Doc_Analyze</v>
      </c>
      <c r="O33" s="23" t="str">
        <f>IF($G33="-","",""""&amp;私用_概要!$C$7&amp;""" """&amp;$S33&amp;""" """&amp;$D33&amp;"""")</f>
        <v/>
      </c>
      <c r="P33" s="23" t="str">
        <f t="shared" si="1"/>
        <v/>
      </c>
      <c r="Q33" s="23" t="str">
        <f>IF(P33="","",COUNTIF(P$4:P33,P33))</f>
        <v/>
      </c>
      <c r="R33" s="23" t="str">
        <f t="shared" si="2"/>
        <v/>
      </c>
      <c r="S33" s="23" t="str">
        <f>IF($G33="-","",私用_概要!$C$5&amp;"\"&amp;R33&amp;".lnk")</f>
        <v/>
      </c>
      <c r="T33" s="23" t="str">
        <f>IF($H33="-","",""""&amp;私用_概要!$C$7&amp;""" """&amp;$U33&amp;""" """&amp;$D33&amp;"""")</f>
        <v/>
      </c>
      <c r="U33" s="23" t="str">
        <f>IF($H33="-","",私用_概要!$C$6&amp;"\"&amp;$H33&amp;".lnk")</f>
        <v/>
      </c>
    </row>
    <row r="34" spans="1:21">
      <c r="A34" s="23">
        <v>30</v>
      </c>
      <c r="B34" s="23" t="s">
        <v>264</v>
      </c>
      <c r="C34" s="23" t="s">
        <v>198</v>
      </c>
      <c r="D34" s="23" t="s">
        <v>600</v>
      </c>
      <c r="E34" s="23" t="s">
        <v>211</v>
      </c>
      <c r="F34" s="23" t="s">
        <v>265</v>
      </c>
      <c r="G34" s="23" t="s">
        <v>201</v>
      </c>
      <c r="H34" s="23" t="s">
        <v>201</v>
      </c>
      <c r="J34" s="23" t="str">
        <f t="shared" si="3"/>
        <v/>
      </c>
      <c r="K34" s="23" t="str">
        <f ca="1">IFERROR(VLOOKUP($E34,私用_data!$C:$H,5,FALSE),"")</f>
        <v>210</v>
      </c>
      <c r="L34" s="23" t="str">
        <f ca="1">IFERROR(VLOOKUP($E34,私用_data!$C:$H,6,FALSE),"")</f>
        <v>21</v>
      </c>
      <c r="M34" s="23" t="str">
        <f ca="1">IF($B34="","","mkdir """&amp;N34&amp;""" &amp; """&amp;私用_概要!$C$7&amp;""" """&amp;N34&amp;"\"&amp;F34&amp;".lnk"" """&amp;D34&amp;"""")</f>
        <v>mkdir "%USERPROFILE%\AppData\Roaming\Microsoft\Windows\Start Menu\Programs\210_Doc_Analyze" &amp; "C:\codes\vbs\command\CreateShortcutFile.vbs" "%USERPROFILE%\AppData\Roaming\Microsoft\Windows\Start Menu\Programs\210_Doc_Analyze\EptreeVB（関数コールツリーVB用）.lnk" "%USERPROFILE%\programs\prg_exe\Eptree_vb\eptree_vb.exe"</v>
      </c>
      <c r="N34" s="23" t="str">
        <f ca="1">IF($B34="","",私用_概要!$C$4&amp;"\"&amp;K34&amp;"_"&amp;E34)</f>
        <v>%USERPROFILE%\AppData\Roaming\Microsoft\Windows\Start Menu\Programs\210_Doc_Analyze</v>
      </c>
      <c r="O34" s="23" t="str">
        <f>IF($G34="-","",""""&amp;私用_概要!$C$7&amp;""" """&amp;$S34&amp;""" """&amp;$D34&amp;"""")</f>
        <v/>
      </c>
      <c r="P34" s="23" t="str">
        <f t="shared" si="1"/>
        <v/>
      </c>
      <c r="Q34" s="23" t="str">
        <f>IF(P34="","",COUNTIF(P$4:P34,P34))</f>
        <v/>
      </c>
      <c r="R34" s="23" t="str">
        <f t="shared" si="2"/>
        <v/>
      </c>
      <c r="S34" s="23" t="str">
        <f>IF($G34="-","",私用_概要!$C$5&amp;"\"&amp;R34&amp;".lnk")</f>
        <v/>
      </c>
      <c r="T34" s="23" t="str">
        <f>IF($H34="-","",""""&amp;私用_概要!$C$7&amp;""" """&amp;$U34&amp;""" """&amp;$D34&amp;"""")</f>
        <v/>
      </c>
      <c r="U34" s="23" t="str">
        <f>IF($H34="-","",私用_概要!$C$6&amp;"\"&amp;$H34&amp;".lnk")</f>
        <v/>
      </c>
    </row>
    <row r="35" spans="1:21">
      <c r="A35" s="23">
        <v>31</v>
      </c>
      <c r="B35" s="23" t="s">
        <v>266</v>
      </c>
      <c r="C35" s="23" t="s">
        <v>198</v>
      </c>
      <c r="D35" s="23" t="s">
        <v>601</v>
      </c>
      <c r="E35" s="23" t="s">
        <v>242</v>
      </c>
      <c r="F35" s="23" t="s">
        <v>266</v>
      </c>
      <c r="G35" s="23" t="s">
        <v>201</v>
      </c>
      <c r="H35" s="23" t="s">
        <v>201</v>
      </c>
      <c r="J35" s="23" t="str">
        <f t="shared" si="3"/>
        <v/>
      </c>
      <c r="K35" s="23" t="str">
        <f ca="1">IFERROR(VLOOKUP($E35,私用_data!$C:$H,5,FALSE),"")</f>
        <v>120</v>
      </c>
      <c r="L35" s="23" t="str">
        <f ca="1">IFERROR(VLOOKUP($E35,私用_data!$C:$H,6,FALSE),"")</f>
        <v>12</v>
      </c>
      <c r="M35" s="23" t="str">
        <f ca="1">IF($B35="","","mkdir """&amp;N35&amp;""" &amp; """&amp;私用_概要!$C$7&amp;""" """&amp;N35&amp;"\"&amp;F35&amp;".lnk"" """&amp;D35&amp;"""")</f>
        <v>mkdir "%USERPROFILE%\AppData\Roaming\Microsoft\Windows\Start Menu\Programs\120_Common_View" &amp; "C:\codes\vbs\command\CreateShortcutFile.vbs" "%USERPROFILE%\AppData\Roaming\Microsoft\Windows\Start Menu\Programs\120_Common_View\Everything.lnk" "%USERPROFILE%\programs\prg_exe\Everything\Everything.exe"</v>
      </c>
      <c r="N35" s="23" t="str">
        <f ca="1">IF($B35="","",私用_概要!$C$4&amp;"\"&amp;K35&amp;"_"&amp;E35)</f>
        <v>%USERPROFILE%\AppData\Roaming\Microsoft\Windows\Start Menu\Programs\120_Common_View</v>
      </c>
      <c r="O35" s="23" t="str">
        <f>IF($G35="-","",""""&amp;私用_概要!$C$7&amp;""" """&amp;$S35&amp;""" """&amp;$D35&amp;"""")</f>
        <v/>
      </c>
      <c r="P35" s="23" t="str">
        <f t="shared" si="1"/>
        <v/>
      </c>
      <c r="Q35" s="23" t="str">
        <f>IF(P35="","",COUNTIF(P$4:P35,P35))</f>
        <v/>
      </c>
      <c r="R35" s="23" t="str">
        <f t="shared" si="2"/>
        <v/>
      </c>
      <c r="S35" s="23" t="str">
        <f>IF($G35="-","",私用_概要!$C$5&amp;"\"&amp;R35&amp;".lnk")</f>
        <v/>
      </c>
      <c r="T35" s="23" t="str">
        <f>IF($H35="-","",""""&amp;私用_概要!$C$7&amp;""" """&amp;$U35&amp;""" """&amp;$D35&amp;"""")</f>
        <v/>
      </c>
      <c r="U35" s="23" t="str">
        <f>IF($H35="-","",私用_概要!$C$6&amp;"\"&amp;$H35&amp;".lnk")</f>
        <v/>
      </c>
    </row>
    <row r="36" spans="1:21">
      <c r="A36" s="23">
        <v>32</v>
      </c>
      <c r="B36" s="23" t="s">
        <v>267</v>
      </c>
      <c r="C36" s="23" t="s">
        <v>198</v>
      </c>
      <c r="D36" s="23" t="s">
        <v>602</v>
      </c>
      <c r="E36" s="23" t="s">
        <v>256</v>
      </c>
      <c r="F36" s="23" t="s">
        <v>268</v>
      </c>
      <c r="G36" s="23" t="s">
        <v>201</v>
      </c>
      <c r="H36" s="23" t="s">
        <v>201</v>
      </c>
      <c r="J36" s="23" t="str">
        <f t="shared" si="3"/>
        <v/>
      </c>
      <c r="K36" s="23" t="str">
        <f ca="1">IFERROR(VLOOKUP($E36,私用_data!$C:$H,5,FALSE),"")</f>
        <v>110</v>
      </c>
      <c r="L36" s="23" t="str">
        <f ca="1">IFERROR(VLOOKUP($E36,私用_data!$C:$H,6,FALSE),"")</f>
        <v>11</v>
      </c>
      <c r="M36" s="23" t="str">
        <f ca="1">IF($B36="","","mkdir """&amp;N36&amp;""" &amp; """&amp;私用_概要!$C$7&amp;""" """&amp;N36&amp;"\"&amp;F36&amp;".lnk"" """&amp;D36&amp;"""")</f>
        <v>mkdir "%USERPROFILE%\AppData\Roaming\Microsoft\Windows\Start Menu\Programs\110_Common_Analyze" &amp; "C:\codes\vbs\command\CreateShortcutFile.vbs" "%USERPROFILE%\AppData\Roaming\Microsoft\Windows\Start Menu\Programs\110_Common_Analyze\FCChecker（文字改行コード一括判定）.lnk" "%USERPROFILE%\programs\prg_exe\FCChecker\FCChecker.exe"</v>
      </c>
      <c r="N36" s="23" t="str">
        <f ca="1">IF($B36="","",私用_概要!$C$4&amp;"\"&amp;K36&amp;"_"&amp;E36)</f>
        <v>%USERPROFILE%\AppData\Roaming\Microsoft\Windows\Start Menu\Programs\110_Common_Analyze</v>
      </c>
      <c r="O36" s="23" t="str">
        <f>IF($G36="-","",""""&amp;私用_概要!$C$7&amp;""" """&amp;$S36&amp;""" """&amp;$D36&amp;"""")</f>
        <v/>
      </c>
      <c r="P36" s="23" t="str">
        <f t="shared" si="1"/>
        <v/>
      </c>
      <c r="Q36" s="23" t="str">
        <f>IF(P36="","",COUNTIF(P$4:P36,P36))</f>
        <v/>
      </c>
      <c r="R36" s="23" t="str">
        <f t="shared" si="2"/>
        <v/>
      </c>
      <c r="S36" s="23" t="str">
        <f>IF($G36="-","",私用_概要!$C$5&amp;"\"&amp;R36&amp;".lnk")</f>
        <v/>
      </c>
      <c r="T36" s="23" t="str">
        <f>IF($H36="-","",""""&amp;私用_概要!$C$7&amp;""" """&amp;$U36&amp;""" """&amp;$D36&amp;"""")</f>
        <v/>
      </c>
      <c r="U36" s="23" t="str">
        <f>IF($H36="-","",私用_概要!$C$6&amp;"\"&amp;$H36&amp;".lnk")</f>
        <v/>
      </c>
    </row>
    <row r="37" spans="1:21">
      <c r="A37" s="23">
        <v>33</v>
      </c>
      <c r="B37" s="23" t="s">
        <v>269</v>
      </c>
      <c r="C37" s="23" t="s">
        <v>198</v>
      </c>
      <c r="D37" s="23" t="s">
        <v>603</v>
      </c>
      <c r="E37" s="23" t="s">
        <v>211</v>
      </c>
      <c r="F37" s="23" t="s">
        <v>270</v>
      </c>
      <c r="G37" s="23" t="s">
        <v>201</v>
      </c>
      <c r="H37" s="23" t="s">
        <v>201</v>
      </c>
      <c r="J37" s="23" t="str">
        <f t="shared" si="3"/>
        <v/>
      </c>
      <c r="K37" s="23" t="str">
        <f ca="1">IFERROR(VLOOKUP($E37,私用_data!$C:$H,5,FALSE),"")</f>
        <v>210</v>
      </c>
      <c r="L37" s="23" t="str">
        <f ca="1">IFERROR(VLOOKUP($E37,私用_data!$C:$H,6,FALSE),"")</f>
        <v>21</v>
      </c>
      <c r="M37" s="23" t="str">
        <f ca="1">IF($B37="","","mkdir """&amp;N37&amp;""" &amp; """&amp;私用_概要!$C$7&amp;""" """&amp;N37&amp;"\"&amp;F37&amp;".lnk"" """&amp;D37&amp;"""")</f>
        <v>mkdir "%USERPROFILE%\AppData\Roaming\Microsoft\Windows\Start Menu\Programs\210_Doc_Analyze" &amp; "C:\codes\vbs\command\CreateShortcutFile.vbs" "%USERPROFILE%\AppData\Roaming\Microsoft\Windows\Start Menu\Programs\210_Doc_Analyze\FileTypesMan（拡張子関連付け管理）.lnk" "%USERPROFILE%\programs\prg_exe\filetypesman-x64\FileTypesMan.exe"</v>
      </c>
      <c r="N37" s="23" t="str">
        <f ca="1">IF($B37="","",私用_概要!$C$4&amp;"\"&amp;K37&amp;"_"&amp;E37)</f>
        <v>%USERPROFILE%\AppData\Roaming\Microsoft\Windows\Start Menu\Programs\210_Doc_Analyze</v>
      </c>
      <c r="O37" s="23" t="str">
        <f>IF($G37="-","",""""&amp;私用_概要!$C$7&amp;""" """&amp;$S37&amp;""" """&amp;$D37&amp;"""")</f>
        <v/>
      </c>
      <c r="P37" s="23" t="str">
        <f t="shared" si="1"/>
        <v/>
      </c>
      <c r="Q37" s="23" t="str">
        <f>IF(P37="","",COUNTIF(P$4:P37,P37))</f>
        <v/>
      </c>
      <c r="R37" s="23" t="str">
        <f t="shared" si="2"/>
        <v/>
      </c>
      <c r="S37" s="23" t="str">
        <f>IF($G37="-","",私用_概要!$C$5&amp;"\"&amp;R37&amp;".lnk")</f>
        <v/>
      </c>
      <c r="T37" s="23" t="str">
        <f>IF($H37="-","",""""&amp;私用_概要!$C$7&amp;""" """&amp;$U37&amp;""" """&amp;$D37&amp;"""")</f>
        <v/>
      </c>
      <c r="U37" s="23" t="str">
        <f>IF($H37="-","",私用_概要!$C$6&amp;"\"&amp;$H37&amp;".lnk")</f>
        <v/>
      </c>
    </row>
    <row r="38" spans="1:21">
      <c r="A38" s="23">
        <v>34</v>
      </c>
      <c r="B38" s="23" t="s">
        <v>271</v>
      </c>
      <c r="C38" s="23" t="s">
        <v>198</v>
      </c>
      <c r="D38" s="23" t="s">
        <v>604</v>
      </c>
      <c r="E38" s="23" t="s">
        <v>199</v>
      </c>
      <c r="F38" s="23" t="s">
        <v>271</v>
      </c>
      <c r="G38" s="23" t="s">
        <v>201</v>
      </c>
      <c r="H38" s="23" t="s">
        <v>201</v>
      </c>
      <c r="J38" s="23" t="str">
        <f t="shared" si="3"/>
        <v/>
      </c>
      <c r="K38" s="23" t="str">
        <f ca="1">IFERROR(VLOOKUP($E38,私用_data!$C:$H,5,FALSE),"")</f>
        <v>130</v>
      </c>
      <c r="L38" s="23" t="str">
        <f ca="1">IFERROR(VLOOKUP($E38,私用_data!$C:$H,6,FALSE),"")</f>
        <v>13</v>
      </c>
      <c r="M38" s="23" t="str">
        <f ca="1">IF($B38="","","mkdir """&amp;N38&amp;""" &amp; """&amp;私用_概要!$C$7&amp;""" """&amp;N38&amp;"\"&amp;F38&amp;".lnk"" """&amp;D38&amp;"""")</f>
        <v>mkdir "%USERPROFILE%\AppData\Roaming\Microsoft\Windows\Start Menu\Programs\130_Common_Edit" &amp; "C:\codes\vbs\command\CreateShortcutFile.vbs" "%USERPROFILE%\AppData\Roaming\Microsoft\Windows\Start Menu\Programs\130_Common_Edit\FireFileCopy.lnk" "%USERPROFILE%\programs\prg_exe\FireFileCopy\FFC.exe"</v>
      </c>
      <c r="N38" s="23" t="str">
        <f ca="1">IF($B38="","",私用_概要!$C$4&amp;"\"&amp;K38&amp;"_"&amp;E38)</f>
        <v>%USERPROFILE%\AppData\Roaming\Microsoft\Windows\Start Menu\Programs\130_Common_Edit</v>
      </c>
      <c r="O38" s="23" t="str">
        <f>IF($G38="-","",""""&amp;私用_概要!$C$7&amp;""" """&amp;$S38&amp;""" """&amp;$D38&amp;"""")</f>
        <v/>
      </c>
      <c r="P38" s="23" t="str">
        <f t="shared" si="1"/>
        <v/>
      </c>
      <c r="Q38" s="23" t="str">
        <f>IF(P38="","",COUNTIF(P$4:P38,P38))</f>
        <v/>
      </c>
      <c r="R38" s="23" t="str">
        <f t="shared" si="2"/>
        <v/>
      </c>
      <c r="S38" s="23" t="str">
        <f>IF($G38="-","",私用_概要!$C$5&amp;"\"&amp;R38&amp;".lnk")</f>
        <v/>
      </c>
      <c r="T38" s="23" t="str">
        <f>IF($H38="-","",""""&amp;私用_概要!$C$7&amp;""" """&amp;$U38&amp;""" """&amp;$D38&amp;"""")</f>
        <v/>
      </c>
      <c r="U38" s="23" t="str">
        <f>IF($H38="-","",私用_概要!$C$6&amp;"\"&amp;$H38&amp;".lnk")</f>
        <v/>
      </c>
    </row>
    <row r="39" spans="1:21">
      <c r="A39" s="23">
        <v>35</v>
      </c>
      <c r="B39" s="23" t="s">
        <v>272</v>
      </c>
      <c r="C39" s="23" t="s">
        <v>198</v>
      </c>
      <c r="D39" s="23" t="s">
        <v>605</v>
      </c>
      <c r="E39" s="23" t="s">
        <v>219</v>
      </c>
      <c r="F39" s="23" t="s">
        <v>273</v>
      </c>
      <c r="G39" s="23" t="s">
        <v>201</v>
      </c>
      <c r="H39" s="23" t="s">
        <v>201</v>
      </c>
      <c r="J39" s="23" t="str">
        <f t="shared" si="3"/>
        <v/>
      </c>
      <c r="K39" s="23" t="str">
        <f ca="1">IFERROR(VLOOKUP($E39,私用_data!$C:$H,5,FALSE),"")</f>
        <v>610</v>
      </c>
      <c r="L39" s="23" t="str">
        <f ca="1">IFERROR(VLOOKUP($E39,私用_data!$C:$H,6,FALSE),"")</f>
        <v>61</v>
      </c>
      <c r="M39" s="23" t="str">
        <f ca="1">IF($B39="","","mkdir """&amp;N39&amp;""" &amp; """&amp;私用_概要!$C$7&amp;""" """&amp;N39&amp;"\"&amp;F39&amp;".lnk"" """&amp;D39&amp;"""")</f>
        <v>mkdir "%USERPROFILE%\AppData\Roaming\Microsoft\Windows\Start Menu\Programs\610_Network_Global" &amp; "C:\codes\vbs\command\CreateShortcutFile.vbs" "%USERPROFILE%\AppData\Roaming\Microsoft\Windows\Start Menu\Programs\610_Network_Global\Firefox.lnk" "%USERPROFILE%\programs\prg_exe\FirefoxPortable\FirefoxPortable.exe"</v>
      </c>
      <c r="N39" s="23" t="str">
        <f ca="1">IF($B39="","",私用_概要!$C$4&amp;"\"&amp;K39&amp;"_"&amp;E39)</f>
        <v>%USERPROFILE%\AppData\Roaming\Microsoft\Windows\Start Menu\Programs\610_Network_Global</v>
      </c>
      <c r="O39" s="23" t="str">
        <f>IF($G39="-","",""""&amp;私用_概要!$C$7&amp;""" """&amp;$S39&amp;""" """&amp;$D39&amp;"""")</f>
        <v/>
      </c>
      <c r="P39" s="23" t="str">
        <f t="shared" si="1"/>
        <v/>
      </c>
      <c r="Q39" s="23" t="str">
        <f>IF(P39="","",COUNTIF(P$4:P39,P39))</f>
        <v/>
      </c>
      <c r="R39" s="23" t="str">
        <f t="shared" si="2"/>
        <v/>
      </c>
      <c r="S39" s="23" t="str">
        <f>IF($G39="-","",私用_概要!$C$5&amp;"\"&amp;R39&amp;".lnk")</f>
        <v/>
      </c>
      <c r="T39" s="23" t="str">
        <f>IF($H39="-","",""""&amp;私用_概要!$C$7&amp;""" """&amp;$U39&amp;""" """&amp;$D39&amp;"""")</f>
        <v/>
      </c>
      <c r="U39" s="23" t="str">
        <f>IF($H39="-","",私用_概要!$C$6&amp;"\"&amp;$H39&amp;".lnk")</f>
        <v/>
      </c>
    </row>
    <row r="40" spans="1:21">
      <c r="A40" s="23">
        <v>36</v>
      </c>
      <c r="B40" s="23" t="s">
        <v>274</v>
      </c>
      <c r="C40" s="23" t="s">
        <v>198</v>
      </c>
      <c r="D40" s="23" t="s">
        <v>606</v>
      </c>
      <c r="E40" s="23" t="s">
        <v>211</v>
      </c>
      <c r="F40" s="23" t="s">
        <v>275</v>
      </c>
      <c r="G40" s="23" t="s">
        <v>201</v>
      </c>
      <c r="H40" s="23" t="s">
        <v>201</v>
      </c>
      <c r="J40" s="23" t="str">
        <f t="shared" si="3"/>
        <v/>
      </c>
      <c r="K40" s="23" t="str">
        <f ca="1">IFERROR(VLOOKUP($E40,私用_data!$C:$H,5,FALSE),"")</f>
        <v>210</v>
      </c>
      <c r="L40" s="23" t="str">
        <f ca="1">IFERROR(VLOOKUP($E40,私用_data!$C:$H,6,FALSE),"")</f>
        <v>21</v>
      </c>
      <c r="M40" s="23" t="str">
        <f ca="1">IF($B40="","","mkdir """&amp;N40&amp;""" &amp; """&amp;私用_概要!$C$7&amp;""" """&amp;N40&amp;"\"&amp;F40&amp;".lnk"" """&amp;D40&amp;"""")</f>
        <v>mkdir "%USERPROFILE%\AppData\Roaming\Microsoft\Windows\Start Menu\Programs\210_Doc_Analyze" &amp; "C:\codes\vbs\command\CreateShortcutFile.vbs" "%USERPROFILE%\AppData\Roaming\Microsoft\Windows\Start Menu\Programs\210_Doc_Analyze\folders（フォルダ監視）.lnk" "%USERPROFILE%\programs\prg_exe\folders\folders.exe"</v>
      </c>
      <c r="N40" s="23" t="str">
        <f ca="1">IF($B40="","",私用_概要!$C$4&amp;"\"&amp;K40&amp;"_"&amp;E40)</f>
        <v>%USERPROFILE%\AppData\Roaming\Microsoft\Windows\Start Menu\Programs\210_Doc_Analyze</v>
      </c>
      <c r="O40" s="23" t="str">
        <f>IF($G40="-","",""""&amp;私用_概要!$C$7&amp;""" """&amp;$S40&amp;""" """&amp;$D40&amp;"""")</f>
        <v/>
      </c>
      <c r="P40" s="23" t="str">
        <f t="shared" si="1"/>
        <v/>
      </c>
      <c r="Q40" s="23" t="str">
        <f>IF(P40="","",COUNTIF(P$4:P40,P40))</f>
        <v/>
      </c>
      <c r="R40" s="23" t="str">
        <f t="shared" si="2"/>
        <v/>
      </c>
      <c r="S40" s="23" t="str">
        <f>IF($G40="-","",私用_概要!$C$5&amp;"\"&amp;R40&amp;".lnk")</f>
        <v/>
      </c>
      <c r="T40" s="23" t="str">
        <f>IF($H40="-","",""""&amp;私用_概要!$C$7&amp;""" """&amp;$U40&amp;""" """&amp;$D40&amp;"""")</f>
        <v/>
      </c>
      <c r="U40" s="23" t="str">
        <f>IF($H40="-","",私用_概要!$C$6&amp;"\"&amp;$H40&amp;".lnk")</f>
        <v/>
      </c>
    </row>
    <row r="41" spans="1:21">
      <c r="A41" s="23">
        <v>37</v>
      </c>
      <c r="B41" s="23" t="s">
        <v>276</v>
      </c>
      <c r="C41" s="23" t="s">
        <v>198</v>
      </c>
      <c r="D41" s="23" t="s">
        <v>607</v>
      </c>
      <c r="E41" s="23" t="s">
        <v>277</v>
      </c>
      <c r="F41" s="23" t="s">
        <v>278</v>
      </c>
      <c r="G41" s="23" t="s">
        <v>201</v>
      </c>
      <c r="H41" s="23" t="s">
        <v>201</v>
      </c>
      <c r="J41" s="23" t="str">
        <f t="shared" si="3"/>
        <v/>
      </c>
      <c r="K41" s="23" t="str">
        <f ca="1">IFERROR(VLOOKUP($E41,私用_data!$C:$H,5,FALSE),"")</f>
        <v>230</v>
      </c>
      <c r="L41" s="23" t="str">
        <f ca="1">IFERROR(VLOOKUP($E41,私用_data!$C:$H,6,FALSE),"")</f>
        <v>23</v>
      </c>
      <c r="M41" s="23" t="str">
        <f ca="1">IF($B41="","","mkdir """&amp;N41&amp;""" &amp; """&amp;私用_概要!$C$7&amp;""" """&amp;N41&amp;"\"&amp;F41&amp;".lnk"" """&amp;D41&amp;"""")</f>
        <v>mkdir "%USERPROFILE%\AppData\Roaming\Microsoft\Windows\Start Menu\Programs\230_Doc_Edit" &amp; "C:\codes\vbs\command\CreateShortcutFile.vbs" "%USERPROFILE%\AppData\Roaming\Microsoft\Windows\Start Menu\Programs\230_Doc_Edit\FontChanger（フォント変更）.lnk" "%USERPROFILE%\programs\prg_exe\FontChanger\FontChanger.exe"</v>
      </c>
      <c r="N41" s="23" t="str">
        <f ca="1">IF($B41="","",私用_概要!$C$4&amp;"\"&amp;K41&amp;"_"&amp;E41)</f>
        <v>%USERPROFILE%\AppData\Roaming\Microsoft\Windows\Start Menu\Programs\230_Doc_Edit</v>
      </c>
      <c r="O41" s="23" t="str">
        <f>IF($G41="-","",""""&amp;私用_概要!$C$7&amp;""" """&amp;$S41&amp;""" """&amp;$D41&amp;"""")</f>
        <v/>
      </c>
      <c r="P41" s="23" t="str">
        <f t="shared" si="1"/>
        <v/>
      </c>
      <c r="Q41" s="23" t="str">
        <f>IF(P41="","",COUNTIF(P$4:P41,P41))</f>
        <v/>
      </c>
      <c r="R41" s="23" t="str">
        <f t="shared" si="2"/>
        <v/>
      </c>
      <c r="S41" s="23" t="str">
        <f>IF($G41="-","",私用_概要!$C$5&amp;"\"&amp;R41&amp;".lnk")</f>
        <v/>
      </c>
      <c r="T41" s="23" t="str">
        <f>IF($H41="-","",""""&amp;私用_概要!$C$7&amp;""" """&amp;$U41&amp;""" """&amp;$D41&amp;"""")</f>
        <v/>
      </c>
      <c r="U41" s="23" t="str">
        <f>IF($H41="-","",私用_概要!$C$6&amp;"\"&amp;$H41&amp;".lnk")</f>
        <v/>
      </c>
    </row>
    <row r="42" spans="1:21">
      <c r="A42" s="23">
        <v>38</v>
      </c>
      <c r="B42" s="23" t="s">
        <v>279</v>
      </c>
      <c r="C42" s="23" t="s">
        <v>198</v>
      </c>
      <c r="D42" s="23" t="s">
        <v>608</v>
      </c>
      <c r="E42" s="23" t="s">
        <v>280</v>
      </c>
      <c r="F42" s="23" t="s">
        <v>279</v>
      </c>
      <c r="G42" s="23" t="s">
        <v>201</v>
      </c>
      <c r="H42" s="23" t="s">
        <v>201</v>
      </c>
      <c r="J42" s="23" t="str">
        <f t="shared" si="3"/>
        <v/>
      </c>
      <c r="K42" s="23" t="str">
        <f ca="1">IFERROR(VLOOKUP($E42,私用_data!$C:$H,5,FALSE),"")</f>
        <v>330</v>
      </c>
      <c r="L42" s="23" t="str">
        <f ca="1">IFERROR(VLOOKUP($E42,私用_data!$C:$H,6,FALSE),"")</f>
        <v>33</v>
      </c>
      <c r="M42" s="23" t="str">
        <f ca="1">IF($B42="","","mkdir """&amp;N42&amp;""" &amp; """&amp;私用_概要!$C$7&amp;""" """&amp;N42&amp;"\"&amp;F42&amp;".lnk"" """&amp;D42&amp;"""")</f>
        <v>mkdir "%USERPROFILE%\AppData\Roaming\Microsoft\Windows\Start Menu\Programs\330_Music_Listen" &amp; "C:\codes\vbs\command\CreateShortcutFile.vbs" "%USERPROFILE%\AppData\Roaming\Microsoft\Windows\Start Menu\Programs\330_Music_Listen\foobar2000.lnk" "%USERPROFILE%\programs\prg_exe\foobar2000\foobar2000.exe"</v>
      </c>
      <c r="N42" s="23" t="str">
        <f ca="1">IF($B42="","",私用_概要!$C$4&amp;"\"&amp;K42&amp;"_"&amp;E42)</f>
        <v>%USERPROFILE%\AppData\Roaming\Microsoft\Windows\Start Menu\Programs\330_Music_Listen</v>
      </c>
      <c r="O42" s="23" t="str">
        <f>IF($G42="-","",""""&amp;私用_概要!$C$7&amp;""" """&amp;$S42&amp;""" """&amp;$D42&amp;"""")</f>
        <v/>
      </c>
      <c r="P42" s="23" t="str">
        <f t="shared" si="1"/>
        <v/>
      </c>
      <c r="Q42" s="23" t="str">
        <f>IF(P42="","",COUNTIF(P$4:P42,P42))</f>
        <v/>
      </c>
      <c r="R42" s="23" t="str">
        <f t="shared" si="2"/>
        <v/>
      </c>
      <c r="S42" s="23" t="str">
        <f>IF($G42="-","",私用_概要!$C$5&amp;"\"&amp;R42&amp;".lnk")</f>
        <v/>
      </c>
      <c r="T42" s="23" t="str">
        <f>IF($H42="-","",""""&amp;私用_概要!$C$7&amp;""" """&amp;$U42&amp;""" """&amp;$D42&amp;"""")</f>
        <v/>
      </c>
      <c r="U42" s="23" t="str">
        <f>IF($H42="-","",私用_概要!$C$6&amp;"\"&amp;$H42&amp;".lnk")</f>
        <v/>
      </c>
    </row>
    <row r="43" spans="1:21">
      <c r="A43" s="23">
        <v>39</v>
      </c>
      <c r="B43" s="23" t="s">
        <v>281</v>
      </c>
      <c r="C43" s="23" t="s">
        <v>198</v>
      </c>
      <c r="D43" s="23" t="s">
        <v>609</v>
      </c>
      <c r="E43" s="23" t="s">
        <v>277</v>
      </c>
      <c r="F43" s="23" t="s">
        <v>281</v>
      </c>
      <c r="G43" s="23" t="s">
        <v>201</v>
      </c>
      <c r="H43" s="23" t="s">
        <v>201</v>
      </c>
      <c r="J43" s="23" t="str">
        <f t="shared" si="3"/>
        <v/>
      </c>
      <c r="K43" s="23" t="str">
        <f ca="1">IFERROR(VLOOKUP($E43,私用_data!$C:$H,5,FALSE),"")</f>
        <v>230</v>
      </c>
      <c r="L43" s="23" t="str">
        <f ca="1">IFERROR(VLOOKUP($E43,私用_data!$C:$H,6,FALSE),"")</f>
        <v>23</v>
      </c>
      <c r="M43" s="23" t="str">
        <f ca="1">IF($B43="","","mkdir """&amp;N43&amp;""" &amp; """&amp;私用_概要!$C$7&amp;""" """&amp;N43&amp;"\"&amp;F43&amp;".lnk"" """&amp;D43&amp;"""")</f>
        <v>mkdir "%USERPROFILE%\AppData\Roaming\Microsoft\Windows\Start Menu\Programs\230_Doc_Edit" &amp; "C:\codes\vbs\command\CreateShortcutFile.vbs" "%USERPROFILE%\AppData\Roaming\Microsoft\Windows\Start Menu\Programs\230_Doc_Edit\freemind.lnk" "%USERPROFILE%\programs\prg_exe\freemind\FreeMind64.exe"</v>
      </c>
      <c r="N43" s="23" t="str">
        <f ca="1">IF($B43="","",私用_概要!$C$4&amp;"\"&amp;K43&amp;"_"&amp;E43)</f>
        <v>%USERPROFILE%\AppData\Roaming\Microsoft\Windows\Start Menu\Programs\230_Doc_Edit</v>
      </c>
      <c r="O43" s="23" t="str">
        <f>IF($G43="-","",""""&amp;私用_概要!$C$7&amp;""" """&amp;$S43&amp;""" """&amp;$D43&amp;"""")</f>
        <v/>
      </c>
      <c r="P43" s="23" t="str">
        <f t="shared" si="1"/>
        <v/>
      </c>
      <c r="Q43" s="23" t="str">
        <f>IF(P43="","",COUNTIF(P$4:P43,P43))</f>
        <v/>
      </c>
      <c r="R43" s="23" t="str">
        <f t="shared" si="2"/>
        <v/>
      </c>
      <c r="S43" s="23" t="str">
        <f>IF($G43="-","",私用_概要!$C$5&amp;"\"&amp;R43&amp;".lnk")</f>
        <v/>
      </c>
      <c r="T43" s="23" t="str">
        <f>IF($H43="-","",""""&amp;私用_概要!$C$7&amp;""" """&amp;$U43&amp;""" """&amp;$D43&amp;"""")</f>
        <v/>
      </c>
      <c r="U43" s="23" t="str">
        <f>IF($H43="-","",私用_概要!$C$6&amp;"\"&amp;$H43&amp;".lnk")</f>
        <v/>
      </c>
    </row>
    <row r="44" spans="1:21">
      <c r="A44" s="23">
        <v>40</v>
      </c>
      <c r="B44" s="23" t="s">
        <v>282</v>
      </c>
      <c r="C44" s="23" t="s">
        <v>198</v>
      </c>
      <c r="D44" s="23" t="s">
        <v>610</v>
      </c>
      <c r="E44" s="23" t="s">
        <v>283</v>
      </c>
      <c r="F44" s="23" t="s">
        <v>284</v>
      </c>
      <c r="G44" s="23" t="str">
        <f>$F44</f>
        <v>GIMP（画像編集）</v>
      </c>
      <c r="H44" s="23" t="s">
        <v>201</v>
      </c>
      <c r="J44" s="23" t="str">
        <f t="shared" si="3"/>
        <v/>
      </c>
      <c r="K44" s="23" t="str">
        <f ca="1">IFERROR(VLOOKUP($E44,私用_data!$C:$H,5,FALSE),"")</f>
        <v>530</v>
      </c>
      <c r="L44" s="23" t="str">
        <f ca="1">IFERROR(VLOOKUP($E44,私用_data!$C:$H,6,FALSE),"")</f>
        <v>53</v>
      </c>
      <c r="M44" s="23" t="str">
        <f ca="1">IF($B44="","","mkdir """&amp;N44&amp;""" &amp; """&amp;私用_概要!$C$7&amp;""" """&amp;N44&amp;"\"&amp;F44&amp;".lnk"" """&amp;D44&amp;"""")</f>
        <v>mkdir "%USERPROFILE%\AppData\Roaming\Microsoft\Windows\Start Menu\Programs\530_Picture_Edit" &amp; "C:\codes\vbs\command\CreateShortcutFile.vbs" "%USERPROFILE%\AppData\Roaming\Microsoft\Windows\Start Menu\Programs\530_Picture_Edit\GIMP（画像編集）.lnk" "%USERPROFILE%\programs\prg_exe\GIMPPortable\GIMPPortable.exe"</v>
      </c>
      <c r="N44" s="23" t="str">
        <f ca="1">IF($B44="","",私用_概要!$C$4&amp;"\"&amp;K44&amp;"_"&amp;E44)</f>
        <v>%USERPROFILE%\AppData\Roaming\Microsoft\Windows\Start Menu\Programs\530_Picture_Edit</v>
      </c>
      <c r="O44" s="23" t="str">
        <f ca="1">IF($G44="-","",""""&amp;私用_概要!$C$7&amp;""" """&amp;$S44&amp;""" """&amp;$D44&amp;"""")</f>
        <v>"C:\codes\vbs\command\CreateShortcutFile.vbs" "%USERPROFILE%\AppData\Roaming\Microsoft\Windows\SendTo\531_GIMP（画像編集）.lnk" "%USERPROFILE%\programs\prg_exe\GIMPPortable\GIMPPortable.exe"</v>
      </c>
      <c r="P44" s="23" t="str">
        <f t="shared" ca="1" si="1"/>
        <v>53</v>
      </c>
      <c r="Q44" s="23">
        <f ca="1">IF(P44="","",COUNTIF(P$4:P44,P44))</f>
        <v>1</v>
      </c>
      <c r="R44" s="23" t="str">
        <f t="shared" ca="1" si="2"/>
        <v>531_GIMP（画像編集）</v>
      </c>
      <c r="S44" s="23" t="str">
        <f ca="1">IF($G44="-","",私用_概要!$C$5&amp;"\"&amp;R44&amp;".lnk")</f>
        <v>%USERPROFILE%\AppData\Roaming\Microsoft\Windows\SendTo\531_GIMP（画像編集）.lnk</v>
      </c>
      <c r="T44" s="23" t="str">
        <f>IF($H44="-","",""""&amp;私用_概要!$C$7&amp;""" """&amp;$U44&amp;""" """&amp;$D44&amp;"""")</f>
        <v/>
      </c>
      <c r="U44" s="23" t="str">
        <f>IF($H44="-","",私用_概要!$C$6&amp;"\"&amp;$H44&amp;".lnk")</f>
        <v/>
      </c>
    </row>
    <row r="45" spans="1:21">
      <c r="A45" s="23">
        <v>41</v>
      </c>
      <c r="B45" s="23" t="s">
        <v>285</v>
      </c>
      <c r="C45" s="23" t="s">
        <v>198</v>
      </c>
      <c r="D45" s="23" t="s">
        <v>611</v>
      </c>
      <c r="E45" s="23" t="s">
        <v>203</v>
      </c>
      <c r="F45" s="23" t="s">
        <v>286</v>
      </c>
      <c r="G45" s="23" t="s">
        <v>201</v>
      </c>
      <c r="H45" s="23" t="s">
        <v>201</v>
      </c>
      <c r="J45" s="23" t="str">
        <f t="shared" si="3"/>
        <v/>
      </c>
      <c r="K45" s="23" t="str">
        <f ca="1">IFERROR(VLOOKUP($E45,私用_data!$C:$H,5,FALSE),"")</f>
        <v>220</v>
      </c>
      <c r="L45" s="23" t="str">
        <f ca="1">IFERROR(VLOOKUP($E45,私用_data!$C:$H,6,FALSE),"")</f>
        <v>22</v>
      </c>
      <c r="M45" s="23" t="str">
        <f ca="1">IF($B45="","","mkdir """&amp;N45&amp;""" &amp; """&amp;私用_概要!$C$7&amp;""" """&amp;N45&amp;"\"&amp;F45&amp;".lnk"" """&amp;D45&amp;"""")</f>
        <v>mkdir "%USERPROFILE%\AppData\Roaming\Microsoft\Windows\Start Menu\Programs\220_Doc_View" &amp; "C:\codes\vbs\command\CreateShortcutFile.vbs" "%USERPROFILE%\AppData\Roaming\Microsoft\Windows\Start Menu\Programs\220_Doc_View\HDD-SCAN（HDD故障診断）.lnk" "%USERPROFILE%\programs\prg_exe\GMHDDSCAN\GMHDDSCANv20.exe"</v>
      </c>
      <c r="N45" s="23" t="str">
        <f ca="1">IF($B45="","",私用_概要!$C$4&amp;"\"&amp;K45&amp;"_"&amp;E45)</f>
        <v>%USERPROFILE%\AppData\Roaming\Microsoft\Windows\Start Menu\Programs\220_Doc_View</v>
      </c>
      <c r="O45" s="23" t="str">
        <f>IF($G45="-","",""""&amp;私用_概要!$C$7&amp;""" """&amp;$S45&amp;""" """&amp;$D45&amp;"""")</f>
        <v/>
      </c>
      <c r="P45" s="23" t="str">
        <f t="shared" si="1"/>
        <v/>
      </c>
      <c r="Q45" s="23" t="str">
        <f>IF(P45="","",COUNTIF(P$4:P45,P45))</f>
        <v/>
      </c>
      <c r="R45" s="23" t="str">
        <f t="shared" si="2"/>
        <v/>
      </c>
      <c r="S45" s="23" t="str">
        <f>IF($G45="-","",私用_概要!$C$5&amp;"\"&amp;R45&amp;".lnk")</f>
        <v/>
      </c>
      <c r="T45" s="23" t="str">
        <f>IF($H45="-","",""""&amp;私用_概要!$C$7&amp;""" """&amp;$U45&amp;""" """&amp;$D45&amp;"""")</f>
        <v/>
      </c>
      <c r="U45" s="23" t="str">
        <f>IF($H45="-","",私用_概要!$C$6&amp;"\"&amp;$H45&amp;".lnk")</f>
        <v/>
      </c>
    </row>
    <row r="46" spans="1:21">
      <c r="A46" s="23">
        <v>42</v>
      </c>
      <c r="B46" s="23" t="s">
        <v>287</v>
      </c>
      <c r="C46" s="23" t="s">
        <v>198</v>
      </c>
      <c r="D46" s="23" t="s">
        <v>612</v>
      </c>
      <c r="E46" s="23" t="s">
        <v>219</v>
      </c>
      <c r="F46" s="23" t="s">
        <v>288</v>
      </c>
      <c r="G46" s="23" t="s">
        <v>201</v>
      </c>
      <c r="H46" s="23" t="s">
        <v>201</v>
      </c>
      <c r="J46" s="23" t="str">
        <f t="shared" si="3"/>
        <v/>
      </c>
      <c r="K46" s="23" t="str">
        <f ca="1">IFERROR(VLOOKUP($E46,私用_data!$C:$H,5,FALSE),"")</f>
        <v>610</v>
      </c>
      <c r="L46" s="23" t="str">
        <f ca="1">IFERROR(VLOOKUP($E46,私用_data!$C:$H,6,FALSE),"")</f>
        <v>61</v>
      </c>
      <c r="M46" s="23" t="str">
        <f ca="1">IF($B46="","","mkdir """&amp;N46&amp;""" &amp; """&amp;私用_概要!$C$7&amp;""" """&amp;N46&amp;"\"&amp;F46&amp;".lnk"" """&amp;D46&amp;"""")</f>
        <v>mkdir "%USERPROFILE%\AppData\Roaming\Microsoft\Windows\Start Menu\Programs\610_Network_Global" &amp; "C:\codes\vbs\command\CreateShortcutFile.vbs" "%USERPROFILE%\AppData\Roaming\Microsoft\Windows\Start Menu\Programs\610_Network_Global\GoogleChrome.lnk" "%USERPROFILE%\programs\prg_exe\GoogleChromePortable64\GoogleChromePortable.exe"</v>
      </c>
      <c r="N46" s="23" t="str">
        <f ca="1">IF($B46="","",私用_概要!$C$4&amp;"\"&amp;K46&amp;"_"&amp;E46)</f>
        <v>%USERPROFILE%\AppData\Roaming\Microsoft\Windows\Start Menu\Programs\610_Network_Global</v>
      </c>
      <c r="O46" s="23" t="str">
        <f>IF($G46="-","",""""&amp;私用_概要!$C$7&amp;""" """&amp;$S46&amp;""" """&amp;$D46&amp;"""")</f>
        <v/>
      </c>
      <c r="P46" s="23" t="str">
        <f t="shared" si="1"/>
        <v/>
      </c>
      <c r="Q46" s="23" t="str">
        <f>IF(P46="","",COUNTIF(P$4:P46,P46))</f>
        <v/>
      </c>
      <c r="R46" s="23" t="str">
        <f t="shared" si="2"/>
        <v/>
      </c>
      <c r="S46" s="23" t="str">
        <f>IF($G46="-","",私用_概要!$C$5&amp;"\"&amp;R46&amp;".lnk")</f>
        <v/>
      </c>
      <c r="T46" s="23" t="str">
        <f>IF($H46="-","",""""&amp;私用_概要!$C$7&amp;""" """&amp;$U46&amp;""" """&amp;$D46&amp;"""")</f>
        <v/>
      </c>
      <c r="U46" s="23" t="str">
        <f>IF($H46="-","",私用_概要!$C$6&amp;"\"&amp;$H46&amp;".lnk")</f>
        <v/>
      </c>
    </row>
    <row r="47" spans="1:21">
      <c r="A47" s="23">
        <v>43</v>
      </c>
      <c r="B47" s="23" t="s">
        <v>289</v>
      </c>
      <c r="C47" s="23" t="s">
        <v>198</v>
      </c>
      <c r="D47" s="23" t="s">
        <v>613</v>
      </c>
      <c r="E47" s="23" t="s">
        <v>211</v>
      </c>
      <c r="F47" s="23" t="s">
        <v>289</v>
      </c>
      <c r="G47" s="23" t="s">
        <v>201</v>
      </c>
      <c r="H47" s="23" t="s">
        <v>201</v>
      </c>
      <c r="J47" s="23" t="str">
        <f t="shared" si="3"/>
        <v/>
      </c>
      <c r="K47" s="23" t="str">
        <f ca="1">IFERROR(VLOOKUP($E47,私用_data!$C:$H,5,FALSE),"")</f>
        <v>210</v>
      </c>
      <c r="L47" s="23" t="str">
        <f ca="1">IFERROR(VLOOKUP($E47,私用_data!$C:$H,6,FALSE),"")</f>
        <v>21</v>
      </c>
      <c r="M47" s="23" t="str">
        <f ca="1">IF($B47="","","mkdir """&amp;N47&amp;""" &amp; """&amp;私用_概要!$C$7&amp;""" """&amp;N47&amp;"\"&amp;F47&amp;".lnk"" """&amp;D47&amp;"""")</f>
        <v>mkdir "%USERPROFILE%\AppData\Roaming\Microsoft\Windows\Start Menu\Programs\210_Doc_Analyze" &amp; "C:\codes\vbs\command\CreateShortcutFile.vbs" "%USERPROFILE%\AppData\Roaming\Microsoft\Windows\Start Menu\Programs\210_Doc_Analyze\Gtags.lnk" "%USERPROFILE%\programs\prg_exe\Gtags\bin\gtags.exe"</v>
      </c>
      <c r="N47" s="23" t="str">
        <f ca="1">IF($B47="","",私用_概要!$C$4&amp;"\"&amp;K47&amp;"_"&amp;E47)</f>
        <v>%USERPROFILE%\AppData\Roaming\Microsoft\Windows\Start Menu\Programs\210_Doc_Analyze</v>
      </c>
      <c r="O47" s="23" t="str">
        <f>IF($G47="-","",""""&amp;私用_概要!$C$7&amp;""" """&amp;$S47&amp;""" """&amp;$D47&amp;"""")</f>
        <v/>
      </c>
      <c r="P47" s="23" t="str">
        <f t="shared" si="1"/>
        <v/>
      </c>
      <c r="Q47" s="23" t="str">
        <f>IF(P47="","",COUNTIF(P$4:P47,P47))</f>
        <v/>
      </c>
      <c r="R47" s="23" t="str">
        <f t="shared" si="2"/>
        <v/>
      </c>
      <c r="S47" s="23" t="str">
        <f>IF($G47="-","",私用_概要!$C$5&amp;"\"&amp;R47&amp;".lnk")</f>
        <v/>
      </c>
      <c r="T47" s="23" t="str">
        <f>IF($H47="-","",""""&amp;私用_概要!$C$7&amp;""" """&amp;$U47&amp;""" """&amp;$D47&amp;"""")</f>
        <v/>
      </c>
      <c r="U47" s="23" t="str">
        <f>IF($H47="-","",私用_概要!$C$6&amp;"\"&amp;$H47&amp;".lnk")</f>
        <v/>
      </c>
    </row>
    <row r="48" spans="1:21">
      <c r="A48" s="23">
        <v>44</v>
      </c>
      <c r="B48" s="23" t="s">
        <v>290</v>
      </c>
      <c r="C48" s="23" t="s">
        <v>198</v>
      </c>
      <c r="D48" s="23" t="s">
        <v>614</v>
      </c>
      <c r="E48" s="23" t="s">
        <v>277</v>
      </c>
      <c r="F48" s="23" t="s">
        <v>291</v>
      </c>
      <c r="G48" s="23" t="s">
        <v>201</v>
      </c>
      <c r="H48" s="23" t="s">
        <v>201</v>
      </c>
      <c r="J48" s="23" t="str">
        <f t="shared" si="3"/>
        <v/>
      </c>
      <c r="K48" s="23" t="str">
        <f ca="1">IFERROR(VLOOKUP($E48,私用_data!$C:$H,5,FALSE),"")</f>
        <v>230</v>
      </c>
      <c r="L48" s="23" t="str">
        <f ca="1">IFERROR(VLOOKUP($E48,私用_data!$C:$H,6,FALSE),"")</f>
        <v>23</v>
      </c>
      <c r="M48" s="23" t="str">
        <f ca="1">IF($B48="","","mkdir """&amp;N48&amp;""" &amp; """&amp;私用_概要!$C$7&amp;""" """&amp;N48&amp;"\"&amp;F48&amp;".lnk"" """&amp;D48&amp;"""")</f>
        <v>mkdir "%USERPROFILE%\AppData\Roaming\Microsoft\Windows\Start Menu\Programs\230_Doc_Edit" &amp; "C:\codes\vbs\command\CreateShortcutFile.vbs" "%USERPROFILE%\AppData\Roaming\Microsoft\Windows\Start Menu\Programs\230_Doc_Edit\秀丸.lnk" "%USERPROFILE%\programs\prg_exe\Hidemaru\Hidemaru.exe"</v>
      </c>
      <c r="N48" s="23" t="str">
        <f ca="1">IF($B48="","",私用_概要!$C$4&amp;"\"&amp;K48&amp;"_"&amp;E48)</f>
        <v>%USERPROFILE%\AppData\Roaming\Microsoft\Windows\Start Menu\Programs\230_Doc_Edit</v>
      </c>
      <c r="O48" s="23" t="str">
        <f>IF($G48="-","",""""&amp;私用_概要!$C$7&amp;""" """&amp;$S48&amp;""" """&amp;$D48&amp;"""")</f>
        <v/>
      </c>
      <c r="P48" s="23" t="str">
        <f t="shared" si="1"/>
        <v/>
      </c>
      <c r="Q48" s="23" t="str">
        <f>IF(P48="","",COUNTIF(P$4:P48,P48))</f>
        <v/>
      </c>
      <c r="R48" s="23" t="str">
        <f t="shared" si="2"/>
        <v/>
      </c>
      <c r="S48" s="23" t="str">
        <f>IF($G48="-","",私用_概要!$C$5&amp;"\"&amp;R48&amp;".lnk")</f>
        <v/>
      </c>
      <c r="T48" s="23" t="str">
        <f>IF($H48="-","",""""&amp;私用_概要!$C$7&amp;""" """&amp;$U48&amp;""" """&amp;$D48&amp;"""")</f>
        <v/>
      </c>
      <c r="U48" s="23" t="str">
        <f>IF($H48="-","",私用_概要!$C$6&amp;"\"&amp;$H48&amp;".lnk")</f>
        <v/>
      </c>
    </row>
    <row r="49" spans="1:21">
      <c r="A49" s="23">
        <v>45</v>
      </c>
      <c r="B49" s="23" t="s">
        <v>292</v>
      </c>
      <c r="C49" s="23" t="s">
        <v>198</v>
      </c>
      <c r="D49" s="23" t="s">
        <v>615</v>
      </c>
      <c r="E49" s="23" t="s">
        <v>211</v>
      </c>
      <c r="F49" s="23" t="s">
        <v>292</v>
      </c>
      <c r="G49" s="23" t="s">
        <v>201</v>
      </c>
      <c r="H49" s="23" t="s">
        <v>201</v>
      </c>
      <c r="J49" s="23" t="str">
        <f t="shared" si="3"/>
        <v/>
      </c>
      <c r="K49" s="23" t="str">
        <f ca="1">IFERROR(VLOOKUP($E49,私用_data!$C:$H,5,FALSE),"")</f>
        <v>210</v>
      </c>
      <c r="L49" s="23" t="str">
        <f ca="1">IFERROR(VLOOKUP($E49,私用_data!$C:$H,6,FALSE),"")</f>
        <v>21</v>
      </c>
      <c r="M49" s="23" t="str">
        <f ca="1">IF($B49="","","mkdir """&amp;N49&amp;""" &amp; """&amp;私用_概要!$C$7&amp;""" """&amp;N49&amp;"\"&amp;F49&amp;".lnk"" """&amp;D49&amp;"""")</f>
        <v>mkdir "%USERPROFILE%\AppData\Roaming\Microsoft\Windows\Start Menu\Programs\210_Doc_Analyze" &amp; "C:\codes\vbs\command\CreateShortcutFile.vbs" "%USERPROFILE%\AppData\Roaming\Microsoft\Windows\Start Menu\Programs\210_Doc_Analyze\HNXgrep.lnk" "%USERPROFILE%\programs\prg_exe\HNXgrep\HNXgrep.exe"</v>
      </c>
      <c r="N49" s="23" t="str">
        <f ca="1">IF($B49="","",私用_概要!$C$4&amp;"\"&amp;K49&amp;"_"&amp;E49)</f>
        <v>%USERPROFILE%\AppData\Roaming\Microsoft\Windows\Start Menu\Programs\210_Doc_Analyze</v>
      </c>
      <c r="O49" s="23" t="str">
        <f>IF($G49="-","",""""&amp;私用_概要!$C$7&amp;""" """&amp;$S49&amp;""" """&amp;$D49&amp;"""")</f>
        <v/>
      </c>
      <c r="P49" s="23" t="str">
        <f t="shared" si="1"/>
        <v/>
      </c>
      <c r="Q49" s="23" t="str">
        <f>IF(P49="","",COUNTIF(P$4:P49,P49))</f>
        <v/>
      </c>
      <c r="R49" s="23" t="str">
        <f t="shared" si="2"/>
        <v/>
      </c>
      <c r="S49" s="23" t="str">
        <f>IF($G49="-","",私用_概要!$C$5&amp;"\"&amp;R49&amp;".lnk")</f>
        <v/>
      </c>
      <c r="T49" s="23" t="str">
        <f>IF($H49="-","",""""&amp;私用_概要!$C$7&amp;""" """&amp;$U49&amp;""" """&amp;$D49&amp;"""")</f>
        <v/>
      </c>
      <c r="U49" s="23" t="str">
        <f>IF($H49="-","",私用_概要!$C$6&amp;"\"&amp;$H49&amp;".lnk")</f>
        <v/>
      </c>
    </row>
    <row r="50" spans="1:21">
      <c r="A50" s="23">
        <v>46</v>
      </c>
      <c r="B50" s="23" t="s">
        <v>293</v>
      </c>
      <c r="C50" s="23" t="s">
        <v>198</v>
      </c>
      <c r="D50" s="23" t="s">
        <v>616</v>
      </c>
      <c r="E50" s="23" t="s">
        <v>227</v>
      </c>
      <c r="F50" s="23" t="s">
        <v>294</v>
      </c>
      <c r="G50" s="23" t="s">
        <v>201</v>
      </c>
      <c r="H50" s="23" t="s">
        <v>201</v>
      </c>
      <c r="J50" s="23" t="str">
        <f t="shared" si="3"/>
        <v/>
      </c>
      <c r="K50" s="23" t="str">
        <f ca="1">IFERROR(VLOOKUP($E50,私用_data!$C:$H,5,FALSE),"")</f>
        <v>710</v>
      </c>
      <c r="L50" s="23" t="str">
        <f ca="1">IFERROR(VLOOKUP($E50,私用_data!$C:$H,6,FALSE),"")</f>
        <v>71</v>
      </c>
      <c r="M50" s="23" t="str">
        <f ca="1">IF($B50="","","mkdir """&amp;N50&amp;""" &amp; """&amp;私用_概要!$C$7&amp;""" """&amp;N50&amp;"\"&amp;F50&amp;".lnk"" """&amp;D50&amp;"""")</f>
        <v>mkdir "%USERPROFILE%\AppData\Roaming\Microsoft\Windows\Start Menu\Programs\710_Utility_System" &amp; "C:\codes\vbs\command\CreateShortcutFile.vbs" "%USERPROFILE%\AppData\Roaming\Microsoft\Windows\Start Menu\Programs\710_Utility_System\HotkeyScreener（グローバルホットキー一覧表示）.lnk" "%USERPROFILE%\programs\prg_exe\HotkeyScreener\hkscr64.exe"</v>
      </c>
      <c r="N50" s="23" t="str">
        <f ca="1">IF($B50="","",私用_概要!$C$4&amp;"\"&amp;K50&amp;"_"&amp;E50)</f>
        <v>%USERPROFILE%\AppData\Roaming\Microsoft\Windows\Start Menu\Programs\710_Utility_System</v>
      </c>
      <c r="O50" s="23" t="str">
        <f>IF($G50="-","",""""&amp;私用_概要!$C$7&amp;""" """&amp;$S50&amp;""" """&amp;$D50&amp;"""")</f>
        <v/>
      </c>
      <c r="P50" s="23" t="str">
        <f t="shared" si="1"/>
        <v/>
      </c>
      <c r="Q50" s="23" t="str">
        <f>IF(P50="","",COUNTIF(P$4:P50,P50))</f>
        <v/>
      </c>
      <c r="R50" s="23" t="str">
        <f t="shared" si="2"/>
        <v/>
      </c>
      <c r="S50" s="23" t="str">
        <f>IF($G50="-","",私用_概要!$C$5&amp;"\"&amp;R50&amp;".lnk")</f>
        <v/>
      </c>
      <c r="T50" s="23" t="str">
        <f>IF($H50="-","",""""&amp;私用_概要!$C$7&amp;""" """&amp;$U50&amp;""" """&amp;$D50&amp;"""")</f>
        <v/>
      </c>
      <c r="U50" s="23" t="str">
        <f>IF($H50="-","",私用_概要!$C$6&amp;"\"&amp;$H50&amp;".lnk")</f>
        <v/>
      </c>
    </row>
    <row r="51" spans="1:21">
      <c r="A51" s="23">
        <v>47</v>
      </c>
      <c r="B51" s="23" t="s">
        <v>295</v>
      </c>
      <c r="C51" s="23" t="s">
        <v>198</v>
      </c>
      <c r="D51" s="23" t="s">
        <v>617</v>
      </c>
      <c r="E51" s="23" t="s">
        <v>227</v>
      </c>
      <c r="F51" s="23" t="s">
        <v>296</v>
      </c>
      <c r="G51" s="23" t="s">
        <v>201</v>
      </c>
      <c r="H51" s="23" t="s">
        <v>201</v>
      </c>
      <c r="J51" s="23" t="str">
        <f t="shared" si="3"/>
        <v/>
      </c>
      <c r="K51" s="23" t="str">
        <f ca="1">IFERROR(VLOOKUP($E51,私用_data!$C:$H,5,FALSE),"")</f>
        <v>710</v>
      </c>
      <c r="L51" s="23" t="str">
        <f ca="1">IFERROR(VLOOKUP($E51,私用_data!$C:$H,6,FALSE),"")</f>
        <v>71</v>
      </c>
      <c r="M51" s="23" t="str">
        <f ca="1">IF($B51="","","mkdir """&amp;N51&amp;""" &amp; """&amp;私用_概要!$C$7&amp;""" """&amp;N51&amp;"\"&amp;F51&amp;".lnk"" """&amp;D51&amp;"""")</f>
        <v>mkdir "%USERPROFILE%\AppData\Roaming\Microsoft\Windows\Start Menu\Programs\710_Utility_System" &amp; "C:\codes\vbs\command\CreateShortcutFile.vbs" "%USERPROFILE%\AppData\Roaming\Microsoft\Windows\Start Menu\Programs\710_Utility_System\Icaros（非対応動画サムネイル表示）.lnk" "%USERPROFILE%\programs\prg_exe\Icaros\IcarosConfig.exe"</v>
      </c>
      <c r="N51" s="23" t="str">
        <f ca="1">IF($B51="","",私用_概要!$C$4&amp;"\"&amp;K51&amp;"_"&amp;E51)</f>
        <v>%USERPROFILE%\AppData\Roaming\Microsoft\Windows\Start Menu\Programs\710_Utility_System</v>
      </c>
      <c r="O51" s="23" t="str">
        <f>IF($G51="-","",""""&amp;私用_概要!$C$7&amp;""" """&amp;$S51&amp;""" """&amp;$D51&amp;"""")</f>
        <v/>
      </c>
      <c r="P51" s="23" t="str">
        <f t="shared" si="1"/>
        <v/>
      </c>
      <c r="Q51" s="23" t="str">
        <f>IF(P51="","",COUNTIF(P$4:P51,P51))</f>
        <v/>
      </c>
      <c r="R51" s="23" t="str">
        <f t="shared" si="2"/>
        <v/>
      </c>
      <c r="S51" s="23" t="str">
        <f>IF($G51="-","",私用_概要!$C$5&amp;"\"&amp;R51&amp;".lnk")</f>
        <v/>
      </c>
      <c r="T51" s="23" t="str">
        <f>IF($H51="-","",""""&amp;私用_概要!$C$7&amp;""" """&amp;$U51&amp;""" """&amp;$D51&amp;"""")</f>
        <v/>
      </c>
      <c r="U51" s="23" t="str">
        <f>IF($H51="-","",私用_概要!$C$6&amp;"\"&amp;$H51&amp;".lnk")</f>
        <v/>
      </c>
    </row>
    <row r="52" spans="1:21">
      <c r="A52" s="23">
        <v>48</v>
      </c>
      <c r="B52" s="23" t="s">
        <v>297</v>
      </c>
      <c r="C52" s="23" t="s">
        <v>198</v>
      </c>
      <c r="D52" s="23" t="s">
        <v>618</v>
      </c>
      <c r="E52" s="23" t="s">
        <v>227</v>
      </c>
      <c r="F52" s="23" t="s">
        <v>298</v>
      </c>
      <c r="G52" s="23" t="s">
        <v>201</v>
      </c>
      <c r="H52" s="23" t="s">
        <v>201</v>
      </c>
      <c r="J52" s="23" t="str">
        <f t="shared" si="3"/>
        <v/>
      </c>
      <c r="K52" s="23" t="str">
        <f ca="1">IFERROR(VLOOKUP($E52,私用_data!$C:$H,5,FALSE),"")</f>
        <v>710</v>
      </c>
      <c r="L52" s="23" t="str">
        <f ca="1">IFERROR(VLOOKUP($E52,私用_data!$C:$H,6,FALSE),"")</f>
        <v>71</v>
      </c>
      <c r="M52" s="23" t="str">
        <f ca="1">IF($B52="","","mkdir """&amp;N52&amp;""" &amp; """&amp;私用_概要!$C$7&amp;""" """&amp;N52&amp;"\"&amp;F52&amp;".lnk"" """&amp;D52&amp;"""")</f>
        <v>mkdir "%USERPROFILE%\AppData\Roaming\Microsoft\Windows\Start Menu\Programs\710_Utility_System" &amp; "C:\codes\vbs\command\CreateShortcutFile.vbs" "%USERPROFILE%\AppData\Roaming\Microsoft\Windows\Start Menu\Programs\710_Utility_System\IconExplorer（アイコンビューワー）.lnk" "%USERPROFILE%\programs\prg_exe\IconExplorer\IconExplorer.exe"</v>
      </c>
      <c r="N52" s="23" t="str">
        <f ca="1">IF($B52="","",私用_概要!$C$4&amp;"\"&amp;K52&amp;"_"&amp;E52)</f>
        <v>%USERPROFILE%\AppData\Roaming\Microsoft\Windows\Start Menu\Programs\710_Utility_System</v>
      </c>
      <c r="O52" s="23" t="str">
        <f>IF($G52="-","",""""&amp;私用_概要!$C$7&amp;""" """&amp;$S52&amp;""" """&amp;$D52&amp;"""")</f>
        <v/>
      </c>
      <c r="P52" s="23" t="str">
        <f t="shared" si="1"/>
        <v/>
      </c>
      <c r="Q52" s="23" t="str">
        <f>IF(P52="","",COUNTIF(P$4:P52,P52))</f>
        <v/>
      </c>
      <c r="R52" s="23" t="str">
        <f t="shared" si="2"/>
        <v/>
      </c>
      <c r="S52" s="23" t="str">
        <f>IF($G52="-","",私用_概要!$C$5&amp;"\"&amp;R52&amp;".lnk")</f>
        <v/>
      </c>
      <c r="T52" s="23" t="str">
        <f>IF($H52="-","",""""&amp;私用_概要!$C$7&amp;""" """&amp;$U52&amp;""" """&amp;$D52&amp;"""")</f>
        <v/>
      </c>
      <c r="U52" s="23" t="str">
        <f>IF($H52="-","",私用_概要!$C$6&amp;"\"&amp;$H52&amp;".lnk")</f>
        <v/>
      </c>
    </row>
    <row r="53" spans="1:21">
      <c r="A53" s="23">
        <v>49</v>
      </c>
      <c r="B53" s="23" t="s">
        <v>299</v>
      </c>
      <c r="C53" s="23" t="s">
        <v>198</v>
      </c>
      <c r="D53" s="23" t="s">
        <v>619</v>
      </c>
      <c r="E53" s="23" t="s">
        <v>199</v>
      </c>
      <c r="F53" s="23" t="s">
        <v>300</v>
      </c>
      <c r="G53" s="23" t="s">
        <v>201</v>
      </c>
      <c r="H53" s="23" t="s">
        <v>201</v>
      </c>
      <c r="J53" s="23" t="str">
        <f t="shared" si="3"/>
        <v/>
      </c>
      <c r="K53" s="23" t="str">
        <f ca="1">IFERROR(VLOOKUP($E53,私用_data!$C:$H,5,FALSE),"")</f>
        <v>130</v>
      </c>
      <c r="L53" s="23" t="str">
        <f ca="1">IFERROR(VLOOKUP($E53,私用_data!$C:$H,6,FALSE),"")</f>
        <v>13</v>
      </c>
      <c r="M53" s="23" t="str">
        <f ca="1">IF($B53="","","mkdir """&amp;N53&amp;""" &amp; """&amp;私用_概要!$C$7&amp;""" """&amp;N53&amp;"\"&amp;F53&amp;".lnk"" """&amp;D53&amp;"""")</f>
        <v>mkdir "%USERPROFILE%\AppData\Roaming\Microsoft\Windows\Start Menu\Programs\130_Common_Edit" &amp; "C:\codes\vbs\command\CreateShortcutFile.vbs" "%USERPROFILE%\AppData\Roaming\Microsoft\Windows\Start Menu\Programs\130_Common_Edit\ImgBurn（イメージ書込み）.lnk" "%USERPROFILE%\programs\prg_exe\ImgBurn\ImgBurn.exe"</v>
      </c>
      <c r="N53" s="23" t="str">
        <f ca="1">IF($B53="","",私用_概要!$C$4&amp;"\"&amp;K53&amp;"_"&amp;E53)</f>
        <v>%USERPROFILE%\AppData\Roaming\Microsoft\Windows\Start Menu\Programs\130_Common_Edit</v>
      </c>
      <c r="O53" s="23" t="str">
        <f>IF($G53="-","",""""&amp;私用_概要!$C$7&amp;""" """&amp;$S53&amp;""" """&amp;$D53&amp;"""")</f>
        <v/>
      </c>
      <c r="P53" s="23" t="str">
        <f t="shared" si="1"/>
        <v/>
      </c>
      <c r="Q53" s="23" t="str">
        <f>IF(P53="","",COUNTIF(P$4:P53,P53))</f>
        <v/>
      </c>
      <c r="R53" s="23" t="str">
        <f t="shared" si="2"/>
        <v/>
      </c>
      <c r="S53" s="23" t="str">
        <f>IF($G53="-","",私用_概要!$C$5&amp;"\"&amp;R53&amp;".lnk")</f>
        <v/>
      </c>
      <c r="T53" s="23" t="str">
        <f>IF($H53="-","",""""&amp;私用_概要!$C$7&amp;""" """&amp;$U53&amp;""" """&amp;$D53&amp;"""")</f>
        <v/>
      </c>
      <c r="U53" s="23" t="str">
        <f>IF($H53="-","",私用_概要!$C$6&amp;"\"&amp;$H53&amp;".lnk")</f>
        <v/>
      </c>
    </row>
    <row r="54" spans="1:21">
      <c r="A54" s="23">
        <v>50</v>
      </c>
      <c r="B54" s="23" t="s">
        <v>301</v>
      </c>
      <c r="C54" s="23" t="s">
        <v>198</v>
      </c>
      <c r="D54" s="23" t="s">
        <v>620</v>
      </c>
      <c r="E54" s="23" t="s">
        <v>283</v>
      </c>
      <c r="F54" s="23" t="s">
        <v>302</v>
      </c>
      <c r="G54" s="23" t="s">
        <v>201</v>
      </c>
      <c r="H54" s="23" t="s">
        <v>201</v>
      </c>
      <c r="J54" s="23" t="str">
        <f t="shared" si="3"/>
        <v/>
      </c>
      <c r="K54" s="23" t="str">
        <f ca="1">IFERROR(VLOOKUP($E54,私用_data!$C:$H,5,FALSE),"")</f>
        <v>530</v>
      </c>
      <c r="L54" s="23" t="str">
        <f ca="1">IFERROR(VLOOKUP($E54,私用_data!$C:$H,6,FALSE),"")</f>
        <v>53</v>
      </c>
      <c r="M54" s="23" t="str">
        <f ca="1">IF($B54="","","mkdir """&amp;N54&amp;""" &amp; """&amp;私用_概要!$C$7&amp;""" """&amp;N54&amp;"\"&amp;F54&amp;".lnk"" """&amp;D54&amp;"""")</f>
        <v>mkdir "%USERPROFILE%\AppData\Roaming\Microsoft\Windows\Start Menu\Programs\530_Picture_Edit" &amp; "C:\codes\vbs\command\CreateShortcutFile.vbs" "%USERPROFILE%\AppData\Roaming\Microsoft\Windows\Start Menu\Programs\530_Picture_Edit\ImgCmbApp（画像結合）.lnk" "%USERPROFILE%\programs\prg_exe\ImgCmbApp\画像結合アプリ.exe"</v>
      </c>
      <c r="N54" s="23" t="str">
        <f ca="1">IF($B54="","",私用_概要!$C$4&amp;"\"&amp;K54&amp;"_"&amp;E54)</f>
        <v>%USERPROFILE%\AppData\Roaming\Microsoft\Windows\Start Menu\Programs\530_Picture_Edit</v>
      </c>
      <c r="O54" s="23" t="str">
        <f>IF($G54="-","",""""&amp;私用_概要!$C$7&amp;""" """&amp;$S54&amp;""" """&amp;$D54&amp;"""")</f>
        <v/>
      </c>
      <c r="P54" s="23" t="str">
        <f t="shared" si="1"/>
        <v/>
      </c>
      <c r="Q54" s="23" t="str">
        <f>IF(P54="","",COUNTIF(P$4:P54,P54))</f>
        <v/>
      </c>
      <c r="R54" s="23" t="str">
        <f t="shared" si="2"/>
        <v/>
      </c>
      <c r="S54" s="23" t="str">
        <f>IF($G54="-","",私用_概要!$C$5&amp;"\"&amp;R54&amp;".lnk")</f>
        <v/>
      </c>
      <c r="T54" s="23" t="str">
        <f>IF($H54="-","",""""&amp;私用_概要!$C$7&amp;""" """&amp;$U54&amp;""" """&amp;$D54&amp;"""")</f>
        <v/>
      </c>
      <c r="U54" s="23" t="str">
        <f>IF($H54="-","",私用_概要!$C$6&amp;"\"&amp;$H54&amp;".lnk")</f>
        <v/>
      </c>
    </row>
    <row r="55" spans="1:21">
      <c r="A55" s="23">
        <v>51</v>
      </c>
      <c r="B55" s="23" t="s">
        <v>303</v>
      </c>
      <c r="C55" s="23" t="s">
        <v>198</v>
      </c>
      <c r="D55" s="23" t="s">
        <v>621</v>
      </c>
      <c r="E55" s="23" t="s">
        <v>277</v>
      </c>
      <c r="F55" s="23" t="s">
        <v>303</v>
      </c>
      <c r="G55" s="23" t="s">
        <v>201</v>
      </c>
      <c r="H55" s="23" t="s">
        <v>201</v>
      </c>
      <c r="J55" s="23" t="str">
        <f t="shared" si="3"/>
        <v/>
      </c>
      <c r="K55" s="23" t="str">
        <f ca="1">IFERROR(VLOOKUP($E55,私用_data!$C:$H,5,FALSE),"")</f>
        <v>230</v>
      </c>
      <c r="L55" s="23" t="str">
        <f ca="1">IFERROR(VLOOKUP($E55,私用_data!$C:$H,6,FALSE),"")</f>
        <v>23</v>
      </c>
      <c r="M55" s="23" t="str">
        <f ca="1">IF($B55="","","mkdir """&amp;N55&amp;""" &amp; """&amp;私用_概要!$C$7&amp;""" """&amp;N55&amp;"\"&amp;F55&amp;".lnk"" """&amp;D55&amp;"""")</f>
        <v>mkdir "%USERPROFILE%\AppData\Roaming\Microsoft\Windows\Start Menu\Programs\230_Doc_Edit" &amp; "C:\codes\vbs\command\CreateShortcutFile.vbs" "%USERPROFILE%\AppData\Roaming\Microsoft\Windows\Start Menu\Programs\230_Doc_Edit\iThoughts.lnk" "%USERPROFILE%\programs\prg_exe\iThoughts\iThoughts.exe"</v>
      </c>
      <c r="N55" s="23" t="str">
        <f ca="1">IF($B55="","",私用_概要!$C$4&amp;"\"&amp;K55&amp;"_"&amp;E55)</f>
        <v>%USERPROFILE%\AppData\Roaming\Microsoft\Windows\Start Menu\Programs\230_Doc_Edit</v>
      </c>
      <c r="O55" s="23" t="str">
        <f>IF($G55="-","",""""&amp;私用_概要!$C$7&amp;""" """&amp;$S55&amp;""" """&amp;$D55&amp;"""")</f>
        <v/>
      </c>
      <c r="P55" s="23" t="str">
        <f t="shared" si="1"/>
        <v/>
      </c>
      <c r="Q55" s="23" t="str">
        <f>IF(P55="","",COUNTIF(P$4:P55,P55))</f>
        <v/>
      </c>
      <c r="R55" s="23" t="str">
        <f t="shared" si="2"/>
        <v/>
      </c>
      <c r="S55" s="23" t="str">
        <f>IF($G55="-","",私用_概要!$C$5&amp;"\"&amp;R55&amp;".lnk")</f>
        <v/>
      </c>
      <c r="T55" s="23" t="str">
        <f>IF($H55="-","",""""&amp;私用_概要!$C$7&amp;""" """&amp;$U55&amp;""" """&amp;$D55&amp;"""")</f>
        <v/>
      </c>
      <c r="U55" s="23" t="str">
        <f>IF($H55="-","",私用_概要!$C$6&amp;"\"&amp;$H55&amp;".lnk")</f>
        <v/>
      </c>
    </row>
    <row r="56" spans="1:21">
      <c r="A56" s="23">
        <v>52</v>
      </c>
      <c r="B56" s="23" t="s">
        <v>304</v>
      </c>
      <c r="C56" s="23" t="s">
        <v>198</v>
      </c>
      <c r="D56" s="23" t="s">
        <v>622</v>
      </c>
      <c r="E56" s="23" t="s">
        <v>201</v>
      </c>
      <c r="F56" s="23" t="s">
        <v>304</v>
      </c>
      <c r="G56" s="23" t="s">
        <v>201</v>
      </c>
      <c r="H56" s="23" t="s">
        <v>201</v>
      </c>
      <c r="J56" s="23" t="str">
        <f t="shared" si="3"/>
        <v/>
      </c>
      <c r="K56" s="23" t="str">
        <f>IFERROR(VLOOKUP($E56,私用_data!$C:$H,5,FALSE),"")</f>
        <v/>
      </c>
      <c r="L56" s="23" t="str">
        <f>IFERROR(VLOOKUP($E56,私用_data!$C:$H,6,FALSE),"")</f>
        <v/>
      </c>
      <c r="M56" s="23" t="str">
        <f>IF($B56="","","mkdir """&amp;N56&amp;""" &amp; """&amp;私用_概要!$C$7&amp;""" """&amp;N56&amp;"\"&amp;F56&amp;".lnk"" """&amp;D56&amp;"""")</f>
        <v>mkdir "%USERPROFILE%\AppData\Roaming\Microsoft\Windows\Start Menu\Programs\_-" &amp; "C:\codes\vbs\command\CreateShortcutFile.vbs" "%USERPROFILE%\AppData\Roaming\Microsoft\Windows\Start Menu\Programs\_-\iThoughts.bak221217.lnk" "%USERPROFILE%\programs\prg_exe\iThoughts.bak221217\iThoughts.exe"</v>
      </c>
      <c r="N56" s="23" t="str">
        <f>IF($B56="","",私用_概要!$C$4&amp;"\"&amp;K56&amp;"_"&amp;E56)</f>
        <v>%USERPROFILE%\AppData\Roaming\Microsoft\Windows\Start Menu\Programs\_-</v>
      </c>
      <c r="O56" s="23" t="str">
        <f>IF($G56="-","",""""&amp;私用_概要!$C$7&amp;""" """&amp;$S56&amp;""" """&amp;$D56&amp;"""")</f>
        <v/>
      </c>
      <c r="P56" s="23" t="str">
        <f t="shared" si="1"/>
        <v/>
      </c>
      <c r="Q56" s="23" t="str">
        <f>IF(P56="","",COUNTIF(P$4:P56,P56))</f>
        <v/>
      </c>
      <c r="R56" s="23" t="str">
        <f t="shared" si="2"/>
        <v/>
      </c>
      <c r="S56" s="23" t="str">
        <f>IF($G56="-","",私用_概要!$C$5&amp;"\"&amp;R56&amp;".lnk")</f>
        <v/>
      </c>
      <c r="T56" s="23" t="str">
        <f>IF($H56="-","",""""&amp;私用_概要!$C$7&amp;""" """&amp;$U56&amp;""" """&amp;$D56&amp;"""")</f>
        <v/>
      </c>
      <c r="U56" s="23" t="str">
        <f>IF($H56="-","",私用_概要!$C$6&amp;"\"&amp;$H56&amp;".lnk")</f>
        <v/>
      </c>
    </row>
    <row r="57" spans="1:21">
      <c r="A57" s="23">
        <v>53</v>
      </c>
      <c r="B57" s="23" t="s">
        <v>305</v>
      </c>
      <c r="C57" s="23" t="s">
        <v>198</v>
      </c>
      <c r="D57" s="23" t="s">
        <v>623</v>
      </c>
      <c r="E57" s="23" t="s">
        <v>201</v>
      </c>
      <c r="F57" s="23" t="s">
        <v>305</v>
      </c>
      <c r="G57" s="23" t="s">
        <v>201</v>
      </c>
      <c r="H57" s="23" t="s">
        <v>201</v>
      </c>
      <c r="J57" s="23" t="str">
        <f t="shared" si="3"/>
        <v/>
      </c>
      <c r="K57" s="23" t="str">
        <f>IFERROR(VLOOKUP($E57,私用_data!$C:$H,5,FALSE),"")</f>
        <v/>
      </c>
      <c r="L57" s="23" t="str">
        <f>IFERROR(VLOOKUP($E57,私用_data!$C:$H,6,FALSE),"")</f>
        <v/>
      </c>
      <c r="M57" s="23" t="str">
        <f>IF($B57="","","mkdir """&amp;N57&amp;""" &amp; """&amp;私用_概要!$C$7&amp;""" """&amp;N57&amp;"\"&amp;F57&amp;".lnk"" """&amp;D57&amp;"""")</f>
        <v>mkdir "%USERPROFILE%\AppData\Roaming\Microsoft\Windows\Start Menu\Programs\_-" &amp; "C:\codes\vbs\command\CreateShortcutFile.vbs" "%USERPROFILE%\AppData\Roaming\Microsoft\Windows\Start Menu\Programs\_-\iThoughts_v6.3.lnk" "%USERPROFILE%\programs\prg_exe\iThoughts_v6.3\iThoughts.exe"</v>
      </c>
      <c r="N57" s="23" t="str">
        <f>IF($B57="","",私用_概要!$C$4&amp;"\"&amp;K57&amp;"_"&amp;E57)</f>
        <v>%USERPROFILE%\AppData\Roaming\Microsoft\Windows\Start Menu\Programs\_-</v>
      </c>
      <c r="O57" s="23" t="str">
        <f>IF($G57="-","",""""&amp;私用_概要!$C$7&amp;""" """&amp;$S57&amp;""" """&amp;$D57&amp;"""")</f>
        <v/>
      </c>
      <c r="P57" s="23" t="str">
        <f t="shared" si="1"/>
        <v/>
      </c>
      <c r="Q57" s="23" t="str">
        <f>IF(P57="","",COUNTIF(P$4:P57,P57))</f>
        <v/>
      </c>
      <c r="R57" s="23" t="str">
        <f t="shared" si="2"/>
        <v/>
      </c>
      <c r="S57" s="23" t="str">
        <f>IF($G57="-","",私用_概要!$C$5&amp;"\"&amp;R57&amp;".lnk")</f>
        <v/>
      </c>
      <c r="T57" s="23" t="str">
        <f>IF($H57="-","",""""&amp;私用_概要!$C$7&amp;""" """&amp;$U57&amp;""" """&amp;$D57&amp;"""")</f>
        <v/>
      </c>
      <c r="U57" s="23" t="str">
        <f>IF($H57="-","",私用_概要!$C$6&amp;"\"&amp;$H57&amp;".lnk")</f>
        <v/>
      </c>
    </row>
    <row r="58" spans="1:21">
      <c r="A58" s="23">
        <v>54</v>
      </c>
      <c r="B58" s="23" t="s">
        <v>306</v>
      </c>
      <c r="C58" s="23" t="s">
        <v>198</v>
      </c>
      <c r="D58" s="23" t="s">
        <v>624</v>
      </c>
      <c r="E58" s="23" t="s">
        <v>283</v>
      </c>
      <c r="F58" s="23" t="s">
        <v>307</v>
      </c>
      <c r="G58" s="23" t="s">
        <v>201</v>
      </c>
      <c r="H58" s="23" t="s">
        <v>201</v>
      </c>
      <c r="J58" s="23" t="str">
        <f t="shared" si="3"/>
        <v/>
      </c>
      <c r="K58" s="23" t="str">
        <f ca="1">IFERROR(VLOOKUP($E58,私用_data!$C:$H,5,FALSE),"")</f>
        <v>530</v>
      </c>
      <c r="L58" s="23" t="str">
        <f ca="1">IFERROR(VLOOKUP($E58,私用_data!$C:$H,6,FALSE),"")</f>
        <v>53</v>
      </c>
      <c r="M58" s="23" t="str">
        <f ca="1">IF($B58="","","mkdir """&amp;N58&amp;""" &amp; """&amp;私用_概要!$C$7&amp;""" """&amp;N58&amp;"\"&amp;F58&amp;".lnk"" """&amp;D58&amp;"""")</f>
        <v>mkdir "%USERPROFILE%\AppData\Roaming\Microsoft\Windows\Start Menu\Programs\530_Picture_Edit" &amp; "C:\codes\vbs\command\CreateShortcutFile.vbs" "%USERPROFILE%\AppData\Roaming\Microsoft\Windows\Start Menu\Programs\530_Picture_Edit\JpegCleaner（Exif情報削除）.lnk" "%USERPROFILE%\programs\prg_exe\JpegCleaner\JpegCleaner.exe"</v>
      </c>
      <c r="N58" s="23" t="str">
        <f ca="1">IF($B58="","",私用_概要!$C$4&amp;"\"&amp;K58&amp;"_"&amp;E58)</f>
        <v>%USERPROFILE%\AppData\Roaming\Microsoft\Windows\Start Menu\Programs\530_Picture_Edit</v>
      </c>
      <c r="O58" s="23" t="str">
        <f>IF($G58="-","",""""&amp;私用_概要!$C$7&amp;""" """&amp;$S58&amp;""" """&amp;$D58&amp;"""")</f>
        <v/>
      </c>
      <c r="P58" s="23" t="str">
        <f t="shared" si="1"/>
        <v/>
      </c>
      <c r="Q58" s="23" t="str">
        <f>IF(P58="","",COUNTIF(P$4:P58,P58))</f>
        <v/>
      </c>
      <c r="R58" s="23" t="str">
        <f t="shared" si="2"/>
        <v/>
      </c>
      <c r="S58" s="23" t="str">
        <f>IF($G58="-","",私用_概要!$C$5&amp;"\"&amp;R58&amp;".lnk")</f>
        <v/>
      </c>
      <c r="T58" s="23" t="str">
        <f>IF($H58="-","",""""&amp;私用_概要!$C$7&amp;""" """&amp;$U58&amp;""" """&amp;$D58&amp;"""")</f>
        <v/>
      </c>
      <c r="U58" s="23" t="str">
        <f>IF($H58="-","",私用_概要!$C$6&amp;"\"&amp;$H58&amp;".lnk")</f>
        <v/>
      </c>
    </row>
    <row r="59" spans="1:21">
      <c r="A59" s="23">
        <v>55</v>
      </c>
      <c r="B59" s="23" t="s">
        <v>308</v>
      </c>
      <c r="C59" s="23" t="s">
        <v>198</v>
      </c>
      <c r="D59" s="23" t="s">
        <v>625</v>
      </c>
      <c r="E59" s="23" t="s">
        <v>211</v>
      </c>
      <c r="F59" s="23" t="s">
        <v>308</v>
      </c>
      <c r="G59" s="23" t="s">
        <v>201</v>
      </c>
      <c r="H59" s="23" t="s">
        <v>201</v>
      </c>
      <c r="J59" s="23" t="str">
        <f t="shared" si="3"/>
        <v/>
      </c>
      <c r="K59" s="23" t="str">
        <f ca="1">IFERROR(VLOOKUP($E59,私用_data!$C:$H,5,FALSE),"")</f>
        <v>210</v>
      </c>
      <c r="L59" s="23" t="str">
        <f ca="1">IFERROR(VLOOKUP($E59,私用_data!$C:$H,6,FALSE),"")</f>
        <v>21</v>
      </c>
      <c r="M59" s="23" t="str">
        <f ca="1">IF($B59="","","mkdir """&amp;N59&amp;""" &amp; """&amp;私用_概要!$C$7&amp;""" """&amp;N59&amp;"\"&amp;F59&amp;".lnk"" """&amp;D59&amp;"""")</f>
        <v>mkdir "%USERPROFILE%\AppData\Roaming\Microsoft\Windows\Start Menu\Programs\210_Doc_Analyze" &amp; "C:\codes\vbs\command\CreateShortcutFile.vbs" "%USERPROFILE%\AppData\Roaming\Microsoft\Windows\Start Menu\Programs\210_Doc_Analyze\kazoechao.lnk" "%USERPROFILE%\programs\prg_exe\kazoechao\kazoeciao.exe"</v>
      </c>
      <c r="N59" s="23" t="str">
        <f ca="1">IF($B59="","",私用_概要!$C$4&amp;"\"&amp;K59&amp;"_"&amp;E59)</f>
        <v>%USERPROFILE%\AppData\Roaming\Microsoft\Windows\Start Menu\Programs\210_Doc_Analyze</v>
      </c>
      <c r="O59" s="23" t="str">
        <f>IF($G59="-","",""""&amp;私用_概要!$C$7&amp;""" """&amp;$S59&amp;""" """&amp;$D59&amp;"""")</f>
        <v/>
      </c>
      <c r="P59" s="23" t="str">
        <f t="shared" si="1"/>
        <v/>
      </c>
      <c r="Q59" s="23" t="str">
        <f>IF(P59="","",COUNTIF(P$4:P59,P59))</f>
        <v/>
      </c>
      <c r="R59" s="23" t="str">
        <f t="shared" si="2"/>
        <v/>
      </c>
      <c r="S59" s="23" t="str">
        <f>IF($G59="-","",私用_概要!$C$5&amp;"\"&amp;R59&amp;".lnk")</f>
        <v/>
      </c>
      <c r="T59" s="23" t="str">
        <f>IF($H59="-","",""""&amp;私用_概要!$C$7&amp;""" """&amp;$U59&amp;""" """&amp;$D59&amp;"""")</f>
        <v/>
      </c>
      <c r="U59" s="23" t="str">
        <f>IF($H59="-","",私用_概要!$C$6&amp;"\"&amp;$H59&amp;".lnk")</f>
        <v/>
      </c>
    </row>
    <row r="60" spans="1:21">
      <c r="A60" s="23">
        <v>56</v>
      </c>
      <c r="B60" s="23" t="s">
        <v>309</v>
      </c>
      <c r="C60" s="23" t="s">
        <v>198</v>
      </c>
      <c r="D60" s="23" t="s">
        <v>626</v>
      </c>
      <c r="E60" s="23" t="s">
        <v>216</v>
      </c>
      <c r="F60" s="23" t="s">
        <v>310</v>
      </c>
      <c r="G60" s="23" t="s">
        <v>201</v>
      </c>
      <c r="H60" s="23" t="str">
        <f>$F60</f>
        <v>KeePass（パスワード管理）</v>
      </c>
      <c r="J60" s="23" t="str">
        <f t="shared" si="3"/>
        <v/>
      </c>
      <c r="K60" s="23" t="str">
        <f ca="1">IFERROR(VLOOKUP($E60,私用_data!$C:$H,5,FALSE),"")</f>
        <v>720</v>
      </c>
      <c r="L60" s="23" t="str">
        <f ca="1">IFERROR(VLOOKUP($E60,私用_data!$C:$H,6,FALSE),"")</f>
        <v>72</v>
      </c>
      <c r="M60" s="23" t="str">
        <f ca="1">IF($B60="","","mkdir """&amp;N60&amp;""" &amp; """&amp;私用_概要!$C$7&amp;""" """&amp;N60&amp;"\"&amp;F60&amp;".lnk"" """&amp;D60&amp;"""")</f>
        <v>mkdir "%USERPROFILE%\AppData\Roaming\Microsoft\Windows\Start Menu\Programs\720_Utility_Other" &amp; "C:\codes\vbs\command\CreateShortcutFile.vbs" "%USERPROFILE%\AppData\Roaming\Microsoft\Windows\Start Menu\Programs\720_Utility_Other\KeePass（パスワード管理）.lnk" "%USERPROFILE%\programs\prg_exe\KeePass\KeePass.exe"</v>
      </c>
      <c r="N60" s="23" t="str">
        <f ca="1">IF($B60="","",私用_概要!$C$4&amp;"\"&amp;K60&amp;"_"&amp;E60)</f>
        <v>%USERPROFILE%\AppData\Roaming\Microsoft\Windows\Start Menu\Programs\720_Utility_Other</v>
      </c>
      <c r="O60" s="23" t="str">
        <f>IF($G60="-","",""""&amp;私用_概要!$C$7&amp;""" """&amp;$S60&amp;""" """&amp;$D60&amp;"""")</f>
        <v/>
      </c>
      <c r="P60" s="23" t="str">
        <f t="shared" si="1"/>
        <v/>
      </c>
      <c r="Q60" s="23" t="str">
        <f>IF(P60="","",COUNTIF(P$4:P60,P60))</f>
        <v/>
      </c>
      <c r="R60" s="23" t="str">
        <f t="shared" si="2"/>
        <v/>
      </c>
      <c r="S60" s="23" t="str">
        <f>IF($G60="-","",私用_概要!$C$5&amp;"\"&amp;R60&amp;".lnk")</f>
        <v/>
      </c>
      <c r="T60" s="23" t="str">
        <f>IF($H60="-","",""""&amp;私用_概要!$C$7&amp;""" """&amp;$U60&amp;""" """&amp;$D60&amp;"""")</f>
        <v>"C:\codes\vbs\command\CreateShortcutFile.vbs" "%USERPROFILE%\AppData\Roaming\Microsoft\Windows\Start Menu\Programs\Startup\KeePass（パスワード管理）.lnk" "%USERPROFILE%\programs\prg_exe\KeePass\KeePass.exe"</v>
      </c>
      <c r="U60" s="23" t="str">
        <f>IF($H60="-","",私用_概要!$C$6&amp;"\"&amp;$H60&amp;".lnk")</f>
        <v>%USERPROFILE%\AppData\Roaming\Microsoft\Windows\Start Menu\Programs\Startup\KeePass（パスワード管理）.lnk</v>
      </c>
    </row>
    <row r="61" spans="1:21">
      <c r="A61" s="23">
        <v>57</v>
      </c>
      <c r="B61" s="23" t="s">
        <v>311</v>
      </c>
      <c r="C61" s="23" t="s">
        <v>198</v>
      </c>
      <c r="D61" s="23" t="s">
        <v>627</v>
      </c>
      <c r="E61" s="23" t="s">
        <v>199</v>
      </c>
      <c r="F61" s="23" t="s">
        <v>312</v>
      </c>
      <c r="G61" s="23" t="s">
        <v>201</v>
      </c>
      <c r="H61" s="23" t="s">
        <v>201</v>
      </c>
      <c r="J61" s="23" t="str">
        <f t="shared" si="3"/>
        <v/>
      </c>
      <c r="K61" s="23" t="str">
        <f ca="1">IFERROR(VLOOKUP($E61,私用_data!$C:$H,5,FALSE),"")</f>
        <v>130</v>
      </c>
      <c r="L61" s="23" t="str">
        <f ca="1">IFERROR(VLOOKUP($E61,私用_data!$C:$H,6,FALSE),"")</f>
        <v>13</v>
      </c>
      <c r="M61" s="23" t="str">
        <f ca="1">IF($B61="","","mkdir """&amp;N61&amp;""" &amp; """&amp;私用_概要!$C$7&amp;""" """&amp;N61&amp;"\"&amp;F61&amp;".lnk"" """&amp;D61&amp;"""")</f>
        <v>mkdir "%USERPROFILE%\AppData\Roaming\Microsoft\Windows\Start Menu\Programs\130_Common_Edit" &amp; "C:\codes\vbs\command\CreateShortcutFile.vbs" "%USERPROFILE%\AppData\Roaming\Microsoft\Windows\Start Menu\Programs\130_Common_Edit\KickassUndelete（データ復元）.lnk" "%USERPROFILE%\programs\prg_exe\KickassUndelete\KickassUndelete_1.5.5.exe"</v>
      </c>
      <c r="N61" s="23" t="str">
        <f ca="1">IF($B61="","",私用_概要!$C$4&amp;"\"&amp;K61&amp;"_"&amp;E61)</f>
        <v>%USERPROFILE%\AppData\Roaming\Microsoft\Windows\Start Menu\Programs\130_Common_Edit</v>
      </c>
      <c r="O61" s="23" t="str">
        <f>IF($G61="-","",""""&amp;私用_概要!$C$7&amp;""" """&amp;$S61&amp;""" """&amp;$D61&amp;"""")</f>
        <v/>
      </c>
      <c r="P61" s="23" t="str">
        <f t="shared" si="1"/>
        <v/>
      </c>
      <c r="Q61" s="23" t="str">
        <f>IF(P61="","",COUNTIF(P$4:P61,P61))</f>
        <v/>
      </c>
      <c r="R61" s="23" t="str">
        <f t="shared" si="2"/>
        <v/>
      </c>
      <c r="S61" s="23" t="str">
        <f>IF($G61="-","",私用_概要!$C$5&amp;"\"&amp;R61&amp;".lnk")</f>
        <v/>
      </c>
      <c r="T61" s="23" t="str">
        <f>IF($H61="-","",""""&amp;私用_概要!$C$7&amp;""" """&amp;$U61&amp;""" """&amp;$D61&amp;"""")</f>
        <v/>
      </c>
      <c r="U61" s="23" t="str">
        <f>IF($H61="-","",私用_概要!$C$6&amp;"\"&amp;$H61&amp;".lnk")</f>
        <v/>
      </c>
    </row>
    <row r="62" spans="1:21">
      <c r="A62" s="23">
        <v>58</v>
      </c>
      <c r="B62" s="23" t="s">
        <v>313</v>
      </c>
      <c r="C62" s="23" t="s">
        <v>198</v>
      </c>
      <c r="D62" s="23" t="s">
        <v>628</v>
      </c>
      <c r="E62" s="23" t="s">
        <v>216</v>
      </c>
      <c r="F62" s="23" t="s">
        <v>314</v>
      </c>
      <c r="G62" s="23" t="s">
        <v>201</v>
      </c>
      <c r="H62" s="23" t="s">
        <v>201</v>
      </c>
      <c r="J62" s="23" t="str">
        <f t="shared" si="3"/>
        <v/>
      </c>
      <c r="K62" s="23" t="str">
        <f ca="1">IFERROR(VLOOKUP($E62,私用_data!$C:$H,5,FALSE),"")</f>
        <v>720</v>
      </c>
      <c r="L62" s="23" t="str">
        <f ca="1">IFERROR(VLOOKUP($E62,私用_data!$C:$H,6,FALSE),"")</f>
        <v>72</v>
      </c>
      <c r="M62" s="23" t="str">
        <f ca="1">IF($B62="","","mkdir """&amp;N62&amp;""" &amp; """&amp;私用_概要!$C$7&amp;""" """&amp;N62&amp;"\"&amp;F62&amp;".lnk"" """&amp;D62&amp;"""")</f>
        <v>mkdir "%USERPROFILE%\AppData\Roaming\Microsoft\Windows\Start Menu\Programs\720_Utility_Other" &amp; "C:\codes\vbs\command\CreateShortcutFile.vbs" "%USERPROFILE%\AppData\Roaming\Microsoft\Windows\Start Menu\Programs\720_Utility_Other\LagMirror（ミラー）.lnk" "%USERPROFILE%\programs\prg_exe\LagMirror\LagMirror.exe"</v>
      </c>
      <c r="N62" s="23" t="str">
        <f ca="1">IF($B62="","",私用_概要!$C$4&amp;"\"&amp;K62&amp;"_"&amp;E62)</f>
        <v>%USERPROFILE%\AppData\Roaming\Microsoft\Windows\Start Menu\Programs\720_Utility_Other</v>
      </c>
      <c r="O62" s="23" t="str">
        <f>IF($G62="-","",""""&amp;私用_概要!$C$7&amp;""" """&amp;$S62&amp;""" """&amp;$D62&amp;"""")</f>
        <v/>
      </c>
      <c r="P62" s="23" t="str">
        <f t="shared" si="1"/>
        <v/>
      </c>
      <c r="Q62" s="23" t="str">
        <f>IF(P62="","",COUNTIF(P$4:P62,P62))</f>
        <v/>
      </c>
      <c r="R62" s="23" t="str">
        <f t="shared" si="2"/>
        <v/>
      </c>
      <c r="S62" s="23" t="str">
        <f>IF($G62="-","",私用_概要!$C$5&amp;"\"&amp;R62&amp;".lnk")</f>
        <v/>
      </c>
      <c r="T62" s="23" t="str">
        <f>IF($H62="-","",""""&amp;私用_概要!$C$7&amp;""" """&amp;$U62&amp;""" """&amp;$D62&amp;"""")</f>
        <v/>
      </c>
      <c r="U62" s="23" t="str">
        <f>IF($H62="-","",私用_概要!$C$6&amp;"\"&amp;$H62&amp;".lnk")</f>
        <v/>
      </c>
    </row>
    <row r="63" spans="1:21">
      <c r="A63" s="23">
        <v>59</v>
      </c>
      <c r="B63" s="23" t="s">
        <v>315</v>
      </c>
      <c r="C63" s="23" t="s">
        <v>198</v>
      </c>
      <c r="D63" s="23" t="s">
        <v>629</v>
      </c>
      <c r="E63" s="23" t="s">
        <v>316</v>
      </c>
      <c r="F63" s="23" t="s">
        <v>315</v>
      </c>
      <c r="G63" s="23" t="s">
        <v>201</v>
      </c>
      <c r="H63" s="23" t="s">
        <v>201</v>
      </c>
      <c r="J63" s="23" t="str">
        <f t="shared" si="3"/>
        <v/>
      </c>
      <c r="K63" s="23" t="str">
        <f ca="1">IFERROR(VLOOKUP($E63,私用_data!$C:$H,5,FALSE),"")</f>
        <v>430</v>
      </c>
      <c r="L63" s="23" t="str">
        <f ca="1">IFERROR(VLOOKUP($E63,私用_data!$C:$H,6,FALSE),"")</f>
        <v>43</v>
      </c>
      <c r="M63" s="23" t="str">
        <f ca="1">IF($B63="","","mkdir """&amp;N63&amp;""" &amp; """&amp;私用_概要!$C$7&amp;""" """&amp;N63&amp;"\"&amp;F63&amp;".lnk"" """&amp;D63&amp;"""")</f>
        <v>mkdir "%USERPROFILE%\AppData\Roaming\Microsoft\Windows\Start Menu\Programs\430_Movie_Edit" &amp; "C:\codes\vbs\command\CreateShortcutFile.vbs" "%USERPROFILE%\AppData\Roaming\Microsoft\Windows\Start Menu\Programs\430_Movie_Edit\Lame.lnk" "%USERPROFILE%\programs\prg_exe\Lame\lame.exe"</v>
      </c>
      <c r="N63" s="23" t="str">
        <f ca="1">IF($B63="","",私用_概要!$C$4&amp;"\"&amp;K63&amp;"_"&amp;E63)</f>
        <v>%USERPROFILE%\AppData\Roaming\Microsoft\Windows\Start Menu\Programs\430_Movie_Edit</v>
      </c>
      <c r="O63" s="23" t="str">
        <f>IF($G63="-","",""""&amp;私用_概要!$C$7&amp;""" """&amp;$S63&amp;""" """&amp;$D63&amp;"""")</f>
        <v/>
      </c>
      <c r="P63" s="23" t="str">
        <f t="shared" si="1"/>
        <v/>
      </c>
      <c r="Q63" s="23" t="str">
        <f>IF(P63="","",COUNTIF(P$4:P63,P63))</f>
        <v/>
      </c>
      <c r="R63" s="23" t="str">
        <f t="shared" si="2"/>
        <v/>
      </c>
      <c r="S63" s="23" t="str">
        <f>IF($G63="-","",私用_概要!$C$5&amp;"\"&amp;R63&amp;".lnk")</f>
        <v/>
      </c>
      <c r="T63" s="23" t="str">
        <f>IF($H63="-","",""""&amp;私用_概要!$C$7&amp;""" """&amp;$U63&amp;""" """&amp;$D63&amp;"""")</f>
        <v/>
      </c>
      <c r="U63" s="23" t="str">
        <f>IF($H63="-","",私用_概要!$C$6&amp;"\"&amp;$H63&amp;".lnk")</f>
        <v/>
      </c>
    </row>
    <row r="64" spans="1:21">
      <c r="A64" s="23">
        <v>60</v>
      </c>
      <c r="B64" s="23" t="s">
        <v>317</v>
      </c>
      <c r="C64" s="23" t="s">
        <v>198</v>
      </c>
      <c r="D64" s="23" t="s">
        <v>630</v>
      </c>
      <c r="E64" s="23" t="s">
        <v>199</v>
      </c>
      <c r="F64" s="23" t="s">
        <v>318</v>
      </c>
      <c r="G64" s="23" t="s">
        <v>201</v>
      </c>
      <c r="H64" s="23" t="s">
        <v>201</v>
      </c>
      <c r="J64" s="23" t="str">
        <f t="shared" si="3"/>
        <v/>
      </c>
      <c r="K64" s="23" t="str">
        <f ca="1">IFERROR(VLOOKUP($E64,私用_data!$C:$H,5,FALSE),"")</f>
        <v>130</v>
      </c>
      <c r="L64" s="23" t="str">
        <f ca="1">IFERROR(VLOOKUP($E64,私用_data!$C:$H,6,FALSE),"")</f>
        <v>13</v>
      </c>
      <c r="M64" s="23" t="str">
        <f ca="1">IF($B64="","","mkdir """&amp;N64&amp;""" &amp; """&amp;私用_概要!$C$7&amp;""" """&amp;N64&amp;"\"&amp;F64&amp;".lnk"" """&amp;D64&amp;"""")</f>
        <v>mkdir "%USERPROFILE%\AppData\Roaming\Microsoft\Windows\Start Menu\Programs\130_Common_Edit" &amp; "C:\codes\vbs\command\CreateShortcutFile.vbs" "%USERPROFILE%\AppData\Roaming\Microsoft\Windows\Start Menu\Programs\130_Common_Edit\LiName（リネーム）.lnk" "%USERPROFILE%\programs\prg_exe\LiName\LiName.exe"</v>
      </c>
      <c r="N64" s="23" t="str">
        <f ca="1">IF($B64="","",私用_概要!$C$4&amp;"\"&amp;K64&amp;"_"&amp;E64)</f>
        <v>%USERPROFILE%\AppData\Roaming\Microsoft\Windows\Start Menu\Programs\130_Common_Edit</v>
      </c>
      <c r="O64" s="23" t="str">
        <f>IF($G64="-","",""""&amp;私用_概要!$C$7&amp;""" """&amp;$S64&amp;""" """&amp;$D64&amp;"""")</f>
        <v/>
      </c>
      <c r="P64" s="23" t="str">
        <f t="shared" si="1"/>
        <v/>
      </c>
      <c r="Q64" s="23" t="str">
        <f>IF(P64="","",COUNTIF(P$4:P64,P64))</f>
        <v/>
      </c>
      <c r="R64" s="23" t="str">
        <f t="shared" si="2"/>
        <v/>
      </c>
      <c r="S64" s="23" t="str">
        <f>IF($G64="-","",私用_概要!$C$5&amp;"\"&amp;R64&amp;".lnk")</f>
        <v/>
      </c>
      <c r="T64" s="23" t="str">
        <f>IF($H64="-","",""""&amp;私用_概要!$C$7&amp;""" """&amp;$U64&amp;""" """&amp;$D64&amp;"""")</f>
        <v/>
      </c>
      <c r="U64" s="23" t="str">
        <f>IF($H64="-","",私用_概要!$C$6&amp;"\"&amp;$H64&amp;".lnk")</f>
        <v/>
      </c>
    </row>
    <row r="65" spans="1:21">
      <c r="A65" s="23">
        <v>61</v>
      </c>
      <c r="B65" s="23" t="s">
        <v>319</v>
      </c>
      <c r="C65" s="23" t="s">
        <v>198</v>
      </c>
      <c r="D65" s="23" t="s">
        <v>631</v>
      </c>
      <c r="E65" s="23" t="s">
        <v>320</v>
      </c>
      <c r="F65" s="23" t="s">
        <v>321</v>
      </c>
      <c r="G65" s="23" t="str">
        <f>$F65</f>
        <v>MassiGra（画像ビューアー）</v>
      </c>
      <c r="H65" s="23" t="s">
        <v>201</v>
      </c>
      <c r="J65" s="23" t="str">
        <f t="shared" si="3"/>
        <v/>
      </c>
      <c r="K65" s="23" t="str">
        <f ca="1">IFERROR(VLOOKUP($E65,私用_data!$C:$H,5,FALSE),"")</f>
        <v>540</v>
      </c>
      <c r="L65" s="23" t="str">
        <f ca="1">IFERROR(VLOOKUP($E65,私用_data!$C:$H,6,FALSE),"")</f>
        <v>54</v>
      </c>
      <c r="M65" s="23" t="str">
        <f ca="1">IF($B65="","","mkdir """&amp;N65&amp;""" &amp; """&amp;私用_概要!$C$7&amp;""" """&amp;N65&amp;"\"&amp;F65&amp;".lnk"" """&amp;D65&amp;"""")</f>
        <v>mkdir "%USERPROFILE%\AppData\Roaming\Microsoft\Windows\Start Menu\Programs\540_Picture_View" &amp; "C:\codes\vbs\command\CreateShortcutFile.vbs" "%USERPROFILE%\AppData\Roaming\Microsoft\Windows\Start Menu\Programs\540_Picture_View\MassiGra（画像ビューアー）.lnk" "%USERPROFILE%\programs\prg_exe\MassiGra\MassiGra.exe"</v>
      </c>
      <c r="N65" s="23" t="str">
        <f ca="1">IF($B65="","",私用_概要!$C$4&amp;"\"&amp;K65&amp;"_"&amp;E65)</f>
        <v>%USERPROFILE%\AppData\Roaming\Microsoft\Windows\Start Menu\Programs\540_Picture_View</v>
      </c>
      <c r="O65" s="23" t="str">
        <f ca="1">IF($G65="-","",""""&amp;私用_概要!$C$7&amp;""" """&amp;$S65&amp;""" """&amp;$D65&amp;"""")</f>
        <v>"C:\codes\vbs\command\CreateShortcutFile.vbs" "%USERPROFILE%\AppData\Roaming\Microsoft\Windows\SendTo\541_MassiGra（画像ビューアー）.lnk" "%USERPROFILE%\programs\prg_exe\MassiGra\MassiGra.exe"</v>
      </c>
      <c r="P65" s="23" t="str">
        <f t="shared" ca="1" si="1"/>
        <v>54</v>
      </c>
      <c r="Q65" s="23">
        <f ca="1">IF(P65="","",COUNTIF(P$4:P65,P65))</f>
        <v>1</v>
      </c>
      <c r="R65" s="23" t="str">
        <f t="shared" ca="1" si="2"/>
        <v>541_MassiGra（画像ビューアー）</v>
      </c>
      <c r="S65" s="23" t="str">
        <f ca="1">IF($G65="-","",私用_概要!$C$5&amp;"\"&amp;R65&amp;".lnk")</f>
        <v>%USERPROFILE%\AppData\Roaming\Microsoft\Windows\SendTo\541_MassiGra（画像ビューアー）.lnk</v>
      </c>
      <c r="T65" s="23" t="str">
        <f>IF($H65="-","",""""&amp;私用_概要!$C$7&amp;""" """&amp;$U65&amp;""" """&amp;$D65&amp;"""")</f>
        <v/>
      </c>
      <c r="U65" s="23" t="str">
        <f>IF($H65="-","",私用_概要!$C$6&amp;"\"&amp;$H65&amp;".lnk")</f>
        <v/>
      </c>
    </row>
    <row r="66" spans="1:21">
      <c r="A66" s="23">
        <v>62</v>
      </c>
      <c r="B66" s="23" t="s">
        <v>322</v>
      </c>
      <c r="C66" s="23" t="s">
        <v>198</v>
      </c>
      <c r="D66" s="23" t="s">
        <v>632</v>
      </c>
      <c r="E66" s="23" t="s">
        <v>211</v>
      </c>
      <c r="F66" s="23" t="s">
        <v>322</v>
      </c>
      <c r="G66" s="23" t="s">
        <v>201</v>
      </c>
      <c r="H66" s="23" t="s">
        <v>201</v>
      </c>
      <c r="J66" s="23" t="str">
        <f t="shared" si="3"/>
        <v/>
      </c>
      <c r="K66" s="23" t="str">
        <f ca="1">IFERROR(VLOOKUP($E66,私用_data!$C:$H,5,FALSE),"")</f>
        <v>210</v>
      </c>
      <c r="L66" s="23" t="str">
        <f ca="1">IFERROR(VLOOKUP($E66,私用_data!$C:$H,6,FALSE),"")</f>
        <v>21</v>
      </c>
      <c r="M66" s="23" t="str">
        <f ca="1">IF($B66="","","mkdir """&amp;N66&amp;""" &amp; """&amp;私用_概要!$C$7&amp;""" """&amp;N66&amp;"\"&amp;F66&amp;".lnk"" """&amp;D66&amp;"""")</f>
        <v>mkdir "%USERPROFILE%\AppData\Roaming\Microsoft\Windows\Start Menu\Programs\210_Doc_Analyze" &amp; "C:\codes\vbs\command\CreateShortcutFile.vbs" "%USERPROFILE%\AppData\Roaming\Microsoft\Windows\Start Menu\Programs\210_Doc_Analyze\MiGrep.lnk" "%USERPROFILE%\programs\prg_exe\MiGrep\migrep.exe"</v>
      </c>
      <c r="N66" s="23" t="str">
        <f ca="1">IF($B66="","",私用_概要!$C$4&amp;"\"&amp;K66&amp;"_"&amp;E66)</f>
        <v>%USERPROFILE%\AppData\Roaming\Microsoft\Windows\Start Menu\Programs\210_Doc_Analyze</v>
      </c>
      <c r="O66" s="23" t="str">
        <f>IF($G66="-","",""""&amp;私用_概要!$C$7&amp;""" """&amp;$S66&amp;""" """&amp;$D66&amp;"""")</f>
        <v/>
      </c>
      <c r="P66" s="23" t="str">
        <f t="shared" si="1"/>
        <v/>
      </c>
      <c r="Q66" s="23" t="str">
        <f>IF(P66="","",COUNTIF(P$4:P66,P66))</f>
        <v/>
      </c>
      <c r="R66" s="23" t="str">
        <f t="shared" si="2"/>
        <v/>
      </c>
      <c r="S66" s="23" t="str">
        <f>IF($G66="-","",私用_概要!$C$5&amp;"\"&amp;R66&amp;".lnk")</f>
        <v/>
      </c>
      <c r="T66" s="23" t="str">
        <f>IF($H66="-","",""""&amp;私用_概要!$C$7&amp;""" """&amp;$U66&amp;""" """&amp;$D66&amp;"""")</f>
        <v/>
      </c>
      <c r="U66" s="23" t="str">
        <f>IF($H66="-","",私用_概要!$C$6&amp;"\"&amp;$H66&amp;".lnk")</f>
        <v/>
      </c>
    </row>
    <row r="67" spans="1:21">
      <c r="A67" s="23">
        <v>63</v>
      </c>
      <c r="B67" s="23" t="s">
        <v>323</v>
      </c>
      <c r="C67" s="23" t="s">
        <v>198</v>
      </c>
      <c r="D67" s="23" t="s">
        <v>633</v>
      </c>
      <c r="E67" s="23" t="s">
        <v>221</v>
      </c>
      <c r="F67" s="23" t="s">
        <v>324</v>
      </c>
      <c r="G67" s="23" t="s">
        <v>201</v>
      </c>
      <c r="H67" s="23" t="s">
        <v>201</v>
      </c>
      <c r="J67" s="23" t="str">
        <f t="shared" si="3"/>
        <v/>
      </c>
      <c r="K67" s="23" t="str">
        <f ca="1">IFERROR(VLOOKUP($E67,私用_data!$C:$H,5,FALSE),"")</f>
        <v>340</v>
      </c>
      <c r="L67" s="23" t="str">
        <f ca="1">IFERROR(VLOOKUP($E67,私用_data!$C:$H,6,FALSE),"")</f>
        <v>34</v>
      </c>
      <c r="M67" s="23" t="str">
        <f ca="1">IF($B67="","","mkdir """&amp;N67&amp;""" &amp; """&amp;私用_概要!$C$7&amp;""" """&amp;N67&amp;"\"&amp;F67&amp;".lnk"" """&amp;D67&amp;"""")</f>
        <v>mkdir "%USERPROFILE%\AppData\Roaming\Microsoft\Windows\Start Menu\Programs\340_Music_Edit" &amp; "C:\codes\vbs\command\CreateShortcutFile.vbs" "%USERPROFILE%\AppData\Roaming\Microsoft\Windows\Start Menu\Programs\340_Music_Edit\MP3Gain.lnk" "%USERPROFILE%\programs\prg_exe\MP3GainPortable\MP3GainPortable.exe"</v>
      </c>
      <c r="N67" s="23" t="str">
        <f ca="1">IF($B67="","",私用_概要!$C$4&amp;"\"&amp;K67&amp;"_"&amp;E67)</f>
        <v>%USERPROFILE%\AppData\Roaming\Microsoft\Windows\Start Menu\Programs\340_Music_Edit</v>
      </c>
      <c r="O67" s="23" t="str">
        <f>IF($G67="-","",""""&amp;私用_概要!$C$7&amp;""" """&amp;$S67&amp;""" """&amp;$D67&amp;"""")</f>
        <v/>
      </c>
      <c r="P67" s="23" t="str">
        <f t="shared" si="1"/>
        <v/>
      </c>
      <c r="Q67" s="23" t="str">
        <f>IF(P67="","",COUNTIF(P$4:P67,P67))</f>
        <v/>
      </c>
      <c r="R67" s="23" t="str">
        <f t="shared" si="2"/>
        <v/>
      </c>
      <c r="S67" s="23" t="str">
        <f>IF($G67="-","",私用_概要!$C$5&amp;"\"&amp;R67&amp;".lnk")</f>
        <v/>
      </c>
      <c r="T67" s="23" t="str">
        <f>IF($H67="-","",""""&amp;私用_概要!$C$7&amp;""" """&amp;$U67&amp;""" """&amp;$D67&amp;"""")</f>
        <v/>
      </c>
      <c r="U67" s="23" t="str">
        <f>IF($H67="-","",私用_概要!$C$6&amp;"\"&amp;$H67&amp;".lnk")</f>
        <v/>
      </c>
    </row>
    <row r="68" spans="1:21">
      <c r="A68" s="23">
        <v>64</v>
      </c>
      <c r="B68" s="23" t="s">
        <v>325</v>
      </c>
      <c r="C68" s="23" t="s">
        <v>198</v>
      </c>
      <c r="D68" s="23" t="s">
        <v>634</v>
      </c>
      <c r="E68" s="23" t="s">
        <v>221</v>
      </c>
      <c r="F68" s="23" t="s">
        <v>325</v>
      </c>
      <c r="G68" s="23" t="s">
        <v>201</v>
      </c>
      <c r="H68" s="23" t="s">
        <v>201</v>
      </c>
      <c r="J68" s="23" t="str">
        <f t="shared" si="3"/>
        <v/>
      </c>
      <c r="K68" s="23" t="str">
        <f ca="1">IFERROR(VLOOKUP($E68,私用_data!$C:$H,5,FALSE),"")</f>
        <v>340</v>
      </c>
      <c r="L68" s="23" t="str">
        <f ca="1">IFERROR(VLOOKUP($E68,私用_data!$C:$H,6,FALSE),"")</f>
        <v>34</v>
      </c>
      <c r="M68" s="23" t="str">
        <f ca="1">IF($B68="","","mkdir """&amp;N68&amp;""" &amp; """&amp;私用_概要!$C$7&amp;""" """&amp;N68&amp;"\"&amp;F68&amp;".lnk"" """&amp;D68&amp;"""")</f>
        <v>mkdir "%USERPROFILE%\AppData\Roaming\Microsoft\Windows\Start Menu\Programs\340_Music_Edit" &amp; "C:\codes\vbs\command\CreateShortcutFile.vbs" "%USERPROFILE%\AppData\Roaming\Microsoft\Windows\Start Menu\Programs\340_Music_Edit\Mp3Tag.lnk" "%USERPROFILE%\programs\prg_exe\Mp3Tag\Mp3tag.exe"</v>
      </c>
      <c r="N68" s="23" t="str">
        <f ca="1">IF($B68="","",私用_概要!$C$4&amp;"\"&amp;K68&amp;"_"&amp;E68)</f>
        <v>%USERPROFILE%\AppData\Roaming\Microsoft\Windows\Start Menu\Programs\340_Music_Edit</v>
      </c>
      <c r="O68" s="23" t="str">
        <f>IF($G68="-","",""""&amp;私用_概要!$C$7&amp;""" """&amp;$S68&amp;""" """&amp;$D68&amp;"""")</f>
        <v/>
      </c>
      <c r="P68" s="23" t="str">
        <f t="shared" si="1"/>
        <v/>
      </c>
      <c r="Q68" s="23" t="str">
        <f>IF(P68="","",COUNTIF(P$4:P68,P68))</f>
        <v/>
      </c>
      <c r="R68" s="23" t="str">
        <f t="shared" si="2"/>
        <v/>
      </c>
      <c r="S68" s="23" t="str">
        <f>IF($G68="-","",私用_概要!$C$5&amp;"\"&amp;R68&amp;".lnk")</f>
        <v/>
      </c>
      <c r="T68" s="23" t="str">
        <f>IF($H68="-","",""""&amp;私用_概要!$C$7&amp;""" """&amp;$U68&amp;""" """&amp;$D68&amp;"""")</f>
        <v/>
      </c>
      <c r="U68" s="23" t="str">
        <f>IF($H68="-","",私用_概要!$C$6&amp;"\"&amp;$H68&amp;".lnk")</f>
        <v/>
      </c>
    </row>
    <row r="69" spans="1:21">
      <c r="A69" s="23">
        <v>65</v>
      </c>
      <c r="B69" s="23" t="s">
        <v>326</v>
      </c>
      <c r="C69" s="23" t="s">
        <v>198</v>
      </c>
      <c r="D69" s="23" t="s">
        <v>635</v>
      </c>
      <c r="E69" s="23" t="s">
        <v>327</v>
      </c>
      <c r="F69" s="23" t="s">
        <v>328</v>
      </c>
      <c r="G69" s="23" t="s">
        <v>201</v>
      </c>
      <c r="H69" s="23" t="s">
        <v>201</v>
      </c>
      <c r="J69" s="23" t="str">
        <f t="shared" si="3"/>
        <v/>
      </c>
      <c r="K69" s="23" t="str">
        <f ca="1">IFERROR(VLOOKUP($E69,私用_data!$C:$H,5,FALSE),"")</f>
        <v>440</v>
      </c>
      <c r="L69" s="23" t="str">
        <f ca="1">IFERROR(VLOOKUP($E69,私用_data!$C:$H,6,FALSE),"")</f>
        <v>44</v>
      </c>
      <c r="M69" s="23" t="str">
        <f ca="1">IF($B69="","","mkdir """&amp;N69&amp;""" &amp; """&amp;私用_概要!$C$7&amp;""" """&amp;N69&amp;"\"&amp;F69&amp;".lnk"" """&amp;D69&amp;"""")</f>
        <v>mkdir "%USERPROFILE%\AppData\Roaming\Microsoft\Windows\Start Menu\Programs\440_Movie_View" &amp; "C:\codes\vbs\command\CreateShortcutFile.vbs" "%USERPROFILE%\AppData\Roaming\Microsoft\Windows\Start Menu\Programs\440_Movie_View\MediaPlayerClassic-BE.lnk" "%USERPROFILE%\programs\prg_exe\MPC-BE\mpc-be64.exe"</v>
      </c>
      <c r="N69" s="23" t="str">
        <f ca="1">IF($B69="","",私用_概要!$C$4&amp;"\"&amp;K69&amp;"_"&amp;E69)</f>
        <v>%USERPROFILE%\AppData\Roaming\Microsoft\Windows\Start Menu\Programs\440_Movie_View</v>
      </c>
      <c r="O69" s="23" t="str">
        <f>IF($G69="-","",""""&amp;私用_概要!$C$7&amp;""" """&amp;$S69&amp;""" """&amp;$D69&amp;"""")</f>
        <v/>
      </c>
      <c r="P69" s="23" t="str">
        <f t="shared" ref="P69:P132" si="4">IF($G69="-","",L69)</f>
        <v/>
      </c>
      <c r="Q69" s="23" t="str">
        <f>IF(P69="","",COUNTIF(P$4:P69,P69))</f>
        <v/>
      </c>
      <c r="R69" s="23" t="str">
        <f t="shared" ref="R69:R132" si="5">IF($G69="-","",P69&amp;Q69&amp;"_"&amp;G69)</f>
        <v/>
      </c>
      <c r="S69" s="23" t="str">
        <f>IF($G69="-","",私用_概要!$C$5&amp;"\"&amp;R69&amp;".lnk")</f>
        <v/>
      </c>
      <c r="T69" s="23" t="str">
        <f>IF($H69="-","",""""&amp;私用_概要!$C$7&amp;""" """&amp;$U69&amp;""" """&amp;$D69&amp;"""")</f>
        <v/>
      </c>
      <c r="U69" s="23" t="str">
        <f>IF($H69="-","",私用_概要!$C$6&amp;"\"&amp;$H69&amp;".lnk")</f>
        <v/>
      </c>
    </row>
    <row r="70" spans="1:21">
      <c r="A70" s="23">
        <v>66</v>
      </c>
      <c r="B70" s="23" t="s">
        <v>329</v>
      </c>
      <c r="C70" s="23" t="s">
        <v>198</v>
      </c>
      <c r="D70" s="23" t="s">
        <v>636</v>
      </c>
      <c r="E70" s="23" t="s">
        <v>320</v>
      </c>
      <c r="F70" s="23" t="s">
        <v>330</v>
      </c>
      <c r="G70" s="23" t="str">
        <f>$F70</f>
        <v>NeeView（漫画ビューアー）</v>
      </c>
      <c r="H70" s="23" t="s">
        <v>201</v>
      </c>
      <c r="J70" s="23" t="str">
        <f t="shared" ref="J70:J133" si="6">IF(OR($E70="-",COUNTIF(カテゴリ,E70)&gt;0),"","★NG★")</f>
        <v/>
      </c>
      <c r="K70" s="23" t="str">
        <f ca="1">IFERROR(VLOOKUP($E70,私用_data!$C:$H,5,FALSE),"")</f>
        <v>540</v>
      </c>
      <c r="L70" s="23" t="str">
        <f ca="1">IFERROR(VLOOKUP($E70,私用_data!$C:$H,6,FALSE),"")</f>
        <v>54</v>
      </c>
      <c r="M70" s="23" t="str">
        <f ca="1">IF($B70="","","mkdir """&amp;N70&amp;""" &amp; """&amp;私用_概要!$C$7&amp;""" """&amp;N70&amp;"\"&amp;F70&amp;".lnk"" """&amp;D70&amp;"""")</f>
        <v>mkdir "%USERPROFILE%\AppData\Roaming\Microsoft\Windows\Start Menu\Programs\540_Picture_View" &amp; "C:\codes\vbs\command\CreateShortcutFile.vbs" "%USERPROFILE%\AppData\Roaming\Microsoft\Windows\Start Menu\Programs\540_Picture_View\NeeView（漫画ビューアー）.lnk" "%USERPROFILE%\programs\prg_exe\NeeView\NeeView.exe"</v>
      </c>
      <c r="N70" s="23" t="str">
        <f ca="1">IF($B70="","",私用_概要!$C$4&amp;"\"&amp;K70&amp;"_"&amp;E70)</f>
        <v>%USERPROFILE%\AppData\Roaming\Microsoft\Windows\Start Menu\Programs\540_Picture_View</v>
      </c>
      <c r="O70" s="23" t="str">
        <f ca="1">IF($G70="-","",""""&amp;私用_概要!$C$7&amp;""" """&amp;$S70&amp;""" """&amp;$D70&amp;"""")</f>
        <v>"C:\codes\vbs\command\CreateShortcutFile.vbs" "%USERPROFILE%\AppData\Roaming\Microsoft\Windows\SendTo\542_NeeView（漫画ビューアー）.lnk" "%USERPROFILE%\programs\prg_exe\NeeView\NeeView.exe"</v>
      </c>
      <c r="P70" s="23" t="str">
        <f t="shared" ca="1" si="4"/>
        <v>54</v>
      </c>
      <c r="Q70" s="23">
        <f ca="1">IF(P70="","",COUNTIF(P$4:P70,P70))</f>
        <v>2</v>
      </c>
      <c r="R70" s="23" t="str">
        <f t="shared" ca="1" si="5"/>
        <v>542_NeeView（漫画ビューアー）</v>
      </c>
      <c r="S70" s="23" t="str">
        <f ca="1">IF($G70="-","",私用_概要!$C$5&amp;"\"&amp;R70&amp;".lnk")</f>
        <v>%USERPROFILE%\AppData\Roaming\Microsoft\Windows\SendTo\542_NeeView（漫画ビューアー）.lnk</v>
      </c>
      <c r="T70" s="23" t="str">
        <f>IF($H70="-","",""""&amp;私用_概要!$C$7&amp;""" """&amp;$U70&amp;""" """&amp;$D70&amp;"""")</f>
        <v/>
      </c>
      <c r="U70" s="23" t="str">
        <f>IF($H70="-","",私用_概要!$C$6&amp;"\"&amp;$H70&amp;".lnk")</f>
        <v/>
      </c>
    </row>
    <row r="71" spans="1:21">
      <c r="A71" s="23">
        <v>67</v>
      </c>
      <c r="B71" s="23" t="s">
        <v>331</v>
      </c>
      <c r="C71" s="23" t="s">
        <v>198</v>
      </c>
      <c r="D71" s="23" t="s">
        <v>637</v>
      </c>
      <c r="E71" s="23" t="s">
        <v>332</v>
      </c>
      <c r="F71" s="23" t="s">
        <v>333</v>
      </c>
      <c r="G71" s="23" t="s">
        <v>201</v>
      </c>
      <c r="H71" s="23" t="s">
        <v>201</v>
      </c>
      <c r="J71" s="23" t="str">
        <f t="shared" si="6"/>
        <v/>
      </c>
      <c r="K71" s="23" t="str">
        <f ca="1">IFERROR(VLOOKUP($E71,私用_data!$C:$H,5,FALSE),"")</f>
        <v>620</v>
      </c>
      <c r="L71" s="23" t="str">
        <f ca="1">IFERROR(VLOOKUP($E71,私用_data!$C:$H,6,FALSE),"")</f>
        <v>62</v>
      </c>
      <c r="M71" s="23" t="str">
        <f ca="1">IF($B71="","","mkdir """&amp;N71&amp;""" &amp; """&amp;私用_概要!$C$7&amp;""" """&amp;N71&amp;"\"&amp;F71&amp;".lnk"" """&amp;D71&amp;"""")</f>
        <v>mkdir "%USERPROFILE%\AppData\Roaming\Microsoft\Windows\Start Menu\Programs\620_Network_Local" &amp; "C:\codes\vbs\command\CreateShortcutFile.vbs" "%USERPROFILE%\AppData\Roaming\Microsoft\Windows\Start Menu\Programs\620_Network_Local\NetEnum（ネット内マシン一覧表示）.lnk" "%USERPROFILE%\programs\prg_exe\NetEnum\NetEnum.exe"</v>
      </c>
      <c r="N71" s="23" t="str">
        <f ca="1">IF($B71="","",私用_概要!$C$4&amp;"\"&amp;K71&amp;"_"&amp;E71)</f>
        <v>%USERPROFILE%\AppData\Roaming\Microsoft\Windows\Start Menu\Programs\620_Network_Local</v>
      </c>
      <c r="O71" s="23" t="str">
        <f>IF($G71="-","",""""&amp;私用_概要!$C$7&amp;""" """&amp;$S71&amp;""" """&amp;$D71&amp;"""")</f>
        <v/>
      </c>
      <c r="P71" s="23" t="str">
        <f t="shared" si="4"/>
        <v/>
      </c>
      <c r="Q71" s="23" t="str">
        <f>IF(P71="","",COUNTIF(P$4:P71,P71))</f>
        <v/>
      </c>
      <c r="R71" s="23" t="str">
        <f t="shared" si="5"/>
        <v/>
      </c>
      <c r="S71" s="23" t="str">
        <f>IF($G71="-","",私用_概要!$C$5&amp;"\"&amp;R71&amp;".lnk")</f>
        <v/>
      </c>
      <c r="T71" s="23" t="str">
        <f>IF($H71="-","",""""&amp;私用_概要!$C$7&amp;""" """&amp;$U71&amp;""" """&amp;$D71&amp;"""")</f>
        <v/>
      </c>
      <c r="U71" s="23" t="str">
        <f>IF($H71="-","",私用_概要!$C$6&amp;"\"&amp;$H71&amp;".lnk")</f>
        <v/>
      </c>
    </row>
    <row r="72" spans="1:21">
      <c r="A72" s="23">
        <v>68</v>
      </c>
      <c r="B72" s="23" t="s">
        <v>334</v>
      </c>
      <c r="C72" s="23" t="s">
        <v>198</v>
      </c>
      <c r="D72" s="23" t="s">
        <v>638</v>
      </c>
      <c r="E72" s="23" t="s">
        <v>256</v>
      </c>
      <c r="F72" s="23" t="s">
        <v>335</v>
      </c>
      <c r="G72" s="23" t="s">
        <v>201</v>
      </c>
      <c r="H72" s="23" t="s">
        <v>201</v>
      </c>
      <c r="J72" s="23" t="str">
        <f t="shared" si="6"/>
        <v/>
      </c>
      <c r="K72" s="23" t="str">
        <f ca="1">IFERROR(VLOOKUP($E72,私用_data!$C:$H,5,FALSE),"")</f>
        <v>110</v>
      </c>
      <c r="L72" s="23" t="str">
        <f ca="1">IFERROR(VLOOKUP($E72,私用_data!$C:$H,6,FALSE),"")</f>
        <v>11</v>
      </c>
      <c r="M72" s="23" t="str">
        <f ca="1">IF($B72="","","mkdir """&amp;N72&amp;""" &amp; """&amp;私用_概要!$C$7&amp;""" """&amp;N72&amp;"\"&amp;F72&amp;".lnk"" """&amp;D72&amp;"""")</f>
        <v>mkdir "%USERPROFILE%\AppData\Roaming\Microsoft\Windows\Start Menu\Programs\110_Common_Analyze" &amp; "C:\codes\vbs\command\CreateShortcutFile.vbs" "%USERPROFILE%\AppData\Roaming\Microsoft\Windows\Start Menu\Programs\110_Common_Analyze\NTFSLinksView（Symlink一覧表示）.lnk" "%USERPROFILE%\programs\prg_exe\NTFSLinksView\NTFSLinksView.exe"</v>
      </c>
      <c r="N72" s="23" t="str">
        <f ca="1">IF($B72="","",私用_概要!$C$4&amp;"\"&amp;K72&amp;"_"&amp;E72)</f>
        <v>%USERPROFILE%\AppData\Roaming\Microsoft\Windows\Start Menu\Programs\110_Common_Analyze</v>
      </c>
      <c r="O72" s="23" t="str">
        <f>IF($G72="-","",""""&amp;私用_概要!$C$7&amp;""" """&amp;$S72&amp;""" """&amp;$D72&amp;"""")</f>
        <v/>
      </c>
      <c r="P72" s="23" t="str">
        <f t="shared" si="4"/>
        <v/>
      </c>
      <c r="Q72" s="23" t="str">
        <f>IF(P72="","",COUNTIF(P$4:P72,P72))</f>
        <v/>
      </c>
      <c r="R72" s="23" t="str">
        <f t="shared" si="5"/>
        <v/>
      </c>
      <c r="S72" s="23" t="str">
        <f>IF($G72="-","",私用_概要!$C$5&amp;"\"&amp;R72&amp;".lnk")</f>
        <v/>
      </c>
      <c r="T72" s="23" t="str">
        <f>IF($H72="-","",""""&amp;私用_概要!$C$7&amp;""" """&amp;$U72&amp;""" """&amp;$D72&amp;"""")</f>
        <v/>
      </c>
      <c r="U72" s="23" t="str">
        <f>IF($H72="-","",私用_概要!$C$6&amp;"\"&amp;$H72&amp;".lnk")</f>
        <v/>
      </c>
    </row>
    <row r="73" spans="1:21">
      <c r="A73" s="23">
        <v>69</v>
      </c>
      <c r="B73" s="23" t="s">
        <v>336</v>
      </c>
      <c r="C73" s="23" t="s">
        <v>198</v>
      </c>
      <c r="D73" s="23" t="s">
        <v>639</v>
      </c>
      <c r="E73" s="23" t="s">
        <v>216</v>
      </c>
      <c r="F73" s="23" t="s">
        <v>337</v>
      </c>
      <c r="G73" s="23" t="s">
        <v>201</v>
      </c>
      <c r="H73" s="23" t="s">
        <v>201</v>
      </c>
      <c r="J73" s="23" t="str">
        <f t="shared" si="6"/>
        <v/>
      </c>
      <c r="K73" s="23" t="str">
        <f ca="1">IFERROR(VLOOKUP($E73,私用_data!$C:$H,5,FALSE),"")</f>
        <v>720</v>
      </c>
      <c r="L73" s="23" t="str">
        <f ca="1">IFERROR(VLOOKUP($E73,私用_data!$C:$H,6,FALSE),"")</f>
        <v>72</v>
      </c>
      <c r="M73" s="23" t="str">
        <f ca="1">IF($B73="","","mkdir """&amp;N73&amp;""" &amp; """&amp;私用_概要!$C$7&amp;""" """&amp;N73&amp;"\"&amp;F73&amp;".lnk"" """&amp;D73&amp;"""")</f>
        <v>mkdir "%USERPROFILE%\AppData\Roaming\Microsoft\Windows\Start Menu\Programs\720_Utility_Other" &amp; "C:\codes\vbs\command\CreateShortcutFile.vbs" "%USERPROFILE%\AppData\Roaming\Microsoft\Windows\Start Menu\Programs\720_Utility_Other\O2Handler（ランチャ）.lnk" "%USERPROFILE%\programs\prg_exe\O2Handler\O2Handler.exe"</v>
      </c>
      <c r="N73" s="23" t="str">
        <f ca="1">IF($B73="","",私用_概要!$C$4&amp;"\"&amp;K73&amp;"_"&amp;E73)</f>
        <v>%USERPROFILE%\AppData\Roaming\Microsoft\Windows\Start Menu\Programs\720_Utility_Other</v>
      </c>
      <c r="O73" s="23" t="str">
        <f>IF($G73="-","",""""&amp;私用_概要!$C$7&amp;""" """&amp;$S73&amp;""" """&amp;$D73&amp;"""")</f>
        <v/>
      </c>
      <c r="P73" s="23" t="str">
        <f t="shared" si="4"/>
        <v/>
      </c>
      <c r="Q73" s="23" t="str">
        <f>IF(P73="","",COUNTIF(P$4:P73,P73))</f>
        <v/>
      </c>
      <c r="R73" s="23" t="str">
        <f t="shared" si="5"/>
        <v/>
      </c>
      <c r="S73" s="23" t="str">
        <f>IF($G73="-","",私用_概要!$C$5&amp;"\"&amp;R73&amp;".lnk")</f>
        <v/>
      </c>
      <c r="T73" s="23" t="str">
        <f>IF($H73="-","",""""&amp;私用_概要!$C$7&amp;""" """&amp;$U73&amp;""" """&amp;$D73&amp;"""")</f>
        <v/>
      </c>
      <c r="U73" s="23" t="str">
        <f>IF($H73="-","",私用_概要!$C$6&amp;"\"&amp;$H73&amp;".lnk")</f>
        <v/>
      </c>
    </row>
    <row r="74" spans="1:21">
      <c r="A74" s="23">
        <v>70</v>
      </c>
      <c r="B74" s="23" t="s">
        <v>338</v>
      </c>
      <c r="C74" s="23" t="s">
        <v>198</v>
      </c>
      <c r="D74" s="23" t="s">
        <v>640</v>
      </c>
      <c r="E74" s="23" t="s">
        <v>332</v>
      </c>
      <c r="F74" s="23" t="s">
        <v>339</v>
      </c>
      <c r="G74" s="23" t="s">
        <v>201</v>
      </c>
      <c r="H74" s="23" t="s">
        <v>201</v>
      </c>
      <c r="J74" s="23" t="str">
        <f t="shared" si="6"/>
        <v/>
      </c>
      <c r="K74" s="23" t="str">
        <f ca="1">IFERROR(VLOOKUP($E74,私用_data!$C:$H,5,FALSE),"")</f>
        <v>620</v>
      </c>
      <c r="L74" s="23" t="str">
        <f ca="1">IFERROR(VLOOKUP($E74,私用_data!$C:$H,6,FALSE),"")</f>
        <v>62</v>
      </c>
      <c r="M74" s="23" t="str">
        <f ca="1">IF($B74="","","mkdir """&amp;N74&amp;""" &amp; """&amp;私用_概要!$C$7&amp;""" """&amp;N74&amp;"\"&amp;F74&amp;".lnk"" """&amp;D74&amp;"""")</f>
        <v>mkdir "%USERPROFILE%\AppData\Roaming\Microsoft\Windows\Start Menu\Programs\620_Network_Local" &amp; "C:\codes\vbs\command\CreateShortcutFile.vbs" "%USERPROFILE%\AppData\Roaming\Microsoft\Windows\Start Menu\Programs\620_Network_Local\OpenVPN（VPN接続）.lnk" "%USERPROFILE%\programs\prg_exe\OpenVPNPortable\OpenVPNPortable.exe"</v>
      </c>
      <c r="N74" s="23" t="str">
        <f ca="1">IF($B74="","",私用_概要!$C$4&amp;"\"&amp;K74&amp;"_"&amp;E74)</f>
        <v>%USERPROFILE%\AppData\Roaming\Microsoft\Windows\Start Menu\Programs\620_Network_Local</v>
      </c>
      <c r="O74" s="23" t="str">
        <f>IF($G74="-","",""""&amp;私用_概要!$C$7&amp;""" """&amp;$S74&amp;""" """&amp;$D74&amp;"""")</f>
        <v/>
      </c>
      <c r="P74" s="23" t="str">
        <f t="shared" si="4"/>
        <v/>
      </c>
      <c r="Q74" s="23" t="str">
        <f>IF(P74="","",COUNTIF(P$4:P74,P74))</f>
        <v/>
      </c>
      <c r="R74" s="23" t="str">
        <f t="shared" si="5"/>
        <v/>
      </c>
      <c r="S74" s="23" t="str">
        <f>IF($G74="-","",私用_概要!$C$5&amp;"\"&amp;R74&amp;".lnk")</f>
        <v/>
      </c>
      <c r="T74" s="23" t="str">
        <f>IF($H74="-","",""""&amp;私用_概要!$C$7&amp;""" """&amp;$U74&amp;""" """&amp;$D74&amp;"""")</f>
        <v/>
      </c>
      <c r="U74" s="23" t="str">
        <f>IF($H74="-","",私用_概要!$C$6&amp;"\"&amp;$H74&amp;".lnk")</f>
        <v/>
      </c>
    </row>
    <row r="75" spans="1:21">
      <c r="A75" s="23">
        <v>71</v>
      </c>
      <c r="B75" s="23" t="s">
        <v>340</v>
      </c>
      <c r="C75" s="23" t="s">
        <v>198</v>
      </c>
      <c r="D75" s="23" t="s">
        <v>641</v>
      </c>
      <c r="E75" s="23" t="s">
        <v>203</v>
      </c>
      <c r="F75" s="23" t="s">
        <v>341</v>
      </c>
      <c r="G75" s="23" t="s">
        <v>201</v>
      </c>
      <c r="H75" s="23" t="s">
        <v>201</v>
      </c>
      <c r="J75" s="23" t="str">
        <f t="shared" si="6"/>
        <v/>
      </c>
      <c r="K75" s="23" t="str">
        <f ca="1">IFERROR(VLOOKUP($E75,私用_data!$C:$H,5,FALSE),"")</f>
        <v>220</v>
      </c>
      <c r="L75" s="23" t="str">
        <f ca="1">IFERROR(VLOOKUP($E75,私用_data!$C:$H,6,FALSE),"")</f>
        <v>22</v>
      </c>
      <c r="M75" s="23" t="str">
        <f ca="1">IF($B75="","","mkdir """&amp;N75&amp;""" &amp; """&amp;私用_概要!$C$7&amp;""" """&amp;N75&amp;"\"&amp;F75&amp;".lnk"" """&amp;D75&amp;"""")</f>
        <v>mkdir "%USERPROFILE%\AppData\Roaming\Microsoft\Windows\Start Menu\Programs\220_Doc_View" &amp; "C:\codes\vbs\command\CreateShortcutFile.vbs" "%USERPROFILE%\AppData\Roaming\Microsoft\Windows\Start Menu\Programs\220_Doc_View\PDFunny（PDF化）.lnk" "%USERPROFILE%\programs\prg_exe\PDFunny\jpg2pdf.exe"</v>
      </c>
      <c r="N75" s="23" t="str">
        <f ca="1">IF($B75="","",私用_概要!$C$4&amp;"\"&amp;K75&amp;"_"&amp;E75)</f>
        <v>%USERPROFILE%\AppData\Roaming\Microsoft\Windows\Start Menu\Programs\220_Doc_View</v>
      </c>
      <c r="O75" s="23" t="str">
        <f>IF($G75="-","",""""&amp;私用_概要!$C$7&amp;""" """&amp;$S75&amp;""" """&amp;$D75&amp;"""")</f>
        <v/>
      </c>
      <c r="P75" s="23" t="str">
        <f t="shared" si="4"/>
        <v/>
      </c>
      <c r="Q75" s="23" t="str">
        <f>IF(P75="","",COUNTIF(P$4:P75,P75))</f>
        <v/>
      </c>
      <c r="R75" s="23" t="str">
        <f t="shared" si="5"/>
        <v/>
      </c>
      <c r="S75" s="23" t="str">
        <f>IF($G75="-","",私用_概要!$C$5&amp;"\"&amp;R75&amp;".lnk")</f>
        <v/>
      </c>
      <c r="T75" s="23" t="str">
        <f>IF($H75="-","",""""&amp;私用_概要!$C$7&amp;""" """&amp;$U75&amp;""" """&amp;$D75&amp;"""")</f>
        <v/>
      </c>
      <c r="U75" s="23" t="str">
        <f>IF($H75="-","",私用_概要!$C$6&amp;"\"&amp;$H75&amp;".lnk")</f>
        <v/>
      </c>
    </row>
    <row r="76" spans="1:21">
      <c r="A76" s="23">
        <v>72</v>
      </c>
      <c r="B76" s="23" t="s">
        <v>342</v>
      </c>
      <c r="C76" s="23" t="s">
        <v>198</v>
      </c>
      <c r="D76" s="23" t="s">
        <v>642</v>
      </c>
      <c r="E76" s="23" t="s">
        <v>203</v>
      </c>
      <c r="F76" s="23" t="s">
        <v>343</v>
      </c>
      <c r="G76" s="23" t="s">
        <v>201</v>
      </c>
      <c r="H76" s="23" t="s">
        <v>201</v>
      </c>
      <c r="J76" s="23" t="str">
        <f t="shared" si="6"/>
        <v/>
      </c>
      <c r="K76" s="23" t="str">
        <f ca="1">IFERROR(VLOOKUP($E76,私用_data!$C:$H,5,FALSE),"")</f>
        <v>220</v>
      </c>
      <c r="L76" s="23" t="str">
        <f ca="1">IFERROR(VLOOKUP($E76,私用_data!$C:$H,6,FALSE),"")</f>
        <v>22</v>
      </c>
      <c r="M76" s="23" t="str">
        <f ca="1">IF($B76="","","mkdir """&amp;N76&amp;""" &amp; """&amp;私用_概要!$C$7&amp;""" """&amp;N76&amp;"\"&amp;F76&amp;".lnk"" """&amp;D76&amp;"""")</f>
        <v>mkdir "%USERPROFILE%\AppData\Roaming\Microsoft\Windows\Start Menu\Programs\220_Doc_View" &amp; "C:\codes\vbs\command\CreateShortcutFile.vbs" "%USERPROFILE%\AppData\Roaming\Microsoft\Windows\Start Menu\Programs\220_Doc_View\PDF-XChangeViewer.lnk" "%USERPROFILE%\programs\prg_exe\PDFX_Vwr_Port\PDFXCview.exe"</v>
      </c>
      <c r="N76" s="23" t="str">
        <f ca="1">IF($B76="","",私用_概要!$C$4&amp;"\"&amp;K76&amp;"_"&amp;E76)</f>
        <v>%USERPROFILE%\AppData\Roaming\Microsoft\Windows\Start Menu\Programs\220_Doc_View</v>
      </c>
      <c r="O76" s="23" t="str">
        <f>IF($G76="-","",""""&amp;私用_概要!$C$7&amp;""" """&amp;$S76&amp;""" """&amp;$D76&amp;"""")</f>
        <v/>
      </c>
      <c r="P76" s="23" t="str">
        <f t="shared" si="4"/>
        <v/>
      </c>
      <c r="Q76" s="23" t="str">
        <f>IF(P76="","",COUNTIF(P$4:P76,P76))</f>
        <v/>
      </c>
      <c r="R76" s="23" t="str">
        <f t="shared" si="5"/>
        <v/>
      </c>
      <c r="S76" s="23" t="str">
        <f>IF($G76="-","",私用_概要!$C$5&amp;"\"&amp;R76&amp;".lnk")</f>
        <v/>
      </c>
      <c r="T76" s="23" t="str">
        <f>IF($H76="-","",""""&amp;私用_概要!$C$7&amp;""" """&amp;$U76&amp;""" """&amp;$D76&amp;"""")</f>
        <v/>
      </c>
      <c r="U76" s="23" t="str">
        <f>IF($H76="-","",私用_概要!$C$6&amp;"\"&amp;$H76&amp;".lnk")</f>
        <v/>
      </c>
    </row>
    <row r="77" spans="1:21">
      <c r="A77" s="23">
        <v>73</v>
      </c>
      <c r="B77" s="23" t="s">
        <v>344</v>
      </c>
      <c r="C77" s="23" t="s">
        <v>198</v>
      </c>
      <c r="D77" s="23" t="s">
        <v>643</v>
      </c>
      <c r="E77" s="23" t="s">
        <v>203</v>
      </c>
      <c r="F77" s="23" t="s">
        <v>345</v>
      </c>
      <c r="G77" s="23" t="s">
        <v>201</v>
      </c>
      <c r="H77" s="23" t="s">
        <v>201</v>
      </c>
      <c r="J77" s="23" t="str">
        <f t="shared" si="6"/>
        <v/>
      </c>
      <c r="K77" s="23" t="str">
        <f ca="1">IFERROR(VLOOKUP($E77,私用_data!$C:$H,5,FALSE),"")</f>
        <v>220</v>
      </c>
      <c r="L77" s="23" t="str">
        <f ca="1">IFERROR(VLOOKUP($E77,私用_data!$C:$H,6,FALSE),"")</f>
        <v>22</v>
      </c>
      <c r="M77" s="23" t="str">
        <f ca="1">IF($B77="","","mkdir """&amp;N77&amp;""" &amp; """&amp;私用_概要!$C$7&amp;""" """&amp;N77&amp;"\"&amp;F77&amp;".lnk"" """&amp;D77&amp;"""")</f>
        <v>mkdir "%USERPROFILE%\AppData\Roaming\Microsoft\Windows\Start Menu\Programs\220_Doc_View" &amp; "C:\codes\vbs\command\CreateShortcutFile.vbs" "%USERPROFILE%\AppData\Roaming\Microsoft\Windows\Start Menu\Programs\220_Doc_View\PDF-XChangeEditor.lnk" "%USERPROFILE%\programs\prg_exe\PDF-XChangeEditor\PDFXEdit.exe"</v>
      </c>
      <c r="N77" s="23" t="str">
        <f ca="1">IF($B77="","",私用_概要!$C$4&amp;"\"&amp;K77&amp;"_"&amp;E77)</f>
        <v>%USERPROFILE%\AppData\Roaming\Microsoft\Windows\Start Menu\Programs\220_Doc_View</v>
      </c>
      <c r="O77" s="23" t="str">
        <f>IF($G77="-","",""""&amp;私用_概要!$C$7&amp;""" """&amp;$S77&amp;""" """&amp;$D77&amp;"""")</f>
        <v/>
      </c>
      <c r="P77" s="23" t="str">
        <f t="shared" si="4"/>
        <v/>
      </c>
      <c r="Q77" s="23" t="str">
        <f>IF(P77="","",COUNTIF(P$4:P77,P77))</f>
        <v/>
      </c>
      <c r="R77" s="23" t="str">
        <f t="shared" si="5"/>
        <v/>
      </c>
      <c r="S77" s="23" t="str">
        <f>IF($G77="-","",私用_概要!$C$5&amp;"\"&amp;R77&amp;".lnk")</f>
        <v/>
      </c>
      <c r="T77" s="23" t="str">
        <f>IF($H77="-","",""""&amp;私用_概要!$C$7&amp;""" """&amp;$U77&amp;""" """&amp;$D77&amp;"""")</f>
        <v/>
      </c>
      <c r="U77" s="23" t="str">
        <f>IF($H77="-","",私用_概要!$C$6&amp;"\"&amp;$H77&amp;".lnk")</f>
        <v/>
      </c>
    </row>
    <row r="78" spans="1:21">
      <c r="A78" s="23">
        <v>74</v>
      </c>
      <c r="B78" s="23" t="s">
        <v>346</v>
      </c>
      <c r="C78" s="23" t="s">
        <v>198</v>
      </c>
      <c r="D78" s="23" t="s">
        <v>644</v>
      </c>
      <c r="E78" s="23" t="s">
        <v>277</v>
      </c>
      <c r="F78" s="23" t="s">
        <v>347</v>
      </c>
      <c r="G78" s="23" t="str">
        <f>$F78</f>
        <v>pic2pdf（画像toPDF）</v>
      </c>
      <c r="H78" s="23" t="s">
        <v>201</v>
      </c>
      <c r="J78" s="23" t="str">
        <f t="shared" si="6"/>
        <v/>
      </c>
      <c r="K78" s="23" t="str">
        <f ca="1">IFERROR(VLOOKUP($E78,私用_data!$C:$H,5,FALSE),"")</f>
        <v>230</v>
      </c>
      <c r="L78" s="23" t="str">
        <f ca="1">IFERROR(VLOOKUP($E78,私用_data!$C:$H,6,FALSE),"")</f>
        <v>23</v>
      </c>
      <c r="M78" s="23" t="str">
        <f ca="1">IF($B78="","","mkdir """&amp;N78&amp;""" &amp; """&amp;私用_概要!$C$7&amp;""" """&amp;N78&amp;"\"&amp;F78&amp;".lnk"" """&amp;D78&amp;"""")</f>
        <v>mkdir "%USERPROFILE%\AppData\Roaming\Microsoft\Windows\Start Menu\Programs\230_Doc_Edit" &amp; "C:\codes\vbs\command\CreateShortcutFile.vbs" "%USERPROFILE%\AppData\Roaming\Microsoft\Windows\Start Menu\Programs\230_Doc_Edit\pic2pdf（画像toPDF）.lnk" "%USERPROFILE%\programs\prg_exe\pic2pdf\pic2pdf.exe"</v>
      </c>
      <c r="N78" s="23" t="str">
        <f ca="1">IF($B78="","",私用_概要!$C$4&amp;"\"&amp;K78&amp;"_"&amp;E78)</f>
        <v>%USERPROFILE%\AppData\Roaming\Microsoft\Windows\Start Menu\Programs\230_Doc_Edit</v>
      </c>
      <c r="O78" s="23" t="str">
        <f ca="1">IF($G78="-","",""""&amp;私用_概要!$C$7&amp;""" """&amp;$S78&amp;""" """&amp;$D78&amp;"""")</f>
        <v>"C:\codes\vbs\command\CreateShortcutFile.vbs" "%USERPROFILE%\AppData\Roaming\Microsoft\Windows\SendTo\231_pic2pdf（画像toPDF）.lnk" "%USERPROFILE%\programs\prg_exe\pic2pdf\pic2pdf.exe"</v>
      </c>
      <c r="P78" s="23" t="str">
        <f t="shared" ca="1" si="4"/>
        <v>23</v>
      </c>
      <c r="Q78" s="23">
        <f ca="1">IF(P78="","",COUNTIF(P$4:P78,P78))</f>
        <v>1</v>
      </c>
      <c r="R78" s="23" t="str">
        <f t="shared" ca="1" si="5"/>
        <v>231_pic2pdf（画像toPDF）</v>
      </c>
      <c r="S78" s="23" t="str">
        <f ca="1">IF($G78="-","",私用_概要!$C$5&amp;"\"&amp;R78&amp;".lnk")</f>
        <v>%USERPROFILE%\AppData\Roaming\Microsoft\Windows\SendTo\231_pic2pdf（画像toPDF）.lnk</v>
      </c>
      <c r="T78" s="23" t="str">
        <f>IF($H78="-","",""""&amp;私用_概要!$C$7&amp;""" """&amp;$U78&amp;""" """&amp;$D78&amp;"""")</f>
        <v/>
      </c>
      <c r="U78" s="23" t="str">
        <f>IF($H78="-","",私用_概要!$C$6&amp;"\"&amp;$H78&amp;".lnk")</f>
        <v/>
      </c>
    </row>
    <row r="79" spans="1:21">
      <c r="A79" s="23">
        <v>75</v>
      </c>
      <c r="B79" s="23" t="s">
        <v>348</v>
      </c>
      <c r="C79" s="23" t="s">
        <v>198</v>
      </c>
      <c r="D79" s="23" t="s">
        <v>645</v>
      </c>
      <c r="E79" s="23" t="s">
        <v>199</v>
      </c>
      <c r="F79" s="23" t="s">
        <v>349</v>
      </c>
      <c r="G79" s="23" t="s">
        <v>201</v>
      </c>
      <c r="H79" s="23" t="s">
        <v>201</v>
      </c>
      <c r="J79" s="23" t="str">
        <f t="shared" si="6"/>
        <v/>
      </c>
      <c r="K79" s="23" t="str">
        <f ca="1">IFERROR(VLOOKUP($E79,私用_data!$C:$H,5,FALSE),"")</f>
        <v>130</v>
      </c>
      <c r="L79" s="23" t="str">
        <f ca="1">IFERROR(VLOOKUP($E79,私用_data!$C:$H,6,FALSE),"")</f>
        <v>13</v>
      </c>
      <c r="M79" s="23" t="str">
        <f ca="1">IF($B79="","","mkdir """&amp;N79&amp;""" &amp; """&amp;私用_概要!$C$7&amp;""" """&amp;N79&amp;"\"&amp;F79&amp;".lnk"" """&amp;D79&amp;"""")</f>
        <v>mkdir "%USERPROFILE%\AppData\Roaming\Microsoft\Windows\Start Menu\Programs\130_Common_Edit" &amp; "C:\codes\vbs\command\CreateShortcutFile.vbs" "%USERPROFILE%\AppData\Roaming\Microsoft\Windows\Start Menu\Programs\130_Common_Edit\PuranFileRecovery（データ復元）.lnk" "%USERPROFILE%\programs\prg_exe\PuranFileRecoveryX64\Puran File Recovery.exe"</v>
      </c>
      <c r="N79" s="23" t="str">
        <f ca="1">IF($B79="","",私用_概要!$C$4&amp;"\"&amp;K79&amp;"_"&amp;E79)</f>
        <v>%USERPROFILE%\AppData\Roaming\Microsoft\Windows\Start Menu\Programs\130_Common_Edit</v>
      </c>
      <c r="O79" s="23" t="str">
        <f>IF($G79="-","",""""&amp;私用_概要!$C$7&amp;""" """&amp;$S79&amp;""" """&amp;$D79&amp;"""")</f>
        <v/>
      </c>
      <c r="P79" s="23" t="str">
        <f t="shared" si="4"/>
        <v/>
      </c>
      <c r="Q79" s="23" t="str">
        <f>IF(P79="","",COUNTIF(P$4:P79,P79))</f>
        <v/>
      </c>
      <c r="R79" s="23" t="str">
        <f t="shared" si="5"/>
        <v/>
      </c>
      <c r="S79" s="23" t="str">
        <f>IF($G79="-","",私用_概要!$C$5&amp;"\"&amp;R79&amp;".lnk")</f>
        <v/>
      </c>
      <c r="T79" s="23" t="str">
        <f>IF($H79="-","",""""&amp;私用_概要!$C$7&amp;""" """&amp;$U79&amp;""" """&amp;$D79&amp;"""")</f>
        <v/>
      </c>
      <c r="U79" s="23" t="str">
        <f>IF($H79="-","",私用_概要!$C$6&amp;"\"&amp;$H79&amp;".lnk")</f>
        <v/>
      </c>
    </row>
    <row r="80" spans="1:21">
      <c r="A80" s="23">
        <v>76</v>
      </c>
      <c r="B80" s="23" t="s">
        <v>350</v>
      </c>
      <c r="C80" s="23" t="s">
        <v>198</v>
      </c>
      <c r="D80" s="23" t="s">
        <v>646</v>
      </c>
      <c r="E80" s="23" t="s">
        <v>216</v>
      </c>
      <c r="F80" s="23" t="s">
        <v>351</v>
      </c>
      <c r="G80" s="23" t="s">
        <v>201</v>
      </c>
      <c r="H80" s="23" t="s">
        <v>201</v>
      </c>
      <c r="J80" s="23" t="str">
        <f t="shared" si="6"/>
        <v/>
      </c>
      <c r="K80" s="23" t="str">
        <f ca="1">IFERROR(VLOOKUP($E80,私用_data!$C:$H,5,FALSE),"")</f>
        <v>720</v>
      </c>
      <c r="L80" s="23" t="str">
        <f ca="1">IFERROR(VLOOKUP($E80,私用_data!$C:$H,6,FALSE),"")</f>
        <v>72</v>
      </c>
      <c r="M80" s="23" t="str">
        <f ca="1">IF($B80="","","mkdir """&amp;N80&amp;""" &amp; """&amp;私用_概要!$C$7&amp;""" """&amp;N80&amp;"\"&amp;F80&amp;".lnk"" """&amp;D80&amp;"""")</f>
        <v>mkdir "%USERPROFILE%\AppData\Roaming\Microsoft\Windows\Start Menu\Programs\720_Utility_Other" &amp; "C:\codes\vbs\command\CreateShortcutFile.vbs" "%USERPROFILE%\AppData\Roaming\Microsoft\Windows\Start Menu\Programs\720_Utility_Other\radikool（ラジオ試聴）.lnk" "%USERPROFILE%\programs\prg_exe\radikool\Radikool.exe"</v>
      </c>
      <c r="N80" s="23" t="str">
        <f ca="1">IF($B80="","",私用_概要!$C$4&amp;"\"&amp;K80&amp;"_"&amp;E80)</f>
        <v>%USERPROFILE%\AppData\Roaming\Microsoft\Windows\Start Menu\Programs\720_Utility_Other</v>
      </c>
      <c r="O80" s="23" t="str">
        <f>IF($G80="-","",""""&amp;私用_概要!$C$7&amp;""" """&amp;$S80&amp;""" """&amp;$D80&amp;"""")</f>
        <v/>
      </c>
      <c r="P80" s="23" t="str">
        <f t="shared" si="4"/>
        <v/>
      </c>
      <c r="Q80" s="23" t="str">
        <f>IF(P80="","",COUNTIF(P$4:P80,P80))</f>
        <v/>
      </c>
      <c r="R80" s="23" t="str">
        <f t="shared" si="5"/>
        <v/>
      </c>
      <c r="S80" s="23" t="str">
        <f>IF($G80="-","",私用_概要!$C$5&amp;"\"&amp;R80&amp;".lnk")</f>
        <v/>
      </c>
      <c r="T80" s="23" t="str">
        <f>IF($H80="-","",""""&amp;私用_概要!$C$7&amp;""" """&amp;$U80&amp;""" """&amp;$D80&amp;"""")</f>
        <v/>
      </c>
      <c r="U80" s="23" t="str">
        <f>IF($H80="-","",私用_概要!$C$6&amp;"\"&amp;$H80&amp;".lnk")</f>
        <v/>
      </c>
    </row>
    <row r="81" spans="1:21">
      <c r="A81" s="23">
        <v>77</v>
      </c>
      <c r="B81" s="23" t="s">
        <v>352</v>
      </c>
      <c r="C81" s="23" t="s">
        <v>198</v>
      </c>
      <c r="D81" s="23" t="s">
        <v>647</v>
      </c>
      <c r="E81" s="23" t="s">
        <v>216</v>
      </c>
      <c r="F81" s="23" t="s">
        <v>353</v>
      </c>
      <c r="G81" s="23" t="s">
        <v>201</v>
      </c>
      <c r="H81" s="23" t="s">
        <v>201</v>
      </c>
      <c r="J81" s="23" t="str">
        <f t="shared" si="6"/>
        <v/>
      </c>
      <c r="K81" s="23" t="str">
        <f ca="1">IFERROR(VLOOKUP($E81,私用_data!$C:$H,5,FALSE),"")</f>
        <v>720</v>
      </c>
      <c r="L81" s="23" t="str">
        <f ca="1">IFERROR(VLOOKUP($E81,私用_data!$C:$H,6,FALSE),"")</f>
        <v>72</v>
      </c>
      <c r="M81" s="23" t="str">
        <f ca="1">IF($B81="","","mkdir """&amp;N81&amp;""" &amp; """&amp;私用_概要!$C$7&amp;""" """&amp;N81&amp;"\"&amp;F81&amp;".lnk"" """&amp;D81&amp;"""")</f>
        <v>mkdir "%USERPROFILE%\AppData\Roaming\Microsoft\Windows\Start Menu\Programs\720_Utility_Other" &amp; "C:\codes\vbs\command\CreateShortcutFile.vbs" "%USERPROFILE%\AppData\Roaming\Microsoft\Windows\Start Menu\Programs\720_Utility_Other\Rapture（スクリーンショット）.lnk" "%USERPROFILE%\programs\prg_exe\Rapture\rapture.exe"</v>
      </c>
      <c r="N81" s="23" t="str">
        <f ca="1">IF($B81="","",私用_概要!$C$4&amp;"\"&amp;K81&amp;"_"&amp;E81)</f>
        <v>%USERPROFILE%\AppData\Roaming\Microsoft\Windows\Start Menu\Programs\720_Utility_Other</v>
      </c>
      <c r="O81" s="23" t="str">
        <f>IF($G81="-","",""""&amp;私用_概要!$C$7&amp;""" """&amp;$S81&amp;""" """&amp;$D81&amp;"""")</f>
        <v/>
      </c>
      <c r="P81" s="23" t="str">
        <f t="shared" si="4"/>
        <v/>
      </c>
      <c r="Q81" s="23" t="str">
        <f>IF(P81="","",COUNTIF(P$4:P81,P81))</f>
        <v/>
      </c>
      <c r="R81" s="23" t="str">
        <f t="shared" si="5"/>
        <v/>
      </c>
      <c r="S81" s="23" t="str">
        <f>IF($G81="-","",私用_概要!$C$5&amp;"\"&amp;R81&amp;".lnk")</f>
        <v/>
      </c>
      <c r="T81" s="23" t="str">
        <f>IF($H81="-","",""""&amp;私用_概要!$C$7&amp;""" """&amp;$U81&amp;""" """&amp;$D81&amp;"""")</f>
        <v/>
      </c>
      <c r="U81" s="23" t="str">
        <f>IF($H81="-","",私用_概要!$C$6&amp;"\"&amp;$H81&amp;".lnk")</f>
        <v/>
      </c>
    </row>
    <row r="82" spans="1:21">
      <c r="A82" s="23">
        <v>78</v>
      </c>
      <c r="B82" s="23" t="s">
        <v>354</v>
      </c>
      <c r="C82" s="23" t="s">
        <v>198</v>
      </c>
      <c r="D82" s="23" t="s">
        <v>648</v>
      </c>
      <c r="E82" s="23" t="s">
        <v>199</v>
      </c>
      <c r="F82" s="23" t="s">
        <v>355</v>
      </c>
      <c r="G82" s="23" t="s">
        <v>201</v>
      </c>
      <c r="H82" s="23" t="s">
        <v>201</v>
      </c>
      <c r="J82" s="23" t="str">
        <f t="shared" si="6"/>
        <v/>
      </c>
      <c r="K82" s="23" t="str">
        <f ca="1">IFERROR(VLOOKUP($E82,私用_data!$C:$H,5,FALSE),"")</f>
        <v>130</v>
      </c>
      <c r="L82" s="23" t="str">
        <f ca="1">IFERROR(VLOOKUP($E82,私用_data!$C:$H,6,FALSE),"")</f>
        <v>13</v>
      </c>
      <c r="M82" s="23" t="str">
        <f ca="1">IF($B82="","","mkdir """&amp;N82&amp;""" &amp; """&amp;私用_概要!$C$7&amp;""" """&amp;N82&amp;"\"&amp;F82&amp;".lnk"" """&amp;D82&amp;"""")</f>
        <v>mkdir "%USERPROFILE%\AppData\Roaming\Microsoft\Windows\Start Menu\Programs\130_Common_Edit" &amp; "C:\codes\vbs\command\CreateShortcutFile.vbs" "%USERPROFILE%\AppData\Roaming\Microsoft\Windows\Start Menu\Programs\130_Common_Edit\Recuva（データ復元）.lnk" "%USERPROFILE%\programs\prg_exe\Recuva\recuva64.exe"</v>
      </c>
      <c r="N82" s="23" t="str">
        <f ca="1">IF($B82="","",私用_概要!$C$4&amp;"\"&amp;K82&amp;"_"&amp;E82)</f>
        <v>%USERPROFILE%\AppData\Roaming\Microsoft\Windows\Start Menu\Programs\130_Common_Edit</v>
      </c>
      <c r="O82" s="23" t="str">
        <f>IF($G82="-","",""""&amp;私用_概要!$C$7&amp;""" """&amp;$S82&amp;""" """&amp;$D82&amp;"""")</f>
        <v/>
      </c>
      <c r="P82" s="23" t="str">
        <f t="shared" si="4"/>
        <v/>
      </c>
      <c r="Q82" s="23" t="str">
        <f>IF(P82="","",COUNTIF(P$4:P82,P82))</f>
        <v/>
      </c>
      <c r="R82" s="23" t="str">
        <f t="shared" si="5"/>
        <v/>
      </c>
      <c r="S82" s="23" t="str">
        <f>IF($G82="-","",私用_概要!$C$5&amp;"\"&amp;R82&amp;".lnk")</f>
        <v/>
      </c>
      <c r="T82" s="23" t="str">
        <f>IF($H82="-","",""""&amp;私用_概要!$C$7&amp;""" """&amp;$U82&amp;""" """&amp;$D82&amp;"""")</f>
        <v/>
      </c>
      <c r="U82" s="23" t="str">
        <f>IF($H82="-","",私用_概要!$C$6&amp;"\"&amp;$H82&amp;".lnk")</f>
        <v/>
      </c>
    </row>
    <row r="83" spans="1:21">
      <c r="A83" s="23">
        <v>79</v>
      </c>
      <c r="B83" s="23" t="s">
        <v>356</v>
      </c>
      <c r="C83" s="23" t="s">
        <v>198</v>
      </c>
      <c r="D83" s="23" t="s">
        <v>649</v>
      </c>
      <c r="E83" s="23" t="s">
        <v>227</v>
      </c>
      <c r="F83" s="23" t="s">
        <v>357</v>
      </c>
      <c r="G83" s="23" t="s">
        <v>201</v>
      </c>
      <c r="H83" s="23" t="s">
        <v>201</v>
      </c>
      <c r="J83" s="23" t="str">
        <f t="shared" si="6"/>
        <v/>
      </c>
      <c r="K83" s="23" t="str">
        <f ca="1">IFERROR(VLOOKUP($E83,私用_data!$C:$H,5,FALSE),"")</f>
        <v>710</v>
      </c>
      <c r="L83" s="23" t="str">
        <f ca="1">IFERROR(VLOOKUP($E83,私用_data!$C:$H,6,FALSE),"")</f>
        <v>71</v>
      </c>
      <c r="M83" s="23" t="str">
        <f ca="1">IF($B83="","","mkdir """&amp;N83&amp;""" &amp; """&amp;私用_概要!$C$7&amp;""" """&amp;N83&amp;"\"&amp;F83&amp;".lnk"" """&amp;D83&amp;"""")</f>
        <v>mkdir "%USERPROFILE%\AppData\Roaming\Microsoft\Windows\Start Menu\Programs\710_Utility_System" &amp; "C:\codes\vbs\command\CreateShortcutFile.vbs" "%USERPROFILE%\AppData\Roaming\Microsoft\Windows\Start Menu\Programs\710_Utility_System\regBaron（レジストリ変更監視）.lnk" "%USERPROFILE%\programs\prg_exe\regBaron\regBaron64.exe"</v>
      </c>
      <c r="N83" s="23" t="str">
        <f ca="1">IF($B83="","",私用_概要!$C$4&amp;"\"&amp;K83&amp;"_"&amp;E83)</f>
        <v>%USERPROFILE%\AppData\Roaming\Microsoft\Windows\Start Menu\Programs\710_Utility_System</v>
      </c>
      <c r="O83" s="23" t="str">
        <f>IF($G83="-","",""""&amp;私用_概要!$C$7&amp;""" """&amp;$S83&amp;""" """&amp;$D83&amp;"""")</f>
        <v/>
      </c>
      <c r="P83" s="23" t="str">
        <f t="shared" si="4"/>
        <v/>
      </c>
      <c r="Q83" s="23" t="str">
        <f>IF(P83="","",COUNTIF(P$4:P83,P83))</f>
        <v/>
      </c>
      <c r="R83" s="23" t="str">
        <f t="shared" si="5"/>
        <v/>
      </c>
      <c r="S83" s="23" t="str">
        <f>IF($G83="-","",私用_概要!$C$5&amp;"\"&amp;R83&amp;".lnk")</f>
        <v/>
      </c>
      <c r="T83" s="23" t="str">
        <f>IF($H83="-","",""""&amp;私用_概要!$C$7&amp;""" """&amp;$U83&amp;""" """&amp;$D83&amp;"""")</f>
        <v/>
      </c>
      <c r="U83" s="23" t="str">
        <f>IF($H83="-","",私用_概要!$C$6&amp;"\"&amp;$H83&amp;".lnk")</f>
        <v/>
      </c>
    </row>
    <row r="84" spans="1:21">
      <c r="A84" s="23">
        <v>80</v>
      </c>
      <c r="B84" s="23" t="s">
        <v>358</v>
      </c>
      <c r="C84" s="23" t="s">
        <v>198</v>
      </c>
      <c r="D84" s="23" t="s">
        <v>650</v>
      </c>
      <c r="E84" s="23" t="s">
        <v>332</v>
      </c>
      <c r="F84" s="23" t="s">
        <v>359</v>
      </c>
      <c r="G84" s="23" t="s">
        <v>201</v>
      </c>
      <c r="H84" s="23" t="s">
        <v>201</v>
      </c>
      <c r="J84" s="23" t="str">
        <f t="shared" si="6"/>
        <v/>
      </c>
      <c r="K84" s="23" t="str">
        <f ca="1">IFERROR(VLOOKUP($E84,私用_data!$C:$H,5,FALSE),"")</f>
        <v>620</v>
      </c>
      <c r="L84" s="23" t="str">
        <f ca="1">IFERROR(VLOOKUP($E84,私用_data!$C:$H,6,FALSE),"")</f>
        <v>62</v>
      </c>
      <c r="M84" s="23" t="str">
        <f ca="1">IF($B84="","","mkdir """&amp;N84&amp;""" &amp; """&amp;私用_概要!$C$7&amp;""" """&amp;N84&amp;"\"&amp;F84&amp;".lnk"" """&amp;D84&amp;"""")</f>
        <v>mkdir "%USERPROFILE%\AppData\Roaming\Microsoft\Windows\Start Menu\Programs\620_Network_Local" &amp; "C:\codes\vbs\command\CreateShortcutFile.vbs" "%USERPROFILE%\AppData\Roaming\Microsoft\Windows\Start Menu\Programs\620_Network_Local\Rlogin（ターミナルソフト）.lnk" "%USERPROFILE%\programs\prg_exe\RLogin\RLogin.exe"</v>
      </c>
      <c r="N84" s="23" t="str">
        <f ca="1">IF($B84="","",私用_概要!$C$4&amp;"\"&amp;K84&amp;"_"&amp;E84)</f>
        <v>%USERPROFILE%\AppData\Roaming\Microsoft\Windows\Start Menu\Programs\620_Network_Local</v>
      </c>
      <c r="O84" s="23" t="str">
        <f>IF($G84="-","",""""&amp;私用_概要!$C$7&amp;""" """&amp;$S84&amp;""" """&amp;$D84&amp;"""")</f>
        <v/>
      </c>
      <c r="P84" s="23" t="str">
        <f t="shared" si="4"/>
        <v/>
      </c>
      <c r="Q84" s="23" t="str">
        <f>IF(P84="","",COUNTIF(P$4:P84,P84))</f>
        <v/>
      </c>
      <c r="R84" s="23" t="str">
        <f t="shared" si="5"/>
        <v/>
      </c>
      <c r="S84" s="23" t="str">
        <f>IF($G84="-","",私用_概要!$C$5&amp;"\"&amp;R84&amp;".lnk")</f>
        <v/>
      </c>
      <c r="T84" s="23" t="str">
        <f>IF($H84="-","",""""&amp;私用_概要!$C$7&amp;""" """&amp;$U84&amp;""" """&amp;$D84&amp;"""")</f>
        <v/>
      </c>
      <c r="U84" s="23" t="str">
        <f>IF($H84="-","",私用_概要!$C$6&amp;"\"&amp;$H84&amp;".lnk")</f>
        <v/>
      </c>
    </row>
    <row r="85" spans="1:21">
      <c r="A85" s="23">
        <v>81</v>
      </c>
      <c r="B85" s="23" t="s">
        <v>360</v>
      </c>
      <c r="C85" s="23" t="s">
        <v>198</v>
      </c>
      <c r="D85" s="23" t="s">
        <v>651</v>
      </c>
      <c r="E85" s="23" t="s">
        <v>277</v>
      </c>
      <c r="F85" s="23" t="s">
        <v>360</v>
      </c>
      <c r="G85" s="23" t="s">
        <v>201</v>
      </c>
      <c r="H85" s="23" t="s">
        <v>201</v>
      </c>
      <c r="J85" s="23" t="str">
        <f t="shared" si="6"/>
        <v/>
      </c>
      <c r="K85" s="23" t="str">
        <f ca="1">IFERROR(VLOOKUP($E85,私用_data!$C:$H,5,FALSE),"")</f>
        <v>230</v>
      </c>
      <c r="L85" s="23" t="str">
        <f ca="1">IFERROR(VLOOKUP($E85,私用_data!$C:$H,6,FALSE),"")</f>
        <v>23</v>
      </c>
      <c r="M85" s="23" t="str">
        <f ca="1">IF($B85="","","mkdir """&amp;N85&amp;""" &amp; """&amp;私用_概要!$C$7&amp;""" """&amp;N85&amp;"\"&amp;F85&amp;".lnk"" """&amp;D85&amp;"""")</f>
        <v>mkdir "%USERPROFILE%\AppData\Roaming\Microsoft\Windows\Start Menu\Programs\230_Doc_Edit" &amp; "C:\codes\vbs\command\CreateShortcutFile.vbs" "%USERPROFILE%\AppData\Roaming\Microsoft\Windows\Start Menu\Programs\230_Doc_Edit\SakuraEditer.lnk" "%USERPROFILE%\programs\prg_exe\SakuraEditer\sakura.exe"</v>
      </c>
      <c r="N85" s="23" t="str">
        <f ca="1">IF($B85="","",私用_概要!$C$4&amp;"\"&amp;K85&amp;"_"&amp;E85)</f>
        <v>%USERPROFILE%\AppData\Roaming\Microsoft\Windows\Start Menu\Programs\230_Doc_Edit</v>
      </c>
      <c r="O85" s="23" t="str">
        <f>IF($G85="-","",""""&amp;私用_概要!$C$7&amp;""" """&amp;$S85&amp;""" """&amp;$D85&amp;"""")</f>
        <v/>
      </c>
      <c r="P85" s="23" t="str">
        <f t="shared" si="4"/>
        <v/>
      </c>
      <c r="Q85" s="23" t="str">
        <f>IF(P85="","",COUNTIF(P$4:P85,P85))</f>
        <v/>
      </c>
      <c r="R85" s="23" t="str">
        <f t="shared" si="5"/>
        <v/>
      </c>
      <c r="S85" s="23" t="str">
        <f>IF($G85="-","",私用_概要!$C$5&amp;"\"&amp;R85&amp;".lnk")</f>
        <v/>
      </c>
      <c r="T85" s="23" t="str">
        <f>IF($H85="-","",""""&amp;私用_概要!$C$7&amp;""" """&amp;$U85&amp;""" """&amp;$D85&amp;"""")</f>
        <v/>
      </c>
      <c r="U85" s="23" t="str">
        <f>IF($H85="-","",私用_概要!$C$6&amp;"\"&amp;$H85&amp;".lnk")</f>
        <v/>
      </c>
    </row>
    <row r="86" spans="1:21">
      <c r="A86" s="23">
        <v>82</v>
      </c>
      <c r="B86" s="23" t="s">
        <v>361</v>
      </c>
      <c r="C86" s="23" t="s">
        <v>198</v>
      </c>
      <c r="D86" s="23" t="s">
        <v>652</v>
      </c>
      <c r="E86" s="23" t="s">
        <v>256</v>
      </c>
      <c r="F86" s="23" t="s">
        <v>362</v>
      </c>
      <c r="G86" s="23" t="s">
        <v>201</v>
      </c>
      <c r="H86" s="23" t="s">
        <v>201</v>
      </c>
      <c r="J86" s="23" t="str">
        <f t="shared" si="6"/>
        <v/>
      </c>
      <c r="K86" s="23" t="str">
        <f ca="1">IFERROR(VLOOKUP($E86,私用_data!$C:$H,5,FALSE),"")</f>
        <v>110</v>
      </c>
      <c r="L86" s="23" t="str">
        <f ca="1">IFERROR(VLOOKUP($E86,私用_data!$C:$H,6,FALSE),"")</f>
        <v>11</v>
      </c>
      <c r="M86" s="23" t="str">
        <f ca="1">IF($B86="","","mkdir """&amp;N86&amp;""" &amp; """&amp;私用_概要!$C$7&amp;""" """&amp;N86&amp;"\"&amp;F86&amp;".lnk"" """&amp;D86&amp;"""")</f>
        <v>mkdir "%USERPROFILE%\AppData\Roaming\Microsoft\Windows\Start Menu\Programs\110_Common_Analyze" &amp; "C:\codes\vbs\command\CreateShortcutFile.vbs" "%USERPROFILE%\AppData\Roaming\Microsoft\Windows\Start Menu\Programs\110_Common_Analyze\ShadowExplorer（シャドウコピー閲覧）.lnk" "%USERPROFILE%\programs\prg_exe\ShadowExplorerPortable\ShadowExplorerPortable.exe"</v>
      </c>
      <c r="N86" s="23" t="str">
        <f ca="1">IF($B86="","",私用_概要!$C$4&amp;"\"&amp;K86&amp;"_"&amp;E86)</f>
        <v>%USERPROFILE%\AppData\Roaming\Microsoft\Windows\Start Menu\Programs\110_Common_Analyze</v>
      </c>
      <c r="O86" s="23" t="str">
        <f>IF($G86="-","",""""&amp;私用_概要!$C$7&amp;""" """&amp;$S86&amp;""" """&amp;$D86&amp;"""")</f>
        <v/>
      </c>
      <c r="P86" s="23" t="str">
        <f t="shared" si="4"/>
        <v/>
      </c>
      <c r="Q86" s="23" t="str">
        <f>IF(P86="","",COUNTIF(P$4:P86,P86))</f>
        <v/>
      </c>
      <c r="R86" s="23" t="str">
        <f t="shared" si="5"/>
        <v/>
      </c>
      <c r="S86" s="23" t="str">
        <f>IF($G86="-","",私用_概要!$C$5&amp;"\"&amp;R86&amp;".lnk")</f>
        <v/>
      </c>
      <c r="T86" s="23" t="str">
        <f>IF($H86="-","",""""&amp;私用_概要!$C$7&amp;""" """&amp;$U86&amp;""" """&amp;$D86&amp;"""")</f>
        <v/>
      </c>
      <c r="U86" s="23" t="str">
        <f>IF($H86="-","",私用_概要!$C$6&amp;"\"&amp;$H86&amp;".lnk")</f>
        <v/>
      </c>
    </row>
    <row r="87" spans="1:21">
      <c r="A87" s="23">
        <v>83</v>
      </c>
      <c r="B87" s="23" t="s">
        <v>363</v>
      </c>
      <c r="C87" s="23" t="s">
        <v>198</v>
      </c>
      <c r="D87" s="23" t="s">
        <v>653</v>
      </c>
      <c r="E87" s="23" t="s">
        <v>283</v>
      </c>
      <c r="F87" s="23" t="s">
        <v>364</v>
      </c>
      <c r="G87" s="23" t="str">
        <f>$F87</f>
        <v>縮小専用（画像縮小）</v>
      </c>
      <c r="H87" s="23" t="s">
        <v>201</v>
      </c>
      <c r="J87" s="23" t="str">
        <f t="shared" si="6"/>
        <v/>
      </c>
      <c r="K87" s="23" t="str">
        <f ca="1">IFERROR(VLOOKUP($E87,私用_data!$C:$H,5,FALSE),"")</f>
        <v>530</v>
      </c>
      <c r="L87" s="23" t="str">
        <f ca="1">IFERROR(VLOOKUP($E87,私用_data!$C:$H,6,FALSE),"")</f>
        <v>53</v>
      </c>
      <c r="M87" s="23" t="str">
        <f ca="1">IF($B87="","","mkdir """&amp;N87&amp;""" &amp; """&amp;私用_概要!$C$7&amp;""" """&amp;N87&amp;"\"&amp;F87&amp;".lnk"" """&amp;D87&amp;"""")</f>
        <v>mkdir "%USERPROFILE%\AppData\Roaming\Microsoft\Windows\Start Menu\Programs\530_Picture_Edit" &amp; "C:\codes\vbs\command\CreateShortcutFile.vbs" "%USERPROFILE%\AppData\Roaming\Microsoft\Windows\Start Menu\Programs\530_Picture_Edit\縮小専用（画像縮小）.lnk" "%USERPROFILE%\programs\prg_exe\Shukusen\ShukuSen.exe"</v>
      </c>
      <c r="N87" s="23" t="str">
        <f ca="1">IF($B87="","",私用_概要!$C$4&amp;"\"&amp;K87&amp;"_"&amp;E87)</f>
        <v>%USERPROFILE%\AppData\Roaming\Microsoft\Windows\Start Menu\Programs\530_Picture_Edit</v>
      </c>
      <c r="O87" s="23" t="str">
        <f ca="1">IF($G87="-","",""""&amp;私用_概要!$C$7&amp;""" """&amp;$S87&amp;""" """&amp;$D87&amp;"""")</f>
        <v>"C:\codes\vbs\command\CreateShortcutFile.vbs" "%USERPROFILE%\AppData\Roaming\Microsoft\Windows\SendTo\532_縮小専用（画像縮小）.lnk" "%USERPROFILE%\programs\prg_exe\Shukusen\ShukuSen.exe"</v>
      </c>
      <c r="P87" s="23" t="str">
        <f t="shared" ca="1" si="4"/>
        <v>53</v>
      </c>
      <c r="Q87" s="23">
        <f ca="1">IF(P87="","",COUNTIF(P$4:P87,P87))</f>
        <v>2</v>
      </c>
      <c r="R87" s="23" t="str">
        <f t="shared" ca="1" si="5"/>
        <v>532_縮小専用（画像縮小）</v>
      </c>
      <c r="S87" s="23" t="str">
        <f ca="1">IF($G87="-","",私用_概要!$C$5&amp;"\"&amp;R87&amp;".lnk")</f>
        <v>%USERPROFILE%\AppData\Roaming\Microsoft\Windows\SendTo\532_縮小専用（画像縮小）.lnk</v>
      </c>
      <c r="T87" s="23" t="str">
        <f>IF($H87="-","",""""&amp;私用_概要!$C$7&amp;""" """&amp;$U87&amp;""" """&amp;$D87&amp;"""")</f>
        <v/>
      </c>
      <c r="U87" s="23" t="str">
        <f>IF($H87="-","",私用_概要!$C$6&amp;"\"&amp;$H87&amp;".lnk")</f>
        <v/>
      </c>
    </row>
    <row r="88" spans="1:21">
      <c r="A88" s="23">
        <v>84</v>
      </c>
      <c r="B88" s="23" t="s">
        <v>365</v>
      </c>
      <c r="C88" s="23" t="s">
        <v>198</v>
      </c>
      <c r="D88" s="23" t="s">
        <v>654</v>
      </c>
      <c r="E88" s="23" t="s">
        <v>219</v>
      </c>
      <c r="F88" s="23" t="s">
        <v>366</v>
      </c>
      <c r="G88" s="23" t="s">
        <v>201</v>
      </c>
      <c r="H88" s="23" t="s">
        <v>201</v>
      </c>
      <c r="J88" s="23" t="str">
        <f t="shared" si="6"/>
        <v/>
      </c>
      <c r="K88" s="23" t="str">
        <f ca="1">IFERROR(VLOOKUP($E88,私用_data!$C:$H,5,FALSE),"")</f>
        <v>610</v>
      </c>
      <c r="L88" s="23" t="str">
        <f ca="1">IFERROR(VLOOKUP($E88,私用_data!$C:$H,6,FALSE),"")</f>
        <v>61</v>
      </c>
      <c r="M88" s="23" t="str">
        <f ca="1">IF($B88="","","mkdir """&amp;N88&amp;""" &amp; """&amp;私用_概要!$C$7&amp;""" """&amp;N88&amp;"\"&amp;F88&amp;".lnk"" """&amp;D88&amp;"""")</f>
        <v>mkdir "%USERPROFILE%\AppData\Roaming\Microsoft\Windows\Start Menu\Programs\610_Network_Global" &amp; "C:\codes\vbs\command\CreateShortcutFile.vbs" "%USERPROFILE%\AppData\Roaming\Microsoft\Windows\Start Menu\Programs\610_Network_Global\Skype.lnk" "%USERPROFILE%\programs\prg_exe\SkypePortable\SkypePortable.exe"</v>
      </c>
      <c r="N88" s="23" t="str">
        <f ca="1">IF($B88="","",私用_概要!$C$4&amp;"\"&amp;K88&amp;"_"&amp;E88)</f>
        <v>%USERPROFILE%\AppData\Roaming\Microsoft\Windows\Start Menu\Programs\610_Network_Global</v>
      </c>
      <c r="O88" s="23" t="str">
        <f>IF($G88="-","",""""&amp;私用_概要!$C$7&amp;""" """&amp;$S88&amp;""" """&amp;$D88&amp;"""")</f>
        <v/>
      </c>
      <c r="P88" s="23" t="str">
        <f t="shared" si="4"/>
        <v/>
      </c>
      <c r="Q88" s="23" t="str">
        <f>IF(P88="","",COUNTIF(P$4:P88,P88))</f>
        <v/>
      </c>
      <c r="R88" s="23" t="str">
        <f t="shared" si="5"/>
        <v/>
      </c>
      <c r="S88" s="23" t="str">
        <f>IF($G88="-","",私用_概要!$C$5&amp;"\"&amp;R88&amp;".lnk")</f>
        <v/>
      </c>
      <c r="T88" s="23" t="str">
        <f>IF($H88="-","",""""&amp;私用_概要!$C$7&amp;""" """&amp;$U88&amp;""" """&amp;$D88&amp;"""")</f>
        <v/>
      </c>
      <c r="U88" s="23" t="str">
        <f>IF($H88="-","",私用_概要!$C$6&amp;"\"&amp;$H88&amp;".lnk")</f>
        <v/>
      </c>
    </row>
    <row r="89" spans="1:21">
      <c r="A89" s="23">
        <v>85</v>
      </c>
      <c r="B89" s="23" t="s">
        <v>367</v>
      </c>
      <c r="C89" s="23" t="s">
        <v>198</v>
      </c>
      <c r="D89" s="23" t="s">
        <v>655</v>
      </c>
      <c r="E89" s="23" t="s">
        <v>199</v>
      </c>
      <c r="F89" s="23" t="s">
        <v>368</v>
      </c>
      <c r="G89" s="23" t="s">
        <v>201</v>
      </c>
      <c r="H89" s="23" t="s">
        <v>201</v>
      </c>
      <c r="J89" s="23" t="str">
        <f t="shared" si="6"/>
        <v/>
      </c>
      <c r="K89" s="23" t="str">
        <f ca="1">IFERROR(VLOOKUP($E89,私用_data!$C:$H,5,FALSE),"")</f>
        <v>130</v>
      </c>
      <c r="L89" s="23" t="str">
        <f ca="1">IFERROR(VLOOKUP($E89,私用_data!$C:$H,6,FALSE),"")</f>
        <v>13</v>
      </c>
      <c r="M89" s="23" t="str">
        <f ca="1">IF($B89="","","mkdir """&amp;N89&amp;""" &amp; """&amp;私用_概要!$C$7&amp;""" """&amp;N89&amp;"\"&amp;F89&amp;".lnk"" """&amp;D89&amp;"""")</f>
        <v>mkdir "%USERPROFILE%\AppData\Roaming\Microsoft\Windows\Start Menu\Programs\130_Common_Edit" &amp; "C:\codes\vbs\command\CreateShortcutFile.vbs" "%USERPROFILE%\AppData\Roaming\Microsoft\Windows\Start Menu\Programs\130_Common_Edit\SoftPerfectFileRecovery（データ復元）.lnk" "%USERPROFILE%\programs\prg_exe\SoftPerfectFileRecovery\file_recovery.exe"</v>
      </c>
      <c r="N89" s="23" t="str">
        <f ca="1">IF($B89="","",私用_概要!$C$4&amp;"\"&amp;K89&amp;"_"&amp;E89)</f>
        <v>%USERPROFILE%\AppData\Roaming\Microsoft\Windows\Start Menu\Programs\130_Common_Edit</v>
      </c>
      <c r="O89" s="23" t="str">
        <f>IF($G89="-","",""""&amp;私用_概要!$C$7&amp;""" """&amp;$S89&amp;""" """&amp;$D89&amp;"""")</f>
        <v/>
      </c>
      <c r="P89" s="23" t="str">
        <f t="shared" si="4"/>
        <v/>
      </c>
      <c r="Q89" s="23" t="str">
        <f>IF(P89="","",COUNTIF(P$4:P89,P89))</f>
        <v/>
      </c>
      <c r="R89" s="23" t="str">
        <f t="shared" si="5"/>
        <v/>
      </c>
      <c r="S89" s="23" t="str">
        <f>IF($G89="-","",私用_概要!$C$5&amp;"\"&amp;R89&amp;".lnk")</f>
        <v/>
      </c>
      <c r="T89" s="23" t="str">
        <f>IF($H89="-","",""""&amp;私用_概要!$C$7&amp;""" """&amp;$U89&amp;""" """&amp;$D89&amp;"""")</f>
        <v/>
      </c>
      <c r="U89" s="23" t="str">
        <f>IF($H89="-","",私用_概要!$C$6&amp;"\"&amp;$H89&amp;".lnk")</f>
        <v/>
      </c>
    </row>
    <row r="90" spans="1:21">
      <c r="A90" s="23">
        <v>86</v>
      </c>
      <c r="B90" s="23" t="s">
        <v>369</v>
      </c>
      <c r="C90" s="23" t="s">
        <v>198</v>
      </c>
      <c r="D90" s="23" t="s">
        <v>656</v>
      </c>
      <c r="E90" s="23" t="s">
        <v>277</v>
      </c>
      <c r="F90" s="23" t="s">
        <v>370</v>
      </c>
      <c r="G90" s="23" t="s">
        <v>201</v>
      </c>
      <c r="H90" s="23" t="s">
        <v>201</v>
      </c>
      <c r="J90" s="23" t="str">
        <f t="shared" si="6"/>
        <v/>
      </c>
      <c r="K90" s="23" t="str">
        <f ca="1">IFERROR(VLOOKUP($E90,私用_data!$C:$H,5,FALSE),"")</f>
        <v>230</v>
      </c>
      <c r="L90" s="23" t="str">
        <f ca="1">IFERROR(VLOOKUP($E90,私用_data!$C:$H,6,FALSE),"")</f>
        <v>23</v>
      </c>
      <c r="M90" s="23" t="str">
        <f ca="1">IF($B90="","","mkdir """&amp;N90&amp;""" &amp; """&amp;私用_概要!$C$7&amp;""" """&amp;N90&amp;"\"&amp;F90&amp;".lnk"" """&amp;D90&amp;"""")</f>
        <v>mkdir "%USERPROFILE%\AppData\Roaming\Microsoft\Windows\Start Menu\Programs\230_Doc_Edit" &amp; "C:\codes\vbs\command\CreateShortcutFile.vbs" "%USERPROFILE%\AppData\Roaming\Microsoft\Windows\Start Menu\Programs\230_Doc_Edit\Stirling（バイナリエディタ）.lnk" "%USERPROFILE%\programs\prg_exe\Stirling\Stirling.exe"</v>
      </c>
      <c r="N90" s="23" t="str">
        <f ca="1">IF($B90="","",私用_概要!$C$4&amp;"\"&amp;K90&amp;"_"&amp;E90)</f>
        <v>%USERPROFILE%\AppData\Roaming\Microsoft\Windows\Start Menu\Programs\230_Doc_Edit</v>
      </c>
      <c r="O90" s="23" t="str">
        <f>IF($G90="-","",""""&amp;私用_概要!$C$7&amp;""" """&amp;$S90&amp;""" """&amp;$D90&amp;"""")</f>
        <v/>
      </c>
      <c r="P90" s="23" t="str">
        <f t="shared" si="4"/>
        <v/>
      </c>
      <c r="Q90" s="23" t="str">
        <f>IF(P90="","",COUNTIF(P$4:P90,P90))</f>
        <v/>
      </c>
      <c r="R90" s="23" t="str">
        <f t="shared" si="5"/>
        <v/>
      </c>
      <c r="S90" s="23" t="str">
        <f>IF($G90="-","",私用_概要!$C$5&amp;"\"&amp;R90&amp;".lnk")</f>
        <v/>
      </c>
      <c r="T90" s="23" t="str">
        <f>IF($H90="-","",""""&amp;私用_概要!$C$7&amp;""" """&amp;$U90&amp;""" """&amp;$D90&amp;"""")</f>
        <v/>
      </c>
      <c r="U90" s="23" t="str">
        <f>IF($H90="-","",私用_概要!$C$6&amp;"\"&amp;$H90&amp;".lnk")</f>
        <v/>
      </c>
    </row>
    <row r="91" spans="1:21">
      <c r="A91" s="23">
        <v>87</v>
      </c>
      <c r="B91" s="23" t="s">
        <v>371</v>
      </c>
      <c r="C91" s="23" t="s">
        <v>198</v>
      </c>
      <c r="D91" s="23" t="s">
        <v>657</v>
      </c>
      <c r="E91" s="23" t="s">
        <v>221</v>
      </c>
      <c r="F91" s="23" t="s">
        <v>371</v>
      </c>
      <c r="G91" s="23" t="s">
        <v>201</v>
      </c>
      <c r="H91" s="23" t="s">
        <v>201</v>
      </c>
      <c r="J91" s="23" t="str">
        <f t="shared" si="6"/>
        <v/>
      </c>
      <c r="K91" s="23" t="str">
        <f ca="1">IFERROR(VLOOKUP($E91,私用_data!$C:$H,5,FALSE),"")</f>
        <v>340</v>
      </c>
      <c r="L91" s="23" t="str">
        <f ca="1">IFERROR(VLOOKUP($E91,私用_data!$C:$H,6,FALSE),"")</f>
        <v>34</v>
      </c>
      <c r="M91" s="23" t="str">
        <f ca="1">IF($B91="","","mkdir """&amp;N91&amp;""" &amp; """&amp;私用_概要!$C$7&amp;""" """&amp;N91&amp;"\"&amp;F91&amp;".lnk"" """&amp;D91&amp;"""")</f>
        <v>mkdir "%USERPROFILE%\AppData\Roaming\Microsoft\Windows\Start Menu\Programs\340_Music_Edit" &amp; "C:\codes\vbs\command\CreateShortcutFile.vbs" "%USERPROFILE%\AppData\Roaming\Microsoft\Windows\Start Menu\Programs\340_Music_Edit\SuperTagEditor.lnk" "%USERPROFILE%\programs\prg_exe\SuperTagEditor\SuperTagEditor.exe"</v>
      </c>
      <c r="N91" s="23" t="str">
        <f ca="1">IF($B91="","",私用_概要!$C$4&amp;"\"&amp;K91&amp;"_"&amp;E91)</f>
        <v>%USERPROFILE%\AppData\Roaming\Microsoft\Windows\Start Menu\Programs\340_Music_Edit</v>
      </c>
      <c r="O91" s="23" t="str">
        <f>IF($G91="-","",""""&amp;私用_概要!$C$7&amp;""" """&amp;$S91&amp;""" """&amp;$D91&amp;"""")</f>
        <v/>
      </c>
      <c r="P91" s="23" t="str">
        <f t="shared" si="4"/>
        <v/>
      </c>
      <c r="Q91" s="23" t="str">
        <f>IF(P91="","",COUNTIF(P$4:P91,P91))</f>
        <v/>
      </c>
      <c r="R91" s="23" t="str">
        <f t="shared" si="5"/>
        <v/>
      </c>
      <c r="S91" s="23" t="str">
        <f>IF($G91="-","",私用_概要!$C$5&amp;"\"&amp;R91&amp;".lnk")</f>
        <v/>
      </c>
      <c r="T91" s="23" t="str">
        <f>IF($H91="-","",""""&amp;私用_概要!$C$7&amp;""" """&amp;$U91&amp;""" """&amp;$D91&amp;"""")</f>
        <v/>
      </c>
      <c r="U91" s="23" t="str">
        <f>IF($H91="-","",私用_概要!$C$6&amp;"\"&amp;$H91&amp;".lnk")</f>
        <v/>
      </c>
    </row>
    <row r="92" spans="1:21">
      <c r="A92" s="23">
        <v>88</v>
      </c>
      <c r="B92" s="23" t="s">
        <v>372</v>
      </c>
      <c r="C92" s="23" t="s">
        <v>198</v>
      </c>
      <c r="D92" s="23" t="s">
        <v>658</v>
      </c>
      <c r="E92" s="23" t="s">
        <v>203</v>
      </c>
      <c r="F92" s="23" t="s">
        <v>372</v>
      </c>
      <c r="G92" s="23" t="s">
        <v>201</v>
      </c>
      <c r="H92" s="23" t="s">
        <v>201</v>
      </c>
      <c r="J92" s="23" t="str">
        <f t="shared" si="6"/>
        <v/>
      </c>
      <c r="K92" s="23" t="str">
        <f ca="1">IFERROR(VLOOKUP($E92,私用_data!$C:$H,5,FALSE),"")</f>
        <v>220</v>
      </c>
      <c r="L92" s="23" t="str">
        <f ca="1">IFERROR(VLOOKUP($E92,私用_data!$C:$H,6,FALSE),"")</f>
        <v>22</v>
      </c>
      <c r="M92" s="23" t="str">
        <f ca="1">IF($B92="","","mkdir """&amp;N92&amp;""" &amp; """&amp;私用_概要!$C$7&amp;""" """&amp;N92&amp;"\"&amp;F92&amp;".lnk"" """&amp;D92&amp;"""")</f>
        <v>mkdir "%USERPROFILE%\AppData\Roaming\Microsoft\Windows\Start Menu\Programs\220_Doc_View" &amp; "C:\codes\vbs\command\CreateShortcutFile.vbs" "%USERPROFILE%\AppData\Roaming\Microsoft\Windows\Start Menu\Programs\220_Doc_View\TablacusExplorer.lnk" "%USERPROFILE%\programs\prg_exe\TablacusExplorer\TE64.exe"</v>
      </c>
      <c r="N92" s="23" t="str">
        <f ca="1">IF($B92="","",私用_概要!$C$4&amp;"\"&amp;K92&amp;"_"&amp;E92)</f>
        <v>%USERPROFILE%\AppData\Roaming\Microsoft\Windows\Start Menu\Programs\220_Doc_View</v>
      </c>
      <c r="O92" s="23" t="str">
        <f>IF($G92="-","",""""&amp;私用_概要!$C$7&amp;""" """&amp;$S92&amp;""" """&amp;$D92&amp;"""")</f>
        <v/>
      </c>
      <c r="P92" s="23" t="str">
        <f t="shared" si="4"/>
        <v/>
      </c>
      <c r="Q92" s="23" t="str">
        <f>IF(P92="","",COUNTIF(P$4:P92,P92))</f>
        <v/>
      </c>
      <c r="R92" s="23" t="str">
        <f t="shared" si="5"/>
        <v/>
      </c>
      <c r="S92" s="23" t="str">
        <f>IF($G92="-","",私用_概要!$C$5&amp;"\"&amp;R92&amp;".lnk")</f>
        <v/>
      </c>
      <c r="T92" s="23" t="str">
        <f>IF($H92="-","",""""&amp;私用_概要!$C$7&amp;""" """&amp;$U92&amp;""" """&amp;$D92&amp;"""")</f>
        <v/>
      </c>
      <c r="U92" s="23" t="str">
        <f>IF($H92="-","",私用_概要!$C$6&amp;"\"&amp;$H92&amp;".lnk")</f>
        <v/>
      </c>
    </row>
    <row r="93" spans="1:21">
      <c r="A93" s="23">
        <v>89</v>
      </c>
      <c r="B93" s="23" t="s">
        <v>373</v>
      </c>
      <c r="C93" s="23" t="s">
        <v>198</v>
      </c>
      <c r="D93" s="23" t="s">
        <v>659</v>
      </c>
      <c r="E93" s="23" t="s">
        <v>332</v>
      </c>
      <c r="F93" s="23" t="s">
        <v>374</v>
      </c>
      <c r="G93" s="23" t="s">
        <v>201</v>
      </c>
      <c r="H93" s="23" t="s">
        <v>201</v>
      </c>
      <c r="J93" s="23" t="str">
        <f t="shared" si="6"/>
        <v/>
      </c>
      <c r="K93" s="23" t="str">
        <f ca="1">IFERROR(VLOOKUP($E93,私用_data!$C:$H,5,FALSE),"")</f>
        <v>620</v>
      </c>
      <c r="L93" s="23" t="str">
        <f ca="1">IFERROR(VLOOKUP($E93,私用_data!$C:$H,6,FALSE),"")</f>
        <v>62</v>
      </c>
      <c r="M93" s="23" t="str">
        <f ca="1">IF($B93="","","mkdir """&amp;N93&amp;""" &amp; """&amp;私用_概要!$C$7&amp;""" """&amp;N93&amp;"\"&amp;F93&amp;".lnk"" """&amp;D93&amp;"""")</f>
        <v>mkdir "%USERPROFILE%\AppData\Roaming\Microsoft\Windows\Start Menu\Programs\620_Network_Local" &amp; "C:\codes\vbs\command\CreateShortcutFile.vbs" "%USERPROFILE%\AppData\Roaming\Microsoft\Windows\Start Menu\Programs\620_Network_Local\TeraTerm（ターミナルソフト）.lnk" "%USERPROFILE%\programs\prg_exe\TeraTerm\ttermpro.exe"</v>
      </c>
      <c r="N93" s="23" t="str">
        <f ca="1">IF($B93="","",私用_概要!$C$4&amp;"\"&amp;K93&amp;"_"&amp;E93)</f>
        <v>%USERPROFILE%\AppData\Roaming\Microsoft\Windows\Start Menu\Programs\620_Network_Local</v>
      </c>
      <c r="O93" s="23" t="str">
        <f>IF($G93="-","",""""&amp;私用_概要!$C$7&amp;""" """&amp;$S93&amp;""" """&amp;$D93&amp;"""")</f>
        <v/>
      </c>
      <c r="P93" s="23" t="str">
        <f t="shared" si="4"/>
        <v/>
      </c>
      <c r="Q93" s="23" t="str">
        <f>IF(P93="","",COUNTIF(P$4:P93,P93))</f>
        <v/>
      </c>
      <c r="R93" s="23" t="str">
        <f t="shared" si="5"/>
        <v/>
      </c>
      <c r="S93" s="23" t="str">
        <f>IF($G93="-","",私用_概要!$C$5&amp;"\"&amp;R93&amp;".lnk")</f>
        <v/>
      </c>
      <c r="T93" s="23" t="str">
        <f>IF($H93="-","",""""&amp;私用_概要!$C$7&amp;""" """&amp;$U93&amp;""" """&amp;$D93&amp;"""")</f>
        <v/>
      </c>
      <c r="U93" s="23" t="str">
        <f>IF($H93="-","",私用_概要!$C$6&amp;"\"&amp;$H93&amp;".lnk")</f>
        <v/>
      </c>
    </row>
    <row r="94" spans="1:21">
      <c r="A94" s="23">
        <v>90</v>
      </c>
      <c r="B94" s="23" t="s">
        <v>375</v>
      </c>
      <c r="C94" s="23" t="s">
        <v>198</v>
      </c>
      <c r="D94" s="23" t="s">
        <v>660</v>
      </c>
      <c r="E94" s="23" t="s">
        <v>219</v>
      </c>
      <c r="F94" s="23" t="s">
        <v>376</v>
      </c>
      <c r="G94" s="23" t="s">
        <v>201</v>
      </c>
      <c r="H94" s="23" t="s">
        <v>201</v>
      </c>
      <c r="J94" s="23" t="str">
        <f t="shared" si="6"/>
        <v/>
      </c>
      <c r="K94" s="23" t="str">
        <f ca="1">IFERROR(VLOOKUP($E94,私用_data!$C:$H,5,FALSE),"")</f>
        <v>610</v>
      </c>
      <c r="L94" s="23" t="str">
        <f ca="1">IFERROR(VLOOKUP($E94,私用_data!$C:$H,6,FALSE),"")</f>
        <v>61</v>
      </c>
      <c r="M94" s="23" t="str">
        <f ca="1">IF($B94="","","mkdir """&amp;N94&amp;""" &amp; """&amp;私用_概要!$C$7&amp;""" """&amp;N94&amp;"\"&amp;F94&amp;".lnk"" """&amp;D94&amp;"""")</f>
        <v>mkdir "%USERPROFILE%\AppData\Roaming\Microsoft\Windows\Start Menu\Programs\610_Network_Global" &amp; "C:\codes\vbs\command\CreateShortcutFile.vbs" "%USERPROFILE%\AppData\Roaming\Microsoft\Windows\Start Menu\Programs\610_Network_Global\Thunderbird.lnk" "%USERPROFILE%\programs\prg_exe\ThunderbirdPortable\ThunderbirdPortable.exe"</v>
      </c>
      <c r="N94" s="23" t="str">
        <f ca="1">IF($B94="","",私用_概要!$C$4&amp;"\"&amp;K94&amp;"_"&amp;E94)</f>
        <v>%USERPROFILE%\AppData\Roaming\Microsoft\Windows\Start Menu\Programs\610_Network_Global</v>
      </c>
      <c r="O94" s="23" t="str">
        <f>IF($G94="-","",""""&amp;私用_概要!$C$7&amp;""" """&amp;$S94&amp;""" """&amp;$D94&amp;"""")</f>
        <v/>
      </c>
      <c r="P94" s="23" t="str">
        <f t="shared" si="4"/>
        <v/>
      </c>
      <c r="Q94" s="23" t="str">
        <f>IF(P94="","",COUNTIF(P$4:P94,P94))</f>
        <v/>
      </c>
      <c r="R94" s="23" t="str">
        <f t="shared" si="5"/>
        <v/>
      </c>
      <c r="S94" s="23" t="str">
        <f>IF($G94="-","",私用_概要!$C$5&amp;"\"&amp;R94&amp;".lnk")</f>
        <v/>
      </c>
      <c r="T94" s="23" t="str">
        <f>IF($H94="-","",""""&amp;私用_概要!$C$7&amp;""" """&amp;$U94&amp;""" """&amp;$D94&amp;"""")</f>
        <v/>
      </c>
      <c r="U94" s="23" t="str">
        <f>IF($H94="-","",私用_概要!$C$6&amp;"\"&amp;$H94&amp;".lnk")</f>
        <v/>
      </c>
    </row>
    <row r="95" spans="1:21">
      <c r="A95" s="23">
        <v>91</v>
      </c>
      <c r="B95" s="23" t="s">
        <v>377</v>
      </c>
      <c r="C95" s="23" t="s">
        <v>198</v>
      </c>
      <c r="D95" s="23" t="s">
        <v>661</v>
      </c>
      <c r="E95" s="23" t="s">
        <v>211</v>
      </c>
      <c r="F95" s="23" t="s">
        <v>377</v>
      </c>
      <c r="G95" s="23" t="s">
        <v>201</v>
      </c>
      <c r="H95" s="23" t="s">
        <v>201</v>
      </c>
      <c r="J95" s="23" t="str">
        <f t="shared" si="6"/>
        <v/>
      </c>
      <c r="K95" s="23" t="str">
        <f ca="1">IFERROR(VLOOKUP($E95,私用_data!$C:$H,5,FALSE),"")</f>
        <v>210</v>
      </c>
      <c r="L95" s="23" t="str">
        <f ca="1">IFERROR(VLOOKUP($E95,私用_data!$C:$H,6,FALSE),"")</f>
        <v>21</v>
      </c>
      <c r="M95" s="23" t="str">
        <f ca="1">IF($B95="","","mkdir """&amp;N95&amp;""" &amp; """&amp;私用_概要!$C$7&amp;""" """&amp;N95&amp;"\"&amp;F95&amp;".lnk"" """&amp;D95&amp;"""")</f>
        <v>mkdir "%USERPROFILE%\AppData\Roaming\Microsoft\Windows\Start Menu\Programs\210_Doc_Analyze" &amp; "C:\codes\vbs\command\CreateShortcutFile.vbs" "%USERPROFILE%\AppData\Roaming\Microsoft\Windows\Start Menu\Programs\210_Doc_Analyze\TresGrep.lnk" "%USERPROFILE%\programs\prg_exe\TresGrep\TresGrep.exe"</v>
      </c>
      <c r="N95" s="23" t="str">
        <f ca="1">IF($B95="","",私用_概要!$C$4&amp;"\"&amp;K95&amp;"_"&amp;E95)</f>
        <v>%USERPROFILE%\AppData\Roaming\Microsoft\Windows\Start Menu\Programs\210_Doc_Analyze</v>
      </c>
      <c r="O95" s="23" t="str">
        <f>IF($G95="-","",""""&amp;私用_概要!$C$7&amp;""" """&amp;$S95&amp;""" """&amp;$D95&amp;"""")</f>
        <v/>
      </c>
      <c r="P95" s="23" t="str">
        <f t="shared" si="4"/>
        <v/>
      </c>
      <c r="Q95" s="23" t="str">
        <f>IF(P95="","",COUNTIF(P$4:P95,P95))</f>
        <v/>
      </c>
      <c r="R95" s="23" t="str">
        <f t="shared" si="5"/>
        <v/>
      </c>
      <c r="S95" s="23" t="str">
        <f>IF($G95="-","",私用_概要!$C$5&amp;"\"&amp;R95&amp;".lnk")</f>
        <v/>
      </c>
      <c r="T95" s="23" t="str">
        <f>IF($H95="-","",""""&amp;私用_概要!$C$7&amp;""" """&amp;$U95&amp;""" """&amp;$D95&amp;"""")</f>
        <v/>
      </c>
      <c r="U95" s="23" t="str">
        <f>IF($H95="-","",私用_概要!$C$6&amp;"\"&amp;$H95&amp;".lnk")</f>
        <v/>
      </c>
    </row>
    <row r="96" spans="1:21">
      <c r="A96" s="23">
        <v>92</v>
      </c>
      <c r="B96" s="23" t="s">
        <v>378</v>
      </c>
      <c r="C96" s="23" t="s">
        <v>198</v>
      </c>
      <c r="D96" s="23" t="s">
        <v>662</v>
      </c>
      <c r="E96" s="23" t="s">
        <v>216</v>
      </c>
      <c r="F96" s="23" t="s">
        <v>379</v>
      </c>
      <c r="G96" s="23" t="s">
        <v>201</v>
      </c>
      <c r="H96" s="23" t="s">
        <v>201</v>
      </c>
      <c r="J96" s="23" t="str">
        <f t="shared" si="6"/>
        <v/>
      </c>
      <c r="K96" s="23" t="str">
        <f ca="1">IFERROR(VLOOKUP($E96,私用_data!$C:$H,5,FALSE),"")</f>
        <v>720</v>
      </c>
      <c r="L96" s="23" t="str">
        <f ca="1">IFERROR(VLOOKUP($E96,私用_data!$C:$H,6,FALSE),"")</f>
        <v>72</v>
      </c>
      <c r="M96" s="23" t="str">
        <f ca="1">IF($B96="","","mkdir """&amp;N96&amp;""" &amp; """&amp;私用_概要!$C$7&amp;""" """&amp;N96&amp;"\"&amp;F96&amp;".lnk"" """&amp;D96&amp;"""")</f>
        <v>mkdir "%USERPROFILE%\AppData\Roaming\Microsoft\Windows\Start Menu\Programs\720_Utility_Other" &amp; "C:\codes\vbs\command\CreateShortcutFile.vbs" "%USERPROFILE%\AppData\Roaming\Microsoft\Windows\Start Menu\Programs\720_Utility_Other\TVClock（デスクトップ時計）.lnk" "%USERPROFILE%\programs\prg_exe\TVClock\TVClock.exe"</v>
      </c>
      <c r="N96" s="23" t="str">
        <f ca="1">IF($B96="","",私用_概要!$C$4&amp;"\"&amp;K96&amp;"_"&amp;E96)</f>
        <v>%USERPROFILE%\AppData\Roaming\Microsoft\Windows\Start Menu\Programs\720_Utility_Other</v>
      </c>
      <c r="O96" s="23" t="str">
        <f>IF($G96="-","",""""&amp;私用_概要!$C$7&amp;""" """&amp;$S96&amp;""" """&amp;$D96&amp;"""")</f>
        <v/>
      </c>
      <c r="P96" s="23" t="str">
        <f t="shared" si="4"/>
        <v/>
      </c>
      <c r="Q96" s="23" t="str">
        <f>IF(P96="","",COUNTIF(P$4:P96,P96))</f>
        <v/>
      </c>
      <c r="R96" s="23" t="str">
        <f t="shared" si="5"/>
        <v/>
      </c>
      <c r="S96" s="23" t="str">
        <f>IF($G96="-","",私用_概要!$C$5&amp;"\"&amp;R96&amp;".lnk")</f>
        <v/>
      </c>
      <c r="T96" s="23" t="str">
        <f>IF($H96="-","",""""&amp;私用_概要!$C$7&amp;""" """&amp;$U96&amp;""" """&amp;$D96&amp;"""")</f>
        <v/>
      </c>
      <c r="U96" s="23" t="str">
        <f>IF($H96="-","",私用_概要!$C$6&amp;"\"&amp;$H96&amp;".lnk")</f>
        <v/>
      </c>
    </row>
    <row r="97" spans="1:21">
      <c r="A97" s="23">
        <v>93</v>
      </c>
      <c r="B97" s="23" t="s">
        <v>380</v>
      </c>
      <c r="C97" s="23" t="s">
        <v>198</v>
      </c>
      <c r="D97" s="23" t="s">
        <v>663</v>
      </c>
      <c r="E97" s="23" t="s">
        <v>256</v>
      </c>
      <c r="F97" s="23" t="s">
        <v>381</v>
      </c>
      <c r="G97" s="23" t="s">
        <v>201</v>
      </c>
      <c r="H97" s="23" t="s">
        <v>201</v>
      </c>
      <c r="J97" s="23" t="str">
        <f t="shared" si="6"/>
        <v/>
      </c>
      <c r="K97" s="23" t="str">
        <f ca="1">IFERROR(VLOOKUP($E97,私用_data!$C:$H,5,FALSE),"")</f>
        <v>110</v>
      </c>
      <c r="L97" s="23" t="str">
        <f ca="1">IFERROR(VLOOKUP($E97,私用_data!$C:$H,6,FALSE),"")</f>
        <v>11</v>
      </c>
      <c r="M97" s="23" t="str">
        <f ca="1">IF($B97="","","mkdir """&amp;N97&amp;""" &amp; """&amp;私用_概要!$C$7&amp;""" """&amp;N97&amp;"\"&amp;F97&amp;".lnk"" """&amp;D97&amp;"""")</f>
        <v>mkdir "%USERPROFILE%\AppData\Roaming\Microsoft\Windows\Start Menu\Programs\110_Common_Analyze" &amp; "C:\codes\vbs\command\CreateShortcutFile.vbs" "%USERPROFILE%\AppData\Roaming\Microsoft\Windows\Start Menu\Programs\110_Common_Analyze\UnDup（重複ファイル検索）.lnk" "%USERPROFILE%\programs\prg_exe\UnDup\UnDup.exe"</v>
      </c>
      <c r="N97" s="23" t="str">
        <f ca="1">IF($B97="","",私用_概要!$C$4&amp;"\"&amp;K97&amp;"_"&amp;E97)</f>
        <v>%USERPROFILE%\AppData\Roaming\Microsoft\Windows\Start Menu\Programs\110_Common_Analyze</v>
      </c>
      <c r="O97" s="23" t="str">
        <f>IF($G97="-","",""""&amp;私用_概要!$C$7&amp;""" """&amp;$S97&amp;""" """&amp;$D97&amp;"""")</f>
        <v/>
      </c>
      <c r="P97" s="23" t="str">
        <f t="shared" si="4"/>
        <v/>
      </c>
      <c r="Q97" s="23" t="str">
        <f>IF(P97="","",COUNTIF(P$4:P97,P97))</f>
        <v/>
      </c>
      <c r="R97" s="23" t="str">
        <f t="shared" si="5"/>
        <v/>
      </c>
      <c r="S97" s="23" t="str">
        <f>IF($G97="-","",私用_概要!$C$5&amp;"\"&amp;R97&amp;".lnk")</f>
        <v/>
      </c>
      <c r="T97" s="23" t="str">
        <f>IF($H97="-","",""""&amp;私用_概要!$C$7&amp;""" """&amp;$U97&amp;""" """&amp;$D97&amp;"""")</f>
        <v/>
      </c>
      <c r="U97" s="23" t="str">
        <f>IF($H97="-","",私用_概要!$C$6&amp;"\"&amp;$H97&amp;".lnk")</f>
        <v/>
      </c>
    </row>
    <row r="98" spans="1:21">
      <c r="A98" s="23">
        <v>94</v>
      </c>
      <c r="B98" s="23" t="s">
        <v>382</v>
      </c>
      <c r="C98" s="23" t="s">
        <v>198</v>
      </c>
      <c r="D98" s="23" t="s">
        <v>664</v>
      </c>
      <c r="E98" s="29" t="s">
        <v>216</v>
      </c>
      <c r="F98" s="23" t="s">
        <v>383</v>
      </c>
      <c r="G98" s="23" t="s">
        <v>201</v>
      </c>
      <c r="H98" s="23" t="s">
        <v>201</v>
      </c>
      <c r="J98" s="23" t="str">
        <f t="shared" si="6"/>
        <v/>
      </c>
      <c r="K98" s="23" t="str">
        <f ca="1">IFERROR(VLOOKUP($E98,私用_data!$C:$H,5,FALSE),"")</f>
        <v>720</v>
      </c>
      <c r="L98" s="23" t="str">
        <f ca="1">IFERROR(VLOOKUP($E98,私用_data!$C:$H,6,FALSE),"")</f>
        <v>72</v>
      </c>
      <c r="M98" s="23" t="str">
        <f ca="1">IF($B98="","","mkdir """&amp;N98&amp;""" &amp; """&amp;私用_概要!$C$7&amp;""" """&amp;N98&amp;"\"&amp;F98&amp;".lnk"" """&amp;D98&amp;"""")</f>
        <v>mkdir "%USERPROFILE%\AppData\Roaming\Microsoft\Windows\Start Menu\Programs\720_Utility_Other" &amp; "C:\codes\vbs\command\CreateShortcutFile.vbs" "%USERPROFILE%\AppData\Roaming\Microsoft\Windows\Start Menu\Programs\720_Utility_Other\VbTimer（タイマー）.lnk" "%USERPROFILE%\programs\prg_exe\VbTimer\VbTimer.exe"</v>
      </c>
      <c r="N98" s="23" t="str">
        <f ca="1">IF($B98="","",私用_概要!$C$4&amp;"\"&amp;K98&amp;"_"&amp;E98)</f>
        <v>%USERPROFILE%\AppData\Roaming\Microsoft\Windows\Start Menu\Programs\720_Utility_Other</v>
      </c>
      <c r="O98" s="23" t="str">
        <f>IF($G98="-","",""""&amp;私用_概要!$C$7&amp;""" """&amp;$S98&amp;""" """&amp;$D98&amp;"""")</f>
        <v/>
      </c>
      <c r="P98" s="23" t="str">
        <f t="shared" si="4"/>
        <v/>
      </c>
      <c r="Q98" s="23" t="str">
        <f>IF(P98="","",COUNTIF(P$4:P98,P98))</f>
        <v/>
      </c>
      <c r="R98" s="23" t="str">
        <f t="shared" si="5"/>
        <v/>
      </c>
      <c r="S98" s="23" t="str">
        <f>IF($G98="-","",私用_概要!$C$5&amp;"\"&amp;R98&amp;".lnk")</f>
        <v/>
      </c>
      <c r="T98" s="23" t="str">
        <f>IF($H98="-","",""""&amp;私用_概要!$C$7&amp;""" """&amp;$U98&amp;""" """&amp;$D98&amp;"""")</f>
        <v/>
      </c>
      <c r="U98" s="23" t="str">
        <f>IF($H98="-","",私用_概要!$C$6&amp;"\"&amp;$H98&amp;".lnk")</f>
        <v/>
      </c>
    </row>
    <row r="99" spans="1:21">
      <c r="A99" s="23">
        <v>95</v>
      </c>
      <c r="B99" s="23" t="s">
        <v>384</v>
      </c>
      <c r="C99" s="23" t="s">
        <v>198</v>
      </c>
      <c r="D99" s="23" t="s">
        <v>665</v>
      </c>
      <c r="E99" s="29" t="s">
        <v>216</v>
      </c>
      <c r="F99" s="23" t="s">
        <v>385</v>
      </c>
      <c r="G99" s="23" t="s">
        <v>201</v>
      </c>
      <c r="H99" s="23" t="s">
        <v>201</v>
      </c>
      <c r="J99" s="23" t="str">
        <f t="shared" si="6"/>
        <v/>
      </c>
      <c r="K99" s="23" t="str">
        <f ca="1">IFERROR(VLOOKUP($E99,私用_data!$C:$H,5,FALSE),"")</f>
        <v>720</v>
      </c>
      <c r="L99" s="23" t="str">
        <f ca="1">IFERROR(VLOOKUP($E99,私用_data!$C:$H,6,FALSE),"")</f>
        <v>72</v>
      </c>
      <c r="M99" s="23" t="str">
        <f ca="1">IF($B99="","","mkdir """&amp;N99&amp;""" &amp; """&amp;私用_概要!$C$7&amp;""" """&amp;N99&amp;"\"&amp;F99&amp;".lnk"" """&amp;D99&amp;"""")</f>
        <v>mkdir "%USERPROFILE%\AppData\Roaming\Microsoft\Windows\Start Menu\Programs\720_Utility_Other" &amp; "C:\codes\vbs\command\CreateShortcutFile.vbs" "%USERPROFILE%\AppData\Roaming\Microsoft\Windows\Start Menu\Programs\720_Utility_Other\VbWinPos（ウィンドウ位置記憶）.lnk" "%USERPROFILE%\programs\prg_exe\VbWinPos\VbWinPos.exe"</v>
      </c>
      <c r="N99" s="23" t="str">
        <f ca="1">IF($B99="","",私用_概要!$C$4&amp;"\"&amp;K99&amp;"_"&amp;E99)</f>
        <v>%USERPROFILE%\AppData\Roaming\Microsoft\Windows\Start Menu\Programs\720_Utility_Other</v>
      </c>
      <c r="O99" s="23" t="str">
        <f>IF($G99="-","",""""&amp;私用_概要!$C$7&amp;""" """&amp;$S99&amp;""" """&amp;$D99&amp;"""")</f>
        <v/>
      </c>
      <c r="P99" s="23" t="str">
        <f t="shared" si="4"/>
        <v/>
      </c>
      <c r="Q99" s="23" t="str">
        <f>IF(P99="","",COUNTIF(P$4:P99,P99))</f>
        <v/>
      </c>
      <c r="R99" s="23" t="str">
        <f t="shared" si="5"/>
        <v/>
      </c>
      <c r="S99" s="23" t="str">
        <f>IF($G99="-","",私用_概要!$C$5&amp;"\"&amp;R99&amp;".lnk")</f>
        <v/>
      </c>
      <c r="T99" s="23" t="str">
        <f>IF($H99="-","",""""&amp;私用_概要!$C$7&amp;""" """&amp;$U99&amp;""" """&amp;$D99&amp;"""")</f>
        <v/>
      </c>
      <c r="U99" s="23" t="str">
        <f>IF($H99="-","",私用_概要!$C$6&amp;"\"&amp;$H99&amp;".lnk")</f>
        <v/>
      </c>
    </row>
    <row r="100" spans="1:21">
      <c r="A100" s="23">
        <v>96</v>
      </c>
      <c r="B100" s="23" t="s">
        <v>386</v>
      </c>
      <c r="C100" s="23" t="s">
        <v>198</v>
      </c>
      <c r="D100" s="23" t="s">
        <v>666</v>
      </c>
      <c r="E100" s="23" t="s">
        <v>277</v>
      </c>
      <c r="F100" s="23" t="s">
        <v>386</v>
      </c>
      <c r="G100" s="23" t="s">
        <v>201</v>
      </c>
      <c r="H100" s="23" t="s">
        <v>201</v>
      </c>
      <c r="J100" s="23" t="str">
        <f t="shared" si="6"/>
        <v/>
      </c>
      <c r="K100" s="23" t="str">
        <f ca="1">IFERROR(VLOOKUP($E100,私用_data!$C:$H,5,FALSE),"")</f>
        <v>230</v>
      </c>
      <c r="L100" s="23" t="str">
        <f ca="1">IFERROR(VLOOKUP($E100,私用_data!$C:$H,6,FALSE),"")</f>
        <v>23</v>
      </c>
      <c r="M100" s="23" t="str">
        <f ca="1">IF($B100="","","mkdir """&amp;N100&amp;""" &amp; """&amp;私用_概要!$C$7&amp;""" """&amp;N100&amp;"\"&amp;F100&amp;".lnk"" """&amp;D100&amp;"""")</f>
        <v>mkdir "%USERPROFILE%\AppData\Roaming\Microsoft\Windows\Start Menu\Programs\230_Doc_Edit" &amp; "C:\codes\vbs\command\CreateShortcutFile.vbs" "%USERPROFILE%\AppData\Roaming\Microsoft\Windows\Start Menu\Programs\230_Doc_Edit\Vim.lnk" "%USERPROFILE%\programs\prg_exe\Vim\gvim.exe"</v>
      </c>
      <c r="N100" s="23" t="str">
        <f ca="1">IF($B100="","",私用_概要!$C$4&amp;"\"&amp;K100&amp;"_"&amp;E100)</f>
        <v>%USERPROFILE%\AppData\Roaming\Microsoft\Windows\Start Menu\Programs\230_Doc_Edit</v>
      </c>
      <c r="O100" s="23" t="str">
        <f>IF($G100="-","",""""&amp;私用_概要!$C$7&amp;""" """&amp;$S100&amp;""" """&amp;$D100&amp;"""")</f>
        <v/>
      </c>
      <c r="P100" s="23" t="str">
        <f t="shared" si="4"/>
        <v/>
      </c>
      <c r="Q100" s="23" t="str">
        <f>IF(P100="","",COUNTIF(P$4:P100,P100))</f>
        <v/>
      </c>
      <c r="R100" s="23" t="str">
        <f t="shared" si="5"/>
        <v/>
      </c>
      <c r="S100" s="23" t="str">
        <f>IF($G100="-","",私用_概要!$C$5&amp;"\"&amp;R100&amp;".lnk")</f>
        <v/>
      </c>
      <c r="T100" s="23" t="str">
        <f>IF($H100="-","",""""&amp;私用_概要!$C$7&amp;""" """&amp;$U100&amp;""" """&amp;$D100&amp;"""")</f>
        <v/>
      </c>
      <c r="U100" s="23" t="str">
        <f>IF($H100="-","",私用_概要!$C$6&amp;"\"&amp;$H100&amp;".lnk")</f>
        <v/>
      </c>
    </row>
    <row r="101" spans="1:21">
      <c r="A101" s="23">
        <v>97</v>
      </c>
      <c r="B101" s="23" t="s">
        <v>387</v>
      </c>
      <c r="C101" s="23" t="s">
        <v>198</v>
      </c>
      <c r="D101" s="23" t="s">
        <v>667</v>
      </c>
      <c r="E101" s="23" t="s">
        <v>277</v>
      </c>
      <c r="F101" s="23" t="s">
        <v>201</v>
      </c>
      <c r="G101" s="23" t="s">
        <v>201</v>
      </c>
      <c r="H101" s="23" t="s">
        <v>201</v>
      </c>
      <c r="J101" s="23" t="str">
        <f t="shared" si="6"/>
        <v/>
      </c>
      <c r="K101" s="23" t="str">
        <f ca="1">IFERROR(VLOOKUP($E101,私用_data!$C:$H,5,FALSE),"")</f>
        <v>230</v>
      </c>
      <c r="L101" s="23" t="str">
        <f ca="1">IFERROR(VLOOKUP($E101,私用_data!$C:$H,6,FALSE),"")</f>
        <v>23</v>
      </c>
      <c r="M101" s="23" t="str">
        <f ca="1">IF($B101="","","mkdir """&amp;N101&amp;""" &amp; """&amp;私用_概要!$C$7&amp;""" """&amp;N101&amp;"\"&amp;F101&amp;".lnk"" """&amp;D101&amp;"""")</f>
        <v>mkdir "%USERPROFILE%\AppData\Roaming\Microsoft\Windows\Start Menu\Programs\230_Doc_Edit" &amp; "C:\codes\vbs\command\CreateShortcutFile.vbs" "%USERPROFILE%\AppData\Roaming\Microsoft\Windows\Start Menu\Programs\230_Doc_Edit\-.lnk" "%USERPROFILE%\programs\prg_exe\Vim80\gvim.exe"</v>
      </c>
      <c r="N101" s="23" t="str">
        <f ca="1">IF($B101="","",私用_概要!$C$4&amp;"\"&amp;K101&amp;"_"&amp;E101)</f>
        <v>%USERPROFILE%\AppData\Roaming\Microsoft\Windows\Start Menu\Programs\230_Doc_Edit</v>
      </c>
      <c r="O101" s="23" t="str">
        <f>IF($G101="-","",""""&amp;私用_概要!$C$7&amp;""" """&amp;$S101&amp;""" """&amp;$D101&amp;"""")</f>
        <v/>
      </c>
      <c r="P101" s="23" t="str">
        <f t="shared" si="4"/>
        <v/>
      </c>
      <c r="Q101" s="23" t="str">
        <f>IF(P101="","",COUNTIF(P$4:P101,P101))</f>
        <v/>
      </c>
      <c r="R101" s="23" t="str">
        <f t="shared" si="5"/>
        <v/>
      </c>
      <c r="S101" s="23" t="str">
        <f>IF($G101="-","",私用_概要!$C$5&amp;"\"&amp;R101&amp;".lnk")</f>
        <v/>
      </c>
      <c r="T101" s="23" t="str">
        <f>IF($H101="-","",""""&amp;私用_概要!$C$7&amp;""" """&amp;$U101&amp;""" """&amp;$D101&amp;"""")</f>
        <v/>
      </c>
      <c r="U101" s="23" t="str">
        <f>IF($H101="-","",私用_概要!$C$6&amp;"\"&amp;$H101&amp;".lnk")</f>
        <v/>
      </c>
    </row>
    <row r="102" spans="1:21">
      <c r="A102" s="23">
        <v>98</v>
      </c>
      <c r="B102" s="23" t="s">
        <v>388</v>
      </c>
      <c r="C102" s="23" t="s">
        <v>198</v>
      </c>
      <c r="D102" s="23" t="s">
        <v>668</v>
      </c>
      <c r="E102" s="23" t="s">
        <v>277</v>
      </c>
      <c r="F102" s="23" t="s">
        <v>388</v>
      </c>
      <c r="G102" s="23" t="s">
        <v>201</v>
      </c>
      <c r="H102" s="23" t="s">
        <v>201</v>
      </c>
      <c r="J102" s="23" t="str">
        <f t="shared" si="6"/>
        <v/>
      </c>
      <c r="K102" s="23" t="str">
        <f ca="1">IFERROR(VLOOKUP($E102,私用_data!$C:$H,5,FALSE),"")</f>
        <v>230</v>
      </c>
      <c r="L102" s="23" t="str">
        <f ca="1">IFERROR(VLOOKUP($E102,私用_data!$C:$H,6,FALSE),"")</f>
        <v>23</v>
      </c>
      <c r="M102" s="23" t="str">
        <f ca="1">IF($B102="","","mkdir """&amp;N102&amp;""" &amp; """&amp;私用_概要!$C$7&amp;""" """&amp;N102&amp;"\"&amp;F102&amp;".lnk"" """&amp;D102&amp;"""")</f>
        <v>mkdir "%USERPROFILE%\AppData\Roaming\Microsoft\Windows\Start Menu\Programs\230_Doc_Edit" &amp; "C:\codes\vbs\command\CreateShortcutFile.vbs" "%USERPROFILE%\AppData\Roaming\Microsoft\Windows\Start Menu\Programs\230_Doc_Edit\VSCode.lnk" "%USERPROFILE%\programs\prg_exe\VSCode\Code.exe"</v>
      </c>
      <c r="N102" s="23" t="str">
        <f ca="1">IF($B102="","",私用_概要!$C$4&amp;"\"&amp;K102&amp;"_"&amp;E102)</f>
        <v>%USERPROFILE%\AppData\Roaming\Microsoft\Windows\Start Menu\Programs\230_Doc_Edit</v>
      </c>
      <c r="O102" s="23" t="str">
        <f>IF($G102="-","",""""&amp;私用_概要!$C$7&amp;""" """&amp;$S102&amp;""" """&amp;$D102&amp;"""")</f>
        <v/>
      </c>
      <c r="P102" s="23" t="str">
        <f t="shared" si="4"/>
        <v/>
      </c>
      <c r="Q102" s="23" t="str">
        <f>IF(P102="","",COUNTIF(P$4:P102,P102))</f>
        <v/>
      </c>
      <c r="R102" s="23" t="str">
        <f t="shared" si="5"/>
        <v/>
      </c>
      <c r="S102" s="23" t="str">
        <f>IF($G102="-","",私用_概要!$C$5&amp;"\"&amp;R102&amp;".lnk")</f>
        <v/>
      </c>
      <c r="T102" s="23" t="str">
        <f>IF($H102="-","",""""&amp;私用_概要!$C$7&amp;""" """&amp;$U102&amp;""" """&amp;$D102&amp;"""")</f>
        <v/>
      </c>
      <c r="U102" s="23" t="str">
        <f>IF($H102="-","",私用_概要!$C$6&amp;"\"&amp;$H102&amp;".lnk")</f>
        <v/>
      </c>
    </row>
    <row r="103" spans="1:21">
      <c r="A103" s="23">
        <v>99</v>
      </c>
      <c r="B103" s="23" t="s">
        <v>389</v>
      </c>
      <c r="C103" s="23" t="s">
        <v>198</v>
      </c>
      <c r="D103" s="23" t="s">
        <v>669</v>
      </c>
      <c r="E103" s="23" t="s">
        <v>199</v>
      </c>
      <c r="F103" s="23" t="s">
        <v>390</v>
      </c>
      <c r="G103" s="23" t="s">
        <v>201</v>
      </c>
      <c r="H103" s="23" t="s">
        <v>201</v>
      </c>
      <c r="J103" s="23" t="str">
        <f t="shared" si="6"/>
        <v/>
      </c>
      <c r="K103" s="23" t="str">
        <f ca="1">IFERROR(VLOOKUP($E103,私用_data!$C:$H,5,FALSE),"")</f>
        <v>130</v>
      </c>
      <c r="L103" s="23" t="str">
        <f ca="1">IFERROR(VLOOKUP($E103,私用_data!$C:$H,6,FALSE),"")</f>
        <v>13</v>
      </c>
      <c r="M103" s="23" t="str">
        <f ca="1">IF($B103="","","mkdir """&amp;N103&amp;""" &amp; """&amp;私用_概要!$C$7&amp;""" """&amp;N103&amp;"\"&amp;F103&amp;".lnk"" """&amp;D103&amp;"""")</f>
        <v>mkdir "%USERPROFILE%\AppData\Roaming\Microsoft\Windows\Start Menu\Programs\130_Common_Edit" &amp; "C:\codes\vbs\command\CreateShortcutFile.vbs" "%USERPROFILE%\AppData\Roaming\Microsoft\Windows\Start Menu\Programs\130_Common_Edit\Win32DiskImager（イメージ書込み）.lnk" "%USERPROFILE%\programs\prg_exe\Win32DiskImager\Win32DiskImager.exe"</v>
      </c>
      <c r="N103" s="23" t="str">
        <f ca="1">IF($B103="","",私用_概要!$C$4&amp;"\"&amp;K103&amp;"_"&amp;E103)</f>
        <v>%USERPROFILE%\AppData\Roaming\Microsoft\Windows\Start Menu\Programs\130_Common_Edit</v>
      </c>
      <c r="O103" s="23" t="str">
        <f>IF($G103="-","",""""&amp;私用_概要!$C$7&amp;""" """&amp;$S103&amp;""" """&amp;$D103&amp;"""")</f>
        <v/>
      </c>
      <c r="P103" s="23" t="str">
        <f t="shared" si="4"/>
        <v/>
      </c>
      <c r="Q103" s="23" t="str">
        <f>IF(P103="","",COUNTIF(P$4:P103,P103))</f>
        <v/>
      </c>
      <c r="R103" s="23" t="str">
        <f t="shared" si="5"/>
        <v/>
      </c>
      <c r="S103" s="23" t="str">
        <f>IF($G103="-","",私用_概要!$C$5&amp;"\"&amp;R103&amp;".lnk")</f>
        <v/>
      </c>
      <c r="T103" s="23" t="str">
        <f>IF($H103="-","",""""&amp;私用_概要!$C$7&amp;""" """&amp;$U103&amp;""" """&amp;$D103&amp;"""")</f>
        <v/>
      </c>
      <c r="U103" s="23" t="str">
        <f>IF($H103="-","",私用_概要!$C$6&amp;"\"&amp;$H103&amp;".lnk")</f>
        <v/>
      </c>
    </row>
    <row r="104" spans="1:21">
      <c r="A104" s="23">
        <v>100</v>
      </c>
      <c r="B104" s="23" t="s">
        <v>391</v>
      </c>
      <c r="C104" s="23" t="s">
        <v>198</v>
      </c>
      <c r="D104" s="23" t="s">
        <v>670</v>
      </c>
      <c r="E104" s="23" t="s">
        <v>227</v>
      </c>
      <c r="F104" s="23" t="s">
        <v>392</v>
      </c>
      <c r="G104" s="23" t="s">
        <v>201</v>
      </c>
      <c r="H104" s="23" t="s">
        <v>201</v>
      </c>
      <c r="J104" s="23" t="str">
        <f t="shared" si="6"/>
        <v/>
      </c>
      <c r="K104" s="23" t="str">
        <f ca="1">IFERROR(VLOOKUP($E104,私用_data!$C:$H,5,FALSE),"")</f>
        <v>710</v>
      </c>
      <c r="L104" s="23" t="str">
        <f ca="1">IFERROR(VLOOKUP($E104,私用_data!$C:$H,6,FALSE),"")</f>
        <v>71</v>
      </c>
      <c r="M104" s="23" t="str">
        <f ca="1">IF($B104="","","mkdir """&amp;N104&amp;""" &amp; """&amp;私用_概要!$C$7&amp;""" """&amp;N104&amp;"\"&amp;F104&amp;".lnk"" """&amp;D104&amp;"""")</f>
        <v>mkdir "%USERPROFILE%\AppData\Roaming\Microsoft\Windows\Start Menu\Programs\710_Utility_System" &amp; "C:\codes\vbs\command\CreateShortcutFile.vbs" "%USERPROFILE%\AppData\Roaming\Microsoft\Windows\Start Menu\Programs\710_Utility_System\WinaeroTweaker（Windows設定カスタマイズ）.lnk" "%USERPROFILE%\programs\prg_exe\WinaeroTweaker\WinaeroTweaker.exe"</v>
      </c>
      <c r="N104" s="23" t="str">
        <f ca="1">IF($B104="","",私用_概要!$C$4&amp;"\"&amp;K104&amp;"_"&amp;E104)</f>
        <v>%USERPROFILE%\AppData\Roaming\Microsoft\Windows\Start Menu\Programs\710_Utility_System</v>
      </c>
      <c r="O104" s="23" t="str">
        <f>IF($G104="-","",""""&amp;私用_概要!$C$7&amp;""" """&amp;$S104&amp;""" """&amp;$D104&amp;"""")</f>
        <v/>
      </c>
      <c r="P104" s="23" t="str">
        <f t="shared" si="4"/>
        <v/>
      </c>
      <c r="Q104" s="23" t="str">
        <f>IF(P104="","",COUNTIF(P$4:P104,P104))</f>
        <v/>
      </c>
      <c r="R104" s="23" t="str">
        <f t="shared" si="5"/>
        <v/>
      </c>
      <c r="S104" s="23" t="str">
        <f>IF($G104="-","",私用_概要!$C$5&amp;"\"&amp;R104&amp;".lnk")</f>
        <v/>
      </c>
      <c r="T104" s="23" t="str">
        <f>IF($H104="-","",""""&amp;私用_概要!$C$7&amp;""" """&amp;$U104&amp;""" """&amp;$D104&amp;"""")</f>
        <v/>
      </c>
      <c r="U104" s="23" t="str">
        <f>IF($H104="-","",私用_概要!$C$6&amp;"\"&amp;$H104&amp;".lnk")</f>
        <v/>
      </c>
    </row>
    <row r="105" spans="1:21">
      <c r="A105" s="23">
        <v>101</v>
      </c>
      <c r="B105" s="23" t="s">
        <v>96</v>
      </c>
      <c r="C105" s="23" t="s">
        <v>198</v>
      </c>
      <c r="D105" s="23" t="s">
        <v>671</v>
      </c>
      <c r="E105" s="23" t="s">
        <v>277</v>
      </c>
      <c r="F105" s="23" t="s">
        <v>96</v>
      </c>
      <c r="G105" s="23" t="s">
        <v>201</v>
      </c>
      <c r="H105" s="23" t="s">
        <v>201</v>
      </c>
      <c r="J105" s="23" t="str">
        <f t="shared" si="6"/>
        <v/>
      </c>
      <c r="K105" s="23" t="str">
        <f ca="1">IFERROR(VLOOKUP($E105,私用_data!$C:$H,5,FALSE),"")</f>
        <v>230</v>
      </c>
      <c r="L105" s="23" t="str">
        <f ca="1">IFERROR(VLOOKUP($E105,私用_data!$C:$H,6,FALSE),"")</f>
        <v>23</v>
      </c>
      <c r="M105" s="23" t="str">
        <f ca="1">IF($B105="","","mkdir """&amp;N105&amp;""" &amp; """&amp;私用_概要!$C$7&amp;""" """&amp;N105&amp;"\"&amp;F105&amp;".lnk"" """&amp;D105&amp;"""")</f>
        <v>mkdir "%USERPROFILE%\AppData\Roaming\Microsoft\Windows\Start Menu\Programs\230_Doc_Edit" &amp; "C:\codes\vbs\command\CreateShortcutFile.vbs" "%USERPROFILE%\AppData\Roaming\Microsoft\Windows\Start Menu\Programs\230_Doc_Edit\WinMerge.lnk" "%USERPROFILE%\programs\prg_exe\WinMerge\WinMergeU.exe"</v>
      </c>
      <c r="N105" s="23" t="str">
        <f ca="1">IF($B105="","",私用_概要!$C$4&amp;"\"&amp;K105&amp;"_"&amp;E105)</f>
        <v>%USERPROFILE%\AppData\Roaming\Microsoft\Windows\Start Menu\Programs\230_Doc_Edit</v>
      </c>
      <c r="O105" s="23" t="str">
        <f>IF($G105="-","",""""&amp;私用_概要!$C$7&amp;""" """&amp;$S105&amp;""" """&amp;$D105&amp;"""")</f>
        <v/>
      </c>
      <c r="P105" s="23" t="str">
        <f t="shared" si="4"/>
        <v/>
      </c>
      <c r="Q105" s="23" t="str">
        <f>IF(P105="","",COUNTIF(P$4:P105,P105))</f>
        <v/>
      </c>
      <c r="R105" s="23" t="str">
        <f t="shared" si="5"/>
        <v/>
      </c>
      <c r="S105" s="23" t="str">
        <f>IF($G105="-","",私用_概要!$C$5&amp;"\"&amp;R105&amp;".lnk")</f>
        <v/>
      </c>
      <c r="T105" s="23" t="str">
        <f>IF($H105="-","",""""&amp;私用_概要!$C$7&amp;""" """&amp;$U105&amp;""" """&amp;$D105&amp;"""")</f>
        <v/>
      </c>
      <c r="U105" s="23" t="str">
        <f>IF($H105="-","",私用_概要!$C$6&amp;"\"&amp;$H105&amp;".lnk")</f>
        <v/>
      </c>
    </row>
    <row r="106" spans="1:21">
      <c r="A106" s="23">
        <v>102</v>
      </c>
      <c r="B106" s="23" t="s">
        <v>393</v>
      </c>
      <c r="C106" s="23" t="s">
        <v>198</v>
      </c>
      <c r="D106" s="23" t="s">
        <v>672</v>
      </c>
      <c r="E106" s="23" t="s">
        <v>203</v>
      </c>
      <c r="F106" s="23" t="s">
        <v>393</v>
      </c>
      <c r="G106" s="23" t="s">
        <v>201</v>
      </c>
      <c r="H106" s="23" t="s">
        <v>201</v>
      </c>
      <c r="J106" s="23" t="str">
        <f t="shared" si="6"/>
        <v/>
      </c>
      <c r="K106" s="23" t="str">
        <f ca="1">IFERROR(VLOOKUP($E106,私用_data!$C:$H,5,FALSE),"")</f>
        <v>220</v>
      </c>
      <c r="L106" s="23" t="str">
        <f ca="1">IFERROR(VLOOKUP($E106,私用_data!$C:$H,6,FALSE),"")</f>
        <v>22</v>
      </c>
      <c r="M106" s="23" t="str">
        <f ca="1">IF($B106="","","mkdir """&amp;N106&amp;""" &amp; """&amp;私用_概要!$C$7&amp;""" """&amp;N106&amp;"\"&amp;F106&amp;".lnk"" """&amp;D106&amp;"""")</f>
        <v>mkdir "%USERPROFILE%\AppData\Roaming\Microsoft\Windows\Start Menu\Programs\220_Doc_View" &amp; "C:\codes\vbs\command\CreateShortcutFile.vbs" "%USERPROFILE%\AppData\Roaming\Microsoft\Windows\Start Menu\Programs\220_Doc_View\WinSCP.lnk" "%USERPROFILE%\programs\prg_exe\WinSCP\WinSCP.exe"</v>
      </c>
      <c r="N106" s="23" t="str">
        <f ca="1">IF($B106="","",私用_概要!$C$4&amp;"\"&amp;K106&amp;"_"&amp;E106)</f>
        <v>%USERPROFILE%\AppData\Roaming\Microsoft\Windows\Start Menu\Programs\220_Doc_View</v>
      </c>
      <c r="O106" s="23" t="str">
        <f>IF($G106="-","",""""&amp;私用_概要!$C$7&amp;""" """&amp;$S106&amp;""" """&amp;$D106&amp;"""")</f>
        <v/>
      </c>
      <c r="P106" s="23" t="str">
        <f t="shared" si="4"/>
        <v/>
      </c>
      <c r="Q106" s="23" t="str">
        <f>IF(P106="","",COUNTIF(P$4:P106,P106))</f>
        <v/>
      </c>
      <c r="R106" s="23" t="str">
        <f t="shared" si="5"/>
        <v/>
      </c>
      <c r="S106" s="23" t="str">
        <f>IF($G106="-","",私用_概要!$C$5&amp;"\"&amp;R106&amp;".lnk")</f>
        <v/>
      </c>
      <c r="T106" s="23" t="str">
        <f>IF($H106="-","",""""&amp;私用_概要!$C$7&amp;""" """&amp;$U106&amp;""" """&amp;$D106&amp;"""")</f>
        <v/>
      </c>
      <c r="U106" s="23" t="str">
        <f>IF($H106="-","",私用_概要!$C$6&amp;"\"&amp;$H106&amp;".lnk")</f>
        <v/>
      </c>
    </row>
    <row r="107" spans="1:21">
      <c r="A107" s="23">
        <v>103</v>
      </c>
      <c r="B107" s="23" t="s">
        <v>394</v>
      </c>
      <c r="C107" s="23" t="s">
        <v>198</v>
      </c>
      <c r="D107" s="23" t="s">
        <v>673</v>
      </c>
      <c r="E107" s="23" t="s">
        <v>216</v>
      </c>
      <c r="F107" s="23" t="s">
        <v>395</v>
      </c>
      <c r="G107" s="23" t="s">
        <v>201</v>
      </c>
      <c r="H107" s="23" t="s">
        <v>201</v>
      </c>
      <c r="J107" s="23" t="str">
        <f t="shared" si="6"/>
        <v/>
      </c>
      <c r="K107" s="23" t="str">
        <f ca="1">IFERROR(VLOOKUP($E107,私用_data!$C:$H,5,FALSE),"")</f>
        <v>720</v>
      </c>
      <c r="L107" s="23" t="str">
        <f ca="1">IFERROR(VLOOKUP($E107,私用_data!$C:$H,6,FALSE),"")</f>
        <v>72</v>
      </c>
      <c r="M107" s="23" t="str">
        <f ca="1">IF($B107="","","mkdir """&amp;N107&amp;""" &amp; """&amp;私用_概要!$C$7&amp;""" """&amp;N107&amp;"\"&amp;F107&amp;".lnk"" """&amp;D107&amp;"""")</f>
        <v>mkdir "%USERPROFILE%\AppData\Roaming\Microsoft\Windows\Start Menu\Programs\720_Utility_Other" &amp; "C:\codes\vbs\command\CreateShortcutFile.vbs" "%USERPROFILE%\AppData\Roaming\Microsoft\Windows\Start Menu\Programs\720_Utility_Other\WinShot（スクリーンショット）.lnk" "%USERPROFILE%\programs\prg_exe\WinShot\WinShot.exe"</v>
      </c>
      <c r="N107" s="23" t="str">
        <f ca="1">IF($B107="","",私用_概要!$C$4&amp;"\"&amp;K107&amp;"_"&amp;E107)</f>
        <v>%USERPROFILE%\AppData\Roaming\Microsoft\Windows\Start Menu\Programs\720_Utility_Other</v>
      </c>
      <c r="O107" s="23" t="str">
        <f>IF($G107="-","",""""&amp;私用_概要!$C$7&amp;""" """&amp;$S107&amp;""" """&amp;$D107&amp;"""")</f>
        <v/>
      </c>
      <c r="P107" s="23" t="str">
        <f t="shared" si="4"/>
        <v/>
      </c>
      <c r="Q107" s="23" t="str">
        <f>IF(P107="","",COUNTIF(P$4:P107,P107))</f>
        <v/>
      </c>
      <c r="R107" s="23" t="str">
        <f t="shared" si="5"/>
        <v/>
      </c>
      <c r="S107" s="23" t="str">
        <f>IF($G107="-","",私用_概要!$C$5&amp;"\"&amp;R107&amp;".lnk")</f>
        <v/>
      </c>
      <c r="T107" s="23" t="str">
        <f>IF($H107="-","",""""&amp;私用_概要!$C$7&amp;""" """&amp;$U107&amp;""" """&amp;$D107&amp;"""")</f>
        <v/>
      </c>
      <c r="U107" s="23" t="str">
        <f>IF($H107="-","",私用_概要!$C$6&amp;"\"&amp;$H107&amp;".lnk")</f>
        <v/>
      </c>
    </row>
    <row r="108" spans="1:21">
      <c r="A108" s="23">
        <v>104</v>
      </c>
      <c r="B108" s="23" t="s">
        <v>396</v>
      </c>
      <c r="C108" s="23" t="s">
        <v>198</v>
      </c>
      <c r="D108" s="23" t="s">
        <v>723</v>
      </c>
      <c r="E108" s="23" t="s">
        <v>216</v>
      </c>
      <c r="F108" s="23" t="s">
        <v>397</v>
      </c>
      <c r="G108" s="23" t="s">
        <v>201</v>
      </c>
      <c r="H108" s="23" t="s">
        <v>201</v>
      </c>
      <c r="J108" s="23" t="str">
        <f t="shared" si="6"/>
        <v/>
      </c>
      <c r="K108" s="23" t="str">
        <f ca="1">IFERROR(VLOOKUP($E108,私用_data!$C:$H,5,FALSE),"")</f>
        <v>720</v>
      </c>
      <c r="L108" s="23" t="str">
        <f ca="1">IFERROR(VLOOKUP($E108,私用_data!$C:$H,6,FALSE),"")</f>
        <v>72</v>
      </c>
      <c r="M108" s="23" t="str">
        <f ca="1">IF($B108="","","mkdir """&amp;N108&amp;""" &amp; """&amp;私用_概要!$C$7&amp;""" """&amp;N108&amp;"\"&amp;F108&amp;".lnk"" """&amp;D108&amp;"""")</f>
        <v>mkdir "%USERPROFILE%\AppData\Roaming\Microsoft\Windows\Start Menu\Programs\720_Utility_Other" &amp; "C:\codes\vbs\command\CreateShortcutFile.vbs" "%USERPROFILE%\AppData\Roaming\Microsoft\Windows\Start Menu\Programs\720_Utility_Other\WinSplitRevolution（ウィンドウ配置）.lnk" "%USERPROFILE%\programs\prg_exe\WinSplitRevolution\WinSplit.exe"</v>
      </c>
      <c r="N108" s="23" t="str">
        <f ca="1">IF($B108="","",私用_概要!$C$4&amp;"\"&amp;K108&amp;"_"&amp;E108)</f>
        <v>%USERPROFILE%\AppData\Roaming\Microsoft\Windows\Start Menu\Programs\720_Utility_Other</v>
      </c>
      <c r="O108" s="23" t="str">
        <f>IF($G108="-","",""""&amp;私用_概要!$C$7&amp;""" """&amp;$S108&amp;""" """&amp;$D108&amp;"""")</f>
        <v/>
      </c>
      <c r="P108" s="23" t="str">
        <f t="shared" si="4"/>
        <v/>
      </c>
      <c r="Q108" s="23" t="str">
        <f>IF(P108="","",COUNTIF(P$4:P108,P108))</f>
        <v/>
      </c>
      <c r="R108" s="23" t="str">
        <f t="shared" si="5"/>
        <v/>
      </c>
      <c r="S108" s="23" t="str">
        <f>IF($G108="-","",私用_概要!$C$5&amp;"\"&amp;R108&amp;".lnk")</f>
        <v/>
      </c>
      <c r="T108" s="23" t="str">
        <f>IF($H108="-","",""""&amp;私用_概要!$C$7&amp;""" """&amp;$U108&amp;""" """&amp;$D108&amp;"""")</f>
        <v/>
      </c>
      <c r="U108" s="23" t="str">
        <f>IF($H108="-","",私用_概要!$C$6&amp;"\"&amp;$H108&amp;".lnk")</f>
        <v/>
      </c>
    </row>
    <row r="109" spans="1:21">
      <c r="A109" s="23">
        <v>105</v>
      </c>
      <c r="B109" s="23" t="s">
        <v>398</v>
      </c>
      <c r="C109" s="23" t="s">
        <v>198</v>
      </c>
      <c r="D109" s="23" t="s">
        <v>201</v>
      </c>
      <c r="E109" s="23" t="s">
        <v>277</v>
      </c>
      <c r="F109" s="23" t="s">
        <v>398</v>
      </c>
      <c r="G109" s="23" t="s">
        <v>201</v>
      </c>
      <c r="H109" s="23" t="s">
        <v>201</v>
      </c>
      <c r="J109" s="23" t="str">
        <f t="shared" si="6"/>
        <v/>
      </c>
      <c r="K109" s="23" t="str">
        <f ca="1">IFERROR(VLOOKUP($E109,私用_data!$C:$H,5,FALSE),"")</f>
        <v>230</v>
      </c>
      <c r="L109" s="23" t="str">
        <f ca="1">IFERROR(VLOOKUP($E109,私用_data!$C:$H,6,FALSE),"")</f>
        <v>23</v>
      </c>
      <c r="M109" s="23" t="str">
        <f ca="1">IF($B109="","","mkdir """&amp;N109&amp;""" &amp; """&amp;私用_概要!$C$7&amp;""" """&amp;N109&amp;"\"&amp;F109&amp;".lnk"" """&amp;D109&amp;"""")</f>
        <v>mkdir "%USERPROFILE%\AppData\Roaming\Microsoft\Windows\Start Menu\Programs\230_Doc_Edit" &amp; "C:\codes\vbs\command\CreateShortcutFile.vbs" "%USERPROFILE%\AppData\Roaming\Microsoft\Windows\Start Menu\Programs\230_Doc_Edit\xdoc2txt.lnk" "-"</v>
      </c>
      <c r="N109" s="23" t="str">
        <f ca="1">IF($B109="","",私用_概要!$C$4&amp;"\"&amp;K109&amp;"_"&amp;E109)</f>
        <v>%USERPROFILE%\AppData\Roaming\Microsoft\Windows\Start Menu\Programs\230_Doc_Edit</v>
      </c>
      <c r="O109" s="23" t="str">
        <f>IF($G109="-","",""""&amp;私用_概要!$C$7&amp;""" """&amp;$S109&amp;""" """&amp;$D109&amp;"""")</f>
        <v/>
      </c>
      <c r="P109" s="23" t="str">
        <f t="shared" si="4"/>
        <v/>
      </c>
      <c r="Q109" s="23" t="str">
        <f>IF(P109="","",COUNTIF(P$4:P109,P109))</f>
        <v/>
      </c>
      <c r="R109" s="23" t="str">
        <f t="shared" si="5"/>
        <v/>
      </c>
      <c r="S109" s="23" t="str">
        <f>IF($G109="-","",私用_概要!$C$5&amp;"\"&amp;R109&amp;".lnk")</f>
        <v/>
      </c>
      <c r="T109" s="23" t="str">
        <f>IF($H109="-","",""""&amp;私用_概要!$C$7&amp;""" """&amp;$U109&amp;""" """&amp;$D109&amp;"""")</f>
        <v/>
      </c>
      <c r="U109" s="23" t="str">
        <f>IF($H109="-","",私用_概要!$C$6&amp;"\"&amp;$H109&amp;".lnk")</f>
        <v/>
      </c>
    </row>
    <row r="110" spans="1:21">
      <c r="A110" s="23">
        <v>106</v>
      </c>
      <c r="B110" s="23" t="s">
        <v>399</v>
      </c>
      <c r="C110" s="23" t="s">
        <v>198</v>
      </c>
      <c r="D110" s="23" t="s">
        <v>674</v>
      </c>
      <c r="E110" s="23" t="s">
        <v>203</v>
      </c>
      <c r="F110" s="23" t="s">
        <v>399</v>
      </c>
      <c r="G110" s="23" t="s">
        <v>201</v>
      </c>
      <c r="H110" s="23" t="s">
        <v>201</v>
      </c>
      <c r="J110" s="23" t="str">
        <f t="shared" si="6"/>
        <v/>
      </c>
      <c r="K110" s="23" t="str">
        <f ca="1">IFERROR(VLOOKUP($E110,私用_data!$C:$H,5,FALSE),"")</f>
        <v>220</v>
      </c>
      <c r="L110" s="23" t="str">
        <f ca="1">IFERROR(VLOOKUP($E110,私用_data!$C:$H,6,FALSE),"")</f>
        <v>22</v>
      </c>
      <c r="M110" s="23" t="str">
        <f ca="1">IF($B110="","","mkdir """&amp;N110&amp;""" &amp; """&amp;私用_概要!$C$7&amp;""" """&amp;N110&amp;"\"&amp;F110&amp;".lnk"" """&amp;D110&amp;"""")</f>
        <v>mkdir "%USERPROFILE%\AppData\Roaming\Microsoft\Windows\Start Menu\Programs\220_Doc_View" &amp; "C:\codes\vbs\command\CreateShortcutFile.vbs" "%USERPROFILE%\AppData\Roaming\Microsoft\Windows\Start Menu\Programs\220_Doc_View\X-Finder.lnk" "%USERPROFILE%\programs\prg_exe\X-Finder\XF.exe"</v>
      </c>
      <c r="N110" s="23" t="str">
        <f ca="1">IF($B110="","",私用_概要!$C$4&amp;"\"&amp;K110&amp;"_"&amp;E110)</f>
        <v>%USERPROFILE%\AppData\Roaming\Microsoft\Windows\Start Menu\Programs\220_Doc_View</v>
      </c>
      <c r="O110" s="23" t="str">
        <f>IF($G110="-","",""""&amp;私用_概要!$C$7&amp;""" """&amp;$S110&amp;""" """&amp;$D110&amp;"""")</f>
        <v/>
      </c>
      <c r="P110" s="23" t="str">
        <f t="shared" si="4"/>
        <v/>
      </c>
      <c r="Q110" s="23" t="str">
        <f>IF(P110="","",COUNTIF(P$4:P110,P110))</f>
        <v/>
      </c>
      <c r="R110" s="23" t="str">
        <f t="shared" si="5"/>
        <v/>
      </c>
      <c r="S110" s="23" t="str">
        <f>IF($G110="-","",私用_概要!$C$5&amp;"\"&amp;R110&amp;".lnk")</f>
        <v/>
      </c>
      <c r="T110" s="23" t="str">
        <f>IF($H110="-","",""""&amp;私用_概要!$C$7&amp;""" """&amp;$U110&amp;""" """&amp;$D110&amp;"""")</f>
        <v/>
      </c>
      <c r="U110" s="23" t="str">
        <f>IF($H110="-","",私用_概要!$C$6&amp;"\"&amp;$H110&amp;".lnk")</f>
        <v/>
      </c>
    </row>
    <row r="111" spans="1:21">
      <c r="A111" s="23">
        <v>107</v>
      </c>
      <c r="B111" s="23" t="s">
        <v>400</v>
      </c>
      <c r="C111" s="23" t="s">
        <v>401</v>
      </c>
      <c r="D111" s="23" t="s">
        <v>402</v>
      </c>
      <c r="E111" s="23" t="s">
        <v>219</v>
      </c>
      <c r="F111" s="23" t="s">
        <v>403</v>
      </c>
      <c r="G111" s="23" t="s">
        <v>201</v>
      </c>
      <c r="H111" s="23" t="str">
        <f>$F111</f>
        <v>MicrosoftEdge</v>
      </c>
      <c r="J111" s="23" t="str">
        <f t="shared" si="6"/>
        <v/>
      </c>
      <c r="K111" s="23" t="str">
        <f ca="1">IFERROR(VLOOKUP($E111,私用_data!$C:$H,5,FALSE),"")</f>
        <v>610</v>
      </c>
      <c r="L111" s="23" t="str">
        <f ca="1">IFERROR(VLOOKUP($E111,私用_data!$C:$H,6,FALSE),"")</f>
        <v>61</v>
      </c>
      <c r="M111" s="23" t="str">
        <f ca="1">IF($B111="","","mkdir """&amp;N111&amp;""" &amp; """&amp;私用_概要!$C$7&amp;""" """&amp;N111&amp;"\"&amp;F111&amp;".lnk"" """&amp;D111&amp;"""")</f>
        <v>mkdir "%USERPROFILE%\AppData\Roaming\Microsoft\Windows\Start Menu\Programs\610_Network_Global" &amp; "C:\codes\vbs\command\CreateShortcutFile.vbs" "%USERPROFILE%\AppData\Roaming\Microsoft\Windows\Start Menu\Programs\610_Network_Global\MicrosoftEdge.lnk" "C:\Program Files (x86)\Microsoft\Edge\Application\msedge.exe"</v>
      </c>
      <c r="N111" s="23" t="str">
        <f ca="1">IF($B111="","",私用_概要!$C$4&amp;"\"&amp;K111&amp;"_"&amp;E111)</f>
        <v>%USERPROFILE%\AppData\Roaming\Microsoft\Windows\Start Menu\Programs\610_Network_Global</v>
      </c>
      <c r="O111" s="23" t="str">
        <f>IF($G111="-","",""""&amp;私用_概要!$C$7&amp;""" """&amp;$S111&amp;""" """&amp;$D111&amp;"""")</f>
        <v/>
      </c>
      <c r="P111" s="23" t="str">
        <f t="shared" si="4"/>
        <v/>
      </c>
      <c r="Q111" s="23" t="str">
        <f>IF(P111="","",COUNTIF(P$4:P111,P111))</f>
        <v/>
      </c>
      <c r="R111" s="23" t="str">
        <f t="shared" si="5"/>
        <v/>
      </c>
      <c r="S111" s="23" t="str">
        <f>IF($G111="-","",私用_概要!$C$5&amp;"\"&amp;R111&amp;".lnk")</f>
        <v/>
      </c>
      <c r="T111" s="23" t="str">
        <f>IF($H111="-","",""""&amp;私用_概要!$C$7&amp;""" """&amp;$U111&amp;""" """&amp;$D111&amp;"""")</f>
        <v>"C:\codes\vbs\command\CreateShortcutFile.vbs" "%USERPROFILE%\AppData\Roaming\Microsoft\Windows\Start Menu\Programs\Startup\MicrosoftEdge.lnk" "C:\Program Files (x86)\Microsoft\Edge\Application\msedge.exe"</v>
      </c>
      <c r="U111" s="23" t="str">
        <f>IF($H111="-","",私用_概要!$C$6&amp;"\"&amp;$H111&amp;".lnk")</f>
        <v>%USERPROFILE%\AppData\Roaming\Microsoft\Windows\Start Menu\Programs\Startup\MicrosoftEdge.lnk</v>
      </c>
    </row>
    <row r="112" spans="1:21">
      <c r="A112" s="23">
        <v>108</v>
      </c>
      <c r="B112" s="23" t="s">
        <v>404</v>
      </c>
      <c r="C112" s="23" t="s">
        <v>405</v>
      </c>
      <c r="D112" s="23" t="s">
        <v>406</v>
      </c>
      <c r="E112" s="23" t="s">
        <v>216</v>
      </c>
      <c r="F112" s="23" t="s">
        <v>158</v>
      </c>
      <c r="G112" s="23" t="s">
        <v>201</v>
      </c>
      <c r="H112" s="23" t="s">
        <v>201</v>
      </c>
      <c r="J112" s="23" t="str">
        <f t="shared" si="6"/>
        <v/>
      </c>
      <c r="K112" s="23" t="str">
        <f ca="1">IFERROR(VLOOKUP($E112,私用_data!$C:$H,5,FALSE),"")</f>
        <v>720</v>
      </c>
      <c r="L112" s="23" t="str">
        <f ca="1">IFERROR(VLOOKUP($E112,私用_data!$C:$H,6,FALSE),"")</f>
        <v>72</v>
      </c>
      <c r="M112" s="23" t="str">
        <f ca="1">IF($B112="","","mkdir """&amp;N112&amp;""" &amp; """&amp;私用_概要!$C$7&amp;""" """&amp;N112&amp;"\"&amp;F112&amp;".lnk"" """&amp;D112&amp;"""")</f>
        <v>mkdir "%USERPROFILE%\AppData\Roaming\Microsoft\Windows\Start Menu\Programs\720_Utility_Other" &amp; "C:\codes\vbs\command\CreateShortcutFile.vbs" "%USERPROFILE%\AppData\Roaming\Microsoft\Windows\Start Menu\Programs\720_Utility_Other\Anki.lnk" "C:\prg\Anki\anki.exe"</v>
      </c>
      <c r="N112" s="23" t="str">
        <f ca="1">IF($B112="","",私用_概要!$C$4&amp;"\"&amp;K112&amp;"_"&amp;E112)</f>
        <v>%USERPROFILE%\AppData\Roaming\Microsoft\Windows\Start Menu\Programs\720_Utility_Other</v>
      </c>
      <c r="O112" s="23" t="str">
        <f>IF($G112="-","",""""&amp;私用_概要!$C$7&amp;""" """&amp;$S112&amp;""" """&amp;$D112&amp;"""")</f>
        <v/>
      </c>
      <c r="P112" s="23" t="str">
        <f t="shared" si="4"/>
        <v/>
      </c>
      <c r="Q112" s="23" t="str">
        <f>IF(P112="","",COUNTIF(P$4:P112,P112))</f>
        <v/>
      </c>
      <c r="R112" s="23" t="str">
        <f t="shared" si="5"/>
        <v/>
      </c>
      <c r="S112" s="23" t="str">
        <f>IF($G112="-","",私用_概要!$C$5&amp;"\"&amp;R112&amp;".lnk")</f>
        <v/>
      </c>
      <c r="T112" s="23" t="str">
        <f>IF($H112="-","",""""&amp;私用_概要!$C$7&amp;""" """&amp;$U112&amp;""" """&amp;$D112&amp;"""")</f>
        <v/>
      </c>
      <c r="U112" s="23" t="str">
        <f>IF($H112="-","",私用_概要!$C$6&amp;"\"&amp;$H112&amp;".lnk")</f>
        <v/>
      </c>
    </row>
    <row r="113" spans="1:21">
      <c r="A113" s="23">
        <v>109</v>
      </c>
      <c r="B113" s="23" t="s">
        <v>407</v>
      </c>
      <c r="C113" s="23" t="s">
        <v>408</v>
      </c>
      <c r="D113" s="23" t="s">
        <v>675</v>
      </c>
      <c r="E113" s="23" t="s">
        <v>283</v>
      </c>
      <c r="F113" s="23" t="s">
        <v>409</v>
      </c>
      <c r="G113" s="23" t="s">
        <v>201</v>
      </c>
      <c r="H113" s="23" t="s">
        <v>201</v>
      </c>
      <c r="J113" s="23" t="str">
        <f t="shared" si="6"/>
        <v/>
      </c>
      <c r="K113" s="23" t="str">
        <f ca="1">IFERROR(VLOOKUP($E113,私用_data!$C:$H,5,FALSE),"")</f>
        <v>530</v>
      </c>
      <c r="L113" s="23" t="str">
        <f ca="1">IFERROR(VLOOKUP($E113,私用_data!$C:$H,6,FALSE),"")</f>
        <v>53</v>
      </c>
      <c r="M113" s="23" t="str">
        <f ca="1">IF($B113="","","mkdir """&amp;N113&amp;""" &amp; """&amp;私用_概要!$C$7&amp;""" """&amp;N113&amp;"\"&amp;F113&amp;".lnk"" """&amp;D113&amp;"""")</f>
        <v>mkdir "%USERPROFILE%\AppData\Roaming\Microsoft\Windows\Start Menu\Programs\530_Picture_Edit" &amp; "C:\codes\vbs\command\CreateShortcutFile.vbs" "%USERPROFILE%\AppData\Roaming\Microsoft\Windows\Start Menu\Programs\530_Picture_Edit\CopyTransPhoto（iPhone写真移動）.lnk" "%USERPROFILE%\AppData\Roaming\WindSolutions\CopyTransControlCenter\Applications\CopyTransControlCenter.exe"</v>
      </c>
      <c r="N113" s="23" t="str">
        <f ca="1">IF($B113="","",私用_概要!$C$4&amp;"\"&amp;K113&amp;"_"&amp;E113)</f>
        <v>%USERPROFILE%\AppData\Roaming\Microsoft\Windows\Start Menu\Programs\530_Picture_Edit</v>
      </c>
      <c r="O113" s="23" t="str">
        <f>IF($G113="-","",""""&amp;私用_概要!$C$7&amp;""" """&amp;$S113&amp;""" """&amp;$D113&amp;"""")</f>
        <v/>
      </c>
      <c r="P113" s="23" t="str">
        <f t="shared" si="4"/>
        <v/>
      </c>
      <c r="Q113" s="23" t="str">
        <f>IF(P113="","",COUNTIF(P$4:P113,P113))</f>
        <v/>
      </c>
      <c r="R113" s="23" t="str">
        <f t="shared" si="5"/>
        <v/>
      </c>
      <c r="S113" s="23" t="str">
        <f>IF($G113="-","",私用_概要!$C$5&amp;"\"&amp;R113&amp;".lnk")</f>
        <v/>
      </c>
      <c r="T113" s="23" t="str">
        <f>IF($H113="-","",""""&amp;私用_概要!$C$7&amp;""" """&amp;$U113&amp;""" """&amp;$D113&amp;"""")</f>
        <v/>
      </c>
      <c r="U113" s="23" t="str">
        <f>IF($H113="-","",私用_概要!$C$6&amp;"\"&amp;$H113&amp;".lnk")</f>
        <v/>
      </c>
    </row>
    <row r="114" spans="1:21">
      <c r="A114" s="23">
        <v>110</v>
      </c>
      <c r="B114" s="23" t="s">
        <v>410</v>
      </c>
      <c r="C114" s="23" t="s">
        <v>401</v>
      </c>
      <c r="D114" s="23" t="s">
        <v>411</v>
      </c>
      <c r="E114" s="23" t="s">
        <v>277</v>
      </c>
      <c r="F114" s="23" t="s">
        <v>412</v>
      </c>
      <c r="G114" s="23" t="s">
        <v>201</v>
      </c>
      <c r="H114" s="23" t="s">
        <v>201</v>
      </c>
      <c r="J114" s="23" t="str">
        <f t="shared" si="6"/>
        <v/>
      </c>
      <c r="K114" s="23" t="str">
        <f ca="1">IFERROR(VLOOKUP($E114,私用_data!$C:$H,5,FALSE),"")</f>
        <v>230</v>
      </c>
      <c r="L114" s="23" t="str">
        <f ca="1">IFERROR(VLOOKUP($E114,私用_data!$C:$H,6,FALSE),"")</f>
        <v>23</v>
      </c>
      <c r="M114" s="23" t="str">
        <f ca="1">IF($B114="","","mkdir """&amp;N114&amp;""" &amp; """&amp;私用_概要!$C$7&amp;""" """&amp;N114&amp;"\"&amp;F114&amp;".lnk"" """&amp;D114&amp;"""")</f>
        <v>mkdir "%USERPROFILE%\AppData\Roaming\Microsoft\Windows\Start Menu\Programs\230_Doc_Edit" &amp; "C:\codes\vbs\command\CreateShortcutFile.vbs" "%USERPROFILE%\AppData\Roaming\Microsoft\Windows\Start Menu\Programs\230_Doc_Edit\MicrosoftExcel.lnk" "C:\Program Files (x86)\Microsoft Office\root\Office16\EXCEL.EXE"</v>
      </c>
      <c r="N114" s="23" t="str">
        <f ca="1">IF($B114="","",私用_概要!$C$4&amp;"\"&amp;K114&amp;"_"&amp;E114)</f>
        <v>%USERPROFILE%\AppData\Roaming\Microsoft\Windows\Start Menu\Programs\230_Doc_Edit</v>
      </c>
      <c r="O114" s="23" t="str">
        <f>IF($G114="-","",""""&amp;私用_概要!$C$7&amp;""" """&amp;$S114&amp;""" """&amp;$D114&amp;"""")</f>
        <v/>
      </c>
      <c r="P114" s="23" t="str">
        <f t="shared" si="4"/>
        <v/>
      </c>
      <c r="Q114" s="23" t="str">
        <f>IF(P114="","",COUNTIF(P$4:P114,P114))</f>
        <v/>
      </c>
      <c r="R114" s="23" t="str">
        <f t="shared" si="5"/>
        <v/>
      </c>
      <c r="S114" s="23" t="str">
        <f>IF($G114="-","",私用_概要!$C$5&amp;"\"&amp;R114&amp;".lnk")</f>
        <v/>
      </c>
      <c r="T114" s="23" t="str">
        <f>IF($H114="-","",""""&amp;私用_概要!$C$7&amp;""" """&amp;$U114&amp;""" """&amp;$D114&amp;"""")</f>
        <v/>
      </c>
      <c r="U114" s="23" t="str">
        <f>IF($H114="-","",私用_概要!$C$6&amp;"\"&amp;$H114&amp;".lnk")</f>
        <v/>
      </c>
    </row>
    <row r="115" spans="1:21">
      <c r="A115" s="23">
        <v>111</v>
      </c>
      <c r="B115" s="23" t="s">
        <v>413</v>
      </c>
      <c r="C115" s="23" t="s">
        <v>401</v>
      </c>
      <c r="D115" s="23" t="s">
        <v>414</v>
      </c>
      <c r="E115" s="23" t="s">
        <v>277</v>
      </c>
      <c r="F115" s="23" t="s">
        <v>415</v>
      </c>
      <c r="G115" s="23" t="s">
        <v>201</v>
      </c>
      <c r="H115" s="23" t="s">
        <v>201</v>
      </c>
      <c r="J115" s="23" t="str">
        <f t="shared" si="6"/>
        <v/>
      </c>
      <c r="K115" s="23" t="str">
        <f ca="1">IFERROR(VLOOKUP($E115,私用_data!$C:$H,5,FALSE),"")</f>
        <v>230</v>
      </c>
      <c r="L115" s="23" t="str">
        <f ca="1">IFERROR(VLOOKUP($E115,私用_data!$C:$H,6,FALSE),"")</f>
        <v>23</v>
      </c>
      <c r="M115" s="23" t="str">
        <f ca="1">IF($B115="","","mkdir """&amp;N115&amp;""" &amp; """&amp;私用_概要!$C$7&amp;""" """&amp;N115&amp;"\"&amp;F115&amp;".lnk"" """&amp;D115&amp;"""")</f>
        <v>mkdir "%USERPROFILE%\AppData\Roaming\Microsoft\Windows\Start Menu\Programs\230_Doc_Edit" &amp; "C:\codes\vbs\command\CreateShortcutFile.vbs" "%USERPROFILE%\AppData\Roaming\Microsoft\Windows\Start Menu\Programs\230_Doc_Edit\MicrosoftVisio.lnk" "C:\Program Files (x86)\Microsoft Office\root\Office16\VISIO.EXE"</v>
      </c>
      <c r="N115" s="23" t="str">
        <f ca="1">IF($B115="","",私用_概要!$C$4&amp;"\"&amp;K115&amp;"_"&amp;E115)</f>
        <v>%USERPROFILE%\AppData\Roaming\Microsoft\Windows\Start Menu\Programs\230_Doc_Edit</v>
      </c>
      <c r="O115" s="23" t="str">
        <f>IF($G115="-","",""""&amp;私用_概要!$C$7&amp;""" """&amp;$S115&amp;""" """&amp;$D115&amp;"""")</f>
        <v/>
      </c>
      <c r="P115" s="23" t="str">
        <f t="shared" si="4"/>
        <v/>
      </c>
      <c r="Q115" s="23" t="str">
        <f>IF(P115="","",COUNTIF(P$4:P115,P115))</f>
        <v/>
      </c>
      <c r="R115" s="23" t="str">
        <f t="shared" si="5"/>
        <v/>
      </c>
      <c r="S115" s="23" t="str">
        <f>IF($G115="-","",私用_概要!$C$5&amp;"\"&amp;R115&amp;".lnk")</f>
        <v/>
      </c>
      <c r="T115" s="23" t="str">
        <f>IF($H115="-","",""""&amp;私用_概要!$C$7&amp;""" """&amp;$U115&amp;""" """&amp;$D115&amp;"""")</f>
        <v/>
      </c>
      <c r="U115" s="23" t="str">
        <f>IF($H115="-","",私用_概要!$C$6&amp;"\"&amp;$H115&amp;".lnk")</f>
        <v/>
      </c>
    </row>
    <row r="116" spans="1:21">
      <c r="A116" s="23">
        <v>112</v>
      </c>
      <c r="B116" s="23" t="s">
        <v>416</v>
      </c>
      <c r="C116" s="23" t="s">
        <v>401</v>
      </c>
      <c r="D116" s="23" t="s">
        <v>417</v>
      </c>
      <c r="E116" s="23" t="s">
        <v>277</v>
      </c>
      <c r="F116" s="23" t="s">
        <v>418</v>
      </c>
      <c r="G116" s="23" t="s">
        <v>201</v>
      </c>
      <c r="H116" s="23" t="s">
        <v>201</v>
      </c>
      <c r="J116" s="23" t="str">
        <f t="shared" si="6"/>
        <v/>
      </c>
      <c r="K116" s="23" t="str">
        <f ca="1">IFERROR(VLOOKUP($E116,私用_data!$C:$H,5,FALSE),"")</f>
        <v>230</v>
      </c>
      <c r="L116" s="23" t="str">
        <f ca="1">IFERROR(VLOOKUP($E116,私用_data!$C:$H,6,FALSE),"")</f>
        <v>23</v>
      </c>
      <c r="M116" s="23" t="str">
        <f ca="1">IF($B116="","","mkdir """&amp;N116&amp;""" &amp; """&amp;私用_概要!$C$7&amp;""" """&amp;N116&amp;"\"&amp;F116&amp;".lnk"" """&amp;D116&amp;"""")</f>
        <v>mkdir "%USERPROFILE%\AppData\Roaming\Microsoft\Windows\Start Menu\Programs\230_Doc_Edit" &amp; "C:\codes\vbs\command\CreateShortcutFile.vbs" "%USERPROFILE%\AppData\Roaming\Microsoft\Windows\Start Menu\Programs\230_Doc_Edit\MicrosoftWord.lnk" "C:\Program Files (x86)\Microsoft Office\root\Office16\WINWORD.EXE"</v>
      </c>
      <c r="N116" s="23" t="str">
        <f ca="1">IF($B116="","",私用_概要!$C$4&amp;"\"&amp;K116&amp;"_"&amp;E116)</f>
        <v>%USERPROFILE%\AppData\Roaming\Microsoft\Windows\Start Menu\Programs\230_Doc_Edit</v>
      </c>
      <c r="O116" s="23" t="str">
        <f>IF($G116="-","",""""&amp;私用_概要!$C$7&amp;""" """&amp;$S116&amp;""" """&amp;$D116&amp;"""")</f>
        <v/>
      </c>
      <c r="P116" s="23" t="str">
        <f t="shared" si="4"/>
        <v/>
      </c>
      <c r="Q116" s="23" t="str">
        <f>IF(P116="","",COUNTIF(P$4:P116,P116))</f>
        <v/>
      </c>
      <c r="R116" s="23" t="str">
        <f t="shared" si="5"/>
        <v/>
      </c>
      <c r="S116" s="23" t="str">
        <f>IF($G116="-","",私用_概要!$C$5&amp;"\"&amp;R116&amp;".lnk")</f>
        <v/>
      </c>
      <c r="T116" s="23" t="str">
        <f>IF($H116="-","",""""&amp;私用_概要!$C$7&amp;""" """&amp;$U116&amp;""" """&amp;$D116&amp;"""")</f>
        <v/>
      </c>
      <c r="U116" s="23" t="str">
        <f>IF($H116="-","",私用_概要!$C$6&amp;"\"&amp;$H116&amp;".lnk")</f>
        <v/>
      </c>
    </row>
    <row r="117" spans="1:21">
      <c r="A117" s="23">
        <v>113</v>
      </c>
      <c r="B117" s="23" t="s">
        <v>419</v>
      </c>
      <c r="C117" s="23" t="s">
        <v>401</v>
      </c>
      <c r="D117" s="23" t="s">
        <v>420</v>
      </c>
      <c r="E117" s="23" t="s">
        <v>219</v>
      </c>
      <c r="F117" s="23" t="s">
        <v>421</v>
      </c>
      <c r="G117" s="23" t="s">
        <v>201</v>
      </c>
      <c r="H117" s="23" t="s">
        <v>201</v>
      </c>
      <c r="J117" s="23" t="str">
        <f t="shared" si="6"/>
        <v/>
      </c>
      <c r="K117" s="23" t="str">
        <f ca="1">IFERROR(VLOOKUP($E117,私用_data!$C:$H,5,FALSE),"")</f>
        <v>610</v>
      </c>
      <c r="L117" s="23" t="str">
        <f ca="1">IFERROR(VLOOKUP($E117,私用_data!$C:$H,6,FALSE),"")</f>
        <v>61</v>
      </c>
      <c r="M117" s="23" t="str">
        <f ca="1">IF($B117="","","mkdir """&amp;N117&amp;""" &amp; """&amp;私用_概要!$C$7&amp;""" """&amp;N117&amp;"\"&amp;F117&amp;".lnk"" """&amp;D117&amp;"""")</f>
        <v>mkdir "%USERPROFILE%\AppData\Roaming\Microsoft\Windows\Start Menu\Programs\610_Network_Global" &amp; "C:\codes\vbs\command\CreateShortcutFile.vbs" "%USERPROFILE%\AppData\Roaming\Microsoft\Windows\Start Menu\Programs\610_Network_Global\MicrosoftOutlook.lnk" "C:\Program Files (x86)\Microsoft Office\root\Office16\OUTLOOK.EXE"</v>
      </c>
      <c r="N117" s="23" t="str">
        <f ca="1">IF($B117="","",私用_概要!$C$4&amp;"\"&amp;K117&amp;"_"&amp;E117)</f>
        <v>%USERPROFILE%\AppData\Roaming\Microsoft\Windows\Start Menu\Programs\610_Network_Global</v>
      </c>
      <c r="O117" s="23" t="str">
        <f>IF($G117="-","",""""&amp;私用_概要!$C$7&amp;""" """&amp;$S117&amp;""" """&amp;$D117&amp;"""")</f>
        <v/>
      </c>
      <c r="P117" s="23" t="str">
        <f t="shared" si="4"/>
        <v/>
      </c>
      <c r="Q117" s="23" t="str">
        <f>IF(P117="","",COUNTIF(P$4:P117,P117))</f>
        <v/>
      </c>
      <c r="R117" s="23" t="str">
        <f t="shared" si="5"/>
        <v/>
      </c>
      <c r="S117" s="23" t="str">
        <f>IF($G117="-","",私用_概要!$C$5&amp;"\"&amp;R117&amp;".lnk")</f>
        <v/>
      </c>
      <c r="T117" s="23" t="str">
        <f>IF($H117="-","",""""&amp;私用_概要!$C$7&amp;""" """&amp;$U117&amp;""" """&amp;$D117&amp;"""")</f>
        <v/>
      </c>
      <c r="U117" s="23" t="str">
        <f>IF($H117="-","",私用_概要!$C$6&amp;"\"&amp;$H117&amp;".lnk")</f>
        <v/>
      </c>
    </row>
    <row r="118" spans="1:21">
      <c r="A118" s="23">
        <v>114</v>
      </c>
      <c r="B118" s="23" t="s">
        <v>422</v>
      </c>
      <c r="C118" s="23" t="s">
        <v>405</v>
      </c>
      <c r="D118" s="23" t="s">
        <v>423</v>
      </c>
      <c r="E118" s="23" t="s">
        <v>316</v>
      </c>
      <c r="F118" s="23" t="s">
        <v>424</v>
      </c>
      <c r="G118" s="23" t="s">
        <v>201</v>
      </c>
      <c r="H118" s="23" t="s">
        <v>201</v>
      </c>
      <c r="J118" s="23" t="str">
        <f t="shared" si="6"/>
        <v/>
      </c>
      <c r="K118" s="23" t="str">
        <f ca="1">IFERROR(VLOOKUP($E118,私用_data!$C:$H,5,FALSE),"")</f>
        <v>430</v>
      </c>
      <c r="L118" s="23" t="str">
        <f ca="1">IFERROR(VLOOKUP($E118,私用_data!$C:$H,6,FALSE),"")</f>
        <v>43</v>
      </c>
      <c r="M118" s="23" t="str">
        <f ca="1">IF($B118="","","mkdir """&amp;N118&amp;""" &amp; """&amp;私用_概要!$C$7&amp;""" """&amp;N118&amp;"\"&amp;F118&amp;".lnk"" """&amp;D118&amp;"""")</f>
        <v>mkdir "%USERPROFILE%\AppData\Roaming\Microsoft\Windows\Start Menu\Programs\430_Movie_Edit" &amp; "C:\codes\vbs\command\CreateShortcutFile.vbs" "%USERPROFILE%\AppData\Roaming\Microsoft\Windows\Start Menu\Programs\430_Movie_Edit\DVD Shrink（DVDリッピング）.lnk" "C:\prg\DVD Shrink\DVD Shrink 3.2.exe"</v>
      </c>
      <c r="N118" s="23" t="str">
        <f ca="1">IF($B118="","",私用_概要!$C$4&amp;"\"&amp;K118&amp;"_"&amp;E118)</f>
        <v>%USERPROFILE%\AppData\Roaming\Microsoft\Windows\Start Menu\Programs\430_Movie_Edit</v>
      </c>
      <c r="O118" s="23" t="str">
        <f>IF($G118="-","",""""&amp;私用_概要!$C$7&amp;""" """&amp;$S118&amp;""" """&amp;$D118&amp;"""")</f>
        <v/>
      </c>
      <c r="P118" s="23" t="str">
        <f t="shared" si="4"/>
        <v/>
      </c>
      <c r="Q118" s="23" t="str">
        <f>IF(P118="","",COUNTIF(P$4:P118,P118))</f>
        <v/>
      </c>
      <c r="R118" s="23" t="str">
        <f t="shared" si="5"/>
        <v/>
      </c>
      <c r="S118" s="23" t="str">
        <f>IF($G118="-","",私用_概要!$C$5&amp;"\"&amp;R118&amp;".lnk")</f>
        <v/>
      </c>
      <c r="T118" s="23" t="str">
        <f>IF($H118="-","",""""&amp;私用_概要!$C$7&amp;""" """&amp;$U118&amp;""" """&amp;$D118&amp;"""")</f>
        <v/>
      </c>
      <c r="U118" s="23" t="str">
        <f>IF($H118="-","",私用_概要!$C$6&amp;"\"&amp;$H118&amp;".lnk")</f>
        <v/>
      </c>
    </row>
    <row r="119" spans="1:21">
      <c r="A119" s="23">
        <v>115</v>
      </c>
      <c r="B119" s="23" t="s">
        <v>710</v>
      </c>
      <c r="C119" s="23" t="s">
        <v>405</v>
      </c>
      <c r="D119" s="23" t="s">
        <v>709</v>
      </c>
      <c r="E119" s="23" t="s">
        <v>332</v>
      </c>
      <c r="F119" s="23" t="s">
        <v>711</v>
      </c>
      <c r="G119" s="23" t="s">
        <v>201</v>
      </c>
      <c r="H119" s="23" t="s">
        <v>201</v>
      </c>
      <c r="J119" s="23" t="str">
        <f t="shared" si="6"/>
        <v/>
      </c>
      <c r="K119" s="23" t="str">
        <f ca="1">IFERROR(VLOOKUP($E119,私用_data!$C:$H,5,FALSE),"")</f>
        <v>620</v>
      </c>
      <c r="L119" s="23" t="str">
        <f ca="1">IFERROR(VLOOKUP($E119,私用_data!$C:$H,6,FALSE),"")</f>
        <v>62</v>
      </c>
      <c r="M119" s="23" t="str">
        <f ca="1">IF($B119="","","mkdir """&amp;N119&amp;""" &amp; """&amp;私用_概要!$C$7&amp;""" """&amp;N119&amp;"\"&amp;F119&amp;".lnk"" """&amp;D119&amp;"""")</f>
        <v>mkdir "%USERPROFILE%\AppData\Roaming\Microsoft\Windows\Start Menu\Programs\620_Network_Local" &amp; "C:\codes\vbs\command\CreateShortcutFile.vbs" "%USERPROFILE%\AppData\Roaming\Microsoft\Windows\Start Menu\Programs\620_Network_Local\UltraVNC Viewer（RDP-Mac）.lnk" "C:\prg\uvnc bvba\UltraVNC\vncviewer.exe"</v>
      </c>
      <c r="N119" s="23" t="str">
        <f ca="1">IF($B119="","",私用_概要!$C$4&amp;"\"&amp;K119&amp;"_"&amp;E119)</f>
        <v>%USERPROFILE%\AppData\Roaming\Microsoft\Windows\Start Menu\Programs\620_Network_Local</v>
      </c>
      <c r="O119" s="23" t="str">
        <f>IF($G119="-","",""""&amp;私用_概要!$C$7&amp;""" """&amp;$S119&amp;""" """&amp;$D119&amp;"""")</f>
        <v/>
      </c>
      <c r="P119" s="23" t="str">
        <f t="shared" si="4"/>
        <v/>
      </c>
      <c r="Q119" s="23" t="str">
        <f>IF(P119="","",COUNTIF(P$4:P119,P119))</f>
        <v/>
      </c>
      <c r="R119" s="23" t="str">
        <f t="shared" si="5"/>
        <v/>
      </c>
      <c r="S119" s="23" t="str">
        <f>IF($G119="-","",私用_概要!$C$5&amp;"\"&amp;R119&amp;".lnk")</f>
        <v/>
      </c>
      <c r="T119" s="23" t="str">
        <f>IF($H119="-","",""""&amp;私用_概要!$C$7&amp;""" """&amp;$U119&amp;""" """&amp;$D119&amp;"""")</f>
        <v/>
      </c>
      <c r="U119" s="23" t="str">
        <f>IF($H119="-","",私用_概要!$C$6&amp;"\"&amp;$H119&amp;".lnk")</f>
        <v/>
      </c>
    </row>
    <row r="120" spans="1:21">
      <c r="A120" s="23">
        <v>116</v>
      </c>
      <c r="B120" s="23" t="s">
        <v>725</v>
      </c>
      <c r="C120" s="23" t="s">
        <v>74</v>
      </c>
      <c r="D120" s="23" t="s">
        <v>724</v>
      </c>
      <c r="E120" s="23" t="s">
        <v>332</v>
      </c>
      <c r="F120" s="23" t="s">
        <v>726</v>
      </c>
      <c r="G120" s="23" t="s">
        <v>201</v>
      </c>
      <c r="H120" s="23" t="s">
        <v>201</v>
      </c>
      <c r="J120" s="23" t="str">
        <f t="shared" si="6"/>
        <v/>
      </c>
      <c r="K120" s="23" t="str">
        <f ca="1">IFERROR(VLOOKUP($E120,私用_data!$C:$H,5,FALSE),"")</f>
        <v>620</v>
      </c>
      <c r="L120" s="23" t="str">
        <f ca="1">IFERROR(VLOOKUP($E120,私用_data!$C:$H,6,FALSE),"")</f>
        <v>62</v>
      </c>
      <c r="M120" s="23" t="str">
        <f ca="1">IF($B120="","","mkdir """&amp;N120&amp;""" &amp; """&amp;私用_概要!$C$7&amp;""" """&amp;N120&amp;"\"&amp;F120&amp;".lnk"" """&amp;D120&amp;"""")</f>
        <v>mkdir "%USERPROFILE%\AppData\Roaming\Microsoft\Windows\Start Menu\Programs\620_Network_Local" &amp; "C:\codes\vbs\command\CreateShortcutFile.vbs" "%USERPROFILE%\AppData\Roaming\Microsoft\Windows\Start Menu\Programs\620_Network_Local\RealVNC-Viewer（RDP-Mac）.lnk" "%USERPROFILE%\programs\prg_exe\RealVNC-Viewer\RealVNC-Viewer.exe"</v>
      </c>
      <c r="N120" s="23" t="str">
        <f ca="1">IF($B120="","",私用_概要!$C$4&amp;"\"&amp;K120&amp;"_"&amp;E120)</f>
        <v>%USERPROFILE%\AppData\Roaming\Microsoft\Windows\Start Menu\Programs\620_Network_Local</v>
      </c>
      <c r="O120" s="23" t="str">
        <f>IF($G120="-","",""""&amp;私用_概要!$C$7&amp;""" """&amp;$S120&amp;""" """&amp;$D120&amp;"""")</f>
        <v/>
      </c>
      <c r="P120" s="23" t="str">
        <f t="shared" si="4"/>
        <v/>
      </c>
      <c r="Q120" s="23" t="str">
        <f>IF(P120="","",COUNTIF(P$4:P120,P120))</f>
        <v/>
      </c>
      <c r="R120" s="23" t="str">
        <f t="shared" si="5"/>
        <v/>
      </c>
      <c r="S120" s="23" t="str">
        <f>IF($G120="-","",私用_概要!$C$5&amp;"\"&amp;R120&amp;".lnk")</f>
        <v/>
      </c>
      <c r="T120" s="23" t="str">
        <f>IF($H120="-","",""""&amp;私用_概要!$C$7&amp;""" """&amp;$U120&amp;""" """&amp;$D120&amp;"""")</f>
        <v/>
      </c>
      <c r="U120" s="23" t="str">
        <f>IF($H120="-","",私用_概要!$C$6&amp;"\"&amp;$H120&amp;".lnk")</f>
        <v/>
      </c>
    </row>
    <row r="121" spans="1:21">
      <c r="A121" s="23">
        <v>117</v>
      </c>
      <c r="B121" s="23" t="s">
        <v>728</v>
      </c>
      <c r="C121" s="23" t="s">
        <v>405</v>
      </c>
      <c r="D121" s="23" t="s">
        <v>727</v>
      </c>
      <c r="E121" s="23" t="s">
        <v>277</v>
      </c>
      <c r="F121" s="23" t="s">
        <v>729</v>
      </c>
      <c r="G121" s="23" t="s">
        <v>201</v>
      </c>
      <c r="H121" s="23" t="s">
        <v>201</v>
      </c>
      <c r="J121" s="23" t="str">
        <f t="shared" si="6"/>
        <v/>
      </c>
      <c r="K121" s="23" t="str">
        <f ca="1">IFERROR(VLOOKUP($E121,私用_data!$C:$H,5,FALSE),"")</f>
        <v>230</v>
      </c>
      <c r="L121" s="23" t="str">
        <f ca="1">IFERROR(VLOOKUP($E121,私用_data!$C:$H,6,FALSE),"")</f>
        <v>23</v>
      </c>
      <c r="M121" s="23" t="str">
        <f ca="1">IF($B121="","","mkdir """&amp;N121&amp;""" &amp; """&amp;私用_概要!$C$7&amp;""" """&amp;N121&amp;"\"&amp;F121&amp;".lnk"" """&amp;D121&amp;"""")</f>
        <v>mkdir "%USERPROFILE%\AppData\Roaming\Microsoft\Windows\Start Menu\Programs\230_Doc_Edit" &amp; "C:\codes\vbs\command\CreateShortcutFile.vbs" "%USERPROFILE%\AppData\Roaming\Microsoft\Windows\Start Menu\Programs\230_Doc_Edit\LibreOffice.lnk" "C:\prg\LibreOffice\program\soffice.exe"</v>
      </c>
      <c r="N121" s="23" t="str">
        <f ca="1">IF($B121="","",私用_概要!$C$4&amp;"\"&amp;K121&amp;"_"&amp;E121)</f>
        <v>%USERPROFILE%\AppData\Roaming\Microsoft\Windows\Start Menu\Programs\230_Doc_Edit</v>
      </c>
      <c r="O121" s="23" t="str">
        <f>IF($G121="-","",""""&amp;私用_概要!$C$7&amp;""" """&amp;$S121&amp;""" """&amp;$D121&amp;"""")</f>
        <v/>
      </c>
      <c r="P121" s="23" t="str">
        <f t="shared" si="4"/>
        <v/>
      </c>
      <c r="Q121" s="23" t="str">
        <f>IF(P121="","",COUNTIF(P$4:P121,P121))</f>
        <v/>
      </c>
      <c r="R121" s="23" t="str">
        <f t="shared" si="5"/>
        <v/>
      </c>
      <c r="S121" s="23" t="str">
        <f>IF($G121="-","",私用_概要!$C$5&amp;"\"&amp;R121&amp;".lnk")</f>
        <v/>
      </c>
      <c r="T121" s="23" t="str">
        <f>IF($H121="-","",""""&amp;私用_概要!$C$7&amp;""" """&amp;$U121&amp;""" """&amp;$D121&amp;"""")</f>
        <v/>
      </c>
      <c r="U121" s="23" t="str">
        <f>IF($H121="-","",私用_概要!$C$6&amp;"\"&amp;$H121&amp;".lnk")</f>
        <v/>
      </c>
    </row>
    <row r="122" spans="1:21">
      <c r="A122" s="23">
        <v>118</v>
      </c>
      <c r="B122" s="23" t="s">
        <v>731</v>
      </c>
      <c r="C122" s="23" t="s">
        <v>405</v>
      </c>
      <c r="D122" s="23" t="s">
        <v>730</v>
      </c>
      <c r="E122" s="23" t="s">
        <v>280</v>
      </c>
      <c r="F122" s="23" t="s">
        <v>732</v>
      </c>
      <c r="G122" s="23" t="s">
        <v>201</v>
      </c>
      <c r="H122" s="23" t="s">
        <v>201</v>
      </c>
      <c r="J122" s="23" t="str">
        <f t="shared" si="6"/>
        <v/>
      </c>
      <c r="K122" s="23" t="str">
        <f ca="1">IFERROR(VLOOKUP($E122,私用_data!$C:$H,5,FALSE),"")</f>
        <v>330</v>
      </c>
      <c r="L122" s="23" t="str">
        <f ca="1">IFERROR(VLOOKUP($E122,私用_data!$C:$H,6,FALSE),"")</f>
        <v>33</v>
      </c>
      <c r="M122" s="23" t="str">
        <f ca="1">IF($B122="","","mkdir """&amp;N122&amp;""" &amp; """&amp;私用_概要!$C$7&amp;""" """&amp;N122&amp;"\"&amp;F122&amp;".lnk"" """&amp;D122&amp;"""")</f>
        <v>mkdir "%USERPROFILE%\AppData\Roaming\Microsoft\Windows\Start Menu\Programs\330_Music_Listen" &amp; "C:\codes\vbs\command\CreateShortcutFile.vbs" "%USERPROFILE%\AppData\Roaming\Microsoft\Windows\Start Menu\Programs\330_Music_Listen\iTunes.lnk" "C:\prg\iTunes\iTunes.exe"</v>
      </c>
      <c r="N122" s="23" t="str">
        <f ca="1">IF($B122="","",私用_概要!$C$4&amp;"\"&amp;K122&amp;"_"&amp;E122)</f>
        <v>%USERPROFILE%\AppData\Roaming\Microsoft\Windows\Start Menu\Programs\330_Music_Listen</v>
      </c>
      <c r="O122" s="23" t="str">
        <f>IF($G122="-","",""""&amp;私用_概要!$C$7&amp;""" """&amp;$S122&amp;""" """&amp;$D122&amp;"""")</f>
        <v/>
      </c>
      <c r="P122" s="23" t="str">
        <f t="shared" si="4"/>
        <v/>
      </c>
      <c r="Q122" s="23" t="str">
        <f>IF(P122="","",COUNTIF(P$4:P122,P122))</f>
        <v/>
      </c>
      <c r="R122" s="23" t="str">
        <f t="shared" si="5"/>
        <v/>
      </c>
      <c r="S122" s="23" t="str">
        <f>IF($G122="-","",私用_概要!$C$5&amp;"\"&amp;R122&amp;".lnk")</f>
        <v/>
      </c>
      <c r="T122" s="23" t="str">
        <f>IF($H122="-","",""""&amp;私用_概要!$C$7&amp;""" """&amp;$U122&amp;""" """&amp;$D122&amp;"""")</f>
        <v/>
      </c>
      <c r="U122" s="23" t="str">
        <f>IF($H122="-","",私用_概要!$C$6&amp;"\"&amp;$H122&amp;".lnk")</f>
        <v/>
      </c>
    </row>
    <row r="123" spans="1:21">
      <c r="A123" s="23">
        <v>119</v>
      </c>
      <c r="B123" s="23" t="s">
        <v>734</v>
      </c>
      <c r="C123" s="23" t="s">
        <v>405</v>
      </c>
      <c r="D123" s="23" t="s">
        <v>733</v>
      </c>
      <c r="E123" s="23" t="s">
        <v>283</v>
      </c>
      <c r="F123" s="23" t="s">
        <v>735</v>
      </c>
      <c r="G123" s="23" t="s">
        <v>201</v>
      </c>
      <c r="H123" s="23" t="s">
        <v>201</v>
      </c>
      <c r="J123" s="23" t="str">
        <f t="shared" si="6"/>
        <v/>
      </c>
      <c r="K123" s="23" t="str">
        <f ca="1">IFERROR(VLOOKUP($E123,私用_data!$C:$H,5,FALSE),"")</f>
        <v>530</v>
      </c>
      <c r="L123" s="23" t="str">
        <f ca="1">IFERROR(VLOOKUP($E123,私用_data!$C:$H,6,FALSE),"")</f>
        <v>53</v>
      </c>
      <c r="M123" s="23" t="str">
        <f ca="1">IF($B123="","","mkdir """&amp;N123&amp;""" &amp; """&amp;私用_概要!$C$7&amp;""" """&amp;N123&amp;"\"&amp;F123&amp;".lnk"" """&amp;D123&amp;"""")</f>
        <v>mkdir "%USERPROFILE%\AppData\Roaming\Microsoft\Windows\Start Menu\Programs\530_Picture_Edit" &amp; "C:\codes\vbs\command\CreateShortcutFile.vbs" "%USERPROFILE%\AppData\Roaming\Microsoft\Windows\Start Menu\Programs\530_Picture_Edit\iMazingConverter（HEIC→JPG変換）.lnk" "C:\prg\DigiDNA\iMazing Converter\iMazing Converter.exe"</v>
      </c>
      <c r="N123" s="23" t="str">
        <f ca="1">IF($B123="","",私用_概要!$C$4&amp;"\"&amp;K123&amp;"_"&amp;E123)</f>
        <v>%USERPROFILE%\AppData\Roaming\Microsoft\Windows\Start Menu\Programs\530_Picture_Edit</v>
      </c>
      <c r="O123" s="23" t="str">
        <f>IF($G123="-","",""""&amp;私用_概要!$C$7&amp;""" """&amp;$S123&amp;""" """&amp;$D123&amp;"""")</f>
        <v/>
      </c>
      <c r="P123" s="23" t="str">
        <f t="shared" si="4"/>
        <v/>
      </c>
      <c r="Q123" s="23" t="str">
        <f>IF(P123="","",COUNTIF(P$4:P123,P123))</f>
        <v/>
      </c>
      <c r="R123" s="23" t="str">
        <f t="shared" si="5"/>
        <v/>
      </c>
      <c r="S123" s="23" t="str">
        <f>IF($G123="-","",私用_概要!$C$5&amp;"\"&amp;R123&amp;".lnk")</f>
        <v/>
      </c>
      <c r="T123" s="23" t="str">
        <f>IF($H123="-","",""""&amp;私用_概要!$C$7&amp;""" """&amp;$U123&amp;""" """&amp;$D123&amp;"""")</f>
        <v/>
      </c>
      <c r="U123" s="23" t="str">
        <f>IF($H123="-","",私用_概要!$C$6&amp;"\"&amp;$H123&amp;".lnk")</f>
        <v/>
      </c>
    </row>
    <row r="124" spans="1:21">
      <c r="A124" s="23">
        <v>120</v>
      </c>
      <c r="B124" s="23" t="s">
        <v>750</v>
      </c>
      <c r="C124" s="23" t="s">
        <v>405</v>
      </c>
      <c r="D124" s="23" t="s">
        <v>749</v>
      </c>
      <c r="E124" s="23" t="s">
        <v>219</v>
      </c>
      <c r="F124" s="23" t="s">
        <v>753</v>
      </c>
      <c r="G124" s="23" t="s">
        <v>201</v>
      </c>
      <c r="H124" s="23" t="s">
        <v>201</v>
      </c>
      <c r="J124" s="23" t="str">
        <f t="shared" si="6"/>
        <v/>
      </c>
      <c r="K124" s="23" t="str">
        <f ca="1">IFERROR(VLOOKUP($E124,私用_data!$C:$H,5,FALSE),"")</f>
        <v>610</v>
      </c>
      <c r="L124" s="23" t="str">
        <f ca="1">IFERROR(VLOOKUP($E124,私用_data!$C:$H,6,FALSE),"")</f>
        <v>61</v>
      </c>
      <c r="M124" s="23" t="str">
        <f ca="1">IF($B124="","","mkdir """&amp;N124&amp;""" &amp; """&amp;私用_概要!$C$7&amp;""" """&amp;N124&amp;"\"&amp;F124&amp;".lnk"" """&amp;D124&amp;"""")</f>
        <v>mkdir "%USERPROFILE%\AppData\Roaming\Microsoft\Windows\Start Menu\Programs\610_Network_Global" &amp; "C:\codes\vbs\command\CreateShortcutFile.vbs" "%USERPROFILE%\AppData\Roaming\Microsoft\Windows\Start Menu\Programs\610_Network_Global\VcXsrv（X11サーバー）.lnk" "C:\prg\VcXsrv\xlaunch.exe"</v>
      </c>
      <c r="N124" s="23" t="str">
        <f ca="1">IF($B124="","",私用_概要!$C$4&amp;"\"&amp;K124&amp;"_"&amp;E124)</f>
        <v>%USERPROFILE%\AppData\Roaming\Microsoft\Windows\Start Menu\Programs\610_Network_Global</v>
      </c>
      <c r="O124" s="23" t="str">
        <f>IF($G124="-","",""""&amp;私用_概要!$C$7&amp;""" """&amp;$S124&amp;""" """&amp;$D124&amp;"""")</f>
        <v/>
      </c>
      <c r="P124" s="23" t="str">
        <f t="shared" si="4"/>
        <v/>
      </c>
      <c r="Q124" s="23" t="str">
        <f>IF(P124="","",COUNTIF(P$4:P124,P124))</f>
        <v/>
      </c>
      <c r="R124" s="23" t="str">
        <f t="shared" si="5"/>
        <v/>
      </c>
      <c r="S124" s="23" t="str">
        <f>IF($G124="-","",私用_概要!$C$5&amp;"\"&amp;R124&amp;".lnk")</f>
        <v/>
      </c>
      <c r="T124" s="23" t="str">
        <f>IF($H124="-","",""""&amp;私用_概要!$C$7&amp;""" """&amp;$U124&amp;""" """&amp;$D124&amp;"""")</f>
        <v/>
      </c>
      <c r="U124" s="23" t="str">
        <f>IF($H124="-","",私用_概要!$C$6&amp;"\"&amp;$H124&amp;".lnk")</f>
        <v/>
      </c>
    </row>
    <row r="125" spans="1:21">
      <c r="A125" s="23">
        <v>121</v>
      </c>
      <c r="B125" s="23" t="s">
        <v>751</v>
      </c>
      <c r="C125" s="23" t="s">
        <v>74</v>
      </c>
      <c r="D125" s="23" t="s">
        <v>748</v>
      </c>
      <c r="E125" s="23" t="s">
        <v>216</v>
      </c>
      <c r="F125" s="23" t="s">
        <v>752</v>
      </c>
      <c r="G125" s="23" t="s">
        <v>201</v>
      </c>
      <c r="H125" s="23" t="s">
        <v>201</v>
      </c>
      <c r="J125" s="23" t="str">
        <f t="shared" si="6"/>
        <v/>
      </c>
      <c r="K125" s="23" t="str">
        <f ca="1">IFERROR(VLOOKUP($E125,私用_data!$C:$H,5,FALSE),"")</f>
        <v>720</v>
      </c>
      <c r="L125" s="23" t="str">
        <f ca="1">IFERROR(VLOOKUP($E125,私用_data!$C:$H,6,FALSE),"")</f>
        <v>72</v>
      </c>
      <c r="M125" s="23" t="str">
        <f ca="1">IF($B125="","","mkdir """&amp;N125&amp;""" &amp; """&amp;私用_概要!$C$7&amp;""" """&amp;N125&amp;"\"&amp;F125&amp;".lnk"" """&amp;D125&amp;"""")</f>
        <v>mkdir "%USERPROFILE%\AppData\Roaming\Microsoft\Windows\Start Menu\Programs\720_Utility_Other" &amp; "C:\codes\vbs\command\CreateShortcutFile.vbs" "%USERPROFILE%\AppData\Roaming\Microsoft\Windows\Start Menu\Programs\720_Utility_Other\ClickStamper（電子印作成）.lnk" "C:\prg_exe\ClickStamper\ClickStamper.exe"</v>
      </c>
      <c r="N125" s="23" t="str">
        <f ca="1">IF($B125="","",私用_概要!$C$4&amp;"\"&amp;K125&amp;"_"&amp;E125)</f>
        <v>%USERPROFILE%\AppData\Roaming\Microsoft\Windows\Start Menu\Programs\720_Utility_Other</v>
      </c>
      <c r="O125" s="23" t="str">
        <f>IF($G125="-","",""""&amp;私用_概要!$C$7&amp;""" """&amp;$S125&amp;""" """&amp;$D125&amp;"""")</f>
        <v/>
      </c>
      <c r="P125" s="23" t="str">
        <f t="shared" si="4"/>
        <v/>
      </c>
      <c r="Q125" s="23" t="str">
        <f>IF(P125="","",COUNTIF(P$4:P125,P125))</f>
        <v/>
      </c>
      <c r="R125" s="23" t="str">
        <f t="shared" si="5"/>
        <v/>
      </c>
      <c r="S125" s="23" t="str">
        <f>IF($G125="-","",私用_概要!$C$5&amp;"\"&amp;R125&amp;".lnk")</f>
        <v/>
      </c>
      <c r="T125" s="23" t="str">
        <f>IF($H125="-","",""""&amp;私用_概要!$C$7&amp;""" """&amp;$U125&amp;""" """&amp;$D125&amp;"""")</f>
        <v/>
      </c>
      <c r="U125" s="23" t="str">
        <f>IF($H125="-","",私用_概要!$C$6&amp;"\"&amp;$H125&amp;".lnk")</f>
        <v/>
      </c>
    </row>
    <row r="126" spans="1:21">
      <c r="A126" s="23">
        <v>122</v>
      </c>
      <c r="E126" s="23" t="s">
        <v>201</v>
      </c>
      <c r="F126" s="23" t="s">
        <v>201</v>
      </c>
      <c r="G126" s="23" t="s">
        <v>201</v>
      </c>
      <c r="H126" s="23" t="s">
        <v>201</v>
      </c>
      <c r="J126" s="23" t="str">
        <f t="shared" si="6"/>
        <v/>
      </c>
      <c r="K126" s="23" t="str">
        <f>IFERROR(VLOOKUP($E126,私用_data!$C:$H,5,FALSE),"")</f>
        <v/>
      </c>
      <c r="L126" s="23" t="str">
        <f>IFERROR(VLOOKUP($E126,私用_data!$C:$H,6,FALSE),"")</f>
        <v/>
      </c>
      <c r="M126" s="23" t="str">
        <f>IF($B126="","","mkdir """&amp;N126&amp;""" &amp; """&amp;私用_概要!$C$7&amp;""" """&amp;N126&amp;"\"&amp;F126&amp;".lnk"" """&amp;D126&amp;"""")</f>
        <v/>
      </c>
      <c r="N126" s="23" t="str">
        <f>IF($B126="","",私用_概要!$C$4&amp;"\"&amp;K126&amp;"_"&amp;E126)</f>
        <v/>
      </c>
      <c r="O126" s="23" t="str">
        <f>IF($G126="-","",""""&amp;私用_概要!$C$7&amp;""" """&amp;$S126&amp;""" """&amp;$D126&amp;"""")</f>
        <v/>
      </c>
      <c r="P126" s="23" t="str">
        <f t="shared" si="4"/>
        <v/>
      </c>
      <c r="Q126" s="23" t="str">
        <f>IF(P126="","",COUNTIF(P$4:P126,P126))</f>
        <v/>
      </c>
      <c r="R126" s="23" t="str">
        <f t="shared" si="5"/>
        <v/>
      </c>
      <c r="S126" s="23" t="str">
        <f>IF($G126="-","",私用_概要!$C$5&amp;"\"&amp;R126&amp;".lnk")</f>
        <v/>
      </c>
      <c r="T126" s="23" t="str">
        <f>IF($H126="-","",""""&amp;私用_概要!$C$7&amp;""" """&amp;$U126&amp;""" """&amp;$D126&amp;"""")</f>
        <v/>
      </c>
      <c r="U126" s="23" t="str">
        <f>IF($H126="-","",私用_概要!$C$6&amp;"\"&amp;$H126&amp;".lnk")</f>
        <v/>
      </c>
    </row>
    <row r="127" spans="1:21">
      <c r="A127" s="23">
        <v>123</v>
      </c>
      <c r="E127" s="23" t="s">
        <v>201</v>
      </c>
      <c r="F127" s="23" t="s">
        <v>201</v>
      </c>
      <c r="G127" s="23" t="s">
        <v>201</v>
      </c>
      <c r="H127" s="23" t="s">
        <v>201</v>
      </c>
      <c r="J127" s="23" t="str">
        <f t="shared" si="6"/>
        <v/>
      </c>
      <c r="K127" s="23" t="str">
        <f>IFERROR(VLOOKUP($E127,私用_data!$C:$H,5,FALSE),"")</f>
        <v/>
      </c>
      <c r="L127" s="23" t="str">
        <f>IFERROR(VLOOKUP($E127,私用_data!$C:$H,6,FALSE),"")</f>
        <v/>
      </c>
      <c r="M127" s="23" t="str">
        <f>IF($B127="","","mkdir """&amp;N127&amp;""" &amp; """&amp;私用_概要!$C$7&amp;""" """&amp;N127&amp;"\"&amp;F127&amp;".lnk"" """&amp;D127&amp;"""")</f>
        <v/>
      </c>
      <c r="N127" s="23" t="str">
        <f>IF($B127="","",私用_概要!$C$4&amp;"\"&amp;K127&amp;"_"&amp;E127)</f>
        <v/>
      </c>
      <c r="O127" s="23" t="str">
        <f>IF($G127="-","",""""&amp;私用_概要!$C$7&amp;""" """&amp;$S127&amp;""" """&amp;$D127&amp;"""")</f>
        <v/>
      </c>
      <c r="P127" s="23" t="str">
        <f t="shared" si="4"/>
        <v/>
      </c>
      <c r="Q127" s="23" t="str">
        <f>IF(P127="","",COUNTIF(P$4:P127,P127))</f>
        <v/>
      </c>
      <c r="R127" s="23" t="str">
        <f t="shared" si="5"/>
        <v/>
      </c>
      <c r="S127" s="23" t="str">
        <f>IF($G127="-","",私用_概要!$C$5&amp;"\"&amp;R127&amp;".lnk")</f>
        <v/>
      </c>
      <c r="T127" s="23" t="str">
        <f>IF($H127="-","",""""&amp;私用_概要!$C$7&amp;""" """&amp;$U127&amp;""" """&amp;$D127&amp;"""")</f>
        <v/>
      </c>
      <c r="U127" s="23" t="str">
        <f>IF($H127="-","",私用_概要!$C$6&amp;"\"&amp;$H127&amp;".lnk")</f>
        <v/>
      </c>
    </row>
    <row r="128" spans="1:21">
      <c r="A128" s="23">
        <v>124</v>
      </c>
      <c r="E128" s="23" t="s">
        <v>201</v>
      </c>
      <c r="F128" s="23" t="s">
        <v>201</v>
      </c>
      <c r="G128" s="23" t="s">
        <v>201</v>
      </c>
      <c r="H128" s="23" t="s">
        <v>201</v>
      </c>
      <c r="J128" s="23" t="str">
        <f t="shared" si="6"/>
        <v/>
      </c>
      <c r="K128" s="23" t="str">
        <f>IFERROR(VLOOKUP($E128,私用_data!$C:$H,5,FALSE),"")</f>
        <v/>
      </c>
      <c r="L128" s="23" t="str">
        <f>IFERROR(VLOOKUP($E128,私用_data!$C:$H,6,FALSE),"")</f>
        <v/>
      </c>
      <c r="M128" s="23" t="str">
        <f>IF($B128="","","mkdir """&amp;N128&amp;""" &amp; """&amp;私用_概要!$C$7&amp;""" """&amp;N128&amp;"\"&amp;F128&amp;".lnk"" """&amp;D128&amp;"""")</f>
        <v/>
      </c>
      <c r="N128" s="23" t="str">
        <f>IF($B128="","",私用_概要!$C$4&amp;"\"&amp;K128&amp;"_"&amp;E128)</f>
        <v/>
      </c>
      <c r="O128" s="23" t="str">
        <f>IF($G128="-","",""""&amp;私用_概要!$C$7&amp;""" """&amp;$S128&amp;""" """&amp;$D128&amp;"""")</f>
        <v/>
      </c>
      <c r="P128" s="23" t="str">
        <f t="shared" si="4"/>
        <v/>
      </c>
      <c r="Q128" s="23" t="str">
        <f>IF(P128="","",COUNTIF(P$4:P128,P128))</f>
        <v/>
      </c>
      <c r="R128" s="23" t="str">
        <f t="shared" si="5"/>
        <v/>
      </c>
      <c r="S128" s="23" t="str">
        <f>IF($G128="-","",私用_概要!$C$5&amp;"\"&amp;R128&amp;".lnk")</f>
        <v/>
      </c>
      <c r="T128" s="23" t="str">
        <f>IF($H128="-","",""""&amp;私用_概要!$C$7&amp;""" """&amp;$U128&amp;""" """&amp;$D128&amp;"""")</f>
        <v/>
      </c>
      <c r="U128" s="23" t="str">
        <f>IF($H128="-","",私用_概要!$C$6&amp;"\"&amp;$H128&amp;".lnk")</f>
        <v/>
      </c>
    </row>
    <row r="129" spans="1:21">
      <c r="A129" s="23">
        <v>125</v>
      </c>
      <c r="E129" s="23" t="s">
        <v>201</v>
      </c>
      <c r="F129" s="23" t="s">
        <v>201</v>
      </c>
      <c r="G129" s="23" t="s">
        <v>201</v>
      </c>
      <c r="H129" s="23" t="s">
        <v>201</v>
      </c>
      <c r="J129" s="23" t="str">
        <f t="shared" si="6"/>
        <v/>
      </c>
      <c r="K129" s="23" t="str">
        <f>IFERROR(VLOOKUP($E129,私用_data!$C:$H,5,FALSE),"")</f>
        <v/>
      </c>
      <c r="L129" s="23" t="str">
        <f>IFERROR(VLOOKUP($E129,私用_data!$C:$H,6,FALSE),"")</f>
        <v/>
      </c>
      <c r="M129" s="23" t="str">
        <f>IF($B129="","","mkdir """&amp;N129&amp;""" &amp; """&amp;私用_概要!$C$7&amp;""" """&amp;N129&amp;"\"&amp;F129&amp;".lnk"" """&amp;D129&amp;"""")</f>
        <v/>
      </c>
      <c r="N129" s="23" t="str">
        <f>IF($B129="","",私用_概要!$C$4&amp;"\"&amp;K129&amp;"_"&amp;E129)</f>
        <v/>
      </c>
      <c r="O129" s="23" t="str">
        <f>IF($G129="-","",""""&amp;私用_概要!$C$7&amp;""" """&amp;$S129&amp;""" """&amp;$D129&amp;"""")</f>
        <v/>
      </c>
      <c r="P129" s="23" t="str">
        <f t="shared" si="4"/>
        <v/>
      </c>
      <c r="Q129" s="23" t="str">
        <f>IF(P129="","",COUNTIF(P$4:P129,P129))</f>
        <v/>
      </c>
      <c r="R129" s="23" t="str">
        <f t="shared" si="5"/>
        <v/>
      </c>
      <c r="S129" s="23" t="str">
        <f>IF($G129="-","",私用_概要!$C$5&amp;"\"&amp;R129&amp;".lnk")</f>
        <v/>
      </c>
      <c r="T129" s="23" t="str">
        <f>IF($H129="-","",""""&amp;私用_概要!$C$7&amp;""" """&amp;$U129&amp;""" """&amp;$D129&amp;"""")</f>
        <v/>
      </c>
      <c r="U129" s="23" t="str">
        <f>IF($H129="-","",私用_概要!$C$6&amp;"\"&amp;$H129&amp;".lnk")</f>
        <v/>
      </c>
    </row>
    <row r="130" spans="1:21">
      <c r="A130" s="23">
        <v>126</v>
      </c>
      <c r="E130" s="23" t="s">
        <v>201</v>
      </c>
      <c r="F130" s="23" t="s">
        <v>201</v>
      </c>
      <c r="G130" s="23" t="s">
        <v>201</v>
      </c>
      <c r="H130" s="23" t="s">
        <v>201</v>
      </c>
      <c r="J130" s="23" t="str">
        <f t="shared" si="6"/>
        <v/>
      </c>
      <c r="K130" s="23" t="str">
        <f>IFERROR(VLOOKUP($E130,私用_data!$C:$H,5,FALSE),"")</f>
        <v/>
      </c>
      <c r="L130" s="23" t="str">
        <f>IFERROR(VLOOKUP($E130,私用_data!$C:$H,6,FALSE),"")</f>
        <v/>
      </c>
      <c r="M130" s="23" t="str">
        <f>IF($B130="","","mkdir """&amp;N130&amp;""" &amp; """&amp;私用_概要!$C$7&amp;""" """&amp;N130&amp;"\"&amp;F130&amp;".lnk"" """&amp;D130&amp;"""")</f>
        <v/>
      </c>
      <c r="N130" s="23" t="str">
        <f>IF($B130="","",私用_概要!$C$4&amp;"\"&amp;K130&amp;"_"&amp;E130)</f>
        <v/>
      </c>
      <c r="O130" s="23" t="str">
        <f>IF($G130="-","",""""&amp;私用_概要!$C$7&amp;""" """&amp;$S130&amp;""" """&amp;$D130&amp;"""")</f>
        <v/>
      </c>
      <c r="P130" s="23" t="str">
        <f t="shared" si="4"/>
        <v/>
      </c>
      <c r="Q130" s="23" t="str">
        <f>IF(P130="","",COUNTIF(P$4:P130,P130))</f>
        <v/>
      </c>
      <c r="R130" s="23" t="str">
        <f t="shared" si="5"/>
        <v/>
      </c>
      <c r="S130" s="23" t="str">
        <f>IF($G130="-","",私用_概要!$C$5&amp;"\"&amp;R130&amp;".lnk")</f>
        <v/>
      </c>
      <c r="T130" s="23" t="str">
        <f>IF($H130="-","",""""&amp;私用_概要!$C$7&amp;""" """&amp;$U130&amp;""" """&amp;$D130&amp;"""")</f>
        <v/>
      </c>
      <c r="U130" s="23" t="str">
        <f>IF($H130="-","",私用_概要!$C$6&amp;"\"&amp;$H130&amp;".lnk")</f>
        <v/>
      </c>
    </row>
    <row r="131" spans="1:21">
      <c r="A131" s="23">
        <v>127</v>
      </c>
      <c r="E131" s="23" t="s">
        <v>201</v>
      </c>
      <c r="F131" s="23" t="s">
        <v>201</v>
      </c>
      <c r="G131" s="23" t="s">
        <v>201</v>
      </c>
      <c r="H131" s="23" t="s">
        <v>201</v>
      </c>
      <c r="J131" s="23" t="str">
        <f t="shared" si="6"/>
        <v/>
      </c>
      <c r="K131" s="23" t="str">
        <f>IFERROR(VLOOKUP($E131,私用_data!$C:$H,5,FALSE),"")</f>
        <v/>
      </c>
      <c r="L131" s="23" t="str">
        <f>IFERROR(VLOOKUP($E131,私用_data!$C:$H,6,FALSE),"")</f>
        <v/>
      </c>
      <c r="M131" s="23" t="str">
        <f>IF($B131="","","mkdir """&amp;N131&amp;""" &amp; """&amp;私用_概要!$C$7&amp;""" """&amp;N131&amp;"\"&amp;F131&amp;".lnk"" """&amp;D131&amp;"""")</f>
        <v/>
      </c>
      <c r="N131" s="23" t="str">
        <f>IF($B131="","",私用_概要!$C$4&amp;"\"&amp;K131&amp;"_"&amp;E131)</f>
        <v/>
      </c>
      <c r="O131" s="23" t="str">
        <f>IF($G131="-","",""""&amp;私用_概要!$C$7&amp;""" """&amp;$S131&amp;""" """&amp;$D131&amp;"""")</f>
        <v/>
      </c>
      <c r="P131" s="23" t="str">
        <f t="shared" si="4"/>
        <v/>
      </c>
      <c r="Q131" s="23" t="str">
        <f>IF(P131="","",COUNTIF(P$4:P131,P131))</f>
        <v/>
      </c>
      <c r="R131" s="23" t="str">
        <f t="shared" si="5"/>
        <v/>
      </c>
      <c r="S131" s="23" t="str">
        <f>IF($G131="-","",私用_概要!$C$5&amp;"\"&amp;R131&amp;".lnk")</f>
        <v/>
      </c>
      <c r="T131" s="23" t="str">
        <f>IF($H131="-","",""""&amp;私用_概要!$C$7&amp;""" """&amp;$U131&amp;""" """&amp;$D131&amp;"""")</f>
        <v/>
      </c>
      <c r="U131" s="23" t="str">
        <f>IF($H131="-","",私用_概要!$C$6&amp;"\"&amp;$H131&amp;".lnk")</f>
        <v/>
      </c>
    </row>
    <row r="132" spans="1:21">
      <c r="A132" s="23">
        <v>128</v>
      </c>
      <c r="E132" s="23" t="s">
        <v>201</v>
      </c>
      <c r="F132" s="23" t="s">
        <v>201</v>
      </c>
      <c r="G132" s="23" t="s">
        <v>201</v>
      </c>
      <c r="H132" s="23" t="s">
        <v>201</v>
      </c>
      <c r="J132" s="23" t="str">
        <f t="shared" si="6"/>
        <v/>
      </c>
      <c r="K132" s="23" t="str">
        <f>IFERROR(VLOOKUP($E132,私用_data!$C:$H,5,FALSE),"")</f>
        <v/>
      </c>
      <c r="L132" s="23" t="str">
        <f>IFERROR(VLOOKUP($E132,私用_data!$C:$H,6,FALSE),"")</f>
        <v/>
      </c>
      <c r="M132" s="23" t="str">
        <f>IF($B132="","","mkdir """&amp;N132&amp;""" &amp; """&amp;私用_概要!$C$7&amp;""" """&amp;N132&amp;"\"&amp;F132&amp;".lnk"" """&amp;D132&amp;"""")</f>
        <v/>
      </c>
      <c r="N132" s="23" t="str">
        <f>IF($B132="","",私用_概要!$C$4&amp;"\"&amp;K132&amp;"_"&amp;E132)</f>
        <v/>
      </c>
      <c r="O132" s="23" t="str">
        <f>IF($G132="-","",""""&amp;私用_概要!$C$7&amp;""" """&amp;$S132&amp;""" """&amp;$D132&amp;"""")</f>
        <v/>
      </c>
      <c r="P132" s="23" t="str">
        <f t="shared" si="4"/>
        <v/>
      </c>
      <c r="Q132" s="23" t="str">
        <f>IF(P132="","",COUNTIF(P$4:P132,P132))</f>
        <v/>
      </c>
      <c r="R132" s="23" t="str">
        <f t="shared" si="5"/>
        <v/>
      </c>
      <c r="S132" s="23" t="str">
        <f>IF($G132="-","",私用_概要!$C$5&amp;"\"&amp;R132&amp;".lnk")</f>
        <v/>
      </c>
      <c r="T132" s="23" t="str">
        <f>IF($H132="-","",""""&amp;私用_概要!$C$7&amp;""" """&amp;$U132&amp;""" """&amp;$D132&amp;"""")</f>
        <v/>
      </c>
      <c r="U132" s="23" t="str">
        <f>IF($H132="-","",私用_概要!$C$6&amp;"\"&amp;$H132&amp;".lnk")</f>
        <v/>
      </c>
    </row>
    <row r="133" spans="1:21">
      <c r="A133" s="23">
        <v>129</v>
      </c>
      <c r="E133" s="23" t="s">
        <v>201</v>
      </c>
      <c r="F133" s="23" t="s">
        <v>201</v>
      </c>
      <c r="G133" s="23" t="s">
        <v>201</v>
      </c>
      <c r="H133" s="23" t="s">
        <v>201</v>
      </c>
      <c r="J133" s="23" t="str">
        <f t="shared" si="6"/>
        <v/>
      </c>
      <c r="K133" s="23" t="str">
        <f>IFERROR(VLOOKUP($E133,私用_data!$C:$H,5,FALSE),"")</f>
        <v/>
      </c>
      <c r="L133" s="23" t="str">
        <f>IFERROR(VLOOKUP($E133,私用_data!$C:$H,6,FALSE),"")</f>
        <v/>
      </c>
      <c r="M133" s="23" t="str">
        <f>IF($B133="","","mkdir """&amp;N133&amp;""" &amp; """&amp;私用_概要!$C$7&amp;""" """&amp;N133&amp;"\"&amp;F133&amp;".lnk"" """&amp;D133&amp;"""")</f>
        <v/>
      </c>
      <c r="N133" s="23" t="str">
        <f>IF($B133="","",私用_概要!$C$4&amp;"\"&amp;K133&amp;"_"&amp;E133)</f>
        <v/>
      </c>
      <c r="O133" s="23" t="str">
        <f>IF($G133="-","",""""&amp;私用_概要!$C$7&amp;""" """&amp;$S133&amp;""" """&amp;$D133&amp;"""")</f>
        <v/>
      </c>
      <c r="P133" s="23" t="str">
        <f t="shared" ref="P133:P196" si="7">IF($G133="-","",L133)</f>
        <v/>
      </c>
      <c r="Q133" s="23" t="str">
        <f>IF(P133="","",COUNTIF(P$4:P133,P133))</f>
        <v/>
      </c>
      <c r="R133" s="23" t="str">
        <f t="shared" ref="R133:R196" si="8">IF($G133="-","",P133&amp;Q133&amp;"_"&amp;G133)</f>
        <v/>
      </c>
      <c r="S133" s="23" t="str">
        <f>IF($G133="-","",私用_概要!$C$5&amp;"\"&amp;R133&amp;".lnk")</f>
        <v/>
      </c>
      <c r="T133" s="23" t="str">
        <f>IF($H133="-","",""""&amp;私用_概要!$C$7&amp;""" """&amp;$U133&amp;""" """&amp;$D133&amp;"""")</f>
        <v/>
      </c>
      <c r="U133" s="23" t="str">
        <f>IF($H133="-","",私用_概要!$C$6&amp;"\"&amp;$H133&amp;".lnk")</f>
        <v/>
      </c>
    </row>
    <row r="134" spans="1:21">
      <c r="A134" s="23">
        <v>130</v>
      </c>
      <c r="E134" s="23" t="s">
        <v>201</v>
      </c>
      <c r="F134" s="23" t="s">
        <v>201</v>
      </c>
      <c r="G134" s="23" t="s">
        <v>201</v>
      </c>
      <c r="H134" s="23" t="s">
        <v>201</v>
      </c>
      <c r="J134" s="23" t="str">
        <f t="shared" ref="J134:J197" si="9">IF(OR($E134="-",COUNTIF(カテゴリ,E134)&gt;0),"","★NG★")</f>
        <v/>
      </c>
      <c r="K134" s="23" t="str">
        <f>IFERROR(VLOOKUP($E134,私用_data!$C:$H,5,FALSE),"")</f>
        <v/>
      </c>
      <c r="L134" s="23" t="str">
        <f>IFERROR(VLOOKUP($E134,私用_data!$C:$H,6,FALSE),"")</f>
        <v/>
      </c>
      <c r="M134" s="23" t="str">
        <f>IF($B134="","","mkdir """&amp;N134&amp;""" &amp; """&amp;私用_概要!$C$7&amp;""" """&amp;N134&amp;"\"&amp;F134&amp;".lnk"" """&amp;D134&amp;"""")</f>
        <v/>
      </c>
      <c r="N134" s="23" t="str">
        <f>IF($B134="","",私用_概要!$C$4&amp;"\"&amp;K134&amp;"_"&amp;E134)</f>
        <v/>
      </c>
      <c r="O134" s="23" t="str">
        <f>IF($G134="-","",""""&amp;私用_概要!$C$7&amp;""" """&amp;$S134&amp;""" """&amp;$D134&amp;"""")</f>
        <v/>
      </c>
      <c r="P134" s="23" t="str">
        <f t="shared" si="7"/>
        <v/>
      </c>
      <c r="Q134" s="23" t="str">
        <f>IF(P134="","",COUNTIF(P$4:P134,P134))</f>
        <v/>
      </c>
      <c r="R134" s="23" t="str">
        <f t="shared" si="8"/>
        <v/>
      </c>
      <c r="S134" s="23" t="str">
        <f>IF($G134="-","",私用_概要!$C$5&amp;"\"&amp;R134&amp;".lnk")</f>
        <v/>
      </c>
      <c r="T134" s="23" t="str">
        <f>IF($H134="-","",""""&amp;私用_概要!$C$7&amp;""" """&amp;$U134&amp;""" """&amp;$D134&amp;"""")</f>
        <v/>
      </c>
      <c r="U134" s="23" t="str">
        <f>IF($H134="-","",私用_概要!$C$6&amp;"\"&amp;$H134&amp;".lnk")</f>
        <v/>
      </c>
    </row>
    <row r="135" spans="1:21">
      <c r="A135" s="23">
        <v>131</v>
      </c>
      <c r="E135" s="23" t="s">
        <v>201</v>
      </c>
      <c r="F135" s="23" t="s">
        <v>201</v>
      </c>
      <c r="G135" s="23" t="s">
        <v>201</v>
      </c>
      <c r="H135" s="23" t="s">
        <v>201</v>
      </c>
      <c r="J135" s="23" t="str">
        <f t="shared" si="9"/>
        <v/>
      </c>
      <c r="K135" s="23" t="str">
        <f>IFERROR(VLOOKUP($E135,私用_data!$C:$H,5,FALSE),"")</f>
        <v/>
      </c>
      <c r="L135" s="23" t="str">
        <f>IFERROR(VLOOKUP($E135,私用_data!$C:$H,6,FALSE),"")</f>
        <v/>
      </c>
      <c r="M135" s="23" t="str">
        <f>IF($B135="","","mkdir """&amp;N135&amp;""" &amp; """&amp;私用_概要!$C$7&amp;""" """&amp;N135&amp;"\"&amp;F135&amp;".lnk"" """&amp;D135&amp;"""")</f>
        <v/>
      </c>
      <c r="N135" s="23" t="str">
        <f>IF($B135="","",私用_概要!$C$4&amp;"\"&amp;K135&amp;"_"&amp;E135)</f>
        <v/>
      </c>
      <c r="O135" s="23" t="str">
        <f>IF($G135="-","",""""&amp;私用_概要!$C$7&amp;""" """&amp;$S135&amp;""" """&amp;$D135&amp;"""")</f>
        <v/>
      </c>
      <c r="P135" s="23" t="str">
        <f t="shared" si="7"/>
        <v/>
      </c>
      <c r="Q135" s="23" t="str">
        <f>IF(P135="","",COUNTIF(P$4:P135,P135))</f>
        <v/>
      </c>
      <c r="R135" s="23" t="str">
        <f t="shared" si="8"/>
        <v/>
      </c>
      <c r="S135" s="23" t="str">
        <f>IF($G135="-","",私用_概要!$C$5&amp;"\"&amp;R135&amp;".lnk")</f>
        <v/>
      </c>
      <c r="T135" s="23" t="str">
        <f>IF($H135="-","",""""&amp;私用_概要!$C$7&amp;""" """&amp;$U135&amp;""" """&amp;$D135&amp;"""")</f>
        <v/>
      </c>
      <c r="U135" s="23" t="str">
        <f>IF($H135="-","",私用_概要!$C$6&amp;"\"&amp;$H135&amp;".lnk")</f>
        <v/>
      </c>
    </row>
    <row r="136" spans="1:21">
      <c r="A136" s="23">
        <v>132</v>
      </c>
      <c r="E136" s="23" t="s">
        <v>201</v>
      </c>
      <c r="F136" s="23" t="s">
        <v>201</v>
      </c>
      <c r="G136" s="23" t="s">
        <v>201</v>
      </c>
      <c r="H136" s="23" t="s">
        <v>201</v>
      </c>
      <c r="J136" s="23" t="str">
        <f t="shared" si="9"/>
        <v/>
      </c>
      <c r="K136" s="23" t="str">
        <f>IFERROR(VLOOKUP($E136,私用_data!$C:$H,5,FALSE),"")</f>
        <v/>
      </c>
      <c r="L136" s="23" t="str">
        <f>IFERROR(VLOOKUP($E136,私用_data!$C:$H,6,FALSE),"")</f>
        <v/>
      </c>
      <c r="M136" s="23" t="str">
        <f>IF($B136="","","mkdir """&amp;N136&amp;""" &amp; """&amp;私用_概要!$C$7&amp;""" """&amp;N136&amp;"\"&amp;F136&amp;".lnk"" """&amp;D136&amp;"""")</f>
        <v/>
      </c>
      <c r="N136" s="23" t="str">
        <f>IF($B136="","",私用_概要!$C$4&amp;"\"&amp;K136&amp;"_"&amp;E136)</f>
        <v/>
      </c>
      <c r="O136" s="23" t="str">
        <f>IF($G136="-","",""""&amp;私用_概要!$C$7&amp;""" """&amp;$S136&amp;""" """&amp;$D136&amp;"""")</f>
        <v/>
      </c>
      <c r="P136" s="23" t="str">
        <f t="shared" si="7"/>
        <v/>
      </c>
      <c r="Q136" s="23" t="str">
        <f>IF(P136="","",COUNTIF(P$4:P136,P136))</f>
        <v/>
      </c>
      <c r="R136" s="23" t="str">
        <f t="shared" si="8"/>
        <v/>
      </c>
      <c r="S136" s="23" t="str">
        <f>IF($G136="-","",私用_概要!$C$5&amp;"\"&amp;R136&amp;".lnk")</f>
        <v/>
      </c>
      <c r="T136" s="23" t="str">
        <f>IF($H136="-","",""""&amp;私用_概要!$C$7&amp;""" """&amp;$U136&amp;""" """&amp;$D136&amp;"""")</f>
        <v/>
      </c>
      <c r="U136" s="23" t="str">
        <f>IF($H136="-","",私用_概要!$C$6&amp;"\"&amp;$H136&amp;".lnk")</f>
        <v/>
      </c>
    </row>
    <row r="137" spans="1:21">
      <c r="A137" s="23">
        <v>133</v>
      </c>
      <c r="E137" s="23" t="s">
        <v>201</v>
      </c>
      <c r="F137" s="23" t="s">
        <v>201</v>
      </c>
      <c r="G137" s="23" t="s">
        <v>201</v>
      </c>
      <c r="H137" s="23" t="s">
        <v>201</v>
      </c>
      <c r="J137" s="23" t="str">
        <f t="shared" si="9"/>
        <v/>
      </c>
      <c r="K137" s="23" t="str">
        <f>IFERROR(VLOOKUP($E137,私用_data!$C:$H,5,FALSE),"")</f>
        <v/>
      </c>
      <c r="L137" s="23" t="str">
        <f>IFERROR(VLOOKUP($E137,私用_data!$C:$H,6,FALSE),"")</f>
        <v/>
      </c>
      <c r="M137" s="23" t="str">
        <f>IF($B137="","","mkdir """&amp;N137&amp;""" &amp; """&amp;私用_概要!$C$7&amp;""" """&amp;N137&amp;"\"&amp;F137&amp;".lnk"" """&amp;D137&amp;"""")</f>
        <v/>
      </c>
      <c r="N137" s="23" t="str">
        <f>IF($B137="","",私用_概要!$C$4&amp;"\"&amp;K137&amp;"_"&amp;E137)</f>
        <v/>
      </c>
      <c r="O137" s="23" t="str">
        <f>IF($G137="-","",""""&amp;私用_概要!$C$7&amp;""" """&amp;$S137&amp;""" """&amp;$D137&amp;"""")</f>
        <v/>
      </c>
      <c r="P137" s="23" t="str">
        <f t="shared" si="7"/>
        <v/>
      </c>
      <c r="Q137" s="23" t="str">
        <f>IF(P137="","",COUNTIF(P$4:P137,P137))</f>
        <v/>
      </c>
      <c r="R137" s="23" t="str">
        <f t="shared" si="8"/>
        <v/>
      </c>
      <c r="S137" s="23" t="str">
        <f>IF($G137="-","",私用_概要!$C$5&amp;"\"&amp;R137&amp;".lnk")</f>
        <v/>
      </c>
      <c r="T137" s="23" t="str">
        <f>IF($H137="-","",""""&amp;私用_概要!$C$7&amp;""" """&amp;$U137&amp;""" """&amp;$D137&amp;"""")</f>
        <v/>
      </c>
      <c r="U137" s="23" t="str">
        <f>IF($H137="-","",私用_概要!$C$6&amp;"\"&amp;$H137&amp;".lnk")</f>
        <v/>
      </c>
    </row>
    <row r="138" spans="1:21">
      <c r="A138" s="23">
        <v>134</v>
      </c>
      <c r="E138" s="23" t="s">
        <v>201</v>
      </c>
      <c r="F138" s="23" t="s">
        <v>201</v>
      </c>
      <c r="G138" s="23" t="s">
        <v>201</v>
      </c>
      <c r="H138" s="23" t="s">
        <v>201</v>
      </c>
      <c r="J138" s="23" t="str">
        <f t="shared" si="9"/>
        <v/>
      </c>
      <c r="K138" s="23" t="str">
        <f>IFERROR(VLOOKUP($E138,私用_data!$C:$H,5,FALSE),"")</f>
        <v/>
      </c>
      <c r="L138" s="23" t="str">
        <f>IFERROR(VLOOKUP($E138,私用_data!$C:$H,6,FALSE),"")</f>
        <v/>
      </c>
      <c r="M138" s="23" t="str">
        <f>IF($B138="","","mkdir """&amp;N138&amp;""" &amp; """&amp;私用_概要!$C$7&amp;""" """&amp;N138&amp;"\"&amp;F138&amp;".lnk"" """&amp;D138&amp;"""")</f>
        <v/>
      </c>
      <c r="N138" s="23" t="str">
        <f>IF($B138="","",私用_概要!$C$4&amp;"\"&amp;K138&amp;"_"&amp;E138)</f>
        <v/>
      </c>
      <c r="O138" s="23" t="str">
        <f>IF($G138="-","",""""&amp;私用_概要!$C$7&amp;""" """&amp;$S138&amp;""" """&amp;$D138&amp;"""")</f>
        <v/>
      </c>
      <c r="P138" s="23" t="str">
        <f t="shared" si="7"/>
        <v/>
      </c>
      <c r="Q138" s="23" t="str">
        <f>IF(P138="","",COUNTIF(P$4:P138,P138))</f>
        <v/>
      </c>
      <c r="R138" s="23" t="str">
        <f t="shared" si="8"/>
        <v/>
      </c>
      <c r="S138" s="23" t="str">
        <f>IF($G138="-","",私用_概要!$C$5&amp;"\"&amp;R138&amp;".lnk")</f>
        <v/>
      </c>
      <c r="T138" s="23" t="str">
        <f>IF($H138="-","",""""&amp;私用_概要!$C$7&amp;""" """&amp;$U138&amp;""" """&amp;$D138&amp;"""")</f>
        <v/>
      </c>
      <c r="U138" s="23" t="str">
        <f>IF($H138="-","",私用_概要!$C$6&amp;"\"&amp;$H138&amp;".lnk")</f>
        <v/>
      </c>
    </row>
    <row r="139" spans="1:21">
      <c r="A139" s="23">
        <v>135</v>
      </c>
      <c r="E139" s="23" t="s">
        <v>201</v>
      </c>
      <c r="F139" s="23" t="s">
        <v>201</v>
      </c>
      <c r="G139" s="23" t="s">
        <v>201</v>
      </c>
      <c r="H139" s="23" t="s">
        <v>201</v>
      </c>
      <c r="J139" s="23" t="str">
        <f t="shared" si="9"/>
        <v/>
      </c>
      <c r="K139" s="23" t="str">
        <f>IFERROR(VLOOKUP($E139,私用_data!$C:$H,5,FALSE),"")</f>
        <v/>
      </c>
      <c r="L139" s="23" t="str">
        <f>IFERROR(VLOOKUP($E139,私用_data!$C:$H,6,FALSE),"")</f>
        <v/>
      </c>
      <c r="M139" s="23" t="str">
        <f>IF($B139="","","mkdir """&amp;N139&amp;""" &amp; """&amp;私用_概要!$C$7&amp;""" """&amp;N139&amp;"\"&amp;F139&amp;".lnk"" """&amp;D139&amp;"""")</f>
        <v/>
      </c>
      <c r="N139" s="23" t="str">
        <f>IF($B139="","",私用_概要!$C$4&amp;"\"&amp;K139&amp;"_"&amp;E139)</f>
        <v/>
      </c>
      <c r="O139" s="23" t="str">
        <f>IF($G139="-","",""""&amp;私用_概要!$C$7&amp;""" """&amp;$S139&amp;""" """&amp;$D139&amp;"""")</f>
        <v/>
      </c>
      <c r="P139" s="23" t="str">
        <f t="shared" si="7"/>
        <v/>
      </c>
      <c r="Q139" s="23" t="str">
        <f>IF(P139="","",COUNTIF(P$4:P139,P139))</f>
        <v/>
      </c>
      <c r="R139" s="23" t="str">
        <f t="shared" si="8"/>
        <v/>
      </c>
      <c r="S139" s="23" t="str">
        <f>IF($G139="-","",私用_概要!$C$5&amp;"\"&amp;R139&amp;".lnk")</f>
        <v/>
      </c>
      <c r="T139" s="23" t="str">
        <f>IF($H139="-","",""""&amp;私用_概要!$C$7&amp;""" """&amp;$U139&amp;""" """&amp;$D139&amp;"""")</f>
        <v/>
      </c>
      <c r="U139" s="23" t="str">
        <f>IF($H139="-","",私用_概要!$C$6&amp;"\"&amp;$H139&amp;".lnk")</f>
        <v/>
      </c>
    </row>
    <row r="140" spans="1:21">
      <c r="A140" s="23">
        <v>136</v>
      </c>
      <c r="E140" s="23" t="s">
        <v>201</v>
      </c>
      <c r="F140" s="23" t="s">
        <v>201</v>
      </c>
      <c r="G140" s="23" t="s">
        <v>201</v>
      </c>
      <c r="H140" s="23" t="s">
        <v>201</v>
      </c>
      <c r="J140" s="23" t="str">
        <f t="shared" si="9"/>
        <v/>
      </c>
      <c r="K140" s="23" t="str">
        <f>IFERROR(VLOOKUP($E140,私用_data!$C:$H,5,FALSE),"")</f>
        <v/>
      </c>
      <c r="L140" s="23" t="str">
        <f>IFERROR(VLOOKUP($E140,私用_data!$C:$H,6,FALSE),"")</f>
        <v/>
      </c>
      <c r="M140" s="23" t="str">
        <f>IF($B140="","","mkdir """&amp;N140&amp;""" &amp; """&amp;私用_概要!$C$7&amp;""" """&amp;N140&amp;"\"&amp;F140&amp;".lnk"" """&amp;D140&amp;"""")</f>
        <v/>
      </c>
      <c r="N140" s="23" t="str">
        <f>IF($B140="","",私用_概要!$C$4&amp;"\"&amp;K140&amp;"_"&amp;E140)</f>
        <v/>
      </c>
      <c r="O140" s="23" t="str">
        <f>IF($G140="-","",""""&amp;私用_概要!$C$7&amp;""" """&amp;$S140&amp;""" """&amp;$D140&amp;"""")</f>
        <v/>
      </c>
      <c r="P140" s="23" t="str">
        <f t="shared" si="7"/>
        <v/>
      </c>
      <c r="Q140" s="23" t="str">
        <f>IF(P140="","",COUNTIF(P$4:P140,P140))</f>
        <v/>
      </c>
      <c r="R140" s="23" t="str">
        <f t="shared" si="8"/>
        <v/>
      </c>
      <c r="S140" s="23" t="str">
        <f>IF($G140="-","",私用_概要!$C$5&amp;"\"&amp;R140&amp;".lnk")</f>
        <v/>
      </c>
      <c r="T140" s="23" t="str">
        <f>IF($H140="-","",""""&amp;私用_概要!$C$7&amp;""" """&amp;$U140&amp;""" """&amp;$D140&amp;"""")</f>
        <v/>
      </c>
      <c r="U140" s="23" t="str">
        <f>IF($H140="-","",私用_概要!$C$6&amp;"\"&amp;$H140&amp;".lnk")</f>
        <v/>
      </c>
    </row>
    <row r="141" spans="1:21">
      <c r="A141" s="23">
        <v>137</v>
      </c>
      <c r="E141" s="23" t="s">
        <v>201</v>
      </c>
      <c r="F141" s="23" t="s">
        <v>201</v>
      </c>
      <c r="G141" s="23" t="s">
        <v>201</v>
      </c>
      <c r="H141" s="23" t="s">
        <v>201</v>
      </c>
      <c r="J141" s="23" t="str">
        <f t="shared" si="9"/>
        <v/>
      </c>
      <c r="K141" s="23" t="str">
        <f>IFERROR(VLOOKUP($E141,私用_data!$C:$H,5,FALSE),"")</f>
        <v/>
      </c>
      <c r="L141" s="23" t="str">
        <f>IFERROR(VLOOKUP($E141,私用_data!$C:$H,6,FALSE),"")</f>
        <v/>
      </c>
      <c r="M141" s="23" t="str">
        <f>IF($B141="","","mkdir """&amp;N141&amp;""" &amp; """&amp;私用_概要!$C$7&amp;""" """&amp;N141&amp;"\"&amp;F141&amp;".lnk"" """&amp;D141&amp;"""")</f>
        <v/>
      </c>
      <c r="N141" s="23" t="str">
        <f>IF($B141="","",私用_概要!$C$4&amp;"\"&amp;K141&amp;"_"&amp;E141)</f>
        <v/>
      </c>
      <c r="O141" s="23" t="str">
        <f>IF($G141="-","",""""&amp;私用_概要!$C$7&amp;""" """&amp;$S141&amp;""" """&amp;$D141&amp;"""")</f>
        <v/>
      </c>
      <c r="P141" s="23" t="str">
        <f t="shared" si="7"/>
        <v/>
      </c>
      <c r="Q141" s="23" t="str">
        <f>IF(P141="","",COUNTIF(P$4:P141,P141))</f>
        <v/>
      </c>
      <c r="R141" s="23" t="str">
        <f t="shared" si="8"/>
        <v/>
      </c>
      <c r="S141" s="23" t="str">
        <f>IF($G141="-","",私用_概要!$C$5&amp;"\"&amp;R141&amp;".lnk")</f>
        <v/>
      </c>
      <c r="T141" s="23" t="str">
        <f>IF($H141="-","",""""&amp;私用_概要!$C$7&amp;""" """&amp;$U141&amp;""" """&amp;$D141&amp;"""")</f>
        <v/>
      </c>
      <c r="U141" s="23" t="str">
        <f>IF($H141="-","",私用_概要!$C$6&amp;"\"&amp;$H141&amp;".lnk")</f>
        <v/>
      </c>
    </row>
    <row r="142" spans="1:21">
      <c r="A142" s="23">
        <v>138</v>
      </c>
      <c r="E142" s="23" t="s">
        <v>201</v>
      </c>
      <c r="F142" s="23" t="s">
        <v>201</v>
      </c>
      <c r="G142" s="23" t="s">
        <v>201</v>
      </c>
      <c r="H142" s="23" t="s">
        <v>201</v>
      </c>
      <c r="J142" s="23" t="str">
        <f t="shared" si="9"/>
        <v/>
      </c>
      <c r="K142" s="23" t="str">
        <f>IFERROR(VLOOKUP($E142,私用_data!$C:$H,5,FALSE),"")</f>
        <v/>
      </c>
      <c r="L142" s="23" t="str">
        <f>IFERROR(VLOOKUP($E142,私用_data!$C:$H,6,FALSE),"")</f>
        <v/>
      </c>
      <c r="M142" s="23" t="str">
        <f>IF($B142="","","mkdir """&amp;N142&amp;""" &amp; """&amp;私用_概要!$C$7&amp;""" """&amp;N142&amp;"\"&amp;F142&amp;".lnk"" """&amp;D142&amp;"""")</f>
        <v/>
      </c>
      <c r="N142" s="23" t="str">
        <f>IF($B142="","",私用_概要!$C$4&amp;"\"&amp;K142&amp;"_"&amp;E142)</f>
        <v/>
      </c>
      <c r="O142" s="23" t="str">
        <f>IF($G142="-","",""""&amp;私用_概要!$C$7&amp;""" """&amp;$S142&amp;""" """&amp;$D142&amp;"""")</f>
        <v/>
      </c>
      <c r="P142" s="23" t="str">
        <f t="shared" si="7"/>
        <v/>
      </c>
      <c r="Q142" s="23" t="str">
        <f>IF(P142="","",COUNTIF(P$4:P142,P142))</f>
        <v/>
      </c>
      <c r="R142" s="23" t="str">
        <f t="shared" si="8"/>
        <v/>
      </c>
      <c r="S142" s="23" t="str">
        <f>IF($G142="-","",私用_概要!$C$5&amp;"\"&amp;R142&amp;".lnk")</f>
        <v/>
      </c>
      <c r="T142" s="23" t="str">
        <f>IF($H142="-","",""""&amp;私用_概要!$C$7&amp;""" """&amp;$U142&amp;""" """&amp;$D142&amp;"""")</f>
        <v/>
      </c>
      <c r="U142" s="23" t="str">
        <f>IF($H142="-","",私用_概要!$C$6&amp;"\"&amp;$H142&amp;".lnk")</f>
        <v/>
      </c>
    </row>
    <row r="143" spans="1:21">
      <c r="A143" s="23">
        <v>139</v>
      </c>
      <c r="E143" s="23" t="s">
        <v>201</v>
      </c>
      <c r="F143" s="23" t="s">
        <v>201</v>
      </c>
      <c r="G143" s="23" t="s">
        <v>201</v>
      </c>
      <c r="H143" s="23" t="s">
        <v>201</v>
      </c>
      <c r="J143" s="23" t="str">
        <f t="shared" si="9"/>
        <v/>
      </c>
      <c r="K143" s="23" t="str">
        <f>IFERROR(VLOOKUP($E143,私用_data!$C:$H,5,FALSE),"")</f>
        <v/>
      </c>
      <c r="L143" s="23" t="str">
        <f>IFERROR(VLOOKUP($E143,私用_data!$C:$H,6,FALSE),"")</f>
        <v/>
      </c>
      <c r="M143" s="23" t="str">
        <f>IF($B143="","","mkdir """&amp;N143&amp;""" &amp; """&amp;私用_概要!$C$7&amp;""" """&amp;N143&amp;"\"&amp;F143&amp;".lnk"" """&amp;D143&amp;"""")</f>
        <v/>
      </c>
      <c r="N143" s="23" t="str">
        <f>IF($B143="","",私用_概要!$C$4&amp;"\"&amp;K143&amp;"_"&amp;E143)</f>
        <v/>
      </c>
      <c r="O143" s="23" t="str">
        <f>IF($G143="-","",""""&amp;私用_概要!$C$7&amp;""" """&amp;$S143&amp;""" """&amp;$D143&amp;"""")</f>
        <v/>
      </c>
      <c r="P143" s="23" t="str">
        <f t="shared" si="7"/>
        <v/>
      </c>
      <c r="Q143" s="23" t="str">
        <f>IF(P143="","",COUNTIF(P$4:P143,P143))</f>
        <v/>
      </c>
      <c r="R143" s="23" t="str">
        <f t="shared" si="8"/>
        <v/>
      </c>
      <c r="S143" s="23" t="str">
        <f>IF($G143="-","",私用_概要!$C$5&amp;"\"&amp;R143&amp;".lnk")</f>
        <v/>
      </c>
      <c r="T143" s="23" t="str">
        <f>IF($H143="-","",""""&amp;私用_概要!$C$7&amp;""" """&amp;$U143&amp;""" """&amp;$D143&amp;"""")</f>
        <v/>
      </c>
      <c r="U143" s="23" t="str">
        <f>IF($H143="-","",私用_概要!$C$6&amp;"\"&amp;$H143&amp;".lnk")</f>
        <v/>
      </c>
    </row>
    <row r="144" spans="1:21">
      <c r="A144" s="23">
        <v>140</v>
      </c>
      <c r="E144" s="23" t="s">
        <v>201</v>
      </c>
      <c r="F144" s="23" t="s">
        <v>201</v>
      </c>
      <c r="G144" s="23" t="s">
        <v>201</v>
      </c>
      <c r="H144" s="23" t="s">
        <v>201</v>
      </c>
      <c r="J144" s="23" t="str">
        <f t="shared" si="9"/>
        <v/>
      </c>
      <c r="K144" s="23" t="str">
        <f>IFERROR(VLOOKUP($E144,私用_data!$C:$H,5,FALSE),"")</f>
        <v/>
      </c>
      <c r="L144" s="23" t="str">
        <f>IFERROR(VLOOKUP($E144,私用_data!$C:$H,6,FALSE),"")</f>
        <v/>
      </c>
      <c r="M144" s="23" t="str">
        <f>IF($B144="","","mkdir """&amp;N144&amp;""" &amp; """&amp;私用_概要!$C$7&amp;""" """&amp;N144&amp;"\"&amp;F144&amp;".lnk"" """&amp;D144&amp;"""")</f>
        <v/>
      </c>
      <c r="N144" s="23" t="str">
        <f>IF($B144="","",私用_概要!$C$4&amp;"\"&amp;K144&amp;"_"&amp;E144)</f>
        <v/>
      </c>
      <c r="O144" s="23" t="str">
        <f>IF($G144="-","",""""&amp;私用_概要!$C$7&amp;""" """&amp;$S144&amp;""" """&amp;$D144&amp;"""")</f>
        <v/>
      </c>
      <c r="P144" s="23" t="str">
        <f t="shared" si="7"/>
        <v/>
      </c>
      <c r="Q144" s="23" t="str">
        <f>IF(P144="","",COUNTIF(P$4:P144,P144))</f>
        <v/>
      </c>
      <c r="R144" s="23" t="str">
        <f t="shared" si="8"/>
        <v/>
      </c>
      <c r="S144" s="23" t="str">
        <f>IF($G144="-","",私用_概要!$C$5&amp;"\"&amp;R144&amp;".lnk")</f>
        <v/>
      </c>
      <c r="T144" s="23" t="str">
        <f>IF($H144="-","",""""&amp;私用_概要!$C$7&amp;""" """&amp;$U144&amp;""" """&amp;$D144&amp;"""")</f>
        <v/>
      </c>
      <c r="U144" s="23" t="str">
        <f>IF($H144="-","",私用_概要!$C$6&amp;"\"&amp;$H144&amp;".lnk")</f>
        <v/>
      </c>
    </row>
    <row r="145" spans="1:21">
      <c r="A145" s="23">
        <v>141</v>
      </c>
      <c r="E145" s="23" t="s">
        <v>201</v>
      </c>
      <c r="F145" s="23" t="s">
        <v>201</v>
      </c>
      <c r="G145" s="23" t="s">
        <v>201</v>
      </c>
      <c r="H145" s="23" t="s">
        <v>201</v>
      </c>
      <c r="J145" s="23" t="str">
        <f t="shared" si="9"/>
        <v/>
      </c>
      <c r="K145" s="23" t="str">
        <f>IFERROR(VLOOKUP($E145,私用_data!$C:$H,5,FALSE),"")</f>
        <v/>
      </c>
      <c r="L145" s="23" t="str">
        <f>IFERROR(VLOOKUP($E145,私用_data!$C:$H,6,FALSE),"")</f>
        <v/>
      </c>
      <c r="M145" s="23" t="str">
        <f>IF($B145="","","mkdir """&amp;N145&amp;""" &amp; """&amp;私用_概要!$C$7&amp;""" """&amp;N145&amp;"\"&amp;F145&amp;".lnk"" """&amp;D145&amp;"""")</f>
        <v/>
      </c>
      <c r="N145" s="23" t="str">
        <f>IF($B145="","",私用_概要!$C$4&amp;"\"&amp;K145&amp;"_"&amp;E145)</f>
        <v/>
      </c>
      <c r="O145" s="23" t="str">
        <f>IF($G145="-","",""""&amp;私用_概要!$C$7&amp;""" """&amp;$S145&amp;""" """&amp;$D145&amp;"""")</f>
        <v/>
      </c>
      <c r="P145" s="23" t="str">
        <f t="shared" si="7"/>
        <v/>
      </c>
      <c r="Q145" s="23" t="str">
        <f>IF(P145="","",COUNTIF(P$4:P145,P145))</f>
        <v/>
      </c>
      <c r="R145" s="23" t="str">
        <f t="shared" si="8"/>
        <v/>
      </c>
      <c r="S145" s="23" t="str">
        <f>IF($G145="-","",私用_概要!$C$5&amp;"\"&amp;R145&amp;".lnk")</f>
        <v/>
      </c>
      <c r="T145" s="23" t="str">
        <f>IF($H145="-","",""""&amp;私用_概要!$C$7&amp;""" """&amp;$U145&amp;""" """&amp;$D145&amp;"""")</f>
        <v/>
      </c>
      <c r="U145" s="23" t="str">
        <f>IF($H145="-","",私用_概要!$C$6&amp;"\"&amp;$H145&amp;".lnk")</f>
        <v/>
      </c>
    </row>
    <row r="146" spans="1:21">
      <c r="A146" s="23">
        <v>142</v>
      </c>
      <c r="E146" s="23" t="s">
        <v>201</v>
      </c>
      <c r="F146" s="23" t="s">
        <v>201</v>
      </c>
      <c r="G146" s="23" t="s">
        <v>201</v>
      </c>
      <c r="H146" s="23" t="s">
        <v>201</v>
      </c>
      <c r="J146" s="23" t="str">
        <f t="shared" si="9"/>
        <v/>
      </c>
      <c r="K146" s="23" t="str">
        <f>IFERROR(VLOOKUP($E146,私用_data!$C:$H,5,FALSE),"")</f>
        <v/>
      </c>
      <c r="L146" s="23" t="str">
        <f>IFERROR(VLOOKUP($E146,私用_data!$C:$H,6,FALSE),"")</f>
        <v/>
      </c>
      <c r="M146" s="23" t="str">
        <f>IF($B146="","","mkdir """&amp;N146&amp;""" &amp; """&amp;私用_概要!$C$7&amp;""" """&amp;N146&amp;"\"&amp;F146&amp;".lnk"" """&amp;D146&amp;"""")</f>
        <v/>
      </c>
      <c r="N146" s="23" t="str">
        <f>IF($B146="","",私用_概要!$C$4&amp;"\"&amp;K146&amp;"_"&amp;E146)</f>
        <v/>
      </c>
      <c r="O146" s="23" t="str">
        <f>IF($G146="-","",""""&amp;私用_概要!$C$7&amp;""" """&amp;$S146&amp;""" """&amp;$D146&amp;"""")</f>
        <v/>
      </c>
      <c r="P146" s="23" t="str">
        <f t="shared" si="7"/>
        <v/>
      </c>
      <c r="Q146" s="23" t="str">
        <f>IF(P146="","",COUNTIF(P$4:P146,P146))</f>
        <v/>
      </c>
      <c r="R146" s="23" t="str">
        <f t="shared" si="8"/>
        <v/>
      </c>
      <c r="S146" s="23" t="str">
        <f>IF($G146="-","",私用_概要!$C$5&amp;"\"&amp;R146&amp;".lnk")</f>
        <v/>
      </c>
      <c r="T146" s="23" t="str">
        <f>IF($H146="-","",""""&amp;私用_概要!$C$7&amp;""" """&amp;$U146&amp;""" """&amp;$D146&amp;"""")</f>
        <v/>
      </c>
      <c r="U146" s="23" t="str">
        <f>IF($H146="-","",私用_概要!$C$6&amp;"\"&amp;$H146&amp;".lnk")</f>
        <v/>
      </c>
    </row>
    <row r="147" spans="1:21">
      <c r="A147" s="23">
        <v>143</v>
      </c>
      <c r="E147" s="23" t="s">
        <v>201</v>
      </c>
      <c r="F147" s="23" t="s">
        <v>201</v>
      </c>
      <c r="G147" s="23" t="s">
        <v>201</v>
      </c>
      <c r="H147" s="23" t="s">
        <v>201</v>
      </c>
      <c r="J147" s="23" t="str">
        <f t="shared" si="9"/>
        <v/>
      </c>
      <c r="K147" s="23" t="str">
        <f>IFERROR(VLOOKUP($E147,私用_data!$C:$H,5,FALSE),"")</f>
        <v/>
      </c>
      <c r="L147" s="23" t="str">
        <f>IFERROR(VLOOKUP($E147,私用_data!$C:$H,6,FALSE),"")</f>
        <v/>
      </c>
      <c r="M147" s="23" t="str">
        <f>IF($B147="","","mkdir """&amp;N147&amp;""" &amp; """&amp;私用_概要!$C$7&amp;""" """&amp;N147&amp;"\"&amp;F147&amp;".lnk"" """&amp;D147&amp;"""")</f>
        <v/>
      </c>
      <c r="N147" s="23" t="str">
        <f>IF($B147="","",私用_概要!$C$4&amp;"\"&amp;K147&amp;"_"&amp;E147)</f>
        <v/>
      </c>
      <c r="O147" s="23" t="str">
        <f>IF($G147="-","",""""&amp;私用_概要!$C$7&amp;""" """&amp;$S147&amp;""" """&amp;$D147&amp;"""")</f>
        <v/>
      </c>
      <c r="P147" s="23" t="str">
        <f t="shared" si="7"/>
        <v/>
      </c>
      <c r="Q147" s="23" t="str">
        <f>IF(P147="","",COUNTIF(P$4:P147,P147))</f>
        <v/>
      </c>
      <c r="R147" s="23" t="str">
        <f t="shared" si="8"/>
        <v/>
      </c>
      <c r="S147" s="23" t="str">
        <f>IF($G147="-","",私用_概要!$C$5&amp;"\"&amp;R147&amp;".lnk")</f>
        <v/>
      </c>
      <c r="T147" s="23" t="str">
        <f>IF($H147="-","",""""&amp;私用_概要!$C$7&amp;""" """&amp;$U147&amp;""" """&amp;$D147&amp;"""")</f>
        <v/>
      </c>
      <c r="U147" s="23" t="str">
        <f>IF($H147="-","",私用_概要!$C$6&amp;"\"&amp;$H147&amp;".lnk")</f>
        <v/>
      </c>
    </row>
    <row r="148" spans="1:21">
      <c r="A148" s="23">
        <v>144</v>
      </c>
      <c r="E148" s="23" t="s">
        <v>201</v>
      </c>
      <c r="F148" s="23" t="s">
        <v>201</v>
      </c>
      <c r="G148" s="23" t="s">
        <v>201</v>
      </c>
      <c r="H148" s="23" t="s">
        <v>201</v>
      </c>
      <c r="J148" s="23" t="str">
        <f t="shared" si="9"/>
        <v/>
      </c>
      <c r="K148" s="23" t="str">
        <f>IFERROR(VLOOKUP($E148,私用_data!$C:$H,5,FALSE),"")</f>
        <v/>
      </c>
      <c r="L148" s="23" t="str">
        <f>IFERROR(VLOOKUP($E148,私用_data!$C:$H,6,FALSE),"")</f>
        <v/>
      </c>
      <c r="M148" s="23" t="str">
        <f>IF($B148="","","mkdir """&amp;N148&amp;""" &amp; """&amp;私用_概要!$C$7&amp;""" """&amp;N148&amp;"\"&amp;F148&amp;".lnk"" """&amp;D148&amp;"""")</f>
        <v/>
      </c>
      <c r="N148" s="23" t="str">
        <f>IF($B148="","",私用_概要!$C$4&amp;"\"&amp;K148&amp;"_"&amp;E148)</f>
        <v/>
      </c>
      <c r="O148" s="23" t="str">
        <f>IF($G148="-","",""""&amp;私用_概要!$C$7&amp;""" """&amp;$S148&amp;""" """&amp;$D148&amp;"""")</f>
        <v/>
      </c>
      <c r="P148" s="23" t="str">
        <f t="shared" si="7"/>
        <v/>
      </c>
      <c r="Q148" s="23" t="str">
        <f>IF(P148="","",COUNTIF(P$4:P148,P148))</f>
        <v/>
      </c>
      <c r="R148" s="23" t="str">
        <f t="shared" si="8"/>
        <v/>
      </c>
      <c r="S148" s="23" t="str">
        <f>IF($G148="-","",私用_概要!$C$5&amp;"\"&amp;R148&amp;".lnk")</f>
        <v/>
      </c>
      <c r="T148" s="23" t="str">
        <f>IF($H148="-","",""""&amp;私用_概要!$C$7&amp;""" """&amp;$U148&amp;""" """&amp;$D148&amp;"""")</f>
        <v/>
      </c>
      <c r="U148" s="23" t="str">
        <f>IF($H148="-","",私用_概要!$C$6&amp;"\"&amp;$H148&amp;".lnk")</f>
        <v/>
      </c>
    </row>
    <row r="149" spans="1:21">
      <c r="A149" s="23">
        <v>145</v>
      </c>
      <c r="E149" s="23" t="s">
        <v>201</v>
      </c>
      <c r="F149" s="23" t="s">
        <v>201</v>
      </c>
      <c r="G149" s="23" t="s">
        <v>201</v>
      </c>
      <c r="H149" s="23" t="s">
        <v>201</v>
      </c>
      <c r="J149" s="23" t="str">
        <f t="shared" si="9"/>
        <v/>
      </c>
      <c r="K149" s="23" t="str">
        <f>IFERROR(VLOOKUP($E149,私用_data!$C:$H,5,FALSE),"")</f>
        <v/>
      </c>
      <c r="L149" s="23" t="str">
        <f>IFERROR(VLOOKUP($E149,私用_data!$C:$H,6,FALSE),"")</f>
        <v/>
      </c>
      <c r="M149" s="23" t="str">
        <f>IF($B149="","","mkdir """&amp;N149&amp;""" &amp; """&amp;私用_概要!$C$7&amp;""" """&amp;N149&amp;"\"&amp;F149&amp;".lnk"" """&amp;D149&amp;"""")</f>
        <v/>
      </c>
      <c r="N149" s="23" t="str">
        <f>IF($B149="","",私用_概要!$C$4&amp;"\"&amp;K149&amp;"_"&amp;E149)</f>
        <v/>
      </c>
      <c r="O149" s="23" t="str">
        <f>IF($G149="-","",""""&amp;私用_概要!$C$7&amp;""" """&amp;$S149&amp;""" """&amp;$D149&amp;"""")</f>
        <v/>
      </c>
      <c r="P149" s="23" t="str">
        <f t="shared" si="7"/>
        <v/>
      </c>
      <c r="Q149" s="23" t="str">
        <f>IF(P149="","",COUNTIF(P$4:P149,P149))</f>
        <v/>
      </c>
      <c r="R149" s="23" t="str">
        <f t="shared" si="8"/>
        <v/>
      </c>
      <c r="S149" s="23" t="str">
        <f>IF($G149="-","",私用_概要!$C$5&amp;"\"&amp;R149&amp;".lnk")</f>
        <v/>
      </c>
      <c r="T149" s="23" t="str">
        <f>IF($H149="-","",""""&amp;私用_概要!$C$7&amp;""" """&amp;$U149&amp;""" """&amp;$D149&amp;"""")</f>
        <v/>
      </c>
      <c r="U149" s="23" t="str">
        <f>IF($H149="-","",私用_概要!$C$6&amp;"\"&amp;$H149&amp;".lnk")</f>
        <v/>
      </c>
    </row>
    <row r="150" spans="1:21">
      <c r="A150" s="23">
        <v>146</v>
      </c>
      <c r="E150" s="23" t="s">
        <v>201</v>
      </c>
      <c r="F150" s="23" t="s">
        <v>201</v>
      </c>
      <c r="G150" s="23" t="s">
        <v>201</v>
      </c>
      <c r="H150" s="23" t="s">
        <v>201</v>
      </c>
      <c r="J150" s="23" t="str">
        <f t="shared" si="9"/>
        <v/>
      </c>
      <c r="K150" s="23" t="str">
        <f>IFERROR(VLOOKUP($E150,私用_data!$C:$H,5,FALSE),"")</f>
        <v/>
      </c>
      <c r="L150" s="23" t="str">
        <f>IFERROR(VLOOKUP($E150,私用_data!$C:$H,6,FALSE),"")</f>
        <v/>
      </c>
      <c r="M150" s="23" t="str">
        <f>IF($B150="","","mkdir """&amp;N150&amp;""" &amp; """&amp;私用_概要!$C$7&amp;""" """&amp;N150&amp;"\"&amp;F150&amp;".lnk"" """&amp;D150&amp;"""")</f>
        <v/>
      </c>
      <c r="N150" s="23" t="str">
        <f>IF($B150="","",私用_概要!$C$4&amp;"\"&amp;K150&amp;"_"&amp;E150)</f>
        <v/>
      </c>
      <c r="O150" s="23" t="str">
        <f>IF($G150="-","",""""&amp;私用_概要!$C$7&amp;""" """&amp;$S150&amp;""" """&amp;$D150&amp;"""")</f>
        <v/>
      </c>
      <c r="P150" s="23" t="str">
        <f t="shared" si="7"/>
        <v/>
      </c>
      <c r="Q150" s="23" t="str">
        <f>IF(P150="","",COUNTIF(P$4:P150,P150))</f>
        <v/>
      </c>
      <c r="R150" s="23" t="str">
        <f t="shared" si="8"/>
        <v/>
      </c>
      <c r="S150" s="23" t="str">
        <f>IF($G150="-","",私用_概要!$C$5&amp;"\"&amp;R150&amp;".lnk")</f>
        <v/>
      </c>
      <c r="T150" s="23" t="str">
        <f>IF($H150="-","",""""&amp;私用_概要!$C$7&amp;""" """&amp;$U150&amp;""" """&amp;$D150&amp;"""")</f>
        <v/>
      </c>
      <c r="U150" s="23" t="str">
        <f>IF($H150="-","",私用_概要!$C$6&amp;"\"&amp;$H150&amp;".lnk")</f>
        <v/>
      </c>
    </row>
    <row r="151" spans="1:21">
      <c r="A151" s="23">
        <v>147</v>
      </c>
      <c r="E151" s="23" t="s">
        <v>201</v>
      </c>
      <c r="F151" s="23" t="s">
        <v>201</v>
      </c>
      <c r="G151" s="23" t="s">
        <v>201</v>
      </c>
      <c r="H151" s="23" t="s">
        <v>201</v>
      </c>
      <c r="J151" s="23" t="str">
        <f t="shared" si="9"/>
        <v/>
      </c>
      <c r="K151" s="23" t="str">
        <f>IFERROR(VLOOKUP($E151,私用_data!$C:$H,5,FALSE),"")</f>
        <v/>
      </c>
      <c r="L151" s="23" t="str">
        <f>IFERROR(VLOOKUP($E151,私用_data!$C:$H,6,FALSE),"")</f>
        <v/>
      </c>
      <c r="M151" s="23" t="str">
        <f>IF($B151="","","mkdir """&amp;N151&amp;""" &amp; """&amp;私用_概要!$C$7&amp;""" """&amp;N151&amp;"\"&amp;F151&amp;".lnk"" """&amp;D151&amp;"""")</f>
        <v/>
      </c>
      <c r="N151" s="23" t="str">
        <f>IF($B151="","",私用_概要!$C$4&amp;"\"&amp;K151&amp;"_"&amp;E151)</f>
        <v/>
      </c>
      <c r="O151" s="23" t="str">
        <f>IF($G151="-","",""""&amp;私用_概要!$C$7&amp;""" """&amp;$S151&amp;""" """&amp;$D151&amp;"""")</f>
        <v/>
      </c>
      <c r="P151" s="23" t="str">
        <f t="shared" si="7"/>
        <v/>
      </c>
      <c r="Q151" s="23" t="str">
        <f>IF(P151="","",COUNTIF(P$4:P151,P151))</f>
        <v/>
      </c>
      <c r="R151" s="23" t="str">
        <f t="shared" si="8"/>
        <v/>
      </c>
      <c r="S151" s="23" t="str">
        <f>IF($G151="-","",私用_概要!$C$5&amp;"\"&amp;R151&amp;".lnk")</f>
        <v/>
      </c>
      <c r="T151" s="23" t="str">
        <f>IF($H151="-","",""""&amp;私用_概要!$C$7&amp;""" """&amp;$U151&amp;""" """&amp;$D151&amp;"""")</f>
        <v/>
      </c>
      <c r="U151" s="23" t="str">
        <f>IF($H151="-","",私用_概要!$C$6&amp;"\"&amp;$H151&amp;".lnk")</f>
        <v/>
      </c>
    </row>
    <row r="152" spans="1:21">
      <c r="A152" s="23">
        <v>148</v>
      </c>
      <c r="E152" s="23" t="s">
        <v>201</v>
      </c>
      <c r="F152" s="23" t="s">
        <v>201</v>
      </c>
      <c r="G152" s="23" t="s">
        <v>201</v>
      </c>
      <c r="H152" s="23" t="s">
        <v>201</v>
      </c>
      <c r="J152" s="23" t="str">
        <f t="shared" si="9"/>
        <v/>
      </c>
      <c r="K152" s="23" t="str">
        <f>IFERROR(VLOOKUP($E152,私用_data!$C:$H,5,FALSE),"")</f>
        <v/>
      </c>
      <c r="L152" s="23" t="str">
        <f>IFERROR(VLOOKUP($E152,私用_data!$C:$H,6,FALSE),"")</f>
        <v/>
      </c>
      <c r="M152" s="23" t="str">
        <f>IF($B152="","","mkdir """&amp;N152&amp;""" &amp; """&amp;私用_概要!$C$7&amp;""" """&amp;N152&amp;"\"&amp;F152&amp;".lnk"" """&amp;D152&amp;"""")</f>
        <v/>
      </c>
      <c r="N152" s="23" t="str">
        <f>IF($B152="","",私用_概要!$C$4&amp;"\"&amp;K152&amp;"_"&amp;E152)</f>
        <v/>
      </c>
      <c r="O152" s="23" t="str">
        <f>IF($G152="-","",""""&amp;私用_概要!$C$7&amp;""" """&amp;$S152&amp;""" """&amp;$D152&amp;"""")</f>
        <v/>
      </c>
      <c r="P152" s="23" t="str">
        <f t="shared" si="7"/>
        <v/>
      </c>
      <c r="Q152" s="23" t="str">
        <f>IF(P152="","",COUNTIF(P$4:P152,P152))</f>
        <v/>
      </c>
      <c r="R152" s="23" t="str">
        <f t="shared" si="8"/>
        <v/>
      </c>
      <c r="S152" s="23" t="str">
        <f>IF($G152="-","",私用_概要!$C$5&amp;"\"&amp;R152&amp;".lnk")</f>
        <v/>
      </c>
      <c r="T152" s="23" t="str">
        <f>IF($H152="-","",""""&amp;私用_概要!$C$7&amp;""" """&amp;$U152&amp;""" """&amp;$D152&amp;"""")</f>
        <v/>
      </c>
      <c r="U152" s="23" t="str">
        <f>IF($H152="-","",私用_概要!$C$6&amp;"\"&amp;$H152&amp;".lnk")</f>
        <v/>
      </c>
    </row>
    <row r="153" spans="1:21">
      <c r="A153" s="23">
        <v>149</v>
      </c>
      <c r="E153" s="23" t="s">
        <v>201</v>
      </c>
      <c r="F153" s="23" t="s">
        <v>201</v>
      </c>
      <c r="G153" s="23" t="s">
        <v>201</v>
      </c>
      <c r="H153" s="23" t="s">
        <v>201</v>
      </c>
      <c r="J153" s="23" t="str">
        <f t="shared" si="9"/>
        <v/>
      </c>
      <c r="K153" s="23" t="str">
        <f>IFERROR(VLOOKUP($E153,私用_data!$C:$H,5,FALSE),"")</f>
        <v/>
      </c>
      <c r="L153" s="23" t="str">
        <f>IFERROR(VLOOKUP($E153,私用_data!$C:$H,6,FALSE),"")</f>
        <v/>
      </c>
      <c r="M153" s="23" t="str">
        <f>IF($B153="","","mkdir """&amp;N153&amp;""" &amp; """&amp;私用_概要!$C$7&amp;""" """&amp;N153&amp;"\"&amp;F153&amp;".lnk"" """&amp;D153&amp;"""")</f>
        <v/>
      </c>
      <c r="N153" s="23" t="str">
        <f>IF($B153="","",私用_概要!$C$4&amp;"\"&amp;K153&amp;"_"&amp;E153)</f>
        <v/>
      </c>
      <c r="O153" s="23" t="str">
        <f>IF($G153="-","",""""&amp;私用_概要!$C$7&amp;""" """&amp;$S153&amp;""" """&amp;$D153&amp;"""")</f>
        <v/>
      </c>
      <c r="P153" s="23" t="str">
        <f t="shared" si="7"/>
        <v/>
      </c>
      <c r="Q153" s="23" t="str">
        <f>IF(P153="","",COUNTIF(P$4:P153,P153))</f>
        <v/>
      </c>
      <c r="R153" s="23" t="str">
        <f t="shared" si="8"/>
        <v/>
      </c>
      <c r="S153" s="23" t="str">
        <f>IF($G153="-","",私用_概要!$C$5&amp;"\"&amp;R153&amp;".lnk")</f>
        <v/>
      </c>
      <c r="T153" s="23" t="str">
        <f>IF($H153="-","",""""&amp;私用_概要!$C$7&amp;""" """&amp;$U153&amp;""" """&amp;$D153&amp;"""")</f>
        <v/>
      </c>
      <c r="U153" s="23" t="str">
        <f>IF($H153="-","",私用_概要!$C$6&amp;"\"&amp;$H153&amp;".lnk")</f>
        <v/>
      </c>
    </row>
    <row r="154" spans="1:21">
      <c r="A154" s="23">
        <v>150</v>
      </c>
      <c r="E154" s="23" t="s">
        <v>201</v>
      </c>
      <c r="F154" s="23" t="s">
        <v>201</v>
      </c>
      <c r="G154" s="23" t="s">
        <v>201</v>
      </c>
      <c r="H154" s="23" t="s">
        <v>201</v>
      </c>
      <c r="J154" s="23" t="str">
        <f t="shared" si="9"/>
        <v/>
      </c>
      <c r="K154" s="23" t="str">
        <f>IFERROR(VLOOKUP($E154,私用_data!$C:$H,5,FALSE),"")</f>
        <v/>
      </c>
      <c r="L154" s="23" t="str">
        <f>IFERROR(VLOOKUP($E154,私用_data!$C:$H,6,FALSE),"")</f>
        <v/>
      </c>
      <c r="M154" s="23" t="str">
        <f>IF($B154="","","mkdir """&amp;N154&amp;""" &amp; """&amp;私用_概要!$C$7&amp;""" """&amp;N154&amp;"\"&amp;F154&amp;".lnk"" """&amp;D154&amp;"""")</f>
        <v/>
      </c>
      <c r="N154" s="23" t="str">
        <f>IF($B154="","",私用_概要!$C$4&amp;"\"&amp;K154&amp;"_"&amp;E154)</f>
        <v/>
      </c>
      <c r="O154" s="23" t="str">
        <f>IF($G154="-","",""""&amp;私用_概要!$C$7&amp;""" """&amp;$S154&amp;""" """&amp;$D154&amp;"""")</f>
        <v/>
      </c>
      <c r="P154" s="23" t="str">
        <f t="shared" si="7"/>
        <v/>
      </c>
      <c r="Q154" s="23" t="str">
        <f>IF(P154="","",COUNTIF(P$4:P154,P154))</f>
        <v/>
      </c>
      <c r="R154" s="23" t="str">
        <f t="shared" si="8"/>
        <v/>
      </c>
      <c r="S154" s="23" t="str">
        <f>IF($G154="-","",私用_概要!$C$5&amp;"\"&amp;R154&amp;".lnk")</f>
        <v/>
      </c>
      <c r="T154" s="23" t="str">
        <f>IF($H154="-","",""""&amp;私用_概要!$C$7&amp;""" """&amp;$U154&amp;""" """&amp;$D154&amp;"""")</f>
        <v/>
      </c>
      <c r="U154" s="23" t="str">
        <f>IF($H154="-","",私用_概要!$C$6&amp;"\"&amp;$H154&amp;".lnk")</f>
        <v/>
      </c>
    </row>
    <row r="155" spans="1:21">
      <c r="A155" s="23">
        <v>151</v>
      </c>
      <c r="E155" s="23" t="s">
        <v>201</v>
      </c>
      <c r="F155" s="23" t="s">
        <v>201</v>
      </c>
      <c r="G155" s="23" t="s">
        <v>201</v>
      </c>
      <c r="H155" s="23" t="s">
        <v>201</v>
      </c>
      <c r="J155" s="23" t="str">
        <f t="shared" si="9"/>
        <v/>
      </c>
      <c r="K155" s="23" t="str">
        <f>IFERROR(VLOOKUP($E155,私用_data!$C:$H,5,FALSE),"")</f>
        <v/>
      </c>
      <c r="L155" s="23" t="str">
        <f>IFERROR(VLOOKUP($E155,私用_data!$C:$H,6,FALSE),"")</f>
        <v/>
      </c>
      <c r="M155" s="23" t="str">
        <f>IF($B155="","","mkdir """&amp;N155&amp;""" &amp; """&amp;私用_概要!$C$7&amp;""" """&amp;N155&amp;"\"&amp;F155&amp;".lnk"" """&amp;D155&amp;"""")</f>
        <v/>
      </c>
      <c r="N155" s="23" t="str">
        <f>IF($B155="","",私用_概要!$C$4&amp;"\"&amp;K155&amp;"_"&amp;E155)</f>
        <v/>
      </c>
      <c r="O155" s="23" t="str">
        <f>IF($G155="-","",""""&amp;私用_概要!$C$7&amp;""" """&amp;$S155&amp;""" """&amp;$D155&amp;"""")</f>
        <v/>
      </c>
      <c r="P155" s="23" t="str">
        <f t="shared" si="7"/>
        <v/>
      </c>
      <c r="Q155" s="23" t="str">
        <f>IF(P155="","",COUNTIF(P$4:P155,P155))</f>
        <v/>
      </c>
      <c r="R155" s="23" t="str">
        <f t="shared" si="8"/>
        <v/>
      </c>
      <c r="S155" s="23" t="str">
        <f>IF($G155="-","",私用_概要!$C$5&amp;"\"&amp;R155&amp;".lnk")</f>
        <v/>
      </c>
      <c r="T155" s="23" t="str">
        <f>IF($H155="-","",""""&amp;私用_概要!$C$7&amp;""" """&amp;$U155&amp;""" """&amp;$D155&amp;"""")</f>
        <v/>
      </c>
      <c r="U155" s="23" t="str">
        <f>IF($H155="-","",私用_概要!$C$6&amp;"\"&amp;$H155&amp;".lnk")</f>
        <v/>
      </c>
    </row>
    <row r="156" spans="1:21">
      <c r="A156" s="23">
        <v>152</v>
      </c>
      <c r="E156" s="23" t="s">
        <v>201</v>
      </c>
      <c r="F156" s="23" t="s">
        <v>201</v>
      </c>
      <c r="G156" s="23" t="s">
        <v>201</v>
      </c>
      <c r="H156" s="23" t="s">
        <v>201</v>
      </c>
      <c r="J156" s="23" t="str">
        <f t="shared" si="9"/>
        <v/>
      </c>
      <c r="K156" s="23" t="str">
        <f>IFERROR(VLOOKUP($E156,私用_data!$C:$H,5,FALSE),"")</f>
        <v/>
      </c>
      <c r="L156" s="23" t="str">
        <f>IFERROR(VLOOKUP($E156,私用_data!$C:$H,6,FALSE),"")</f>
        <v/>
      </c>
      <c r="M156" s="23" t="str">
        <f>IF($B156="","","mkdir """&amp;N156&amp;""" &amp; """&amp;私用_概要!$C$7&amp;""" """&amp;N156&amp;"\"&amp;F156&amp;".lnk"" """&amp;D156&amp;"""")</f>
        <v/>
      </c>
      <c r="N156" s="23" t="str">
        <f>IF($B156="","",私用_概要!$C$4&amp;"\"&amp;K156&amp;"_"&amp;E156)</f>
        <v/>
      </c>
      <c r="O156" s="23" t="str">
        <f>IF($G156="-","",""""&amp;私用_概要!$C$7&amp;""" """&amp;$S156&amp;""" """&amp;$D156&amp;"""")</f>
        <v/>
      </c>
      <c r="P156" s="23" t="str">
        <f t="shared" si="7"/>
        <v/>
      </c>
      <c r="Q156" s="23" t="str">
        <f>IF(P156="","",COUNTIF(P$4:P156,P156))</f>
        <v/>
      </c>
      <c r="R156" s="23" t="str">
        <f t="shared" si="8"/>
        <v/>
      </c>
      <c r="S156" s="23" t="str">
        <f>IF($G156="-","",私用_概要!$C$5&amp;"\"&amp;R156&amp;".lnk")</f>
        <v/>
      </c>
      <c r="T156" s="23" t="str">
        <f>IF($H156="-","",""""&amp;私用_概要!$C$7&amp;""" """&amp;$U156&amp;""" """&amp;$D156&amp;"""")</f>
        <v/>
      </c>
      <c r="U156" s="23" t="str">
        <f>IF($H156="-","",私用_概要!$C$6&amp;"\"&amp;$H156&amp;".lnk")</f>
        <v/>
      </c>
    </row>
    <row r="157" spans="1:21">
      <c r="A157" s="23">
        <v>153</v>
      </c>
      <c r="E157" s="23" t="s">
        <v>201</v>
      </c>
      <c r="F157" s="23" t="s">
        <v>201</v>
      </c>
      <c r="G157" s="23" t="s">
        <v>201</v>
      </c>
      <c r="H157" s="23" t="s">
        <v>201</v>
      </c>
      <c r="J157" s="23" t="str">
        <f t="shared" si="9"/>
        <v/>
      </c>
      <c r="K157" s="23" t="str">
        <f>IFERROR(VLOOKUP($E157,私用_data!$C:$H,5,FALSE),"")</f>
        <v/>
      </c>
      <c r="L157" s="23" t="str">
        <f>IFERROR(VLOOKUP($E157,私用_data!$C:$H,6,FALSE),"")</f>
        <v/>
      </c>
      <c r="M157" s="23" t="str">
        <f>IF($B157="","","mkdir """&amp;N157&amp;""" &amp; """&amp;私用_概要!$C$7&amp;""" """&amp;N157&amp;"\"&amp;F157&amp;".lnk"" """&amp;D157&amp;"""")</f>
        <v/>
      </c>
      <c r="N157" s="23" t="str">
        <f>IF($B157="","",私用_概要!$C$4&amp;"\"&amp;K157&amp;"_"&amp;E157)</f>
        <v/>
      </c>
      <c r="O157" s="23" t="str">
        <f>IF($G157="-","",""""&amp;私用_概要!$C$7&amp;""" """&amp;$S157&amp;""" """&amp;$D157&amp;"""")</f>
        <v/>
      </c>
      <c r="P157" s="23" t="str">
        <f t="shared" si="7"/>
        <v/>
      </c>
      <c r="Q157" s="23" t="str">
        <f>IF(P157="","",COUNTIF(P$4:P157,P157))</f>
        <v/>
      </c>
      <c r="R157" s="23" t="str">
        <f t="shared" si="8"/>
        <v/>
      </c>
      <c r="S157" s="23" t="str">
        <f>IF($G157="-","",私用_概要!$C$5&amp;"\"&amp;R157&amp;".lnk")</f>
        <v/>
      </c>
      <c r="T157" s="23" t="str">
        <f>IF($H157="-","",""""&amp;私用_概要!$C$7&amp;""" """&amp;$U157&amp;""" """&amp;$D157&amp;"""")</f>
        <v/>
      </c>
      <c r="U157" s="23" t="str">
        <f>IF($H157="-","",私用_概要!$C$6&amp;"\"&amp;$H157&amp;".lnk")</f>
        <v/>
      </c>
    </row>
    <row r="158" spans="1:21">
      <c r="A158" s="23">
        <v>154</v>
      </c>
      <c r="E158" s="23" t="s">
        <v>201</v>
      </c>
      <c r="F158" s="23" t="s">
        <v>201</v>
      </c>
      <c r="G158" s="23" t="s">
        <v>201</v>
      </c>
      <c r="H158" s="23" t="s">
        <v>201</v>
      </c>
      <c r="J158" s="23" t="str">
        <f t="shared" si="9"/>
        <v/>
      </c>
      <c r="K158" s="23" t="str">
        <f>IFERROR(VLOOKUP($E158,私用_data!$C:$H,5,FALSE),"")</f>
        <v/>
      </c>
      <c r="L158" s="23" t="str">
        <f>IFERROR(VLOOKUP($E158,私用_data!$C:$H,6,FALSE),"")</f>
        <v/>
      </c>
      <c r="M158" s="23" t="str">
        <f>IF($B158="","","mkdir """&amp;N158&amp;""" &amp; """&amp;私用_概要!$C$7&amp;""" """&amp;N158&amp;"\"&amp;F158&amp;".lnk"" """&amp;D158&amp;"""")</f>
        <v/>
      </c>
      <c r="N158" s="23" t="str">
        <f>IF($B158="","",私用_概要!$C$4&amp;"\"&amp;K158&amp;"_"&amp;E158)</f>
        <v/>
      </c>
      <c r="O158" s="23" t="str">
        <f>IF($G158="-","",""""&amp;私用_概要!$C$7&amp;""" """&amp;$S158&amp;""" """&amp;$D158&amp;"""")</f>
        <v/>
      </c>
      <c r="P158" s="23" t="str">
        <f t="shared" si="7"/>
        <v/>
      </c>
      <c r="Q158" s="23" t="str">
        <f>IF(P158="","",COUNTIF(P$4:P158,P158))</f>
        <v/>
      </c>
      <c r="R158" s="23" t="str">
        <f t="shared" si="8"/>
        <v/>
      </c>
      <c r="S158" s="23" t="str">
        <f>IF($G158="-","",私用_概要!$C$5&amp;"\"&amp;R158&amp;".lnk")</f>
        <v/>
      </c>
      <c r="T158" s="23" t="str">
        <f>IF($H158="-","",""""&amp;私用_概要!$C$7&amp;""" """&amp;$U158&amp;""" """&amp;$D158&amp;"""")</f>
        <v/>
      </c>
      <c r="U158" s="23" t="str">
        <f>IF($H158="-","",私用_概要!$C$6&amp;"\"&amp;$H158&amp;".lnk")</f>
        <v/>
      </c>
    </row>
    <row r="159" spans="1:21">
      <c r="A159" s="23">
        <v>155</v>
      </c>
      <c r="E159" s="23" t="s">
        <v>201</v>
      </c>
      <c r="F159" s="23" t="s">
        <v>201</v>
      </c>
      <c r="G159" s="23" t="s">
        <v>201</v>
      </c>
      <c r="H159" s="23" t="s">
        <v>201</v>
      </c>
      <c r="J159" s="23" t="str">
        <f t="shared" si="9"/>
        <v/>
      </c>
      <c r="K159" s="23" t="str">
        <f>IFERROR(VLOOKUP($E159,私用_data!$C:$H,5,FALSE),"")</f>
        <v/>
      </c>
      <c r="L159" s="23" t="str">
        <f>IFERROR(VLOOKUP($E159,私用_data!$C:$H,6,FALSE),"")</f>
        <v/>
      </c>
      <c r="M159" s="23" t="str">
        <f>IF($B159="","","mkdir """&amp;N159&amp;""" &amp; """&amp;私用_概要!$C$7&amp;""" """&amp;N159&amp;"\"&amp;F159&amp;".lnk"" """&amp;D159&amp;"""")</f>
        <v/>
      </c>
      <c r="N159" s="23" t="str">
        <f>IF($B159="","",私用_概要!$C$4&amp;"\"&amp;K159&amp;"_"&amp;E159)</f>
        <v/>
      </c>
      <c r="O159" s="23" t="str">
        <f>IF($G159="-","",""""&amp;私用_概要!$C$7&amp;""" """&amp;$S159&amp;""" """&amp;$D159&amp;"""")</f>
        <v/>
      </c>
      <c r="P159" s="23" t="str">
        <f t="shared" si="7"/>
        <v/>
      </c>
      <c r="Q159" s="23" t="str">
        <f>IF(P159="","",COUNTIF(P$4:P159,P159))</f>
        <v/>
      </c>
      <c r="R159" s="23" t="str">
        <f t="shared" si="8"/>
        <v/>
      </c>
      <c r="S159" s="23" t="str">
        <f>IF($G159="-","",私用_概要!$C$5&amp;"\"&amp;R159&amp;".lnk")</f>
        <v/>
      </c>
      <c r="T159" s="23" t="str">
        <f>IF($H159="-","",""""&amp;私用_概要!$C$7&amp;""" """&amp;$U159&amp;""" """&amp;$D159&amp;"""")</f>
        <v/>
      </c>
      <c r="U159" s="23" t="str">
        <f>IF($H159="-","",私用_概要!$C$6&amp;"\"&amp;$H159&amp;".lnk")</f>
        <v/>
      </c>
    </row>
    <row r="160" spans="1:21">
      <c r="A160" s="23">
        <v>156</v>
      </c>
      <c r="E160" s="23" t="s">
        <v>201</v>
      </c>
      <c r="F160" s="23" t="s">
        <v>201</v>
      </c>
      <c r="G160" s="23" t="s">
        <v>201</v>
      </c>
      <c r="H160" s="23" t="s">
        <v>201</v>
      </c>
      <c r="J160" s="23" t="str">
        <f t="shared" si="9"/>
        <v/>
      </c>
      <c r="K160" s="23" t="str">
        <f>IFERROR(VLOOKUP($E160,私用_data!$C:$H,5,FALSE),"")</f>
        <v/>
      </c>
      <c r="L160" s="23" t="str">
        <f>IFERROR(VLOOKUP($E160,私用_data!$C:$H,6,FALSE),"")</f>
        <v/>
      </c>
      <c r="M160" s="23" t="str">
        <f>IF($B160="","","mkdir """&amp;N160&amp;""" &amp; """&amp;私用_概要!$C$7&amp;""" """&amp;N160&amp;"\"&amp;F160&amp;".lnk"" """&amp;D160&amp;"""")</f>
        <v/>
      </c>
      <c r="N160" s="23" t="str">
        <f>IF($B160="","",私用_概要!$C$4&amp;"\"&amp;K160&amp;"_"&amp;E160)</f>
        <v/>
      </c>
      <c r="O160" s="23" t="str">
        <f>IF($G160="-","",""""&amp;私用_概要!$C$7&amp;""" """&amp;$S160&amp;""" """&amp;$D160&amp;"""")</f>
        <v/>
      </c>
      <c r="P160" s="23" t="str">
        <f t="shared" si="7"/>
        <v/>
      </c>
      <c r="Q160" s="23" t="str">
        <f>IF(P160="","",COUNTIF(P$4:P160,P160))</f>
        <v/>
      </c>
      <c r="R160" s="23" t="str">
        <f t="shared" si="8"/>
        <v/>
      </c>
      <c r="S160" s="23" t="str">
        <f>IF($G160="-","",私用_概要!$C$5&amp;"\"&amp;R160&amp;".lnk")</f>
        <v/>
      </c>
      <c r="T160" s="23" t="str">
        <f>IF($H160="-","",""""&amp;私用_概要!$C$7&amp;""" """&amp;$U160&amp;""" """&amp;$D160&amp;"""")</f>
        <v/>
      </c>
      <c r="U160" s="23" t="str">
        <f>IF($H160="-","",私用_概要!$C$6&amp;"\"&amp;$H160&amp;".lnk")</f>
        <v/>
      </c>
    </row>
    <row r="161" spans="1:21">
      <c r="A161" s="23">
        <v>157</v>
      </c>
      <c r="E161" s="23" t="s">
        <v>201</v>
      </c>
      <c r="F161" s="23" t="s">
        <v>201</v>
      </c>
      <c r="G161" s="23" t="s">
        <v>201</v>
      </c>
      <c r="H161" s="23" t="s">
        <v>201</v>
      </c>
      <c r="J161" s="23" t="str">
        <f t="shared" si="9"/>
        <v/>
      </c>
      <c r="K161" s="23" t="str">
        <f>IFERROR(VLOOKUP($E161,私用_data!$C:$H,5,FALSE),"")</f>
        <v/>
      </c>
      <c r="L161" s="23" t="str">
        <f>IFERROR(VLOOKUP($E161,私用_data!$C:$H,6,FALSE),"")</f>
        <v/>
      </c>
      <c r="M161" s="23" t="str">
        <f>IF($B161="","","mkdir """&amp;N161&amp;""" &amp; """&amp;私用_概要!$C$7&amp;""" """&amp;N161&amp;"\"&amp;F161&amp;".lnk"" """&amp;D161&amp;"""")</f>
        <v/>
      </c>
      <c r="N161" s="23" t="str">
        <f>IF($B161="","",私用_概要!$C$4&amp;"\"&amp;K161&amp;"_"&amp;E161)</f>
        <v/>
      </c>
      <c r="O161" s="23" t="str">
        <f>IF($G161="-","",""""&amp;私用_概要!$C$7&amp;""" """&amp;$S161&amp;""" """&amp;$D161&amp;"""")</f>
        <v/>
      </c>
      <c r="P161" s="23" t="str">
        <f t="shared" si="7"/>
        <v/>
      </c>
      <c r="Q161" s="23" t="str">
        <f>IF(P161="","",COUNTIF(P$4:P161,P161))</f>
        <v/>
      </c>
      <c r="R161" s="23" t="str">
        <f t="shared" si="8"/>
        <v/>
      </c>
      <c r="S161" s="23" t="str">
        <f>IF($G161="-","",私用_概要!$C$5&amp;"\"&amp;R161&amp;".lnk")</f>
        <v/>
      </c>
      <c r="T161" s="23" t="str">
        <f>IF($H161="-","",""""&amp;私用_概要!$C$7&amp;""" """&amp;$U161&amp;""" """&amp;$D161&amp;"""")</f>
        <v/>
      </c>
      <c r="U161" s="23" t="str">
        <f>IF($H161="-","",私用_概要!$C$6&amp;"\"&amp;$H161&amp;".lnk")</f>
        <v/>
      </c>
    </row>
    <row r="162" spans="1:21">
      <c r="A162" s="23">
        <v>158</v>
      </c>
      <c r="E162" s="23" t="s">
        <v>201</v>
      </c>
      <c r="F162" s="23" t="s">
        <v>201</v>
      </c>
      <c r="G162" s="23" t="s">
        <v>201</v>
      </c>
      <c r="H162" s="23" t="s">
        <v>201</v>
      </c>
      <c r="J162" s="23" t="str">
        <f t="shared" si="9"/>
        <v/>
      </c>
      <c r="K162" s="23" t="str">
        <f>IFERROR(VLOOKUP($E162,私用_data!$C:$H,5,FALSE),"")</f>
        <v/>
      </c>
      <c r="L162" s="23" t="str">
        <f>IFERROR(VLOOKUP($E162,私用_data!$C:$H,6,FALSE),"")</f>
        <v/>
      </c>
      <c r="M162" s="23" t="str">
        <f>IF($B162="","","mkdir """&amp;N162&amp;""" &amp; """&amp;私用_概要!$C$7&amp;""" """&amp;N162&amp;"\"&amp;F162&amp;".lnk"" """&amp;D162&amp;"""")</f>
        <v/>
      </c>
      <c r="N162" s="23" t="str">
        <f>IF($B162="","",私用_概要!$C$4&amp;"\"&amp;K162&amp;"_"&amp;E162)</f>
        <v/>
      </c>
      <c r="O162" s="23" t="str">
        <f>IF($G162="-","",""""&amp;私用_概要!$C$7&amp;""" """&amp;$S162&amp;""" """&amp;$D162&amp;"""")</f>
        <v/>
      </c>
      <c r="P162" s="23" t="str">
        <f t="shared" si="7"/>
        <v/>
      </c>
      <c r="Q162" s="23" t="str">
        <f>IF(P162="","",COUNTIF(P$4:P162,P162))</f>
        <v/>
      </c>
      <c r="R162" s="23" t="str">
        <f t="shared" si="8"/>
        <v/>
      </c>
      <c r="S162" s="23" t="str">
        <f>IF($G162="-","",私用_概要!$C$5&amp;"\"&amp;R162&amp;".lnk")</f>
        <v/>
      </c>
      <c r="T162" s="23" t="str">
        <f>IF($H162="-","",""""&amp;私用_概要!$C$7&amp;""" """&amp;$U162&amp;""" """&amp;$D162&amp;"""")</f>
        <v/>
      </c>
      <c r="U162" s="23" t="str">
        <f>IF($H162="-","",私用_概要!$C$6&amp;"\"&amp;$H162&amp;".lnk")</f>
        <v/>
      </c>
    </row>
    <row r="163" spans="1:21">
      <c r="A163" s="23">
        <v>159</v>
      </c>
      <c r="E163" s="23" t="s">
        <v>201</v>
      </c>
      <c r="F163" s="23" t="s">
        <v>201</v>
      </c>
      <c r="G163" s="23" t="s">
        <v>201</v>
      </c>
      <c r="H163" s="23" t="s">
        <v>201</v>
      </c>
      <c r="J163" s="23" t="str">
        <f t="shared" si="9"/>
        <v/>
      </c>
      <c r="K163" s="23" t="str">
        <f>IFERROR(VLOOKUP($E163,私用_data!$C:$H,5,FALSE),"")</f>
        <v/>
      </c>
      <c r="L163" s="23" t="str">
        <f>IFERROR(VLOOKUP($E163,私用_data!$C:$H,6,FALSE),"")</f>
        <v/>
      </c>
      <c r="M163" s="23" t="str">
        <f>IF($B163="","","mkdir """&amp;N163&amp;""" &amp; """&amp;私用_概要!$C$7&amp;""" """&amp;N163&amp;"\"&amp;F163&amp;".lnk"" """&amp;D163&amp;"""")</f>
        <v/>
      </c>
      <c r="N163" s="23" t="str">
        <f>IF($B163="","",私用_概要!$C$4&amp;"\"&amp;K163&amp;"_"&amp;E163)</f>
        <v/>
      </c>
      <c r="O163" s="23" t="str">
        <f>IF($G163="-","",""""&amp;私用_概要!$C$7&amp;""" """&amp;$S163&amp;""" """&amp;$D163&amp;"""")</f>
        <v/>
      </c>
      <c r="P163" s="23" t="str">
        <f t="shared" si="7"/>
        <v/>
      </c>
      <c r="Q163" s="23" t="str">
        <f>IF(P163="","",COUNTIF(P$4:P163,P163))</f>
        <v/>
      </c>
      <c r="R163" s="23" t="str">
        <f t="shared" si="8"/>
        <v/>
      </c>
      <c r="S163" s="23" t="str">
        <f>IF($G163="-","",私用_概要!$C$5&amp;"\"&amp;R163&amp;".lnk")</f>
        <v/>
      </c>
      <c r="T163" s="23" t="str">
        <f>IF($H163="-","",""""&amp;私用_概要!$C$7&amp;""" """&amp;$U163&amp;""" """&amp;$D163&amp;"""")</f>
        <v/>
      </c>
      <c r="U163" s="23" t="str">
        <f>IF($H163="-","",私用_概要!$C$6&amp;"\"&amp;$H163&amp;".lnk")</f>
        <v/>
      </c>
    </row>
    <row r="164" spans="1:21">
      <c r="A164" s="23">
        <v>160</v>
      </c>
      <c r="E164" s="23" t="s">
        <v>201</v>
      </c>
      <c r="F164" s="23" t="s">
        <v>201</v>
      </c>
      <c r="G164" s="23" t="s">
        <v>201</v>
      </c>
      <c r="H164" s="23" t="s">
        <v>201</v>
      </c>
      <c r="J164" s="23" t="str">
        <f t="shared" si="9"/>
        <v/>
      </c>
      <c r="K164" s="23" t="str">
        <f>IFERROR(VLOOKUP($E164,私用_data!$C:$H,5,FALSE),"")</f>
        <v/>
      </c>
      <c r="L164" s="23" t="str">
        <f>IFERROR(VLOOKUP($E164,私用_data!$C:$H,6,FALSE),"")</f>
        <v/>
      </c>
      <c r="M164" s="23" t="str">
        <f>IF($B164="","","mkdir """&amp;N164&amp;""" &amp; """&amp;私用_概要!$C$7&amp;""" """&amp;N164&amp;"\"&amp;F164&amp;".lnk"" """&amp;D164&amp;"""")</f>
        <v/>
      </c>
      <c r="N164" s="23" t="str">
        <f>IF($B164="","",私用_概要!$C$4&amp;"\"&amp;K164&amp;"_"&amp;E164)</f>
        <v/>
      </c>
      <c r="O164" s="23" t="str">
        <f>IF($G164="-","",""""&amp;私用_概要!$C$7&amp;""" """&amp;$S164&amp;""" """&amp;$D164&amp;"""")</f>
        <v/>
      </c>
      <c r="P164" s="23" t="str">
        <f t="shared" si="7"/>
        <v/>
      </c>
      <c r="Q164" s="23" t="str">
        <f>IF(P164="","",COUNTIF(P$4:P164,P164))</f>
        <v/>
      </c>
      <c r="R164" s="23" t="str">
        <f t="shared" si="8"/>
        <v/>
      </c>
      <c r="S164" s="23" t="str">
        <f>IF($G164="-","",私用_概要!$C$5&amp;"\"&amp;R164&amp;".lnk")</f>
        <v/>
      </c>
      <c r="T164" s="23" t="str">
        <f>IF($H164="-","",""""&amp;私用_概要!$C$7&amp;""" """&amp;$U164&amp;""" """&amp;$D164&amp;"""")</f>
        <v/>
      </c>
      <c r="U164" s="23" t="str">
        <f>IF($H164="-","",私用_概要!$C$6&amp;"\"&amp;$H164&amp;".lnk")</f>
        <v/>
      </c>
    </row>
    <row r="165" spans="1:21">
      <c r="A165" s="23">
        <v>161</v>
      </c>
      <c r="E165" s="23" t="s">
        <v>201</v>
      </c>
      <c r="F165" s="23" t="s">
        <v>201</v>
      </c>
      <c r="G165" s="23" t="s">
        <v>201</v>
      </c>
      <c r="H165" s="23" t="s">
        <v>201</v>
      </c>
      <c r="J165" s="23" t="str">
        <f t="shared" si="9"/>
        <v/>
      </c>
      <c r="K165" s="23" t="str">
        <f>IFERROR(VLOOKUP($E165,私用_data!$C:$H,5,FALSE),"")</f>
        <v/>
      </c>
      <c r="L165" s="23" t="str">
        <f>IFERROR(VLOOKUP($E165,私用_data!$C:$H,6,FALSE),"")</f>
        <v/>
      </c>
      <c r="M165" s="23" t="str">
        <f>IF($B165="","","mkdir """&amp;N165&amp;""" &amp; """&amp;私用_概要!$C$7&amp;""" """&amp;N165&amp;"\"&amp;F165&amp;".lnk"" """&amp;D165&amp;"""")</f>
        <v/>
      </c>
      <c r="N165" s="23" t="str">
        <f>IF($B165="","",私用_概要!$C$4&amp;"\"&amp;K165&amp;"_"&amp;E165)</f>
        <v/>
      </c>
      <c r="O165" s="23" t="str">
        <f>IF($G165="-","",""""&amp;私用_概要!$C$7&amp;""" """&amp;$S165&amp;""" """&amp;$D165&amp;"""")</f>
        <v/>
      </c>
      <c r="P165" s="23" t="str">
        <f t="shared" si="7"/>
        <v/>
      </c>
      <c r="Q165" s="23" t="str">
        <f>IF(P165="","",COUNTIF(P$4:P165,P165))</f>
        <v/>
      </c>
      <c r="R165" s="23" t="str">
        <f t="shared" si="8"/>
        <v/>
      </c>
      <c r="S165" s="23" t="str">
        <f>IF($G165="-","",私用_概要!$C$5&amp;"\"&amp;R165&amp;".lnk")</f>
        <v/>
      </c>
      <c r="T165" s="23" t="str">
        <f>IF($H165="-","",""""&amp;私用_概要!$C$7&amp;""" """&amp;$U165&amp;""" """&amp;$D165&amp;"""")</f>
        <v/>
      </c>
      <c r="U165" s="23" t="str">
        <f>IF($H165="-","",私用_概要!$C$6&amp;"\"&amp;$H165&amp;".lnk")</f>
        <v/>
      </c>
    </row>
    <row r="166" spans="1:21">
      <c r="A166" s="23">
        <v>162</v>
      </c>
      <c r="E166" s="23" t="s">
        <v>201</v>
      </c>
      <c r="F166" s="23" t="s">
        <v>201</v>
      </c>
      <c r="G166" s="23" t="s">
        <v>201</v>
      </c>
      <c r="H166" s="23" t="s">
        <v>201</v>
      </c>
      <c r="J166" s="23" t="str">
        <f t="shared" si="9"/>
        <v/>
      </c>
      <c r="K166" s="23" t="str">
        <f>IFERROR(VLOOKUP($E166,私用_data!$C:$H,5,FALSE),"")</f>
        <v/>
      </c>
      <c r="L166" s="23" t="str">
        <f>IFERROR(VLOOKUP($E166,私用_data!$C:$H,6,FALSE),"")</f>
        <v/>
      </c>
      <c r="M166" s="23" t="str">
        <f>IF($B166="","","mkdir """&amp;N166&amp;""" &amp; """&amp;私用_概要!$C$7&amp;""" """&amp;N166&amp;"\"&amp;F166&amp;".lnk"" """&amp;D166&amp;"""")</f>
        <v/>
      </c>
      <c r="N166" s="23" t="str">
        <f>IF($B166="","",私用_概要!$C$4&amp;"\"&amp;K166&amp;"_"&amp;E166)</f>
        <v/>
      </c>
      <c r="O166" s="23" t="str">
        <f>IF($G166="-","",""""&amp;私用_概要!$C$7&amp;""" """&amp;$S166&amp;""" """&amp;$D166&amp;"""")</f>
        <v/>
      </c>
      <c r="P166" s="23" t="str">
        <f t="shared" si="7"/>
        <v/>
      </c>
      <c r="Q166" s="23" t="str">
        <f>IF(P166="","",COUNTIF(P$4:P166,P166))</f>
        <v/>
      </c>
      <c r="R166" s="23" t="str">
        <f t="shared" si="8"/>
        <v/>
      </c>
      <c r="S166" s="23" t="str">
        <f>IF($G166="-","",私用_概要!$C$5&amp;"\"&amp;R166&amp;".lnk")</f>
        <v/>
      </c>
      <c r="T166" s="23" t="str">
        <f>IF($H166="-","",""""&amp;私用_概要!$C$7&amp;""" """&amp;$U166&amp;""" """&amp;$D166&amp;"""")</f>
        <v/>
      </c>
      <c r="U166" s="23" t="str">
        <f>IF($H166="-","",私用_概要!$C$6&amp;"\"&amp;$H166&amp;".lnk")</f>
        <v/>
      </c>
    </row>
    <row r="167" spans="1:21">
      <c r="A167" s="23">
        <v>163</v>
      </c>
      <c r="E167" s="23" t="s">
        <v>201</v>
      </c>
      <c r="F167" s="23" t="s">
        <v>201</v>
      </c>
      <c r="G167" s="23" t="s">
        <v>201</v>
      </c>
      <c r="H167" s="23" t="s">
        <v>201</v>
      </c>
      <c r="J167" s="23" t="str">
        <f t="shared" si="9"/>
        <v/>
      </c>
      <c r="K167" s="23" t="str">
        <f>IFERROR(VLOOKUP($E167,私用_data!$C:$H,5,FALSE),"")</f>
        <v/>
      </c>
      <c r="L167" s="23" t="str">
        <f>IFERROR(VLOOKUP($E167,私用_data!$C:$H,6,FALSE),"")</f>
        <v/>
      </c>
      <c r="M167" s="23" t="str">
        <f>IF($B167="","","mkdir """&amp;N167&amp;""" &amp; """&amp;私用_概要!$C$7&amp;""" """&amp;N167&amp;"\"&amp;F167&amp;".lnk"" """&amp;D167&amp;"""")</f>
        <v/>
      </c>
      <c r="N167" s="23" t="str">
        <f>IF($B167="","",私用_概要!$C$4&amp;"\"&amp;K167&amp;"_"&amp;E167)</f>
        <v/>
      </c>
      <c r="O167" s="23" t="str">
        <f>IF($G167="-","",""""&amp;私用_概要!$C$7&amp;""" """&amp;$S167&amp;""" """&amp;$D167&amp;"""")</f>
        <v/>
      </c>
      <c r="P167" s="23" t="str">
        <f t="shared" si="7"/>
        <v/>
      </c>
      <c r="Q167" s="23" t="str">
        <f>IF(P167="","",COUNTIF(P$4:P167,P167))</f>
        <v/>
      </c>
      <c r="R167" s="23" t="str">
        <f t="shared" si="8"/>
        <v/>
      </c>
      <c r="S167" s="23" t="str">
        <f>IF($G167="-","",私用_概要!$C$5&amp;"\"&amp;R167&amp;".lnk")</f>
        <v/>
      </c>
      <c r="T167" s="23" t="str">
        <f>IF($H167="-","",""""&amp;私用_概要!$C$7&amp;""" """&amp;$U167&amp;""" """&amp;$D167&amp;"""")</f>
        <v/>
      </c>
      <c r="U167" s="23" t="str">
        <f>IF($H167="-","",私用_概要!$C$6&amp;"\"&amp;$H167&amp;".lnk")</f>
        <v/>
      </c>
    </row>
    <row r="168" spans="1:21">
      <c r="A168" s="23">
        <v>164</v>
      </c>
      <c r="E168" s="23" t="s">
        <v>201</v>
      </c>
      <c r="F168" s="23" t="s">
        <v>201</v>
      </c>
      <c r="G168" s="23" t="s">
        <v>201</v>
      </c>
      <c r="H168" s="23" t="s">
        <v>201</v>
      </c>
      <c r="J168" s="23" t="str">
        <f t="shared" si="9"/>
        <v/>
      </c>
      <c r="K168" s="23" t="str">
        <f>IFERROR(VLOOKUP($E168,私用_data!$C:$H,5,FALSE),"")</f>
        <v/>
      </c>
      <c r="L168" s="23" t="str">
        <f>IFERROR(VLOOKUP($E168,私用_data!$C:$H,6,FALSE),"")</f>
        <v/>
      </c>
      <c r="M168" s="23" t="str">
        <f>IF($B168="","","mkdir """&amp;N168&amp;""" &amp; """&amp;私用_概要!$C$7&amp;""" """&amp;N168&amp;"\"&amp;F168&amp;".lnk"" """&amp;D168&amp;"""")</f>
        <v/>
      </c>
      <c r="N168" s="23" t="str">
        <f>IF($B168="","",私用_概要!$C$4&amp;"\"&amp;K168&amp;"_"&amp;E168)</f>
        <v/>
      </c>
      <c r="O168" s="23" t="str">
        <f>IF($G168="-","",""""&amp;私用_概要!$C$7&amp;""" """&amp;$S168&amp;""" """&amp;$D168&amp;"""")</f>
        <v/>
      </c>
      <c r="P168" s="23" t="str">
        <f t="shared" si="7"/>
        <v/>
      </c>
      <c r="Q168" s="23" t="str">
        <f>IF(P168="","",COUNTIF(P$4:P168,P168))</f>
        <v/>
      </c>
      <c r="R168" s="23" t="str">
        <f t="shared" si="8"/>
        <v/>
      </c>
      <c r="S168" s="23" t="str">
        <f>IF($G168="-","",私用_概要!$C$5&amp;"\"&amp;R168&amp;".lnk")</f>
        <v/>
      </c>
      <c r="T168" s="23" t="str">
        <f>IF($H168="-","",""""&amp;私用_概要!$C$7&amp;""" """&amp;$U168&amp;""" """&amp;$D168&amp;"""")</f>
        <v/>
      </c>
      <c r="U168" s="23" t="str">
        <f>IF($H168="-","",私用_概要!$C$6&amp;"\"&amp;$H168&amp;".lnk")</f>
        <v/>
      </c>
    </row>
    <row r="169" spans="1:21">
      <c r="A169" s="23">
        <v>165</v>
      </c>
      <c r="E169" s="23" t="s">
        <v>201</v>
      </c>
      <c r="F169" s="23" t="s">
        <v>201</v>
      </c>
      <c r="G169" s="23" t="s">
        <v>201</v>
      </c>
      <c r="H169" s="23" t="s">
        <v>201</v>
      </c>
      <c r="J169" s="23" t="str">
        <f t="shared" si="9"/>
        <v/>
      </c>
      <c r="K169" s="23" t="str">
        <f>IFERROR(VLOOKUP($E169,私用_data!$C:$H,5,FALSE),"")</f>
        <v/>
      </c>
      <c r="L169" s="23" t="str">
        <f>IFERROR(VLOOKUP($E169,私用_data!$C:$H,6,FALSE),"")</f>
        <v/>
      </c>
      <c r="M169" s="23" t="str">
        <f>IF($B169="","","mkdir """&amp;N169&amp;""" &amp; """&amp;私用_概要!$C$7&amp;""" """&amp;N169&amp;"\"&amp;F169&amp;".lnk"" """&amp;D169&amp;"""")</f>
        <v/>
      </c>
      <c r="N169" s="23" t="str">
        <f>IF($B169="","",私用_概要!$C$4&amp;"\"&amp;K169&amp;"_"&amp;E169)</f>
        <v/>
      </c>
      <c r="O169" s="23" t="str">
        <f>IF($G169="-","",""""&amp;私用_概要!$C$7&amp;""" """&amp;$S169&amp;""" """&amp;$D169&amp;"""")</f>
        <v/>
      </c>
      <c r="P169" s="23" t="str">
        <f t="shared" si="7"/>
        <v/>
      </c>
      <c r="Q169" s="23" t="str">
        <f>IF(P169="","",COUNTIF(P$4:P169,P169))</f>
        <v/>
      </c>
      <c r="R169" s="23" t="str">
        <f t="shared" si="8"/>
        <v/>
      </c>
      <c r="S169" s="23" t="str">
        <f>IF($G169="-","",私用_概要!$C$5&amp;"\"&amp;R169&amp;".lnk")</f>
        <v/>
      </c>
      <c r="T169" s="23" t="str">
        <f>IF($H169="-","",""""&amp;私用_概要!$C$7&amp;""" """&amp;$U169&amp;""" """&amp;$D169&amp;"""")</f>
        <v/>
      </c>
      <c r="U169" s="23" t="str">
        <f>IF($H169="-","",私用_概要!$C$6&amp;"\"&amp;$H169&amp;".lnk")</f>
        <v/>
      </c>
    </row>
    <row r="170" spans="1:21">
      <c r="A170" s="23">
        <v>166</v>
      </c>
      <c r="E170" s="23" t="s">
        <v>201</v>
      </c>
      <c r="F170" s="23" t="s">
        <v>201</v>
      </c>
      <c r="G170" s="23" t="s">
        <v>201</v>
      </c>
      <c r="H170" s="23" t="s">
        <v>201</v>
      </c>
      <c r="J170" s="23" t="str">
        <f t="shared" si="9"/>
        <v/>
      </c>
      <c r="K170" s="23" t="str">
        <f>IFERROR(VLOOKUP($E170,私用_data!$C:$H,5,FALSE),"")</f>
        <v/>
      </c>
      <c r="L170" s="23" t="str">
        <f>IFERROR(VLOOKUP($E170,私用_data!$C:$H,6,FALSE),"")</f>
        <v/>
      </c>
      <c r="M170" s="23" t="str">
        <f>IF($B170="","","mkdir """&amp;N170&amp;""" &amp; """&amp;私用_概要!$C$7&amp;""" """&amp;N170&amp;"\"&amp;F170&amp;".lnk"" """&amp;D170&amp;"""")</f>
        <v/>
      </c>
      <c r="N170" s="23" t="str">
        <f>IF($B170="","",私用_概要!$C$4&amp;"\"&amp;K170&amp;"_"&amp;E170)</f>
        <v/>
      </c>
      <c r="O170" s="23" t="str">
        <f>IF($G170="-","",""""&amp;私用_概要!$C$7&amp;""" """&amp;$S170&amp;""" """&amp;$D170&amp;"""")</f>
        <v/>
      </c>
      <c r="P170" s="23" t="str">
        <f t="shared" si="7"/>
        <v/>
      </c>
      <c r="Q170" s="23" t="str">
        <f>IF(P170="","",COUNTIF(P$4:P170,P170))</f>
        <v/>
      </c>
      <c r="R170" s="23" t="str">
        <f t="shared" si="8"/>
        <v/>
      </c>
      <c r="S170" s="23" t="str">
        <f>IF($G170="-","",私用_概要!$C$5&amp;"\"&amp;R170&amp;".lnk")</f>
        <v/>
      </c>
      <c r="T170" s="23" t="str">
        <f>IF($H170="-","",""""&amp;私用_概要!$C$7&amp;""" """&amp;$U170&amp;""" """&amp;$D170&amp;"""")</f>
        <v/>
      </c>
      <c r="U170" s="23" t="str">
        <f>IF($H170="-","",私用_概要!$C$6&amp;"\"&amp;$H170&amp;".lnk")</f>
        <v/>
      </c>
    </row>
    <row r="171" spans="1:21">
      <c r="A171" s="23">
        <v>167</v>
      </c>
      <c r="E171" s="23" t="s">
        <v>201</v>
      </c>
      <c r="F171" s="23" t="s">
        <v>201</v>
      </c>
      <c r="G171" s="23" t="s">
        <v>201</v>
      </c>
      <c r="H171" s="23" t="s">
        <v>201</v>
      </c>
      <c r="J171" s="23" t="str">
        <f t="shared" si="9"/>
        <v/>
      </c>
      <c r="K171" s="23" t="str">
        <f>IFERROR(VLOOKUP($E171,私用_data!$C:$H,5,FALSE),"")</f>
        <v/>
      </c>
      <c r="L171" s="23" t="str">
        <f>IFERROR(VLOOKUP($E171,私用_data!$C:$H,6,FALSE),"")</f>
        <v/>
      </c>
      <c r="M171" s="23" t="str">
        <f>IF($B171="","","mkdir """&amp;N171&amp;""" &amp; """&amp;私用_概要!$C$7&amp;""" """&amp;N171&amp;"\"&amp;F171&amp;".lnk"" """&amp;D171&amp;"""")</f>
        <v/>
      </c>
      <c r="N171" s="23" t="str">
        <f>IF($B171="","",私用_概要!$C$4&amp;"\"&amp;K171&amp;"_"&amp;E171)</f>
        <v/>
      </c>
      <c r="O171" s="23" t="str">
        <f>IF($G171="-","",""""&amp;私用_概要!$C$7&amp;""" """&amp;$S171&amp;""" """&amp;$D171&amp;"""")</f>
        <v/>
      </c>
      <c r="P171" s="23" t="str">
        <f t="shared" si="7"/>
        <v/>
      </c>
      <c r="Q171" s="23" t="str">
        <f>IF(P171="","",COUNTIF(P$4:P171,P171))</f>
        <v/>
      </c>
      <c r="R171" s="23" t="str">
        <f t="shared" si="8"/>
        <v/>
      </c>
      <c r="S171" s="23" t="str">
        <f>IF($G171="-","",私用_概要!$C$5&amp;"\"&amp;R171&amp;".lnk")</f>
        <v/>
      </c>
      <c r="T171" s="23" t="str">
        <f>IF($H171="-","",""""&amp;私用_概要!$C$7&amp;""" """&amp;$U171&amp;""" """&amp;$D171&amp;"""")</f>
        <v/>
      </c>
      <c r="U171" s="23" t="str">
        <f>IF($H171="-","",私用_概要!$C$6&amp;"\"&amp;$H171&amp;".lnk")</f>
        <v/>
      </c>
    </row>
    <row r="172" spans="1:21">
      <c r="A172" s="23">
        <v>168</v>
      </c>
      <c r="E172" s="23" t="s">
        <v>201</v>
      </c>
      <c r="F172" s="23" t="s">
        <v>201</v>
      </c>
      <c r="G172" s="23" t="s">
        <v>201</v>
      </c>
      <c r="H172" s="23" t="s">
        <v>201</v>
      </c>
      <c r="J172" s="23" t="str">
        <f t="shared" si="9"/>
        <v/>
      </c>
      <c r="K172" s="23" t="str">
        <f>IFERROR(VLOOKUP($E172,私用_data!$C:$H,5,FALSE),"")</f>
        <v/>
      </c>
      <c r="L172" s="23" t="str">
        <f>IFERROR(VLOOKUP($E172,私用_data!$C:$H,6,FALSE),"")</f>
        <v/>
      </c>
      <c r="M172" s="23" t="str">
        <f>IF($B172="","","mkdir """&amp;N172&amp;""" &amp; """&amp;私用_概要!$C$7&amp;""" """&amp;N172&amp;"\"&amp;F172&amp;".lnk"" """&amp;D172&amp;"""")</f>
        <v/>
      </c>
      <c r="N172" s="23" t="str">
        <f>IF($B172="","",私用_概要!$C$4&amp;"\"&amp;K172&amp;"_"&amp;E172)</f>
        <v/>
      </c>
      <c r="O172" s="23" t="str">
        <f>IF($G172="-","",""""&amp;私用_概要!$C$7&amp;""" """&amp;$S172&amp;""" """&amp;$D172&amp;"""")</f>
        <v/>
      </c>
      <c r="P172" s="23" t="str">
        <f t="shared" si="7"/>
        <v/>
      </c>
      <c r="Q172" s="23" t="str">
        <f>IF(P172="","",COUNTIF(P$4:P172,P172))</f>
        <v/>
      </c>
      <c r="R172" s="23" t="str">
        <f t="shared" si="8"/>
        <v/>
      </c>
      <c r="S172" s="23" t="str">
        <f>IF($G172="-","",私用_概要!$C$5&amp;"\"&amp;R172&amp;".lnk")</f>
        <v/>
      </c>
      <c r="T172" s="23" t="str">
        <f>IF($H172="-","",""""&amp;私用_概要!$C$7&amp;""" """&amp;$U172&amp;""" """&amp;$D172&amp;"""")</f>
        <v/>
      </c>
      <c r="U172" s="23" t="str">
        <f>IF($H172="-","",私用_概要!$C$6&amp;"\"&amp;$H172&amp;".lnk")</f>
        <v/>
      </c>
    </row>
    <row r="173" spans="1:21">
      <c r="A173" s="23">
        <v>169</v>
      </c>
      <c r="E173" s="23" t="s">
        <v>201</v>
      </c>
      <c r="F173" s="23" t="s">
        <v>201</v>
      </c>
      <c r="G173" s="23" t="s">
        <v>201</v>
      </c>
      <c r="H173" s="23" t="s">
        <v>201</v>
      </c>
      <c r="J173" s="23" t="str">
        <f t="shared" si="9"/>
        <v/>
      </c>
      <c r="K173" s="23" t="str">
        <f>IFERROR(VLOOKUP($E173,私用_data!$C:$H,5,FALSE),"")</f>
        <v/>
      </c>
      <c r="L173" s="23" t="str">
        <f>IFERROR(VLOOKUP($E173,私用_data!$C:$H,6,FALSE),"")</f>
        <v/>
      </c>
      <c r="M173" s="23" t="str">
        <f>IF($B173="","","mkdir """&amp;N173&amp;""" &amp; """&amp;私用_概要!$C$7&amp;""" """&amp;N173&amp;"\"&amp;F173&amp;".lnk"" """&amp;D173&amp;"""")</f>
        <v/>
      </c>
      <c r="N173" s="23" t="str">
        <f>IF($B173="","",私用_概要!$C$4&amp;"\"&amp;K173&amp;"_"&amp;E173)</f>
        <v/>
      </c>
      <c r="O173" s="23" t="str">
        <f>IF($G173="-","",""""&amp;私用_概要!$C$7&amp;""" """&amp;$S173&amp;""" """&amp;$D173&amp;"""")</f>
        <v/>
      </c>
      <c r="P173" s="23" t="str">
        <f t="shared" si="7"/>
        <v/>
      </c>
      <c r="Q173" s="23" t="str">
        <f>IF(P173="","",COUNTIF(P$4:P173,P173))</f>
        <v/>
      </c>
      <c r="R173" s="23" t="str">
        <f t="shared" si="8"/>
        <v/>
      </c>
      <c r="S173" s="23" t="str">
        <f>IF($G173="-","",私用_概要!$C$5&amp;"\"&amp;R173&amp;".lnk")</f>
        <v/>
      </c>
      <c r="T173" s="23" t="str">
        <f>IF($H173="-","",""""&amp;私用_概要!$C$7&amp;""" """&amp;$U173&amp;""" """&amp;$D173&amp;"""")</f>
        <v/>
      </c>
      <c r="U173" s="23" t="str">
        <f>IF($H173="-","",私用_概要!$C$6&amp;"\"&amp;$H173&amp;".lnk")</f>
        <v/>
      </c>
    </row>
    <row r="174" spans="1:21">
      <c r="A174" s="23">
        <v>170</v>
      </c>
      <c r="E174" s="23" t="s">
        <v>201</v>
      </c>
      <c r="F174" s="23" t="s">
        <v>201</v>
      </c>
      <c r="G174" s="23" t="s">
        <v>201</v>
      </c>
      <c r="H174" s="23" t="s">
        <v>201</v>
      </c>
      <c r="J174" s="23" t="str">
        <f t="shared" si="9"/>
        <v/>
      </c>
      <c r="K174" s="23" t="str">
        <f>IFERROR(VLOOKUP($E174,私用_data!$C:$H,5,FALSE),"")</f>
        <v/>
      </c>
      <c r="L174" s="23" t="str">
        <f>IFERROR(VLOOKUP($E174,私用_data!$C:$H,6,FALSE),"")</f>
        <v/>
      </c>
      <c r="M174" s="23" t="str">
        <f>IF($B174="","","mkdir """&amp;N174&amp;""" &amp; """&amp;私用_概要!$C$7&amp;""" """&amp;N174&amp;"\"&amp;F174&amp;".lnk"" """&amp;D174&amp;"""")</f>
        <v/>
      </c>
      <c r="N174" s="23" t="str">
        <f>IF($B174="","",私用_概要!$C$4&amp;"\"&amp;K174&amp;"_"&amp;E174)</f>
        <v/>
      </c>
      <c r="O174" s="23" t="str">
        <f>IF($G174="-","",""""&amp;私用_概要!$C$7&amp;""" """&amp;$S174&amp;""" """&amp;$D174&amp;"""")</f>
        <v/>
      </c>
      <c r="P174" s="23" t="str">
        <f t="shared" si="7"/>
        <v/>
      </c>
      <c r="Q174" s="23" t="str">
        <f>IF(P174="","",COUNTIF(P$4:P174,P174))</f>
        <v/>
      </c>
      <c r="R174" s="23" t="str">
        <f t="shared" si="8"/>
        <v/>
      </c>
      <c r="S174" s="23" t="str">
        <f>IF($G174="-","",私用_概要!$C$5&amp;"\"&amp;R174&amp;".lnk")</f>
        <v/>
      </c>
      <c r="T174" s="23" t="str">
        <f>IF($H174="-","",""""&amp;私用_概要!$C$7&amp;""" """&amp;$U174&amp;""" """&amp;$D174&amp;"""")</f>
        <v/>
      </c>
      <c r="U174" s="23" t="str">
        <f>IF($H174="-","",私用_概要!$C$6&amp;"\"&amp;$H174&amp;".lnk")</f>
        <v/>
      </c>
    </row>
    <row r="175" spans="1:21">
      <c r="A175" s="23">
        <v>171</v>
      </c>
      <c r="E175" s="23" t="s">
        <v>201</v>
      </c>
      <c r="F175" s="23" t="s">
        <v>201</v>
      </c>
      <c r="G175" s="23" t="s">
        <v>201</v>
      </c>
      <c r="H175" s="23" t="s">
        <v>201</v>
      </c>
      <c r="J175" s="23" t="str">
        <f t="shared" si="9"/>
        <v/>
      </c>
      <c r="K175" s="23" t="str">
        <f>IFERROR(VLOOKUP($E175,私用_data!$C:$H,5,FALSE),"")</f>
        <v/>
      </c>
      <c r="L175" s="23" t="str">
        <f>IFERROR(VLOOKUP($E175,私用_data!$C:$H,6,FALSE),"")</f>
        <v/>
      </c>
      <c r="M175" s="23" t="str">
        <f>IF($B175="","","mkdir """&amp;N175&amp;""" &amp; """&amp;私用_概要!$C$7&amp;""" """&amp;N175&amp;"\"&amp;F175&amp;".lnk"" """&amp;D175&amp;"""")</f>
        <v/>
      </c>
      <c r="N175" s="23" t="str">
        <f>IF($B175="","",私用_概要!$C$4&amp;"\"&amp;K175&amp;"_"&amp;E175)</f>
        <v/>
      </c>
      <c r="O175" s="23" t="str">
        <f>IF($G175="-","",""""&amp;私用_概要!$C$7&amp;""" """&amp;$S175&amp;""" """&amp;$D175&amp;"""")</f>
        <v/>
      </c>
      <c r="P175" s="23" t="str">
        <f t="shared" si="7"/>
        <v/>
      </c>
      <c r="Q175" s="23" t="str">
        <f>IF(P175="","",COUNTIF(P$4:P175,P175))</f>
        <v/>
      </c>
      <c r="R175" s="23" t="str">
        <f t="shared" si="8"/>
        <v/>
      </c>
      <c r="S175" s="23" t="str">
        <f>IF($G175="-","",私用_概要!$C$5&amp;"\"&amp;R175&amp;".lnk")</f>
        <v/>
      </c>
      <c r="T175" s="23" t="str">
        <f>IF($H175="-","",""""&amp;私用_概要!$C$7&amp;""" """&amp;$U175&amp;""" """&amp;$D175&amp;"""")</f>
        <v/>
      </c>
      <c r="U175" s="23" t="str">
        <f>IF($H175="-","",私用_概要!$C$6&amp;"\"&amp;$H175&amp;".lnk")</f>
        <v/>
      </c>
    </row>
    <row r="176" spans="1:21">
      <c r="A176" s="23">
        <v>172</v>
      </c>
      <c r="E176" s="23" t="s">
        <v>201</v>
      </c>
      <c r="F176" s="23" t="s">
        <v>201</v>
      </c>
      <c r="G176" s="23" t="s">
        <v>201</v>
      </c>
      <c r="H176" s="23" t="s">
        <v>201</v>
      </c>
      <c r="J176" s="23" t="str">
        <f t="shared" si="9"/>
        <v/>
      </c>
      <c r="K176" s="23" t="str">
        <f>IFERROR(VLOOKUP($E176,私用_data!$C:$H,5,FALSE),"")</f>
        <v/>
      </c>
      <c r="L176" s="23" t="str">
        <f>IFERROR(VLOOKUP($E176,私用_data!$C:$H,6,FALSE),"")</f>
        <v/>
      </c>
      <c r="M176" s="23" t="str">
        <f>IF($B176="","","mkdir """&amp;N176&amp;""" &amp; """&amp;私用_概要!$C$7&amp;""" """&amp;N176&amp;"\"&amp;F176&amp;".lnk"" """&amp;D176&amp;"""")</f>
        <v/>
      </c>
      <c r="N176" s="23" t="str">
        <f>IF($B176="","",私用_概要!$C$4&amp;"\"&amp;K176&amp;"_"&amp;E176)</f>
        <v/>
      </c>
      <c r="O176" s="23" t="str">
        <f>IF($G176="-","",""""&amp;私用_概要!$C$7&amp;""" """&amp;$S176&amp;""" """&amp;$D176&amp;"""")</f>
        <v/>
      </c>
      <c r="P176" s="23" t="str">
        <f t="shared" si="7"/>
        <v/>
      </c>
      <c r="Q176" s="23" t="str">
        <f>IF(P176="","",COUNTIF(P$4:P176,P176))</f>
        <v/>
      </c>
      <c r="R176" s="23" t="str">
        <f t="shared" si="8"/>
        <v/>
      </c>
      <c r="S176" s="23" t="str">
        <f>IF($G176="-","",私用_概要!$C$5&amp;"\"&amp;R176&amp;".lnk")</f>
        <v/>
      </c>
      <c r="T176" s="23" t="str">
        <f>IF($H176="-","",""""&amp;私用_概要!$C$7&amp;""" """&amp;$U176&amp;""" """&amp;$D176&amp;"""")</f>
        <v/>
      </c>
      <c r="U176" s="23" t="str">
        <f>IF($H176="-","",私用_概要!$C$6&amp;"\"&amp;$H176&amp;".lnk")</f>
        <v/>
      </c>
    </row>
    <row r="177" spans="1:21">
      <c r="A177" s="23">
        <v>173</v>
      </c>
      <c r="E177" s="23" t="s">
        <v>201</v>
      </c>
      <c r="F177" s="23" t="s">
        <v>201</v>
      </c>
      <c r="G177" s="23" t="s">
        <v>201</v>
      </c>
      <c r="H177" s="23" t="s">
        <v>201</v>
      </c>
      <c r="J177" s="23" t="str">
        <f t="shared" si="9"/>
        <v/>
      </c>
      <c r="K177" s="23" t="str">
        <f>IFERROR(VLOOKUP($E177,私用_data!$C:$H,5,FALSE),"")</f>
        <v/>
      </c>
      <c r="L177" s="23" t="str">
        <f>IFERROR(VLOOKUP($E177,私用_data!$C:$H,6,FALSE),"")</f>
        <v/>
      </c>
      <c r="M177" s="23" t="str">
        <f>IF($B177="","","mkdir """&amp;N177&amp;""" &amp; """&amp;私用_概要!$C$7&amp;""" """&amp;N177&amp;"\"&amp;F177&amp;".lnk"" """&amp;D177&amp;"""")</f>
        <v/>
      </c>
      <c r="N177" s="23" t="str">
        <f>IF($B177="","",私用_概要!$C$4&amp;"\"&amp;K177&amp;"_"&amp;E177)</f>
        <v/>
      </c>
      <c r="O177" s="23" t="str">
        <f>IF($G177="-","",""""&amp;私用_概要!$C$7&amp;""" """&amp;$S177&amp;""" """&amp;$D177&amp;"""")</f>
        <v/>
      </c>
      <c r="P177" s="23" t="str">
        <f t="shared" si="7"/>
        <v/>
      </c>
      <c r="Q177" s="23" t="str">
        <f>IF(P177="","",COUNTIF(P$4:P177,P177))</f>
        <v/>
      </c>
      <c r="R177" s="23" t="str">
        <f t="shared" si="8"/>
        <v/>
      </c>
      <c r="S177" s="23" t="str">
        <f>IF($G177="-","",私用_概要!$C$5&amp;"\"&amp;R177&amp;".lnk")</f>
        <v/>
      </c>
      <c r="T177" s="23" t="str">
        <f>IF($H177="-","",""""&amp;私用_概要!$C$7&amp;""" """&amp;$U177&amp;""" """&amp;$D177&amp;"""")</f>
        <v/>
      </c>
      <c r="U177" s="23" t="str">
        <f>IF($H177="-","",私用_概要!$C$6&amp;"\"&amp;$H177&amp;".lnk")</f>
        <v/>
      </c>
    </row>
    <row r="178" spans="1:21">
      <c r="A178" s="23">
        <v>174</v>
      </c>
      <c r="E178" s="23" t="s">
        <v>201</v>
      </c>
      <c r="F178" s="23" t="s">
        <v>201</v>
      </c>
      <c r="G178" s="23" t="s">
        <v>201</v>
      </c>
      <c r="H178" s="23" t="s">
        <v>201</v>
      </c>
      <c r="J178" s="23" t="str">
        <f t="shared" si="9"/>
        <v/>
      </c>
      <c r="K178" s="23" t="str">
        <f>IFERROR(VLOOKUP($E178,私用_data!$C:$H,5,FALSE),"")</f>
        <v/>
      </c>
      <c r="L178" s="23" t="str">
        <f>IFERROR(VLOOKUP($E178,私用_data!$C:$H,6,FALSE),"")</f>
        <v/>
      </c>
      <c r="M178" s="23" t="str">
        <f>IF($B178="","","mkdir """&amp;N178&amp;""" &amp; """&amp;私用_概要!$C$7&amp;""" """&amp;N178&amp;"\"&amp;F178&amp;".lnk"" """&amp;D178&amp;"""")</f>
        <v/>
      </c>
      <c r="N178" s="23" t="str">
        <f>IF($B178="","",私用_概要!$C$4&amp;"\"&amp;K178&amp;"_"&amp;E178)</f>
        <v/>
      </c>
      <c r="O178" s="23" t="str">
        <f>IF($G178="-","",""""&amp;私用_概要!$C$7&amp;""" """&amp;$S178&amp;""" """&amp;$D178&amp;"""")</f>
        <v/>
      </c>
      <c r="P178" s="23" t="str">
        <f t="shared" si="7"/>
        <v/>
      </c>
      <c r="Q178" s="23" t="str">
        <f>IF(P178="","",COUNTIF(P$4:P178,P178))</f>
        <v/>
      </c>
      <c r="R178" s="23" t="str">
        <f t="shared" si="8"/>
        <v/>
      </c>
      <c r="S178" s="23" t="str">
        <f>IF($G178="-","",私用_概要!$C$5&amp;"\"&amp;R178&amp;".lnk")</f>
        <v/>
      </c>
      <c r="T178" s="23" t="str">
        <f>IF($H178="-","",""""&amp;私用_概要!$C$7&amp;""" """&amp;$U178&amp;""" """&amp;$D178&amp;"""")</f>
        <v/>
      </c>
      <c r="U178" s="23" t="str">
        <f>IF($H178="-","",私用_概要!$C$6&amp;"\"&amp;$H178&amp;".lnk")</f>
        <v/>
      </c>
    </row>
    <row r="179" spans="1:21">
      <c r="A179" s="23">
        <v>175</v>
      </c>
      <c r="E179" s="23" t="s">
        <v>201</v>
      </c>
      <c r="F179" s="23" t="s">
        <v>201</v>
      </c>
      <c r="G179" s="23" t="s">
        <v>201</v>
      </c>
      <c r="H179" s="23" t="s">
        <v>201</v>
      </c>
      <c r="J179" s="23" t="str">
        <f t="shared" si="9"/>
        <v/>
      </c>
      <c r="K179" s="23" t="str">
        <f>IFERROR(VLOOKUP($E179,私用_data!$C:$H,5,FALSE),"")</f>
        <v/>
      </c>
      <c r="L179" s="23" t="str">
        <f>IFERROR(VLOOKUP($E179,私用_data!$C:$H,6,FALSE),"")</f>
        <v/>
      </c>
      <c r="M179" s="23" t="str">
        <f>IF($B179="","","mkdir """&amp;N179&amp;""" &amp; """&amp;私用_概要!$C$7&amp;""" """&amp;N179&amp;"\"&amp;F179&amp;".lnk"" """&amp;D179&amp;"""")</f>
        <v/>
      </c>
      <c r="N179" s="23" t="str">
        <f>IF($B179="","",私用_概要!$C$4&amp;"\"&amp;K179&amp;"_"&amp;E179)</f>
        <v/>
      </c>
      <c r="O179" s="23" t="str">
        <f>IF($G179="-","",""""&amp;私用_概要!$C$7&amp;""" """&amp;$S179&amp;""" """&amp;$D179&amp;"""")</f>
        <v/>
      </c>
      <c r="P179" s="23" t="str">
        <f t="shared" si="7"/>
        <v/>
      </c>
      <c r="Q179" s="23" t="str">
        <f>IF(P179="","",COUNTIF(P$4:P179,P179))</f>
        <v/>
      </c>
      <c r="R179" s="23" t="str">
        <f t="shared" si="8"/>
        <v/>
      </c>
      <c r="S179" s="23" t="str">
        <f>IF($G179="-","",私用_概要!$C$5&amp;"\"&amp;R179&amp;".lnk")</f>
        <v/>
      </c>
      <c r="T179" s="23" t="str">
        <f>IF($H179="-","",""""&amp;私用_概要!$C$7&amp;""" """&amp;$U179&amp;""" """&amp;$D179&amp;"""")</f>
        <v/>
      </c>
      <c r="U179" s="23" t="str">
        <f>IF($H179="-","",私用_概要!$C$6&amp;"\"&amp;$H179&amp;".lnk")</f>
        <v/>
      </c>
    </row>
    <row r="180" spans="1:21">
      <c r="A180" s="23">
        <v>176</v>
      </c>
      <c r="E180" s="23" t="s">
        <v>201</v>
      </c>
      <c r="F180" s="23" t="s">
        <v>201</v>
      </c>
      <c r="G180" s="23" t="s">
        <v>201</v>
      </c>
      <c r="H180" s="23" t="s">
        <v>201</v>
      </c>
      <c r="J180" s="23" t="str">
        <f t="shared" si="9"/>
        <v/>
      </c>
      <c r="K180" s="23" t="str">
        <f>IFERROR(VLOOKUP($E180,私用_data!$C:$H,5,FALSE),"")</f>
        <v/>
      </c>
      <c r="L180" s="23" t="str">
        <f>IFERROR(VLOOKUP($E180,私用_data!$C:$H,6,FALSE),"")</f>
        <v/>
      </c>
      <c r="M180" s="23" t="str">
        <f>IF($B180="","","mkdir """&amp;N180&amp;""" &amp; """&amp;私用_概要!$C$7&amp;""" """&amp;N180&amp;"\"&amp;F180&amp;".lnk"" """&amp;D180&amp;"""")</f>
        <v/>
      </c>
      <c r="N180" s="23" t="str">
        <f>IF($B180="","",私用_概要!$C$4&amp;"\"&amp;K180&amp;"_"&amp;E180)</f>
        <v/>
      </c>
      <c r="O180" s="23" t="str">
        <f>IF($G180="-","",""""&amp;私用_概要!$C$7&amp;""" """&amp;$S180&amp;""" """&amp;$D180&amp;"""")</f>
        <v/>
      </c>
      <c r="P180" s="23" t="str">
        <f t="shared" si="7"/>
        <v/>
      </c>
      <c r="Q180" s="23" t="str">
        <f>IF(P180="","",COUNTIF(P$4:P180,P180))</f>
        <v/>
      </c>
      <c r="R180" s="23" t="str">
        <f t="shared" si="8"/>
        <v/>
      </c>
      <c r="S180" s="23" t="str">
        <f>IF($G180="-","",私用_概要!$C$5&amp;"\"&amp;R180&amp;".lnk")</f>
        <v/>
      </c>
      <c r="T180" s="23" t="str">
        <f>IF($H180="-","",""""&amp;私用_概要!$C$7&amp;""" """&amp;$U180&amp;""" """&amp;$D180&amp;"""")</f>
        <v/>
      </c>
      <c r="U180" s="23" t="str">
        <f>IF($H180="-","",私用_概要!$C$6&amp;"\"&amp;$H180&amp;".lnk")</f>
        <v/>
      </c>
    </row>
    <row r="181" spans="1:21">
      <c r="A181" s="23">
        <v>177</v>
      </c>
      <c r="E181" s="23" t="s">
        <v>201</v>
      </c>
      <c r="F181" s="23" t="s">
        <v>201</v>
      </c>
      <c r="G181" s="23" t="s">
        <v>201</v>
      </c>
      <c r="H181" s="23" t="s">
        <v>201</v>
      </c>
      <c r="J181" s="23" t="str">
        <f t="shared" si="9"/>
        <v/>
      </c>
      <c r="K181" s="23" t="str">
        <f>IFERROR(VLOOKUP($E181,私用_data!$C:$H,5,FALSE),"")</f>
        <v/>
      </c>
      <c r="L181" s="23" t="str">
        <f>IFERROR(VLOOKUP($E181,私用_data!$C:$H,6,FALSE),"")</f>
        <v/>
      </c>
      <c r="M181" s="23" t="str">
        <f>IF($B181="","","mkdir """&amp;N181&amp;""" &amp; """&amp;私用_概要!$C$7&amp;""" """&amp;N181&amp;"\"&amp;F181&amp;".lnk"" """&amp;D181&amp;"""")</f>
        <v/>
      </c>
      <c r="N181" s="23" t="str">
        <f>IF($B181="","",私用_概要!$C$4&amp;"\"&amp;K181&amp;"_"&amp;E181)</f>
        <v/>
      </c>
      <c r="O181" s="23" t="str">
        <f>IF($G181="-","",""""&amp;私用_概要!$C$7&amp;""" """&amp;$S181&amp;""" """&amp;$D181&amp;"""")</f>
        <v/>
      </c>
      <c r="P181" s="23" t="str">
        <f t="shared" si="7"/>
        <v/>
      </c>
      <c r="Q181" s="23" t="str">
        <f>IF(P181="","",COUNTIF(P$4:P181,P181))</f>
        <v/>
      </c>
      <c r="R181" s="23" t="str">
        <f t="shared" si="8"/>
        <v/>
      </c>
      <c r="S181" s="23" t="str">
        <f>IF($G181="-","",私用_概要!$C$5&amp;"\"&amp;R181&amp;".lnk")</f>
        <v/>
      </c>
      <c r="T181" s="23" t="str">
        <f>IF($H181="-","",""""&amp;私用_概要!$C$7&amp;""" """&amp;$U181&amp;""" """&amp;$D181&amp;"""")</f>
        <v/>
      </c>
      <c r="U181" s="23" t="str">
        <f>IF($H181="-","",私用_概要!$C$6&amp;"\"&amp;$H181&amp;".lnk")</f>
        <v/>
      </c>
    </row>
    <row r="182" spans="1:21">
      <c r="A182" s="23">
        <v>178</v>
      </c>
      <c r="E182" s="23" t="s">
        <v>201</v>
      </c>
      <c r="F182" s="23" t="s">
        <v>201</v>
      </c>
      <c r="G182" s="23" t="s">
        <v>201</v>
      </c>
      <c r="H182" s="23" t="s">
        <v>201</v>
      </c>
      <c r="J182" s="23" t="str">
        <f t="shared" si="9"/>
        <v/>
      </c>
      <c r="K182" s="23" t="str">
        <f>IFERROR(VLOOKUP($E182,私用_data!$C:$H,5,FALSE),"")</f>
        <v/>
      </c>
      <c r="L182" s="23" t="str">
        <f>IFERROR(VLOOKUP($E182,私用_data!$C:$H,6,FALSE),"")</f>
        <v/>
      </c>
      <c r="M182" s="23" t="str">
        <f>IF($B182="","","mkdir """&amp;N182&amp;""" &amp; """&amp;私用_概要!$C$7&amp;""" """&amp;N182&amp;"\"&amp;F182&amp;".lnk"" """&amp;D182&amp;"""")</f>
        <v/>
      </c>
      <c r="N182" s="23" t="str">
        <f>IF($B182="","",私用_概要!$C$4&amp;"\"&amp;K182&amp;"_"&amp;E182)</f>
        <v/>
      </c>
      <c r="O182" s="23" t="str">
        <f>IF($G182="-","",""""&amp;私用_概要!$C$7&amp;""" """&amp;$S182&amp;""" """&amp;$D182&amp;"""")</f>
        <v/>
      </c>
      <c r="P182" s="23" t="str">
        <f t="shared" si="7"/>
        <v/>
      </c>
      <c r="Q182" s="23" t="str">
        <f>IF(P182="","",COUNTIF(P$4:P182,P182))</f>
        <v/>
      </c>
      <c r="R182" s="23" t="str">
        <f t="shared" si="8"/>
        <v/>
      </c>
      <c r="S182" s="23" t="str">
        <f>IF($G182="-","",私用_概要!$C$5&amp;"\"&amp;R182&amp;".lnk")</f>
        <v/>
      </c>
      <c r="T182" s="23" t="str">
        <f>IF($H182="-","",""""&amp;私用_概要!$C$7&amp;""" """&amp;$U182&amp;""" """&amp;$D182&amp;"""")</f>
        <v/>
      </c>
      <c r="U182" s="23" t="str">
        <f>IF($H182="-","",私用_概要!$C$6&amp;"\"&amp;$H182&amp;".lnk")</f>
        <v/>
      </c>
    </row>
    <row r="183" spans="1:21">
      <c r="A183" s="23">
        <v>179</v>
      </c>
      <c r="E183" s="23" t="s">
        <v>201</v>
      </c>
      <c r="F183" s="23" t="s">
        <v>201</v>
      </c>
      <c r="G183" s="23" t="s">
        <v>201</v>
      </c>
      <c r="H183" s="23" t="s">
        <v>201</v>
      </c>
      <c r="J183" s="23" t="str">
        <f t="shared" si="9"/>
        <v/>
      </c>
      <c r="K183" s="23" t="str">
        <f>IFERROR(VLOOKUP($E183,私用_data!$C:$H,5,FALSE),"")</f>
        <v/>
      </c>
      <c r="L183" s="23" t="str">
        <f>IFERROR(VLOOKUP($E183,私用_data!$C:$H,6,FALSE),"")</f>
        <v/>
      </c>
      <c r="M183" s="23" t="str">
        <f>IF($B183="","","mkdir """&amp;N183&amp;""" &amp; """&amp;私用_概要!$C$7&amp;""" """&amp;N183&amp;"\"&amp;F183&amp;".lnk"" """&amp;D183&amp;"""")</f>
        <v/>
      </c>
      <c r="N183" s="23" t="str">
        <f>IF($B183="","",私用_概要!$C$4&amp;"\"&amp;K183&amp;"_"&amp;E183)</f>
        <v/>
      </c>
      <c r="O183" s="23" t="str">
        <f>IF($G183="-","",""""&amp;私用_概要!$C$7&amp;""" """&amp;$S183&amp;""" """&amp;$D183&amp;"""")</f>
        <v/>
      </c>
      <c r="P183" s="23" t="str">
        <f t="shared" si="7"/>
        <v/>
      </c>
      <c r="Q183" s="23" t="str">
        <f>IF(P183="","",COUNTIF(P$4:P183,P183))</f>
        <v/>
      </c>
      <c r="R183" s="23" t="str">
        <f t="shared" si="8"/>
        <v/>
      </c>
      <c r="S183" s="23" t="str">
        <f>IF($G183="-","",私用_概要!$C$5&amp;"\"&amp;R183&amp;".lnk")</f>
        <v/>
      </c>
      <c r="T183" s="23" t="str">
        <f>IF($H183="-","",""""&amp;私用_概要!$C$7&amp;""" """&amp;$U183&amp;""" """&amp;$D183&amp;"""")</f>
        <v/>
      </c>
      <c r="U183" s="23" t="str">
        <f>IF($H183="-","",私用_概要!$C$6&amp;"\"&amp;$H183&amp;".lnk")</f>
        <v/>
      </c>
    </row>
    <row r="184" spans="1:21">
      <c r="A184" s="23">
        <v>180</v>
      </c>
      <c r="E184" s="23" t="s">
        <v>201</v>
      </c>
      <c r="F184" s="23" t="s">
        <v>201</v>
      </c>
      <c r="G184" s="23" t="s">
        <v>201</v>
      </c>
      <c r="H184" s="23" t="s">
        <v>201</v>
      </c>
      <c r="J184" s="23" t="str">
        <f t="shared" si="9"/>
        <v/>
      </c>
      <c r="K184" s="23" t="str">
        <f>IFERROR(VLOOKUP($E184,私用_data!$C:$H,5,FALSE),"")</f>
        <v/>
      </c>
      <c r="L184" s="23" t="str">
        <f>IFERROR(VLOOKUP($E184,私用_data!$C:$H,6,FALSE),"")</f>
        <v/>
      </c>
      <c r="M184" s="23" t="str">
        <f>IF($B184="","","mkdir """&amp;N184&amp;""" &amp; """&amp;私用_概要!$C$7&amp;""" """&amp;N184&amp;"\"&amp;F184&amp;".lnk"" """&amp;D184&amp;"""")</f>
        <v/>
      </c>
      <c r="N184" s="23" t="str">
        <f>IF($B184="","",私用_概要!$C$4&amp;"\"&amp;K184&amp;"_"&amp;E184)</f>
        <v/>
      </c>
      <c r="O184" s="23" t="str">
        <f>IF($G184="-","",""""&amp;私用_概要!$C$7&amp;""" """&amp;$S184&amp;""" """&amp;$D184&amp;"""")</f>
        <v/>
      </c>
      <c r="P184" s="23" t="str">
        <f t="shared" si="7"/>
        <v/>
      </c>
      <c r="Q184" s="23" t="str">
        <f>IF(P184="","",COUNTIF(P$4:P184,P184))</f>
        <v/>
      </c>
      <c r="R184" s="23" t="str">
        <f t="shared" si="8"/>
        <v/>
      </c>
      <c r="S184" s="23" t="str">
        <f>IF($G184="-","",私用_概要!$C$5&amp;"\"&amp;R184&amp;".lnk")</f>
        <v/>
      </c>
      <c r="T184" s="23" t="str">
        <f>IF($H184="-","",""""&amp;私用_概要!$C$7&amp;""" """&amp;$U184&amp;""" """&amp;$D184&amp;"""")</f>
        <v/>
      </c>
      <c r="U184" s="23" t="str">
        <f>IF($H184="-","",私用_概要!$C$6&amp;"\"&amp;$H184&amp;".lnk")</f>
        <v/>
      </c>
    </row>
    <row r="185" spans="1:21">
      <c r="A185" s="23">
        <v>181</v>
      </c>
      <c r="E185" s="23" t="s">
        <v>201</v>
      </c>
      <c r="F185" s="23" t="s">
        <v>201</v>
      </c>
      <c r="G185" s="23" t="s">
        <v>201</v>
      </c>
      <c r="H185" s="23" t="s">
        <v>201</v>
      </c>
      <c r="J185" s="23" t="str">
        <f t="shared" si="9"/>
        <v/>
      </c>
      <c r="K185" s="23" t="str">
        <f>IFERROR(VLOOKUP($E185,私用_data!$C:$H,5,FALSE),"")</f>
        <v/>
      </c>
      <c r="L185" s="23" t="str">
        <f>IFERROR(VLOOKUP($E185,私用_data!$C:$H,6,FALSE),"")</f>
        <v/>
      </c>
      <c r="M185" s="23" t="str">
        <f>IF($B185="","","mkdir """&amp;N185&amp;""" &amp; """&amp;私用_概要!$C$7&amp;""" """&amp;N185&amp;"\"&amp;F185&amp;".lnk"" """&amp;D185&amp;"""")</f>
        <v/>
      </c>
      <c r="N185" s="23" t="str">
        <f>IF($B185="","",私用_概要!$C$4&amp;"\"&amp;K185&amp;"_"&amp;E185)</f>
        <v/>
      </c>
      <c r="O185" s="23" t="str">
        <f>IF($G185="-","",""""&amp;私用_概要!$C$7&amp;""" """&amp;$S185&amp;""" """&amp;$D185&amp;"""")</f>
        <v/>
      </c>
      <c r="P185" s="23" t="str">
        <f t="shared" si="7"/>
        <v/>
      </c>
      <c r="Q185" s="23" t="str">
        <f>IF(P185="","",COUNTIF(P$4:P185,P185))</f>
        <v/>
      </c>
      <c r="R185" s="23" t="str">
        <f t="shared" si="8"/>
        <v/>
      </c>
      <c r="S185" s="23" t="str">
        <f>IF($G185="-","",私用_概要!$C$5&amp;"\"&amp;R185&amp;".lnk")</f>
        <v/>
      </c>
      <c r="T185" s="23" t="str">
        <f>IF($H185="-","",""""&amp;私用_概要!$C$7&amp;""" """&amp;$U185&amp;""" """&amp;$D185&amp;"""")</f>
        <v/>
      </c>
      <c r="U185" s="23" t="str">
        <f>IF($H185="-","",私用_概要!$C$6&amp;"\"&amp;$H185&amp;".lnk")</f>
        <v/>
      </c>
    </row>
    <row r="186" spans="1:21">
      <c r="A186" s="23">
        <v>182</v>
      </c>
      <c r="E186" s="23" t="s">
        <v>201</v>
      </c>
      <c r="F186" s="23" t="s">
        <v>201</v>
      </c>
      <c r="G186" s="23" t="s">
        <v>201</v>
      </c>
      <c r="H186" s="23" t="s">
        <v>201</v>
      </c>
      <c r="J186" s="23" t="str">
        <f t="shared" si="9"/>
        <v/>
      </c>
      <c r="K186" s="23" t="str">
        <f>IFERROR(VLOOKUP($E186,私用_data!$C:$H,5,FALSE),"")</f>
        <v/>
      </c>
      <c r="L186" s="23" t="str">
        <f>IFERROR(VLOOKUP($E186,私用_data!$C:$H,6,FALSE),"")</f>
        <v/>
      </c>
      <c r="M186" s="23" t="str">
        <f>IF($B186="","","mkdir """&amp;N186&amp;""" &amp; """&amp;私用_概要!$C$7&amp;""" """&amp;N186&amp;"\"&amp;F186&amp;".lnk"" """&amp;D186&amp;"""")</f>
        <v/>
      </c>
      <c r="N186" s="23" t="str">
        <f>IF($B186="","",私用_概要!$C$4&amp;"\"&amp;K186&amp;"_"&amp;E186)</f>
        <v/>
      </c>
      <c r="O186" s="23" t="str">
        <f>IF($G186="-","",""""&amp;私用_概要!$C$7&amp;""" """&amp;$S186&amp;""" """&amp;$D186&amp;"""")</f>
        <v/>
      </c>
      <c r="P186" s="23" t="str">
        <f t="shared" si="7"/>
        <v/>
      </c>
      <c r="Q186" s="23" t="str">
        <f>IF(P186="","",COUNTIF(P$4:P186,P186))</f>
        <v/>
      </c>
      <c r="R186" s="23" t="str">
        <f t="shared" si="8"/>
        <v/>
      </c>
      <c r="S186" s="23" t="str">
        <f>IF($G186="-","",私用_概要!$C$5&amp;"\"&amp;R186&amp;".lnk")</f>
        <v/>
      </c>
      <c r="T186" s="23" t="str">
        <f>IF($H186="-","",""""&amp;私用_概要!$C$7&amp;""" """&amp;$U186&amp;""" """&amp;$D186&amp;"""")</f>
        <v/>
      </c>
      <c r="U186" s="23" t="str">
        <f>IF($H186="-","",私用_概要!$C$6&amp;"\"&amp;$H186&amp;".lnk")</f>
        <v/>
      </c>
    </row>
    <row r="187" spans="1:21">
      <c r="A187" s="23">
        <v>183</v>
      </c>
      <c r="E187" s="23" t="s">
        <v>201</v>
      </c>
      <c r="F187" s="23" t="s">
        <v>201</v>
      </c>
      <c r="G187" s="23" t="s">
        <v>201</v>
      </c>
      <c r="H187" s="23" t="s">
        <v>201</v>
      </c>
      <c r="J187" s="23" t="str">
        <f t="shared" si="9"/>
        <v/>
      </c>
      <c r="K187" s="23" t="str">
        <f>IFERROR(VLOOKUP($E187,私用_data!$C:$H,5,FALSE),"")</f>
        <v/>
      </c>
      <c r="L187" s="23" t="str">
        <f>IFERROR(VLOOKUP($E187,私用_data!$C:$H,6,FALSE),"")</f>
        <v/>
      </c>
      <c r="M187" s="23" t="str">
        <f>IF($B187="","","mkdir """&amp;N187&amp;""" &amp; """&amp;私用_概要!$C$7&amp;""" """&amp;N187&amp;"\"&amp;F187&amp;".lnk"" """&amp;D187&amp;"""")</f>
        <v/>
      </c>
      <c r="N187" s="23" t="str">
        <f>IF($B187="","",私用_概要!$C$4&amp;"\"&amp;K187&amp;"_"&amp;E187)</f>
        <v/>
      </c>
      <c r="O187" s="23" t="str">
        <f>IF($G187="-","",""""&amp;私用_概要!$C$7&amp;""" """&amp;$S187&amp;""" """&amp;$D187&amp;"""")</f>
        <v/>
      </c>
      <c r="P187" s="23" t="str">
        <f t="shared" si="7"/>
        <v/>
      </c>
      <c r="Q187" s="23" t="str">
        <f>IF(P187="","",COUNTIF(P$4:P187,P187))</f>
        <v/>
      </c>
      <c r="R187" s="23" t="str">
        <f t="shared" si="8"/>
        <v/>
      </c>
      <c r="S187" s="23" t="str">
        <f>IF($G187="-","",私用_概要!$C$5&amp;"\"&amp;R187&amp;".lnk")</f>
        <v/>
      </c>
      <c r="T187" s="23" t="str">
        <f>IF($H187="-","",""""&amp;私用_概要!$C$7&amp;""" """&amp;$U187&amp;""" """&amp;$D187&amp;"""")</f>
        <v/>
      </c>
      <c r="U187" s="23" t="str">
        <f>IF($H187="-","",私用_概要!$C$6&amp;"\"&amp;$H187&amp;".lnk")</f>
        <v/>
      </c>
    </row>
    <row r="188" spans="1:21">
      <c r="A188" s="23">
        <v>184</v>
      </c>
      <c r="E188" s="23" t="s">
        <v>201</v>
      </c>
      <c r="F188" s="23" t="s">
        <v>201</v>
      </c>
      <c r="G188" s="23" t="s">
        <v>201</v>
      </c>
      <c r="H188" s="23" t="s">
        <v>201</v>
      </c>
      <c r="J188" s="23" t="str">
        <f t="shared" si="9"/>
        <v/>
      </c>
      <c r="K188" s="23" t="str">
        <f>IFERROR(VLOOKUP($E188,私用_data!$C:$H,5,FALSE),"")</f>
        <v/>
      </c>
      <c r="L188" s="23" t="str">
        <f>IFERROR(VLOOKUP($E188,私用_data!$C:$H,6,FALSE),"")</f>
        <v/>
      </c>
      <c r="M188" s="23" t="str">
        <f>IF($B188="","","mkdir """&amp;N188&amp;""" &amp; """&amp;私用_概要!$C$7&amp;""" """&amp;N188&amp;"\"&amp;F188&amp;".lnk"" """&amp;D188&amp;"""")</f>
        <v/>
      </c>
      <c r="N188" s="23" t="str">
        <f>IF($B188="","",私用_概要!$C$4&amp;"\"&amp;K188&amp;"_"&amp;E188)</f>
        <v/>
      </c>
      <c r="O188" s="23" t="str">
        <f>IF($G188="-","",""""&amp;私用_概要!$C$7&amp;""" """&amp;$S188&amp;""" """&amp;$D188&amp;"""")</f>
        <v/>
      </c>
      <c r="P188" s="23" t="str">
        <f t="shared" si="7"/>
        <v/>
      </c>
      <c r="Q188" s="23" t="str">
        <f>IF(P188="","",COUNTIF(P$4:P188,P188))</f>
        <v/>
      </c>
      <c r="R188" s="23" t="str">
        <f t="shared" si="8"/>
        <v/>
      </c>
      <c r="S188" s="23" t="str">
        <f>IF($G188="-","",私用_概要!$C$5&amp;"\"&amp;R188&amp;".lnk")</f>
        <v/>
      </c>
      <c r="T188" s="23" t="str">
        <f>IF($H188="-","",""""&amp;私用_概要!$C$7&amp;""" """&amp;$U188&amp;""" """&amp;$D188&amp;"""")</f>
        <v/>
      </c>
      <c r="U188" s="23" t="str">
        <f>IF($H188="-","",私用_概要!$C$6&amp;"\"&amp;$H188&amp;".lnk")</f>
        <v/>
      </c>
    </row>
    <row r="189" spans="1:21">
      <c r="A189" s="23">
        <v>185</v>
      </c>
      <c r="E189" s="23" t="s">
        <v>201</v>
      </c>
      <c r="F189" s="23" t="s">
        <v>201</v>
      </c>
      <c r="G189" s="23" t="s">
        <v>201</v>
      </c>
      <c r="H189" s="23" t="s">
        <v>201</v>
      </c>
      <c r="J189" s="23" t="str">
        <f t="shared" si="9"/>
        <v/>
      </c>
      <c r="K189" s="23" t="str">
        <f>IFERROR(VLOOKUP($E189,私用_data!$C:$H,5,FALSE),"")</f>
        <v/>
      </c>
      <c r="L189" s="23" t="str">
        <f>IFERROR(VLOOKUP($E189,私用_data!$C:$H,6,FALSE),"")</f>
        <v/>
      </c>
      <c r="M189" s="23" t="str">
        <f>IF($B189="","","mkdir """&amp;N189&amp;""" &amp; """&amp;私用_概要!$C$7&amp;""" """&amp;N189&amp;"\"&amp;F189&amp;".lnk"" """&amp;D189&amp;"""")</f>
        <v/>
      </c>
      <c r="N189" s="23" t="str">
        <f>IF($B189="","",私用_概要!$C$4&amp;"\"&amp;K189&amp;"_"&amp;E189)</f>
        <v/>
      </c>
      <c r="O189" s="23" t="str">
        <f>IF($G189="-","",""""&amp;私用_概要!$C$7&amp;""" """&amp;$S189&amp;""" """&amp;$D189&amp;"""")</f>
        <v/>
      </c>
      <c r="P189" s="23" t="str">
        <f t="shared" si="7"/>
        <v/>
      </c>
      <c r="Q189" s="23" t="str">
        <f>IF(P189="","",COUNTIF(P$4:P189,P189))</f>
        <v/>
      </c>
      <c r="R189" s="23" t="str">
        <f t="shared" si="8"/>
        <v/>
      </c>
      <c r="S189" s="23" t="str">
        <f>IF($G189="-","",私用_概要!$C$5&amp;"\"&amp;R189&amp;".lnk")</f>
        <v/>
      </c>
      <c r="T189" s="23" t="str">
        <f>IF($H189="-","",""""&amp;私用_概要!$C$7&amp;""" """&amp;$U189&amp;""" """&amp;$D189&amp;"""")</f>
        <v/>
      </c>
      <c r="U189" s="23" t="str">
        <f>IF($H189="-","",私用_概要!$C$6&amp;"\"&amp;$H189&amp;".lnk")</f>
        <v/>
      </c>
    </row>
    <row r="190" spans="1:21">
      <c r="A190" s="23">
        <v>186</v>
      </c>
      <c r="E190" s="23" t="s">
        <v>201</v>
      </c>
      <c r="F190" s="23" t="s">
        <v>201</v>
      </c>
      <c r="G190" s="23" t="s">
        <v>201</v>
      </c>
      <c r="H190" s="23" t="s">
        <v>201</v>
      </c>
      <c r="J190" s="23" t="str">
        <f t="shared" si="9"/>
        <v/>
      </c>
      <c r="K190" s="23" t="str">
        <f>IFERROR(VLOOKUP($E190,私用_data!$C:$H,5,FALSE),"")</f>
        <v/>
      </c>
      <c r="L190" s="23" t="str">
        <f>IFERROR(VLOOKUP($E190,私用_data!$C:$H,6,FALSE),"")</f>
        <v/>
      </c>
      <c r="M190" s="23" t="str">
        <f>IF($B190="","","mkdir """&amp;N190&amp;""" &amp; """&amp;私用_概要!$C$7&amp;""" """&amp;N190&amp;"\"&amp;F190&amp;".lnk"" """&amp;D190&amp;"""")</f>
        <v/>
      </c>
      <c r="N190" s="23" t="str">
        <f>IF($B190="","",私用_概要!$C$4&amp;"\"&amp;K190&amp;"_"&amp;E190)</f>
        <v/>
      </c>
      <c r="O190" s="23" t="str">
        <f>IF($G190="-","",""""&amp;私用_概要!$C$7&amp;""" """&amp;$S190&amp;""" """&amp;$D190&amp;"""")</f>
        <v/>
      </c>
      <c r="P190" s="23" t="str">
        <f t="shared" si="7"/>
        <v/>
      </c>
      <c r="Q190" s="23" t="str">
        <f>IF(P190="","",COUNTIF(P$4:P190,P190))</f>
        <v/>
      </c>
      <c r="R190" s="23" t="str">
        <f t="shared" si="8"/>
        <v/>
      </c>
      <c r="S190" s="23" t="str">
        <f>IF($G190="-","",私用_概要!$C$5&amp;"\"&amp;R190&amp;".lnk")</f>
        <v/>
      </c>
      <c r="T190" s="23" t="str">
        <f>IF($H190="-","",""""&amp;私用_概要!$C$7&amp;""" """&amp;$U190&amp;""" """&amp;$D190&amp;"""")</f>
        <v/>
      </c>
      <c r="U190" s="23" t="str">
        <f>IF($H190="-","",私用_概要!$C$6&amp;"\"&amp;$H190&amp;".lnk")</f>
        <v/>
      </c>
    </row>
    <row r="191" spans="1:21">
      <c r="A191" s="23">
        <v>187</v>
      </c>
      <c r="E191" s="23" t="s">
        <v>201</v>
      </c>
      <c r="F191" s="23" t="s">
        <v>201</v>
      </c>
      <c r="G191" s="23" t="s">
        <v>201</v>
      </c>
      <c r="H191" s="23" t="s">
        <v>201</v>
      </c>
      <c r="J191" s="23" t="str">
        <f t="shared" si="9"/>
        <v/>
      </c>
      <c r="K191" s="23" t="str">
        <f>IFERROR(VLOOKUP($E191,私用_data!$C:$H,5,FALSE),"")</f>
        <v/>
      </c>
      <c r="L191" s="23" t="str">
        <f>IFERROR(VLOOKUP($E191,私用_data!$C:$H,6,FALSE),"")</f>
        <v/>
      </c>
      <c r="M191" s="23" t="str">
        <f>IF($B191="","","mkdir """&amp;N191&amp;""" &amp; """&amp;私用_概要!$C$7&amp;""" """&amp;N191&amp;"\"&amp;F191&amp;".lnk"" """&amp;D191&amp;"""")</f>
        <v/>
      </c>
      <c r="N191" s="23" t="str">
        <f>IF($B191="","",私用_概要!$C$4&amp;"\"&amp;K191&amp;"_"&amp;E191)</f>
        <v/>
      </c>
      <c r="O191" s="23" t="str">
        <f>IF($G191="-","",""""&amp;私用_概要!$C$7&amp;""" """&amp;$S191&amp;""" """&amp;$D191&amp;"""")</f>
        <v/>
      </c>
      <c r="P191" s="23" t="str">
        <f t="shared" si="7"/>
        <v/>
      </c>
      <c r="Q191" s="23" t="str">
        <f>IF(P191="","",COUNTIF(P$4:P191,P191))</f>
        <v/>
      </c>
      <c r="R191" s="23" t="str">
        <f t="shared" si="8"/>
        <v/>
      </c>
      <c r="S191" s="23" t="str">
        <f>IF($G191="-","",私用_概要!$C$5&amp;"\"&amp;R191&amp;".lnk")</f>
        <v/>
      </c>
      <c r="T191" s="23" t="str">
        <f>IF($H191="-","",""""&amp;私用_概要!$C$7&amp;""" """&amp;$U191&amp;""" """&amp;$D191&amp;"""")</f>
        <v/>
      </c>
      <c r="U191" s="23" t="str">
        <f>IF($H191="-","",私用_概要!$C$6&amp;"\"&amp;$H191&amp;".lnk")</f>
        <v/>
      </c>
    </row>
    <row r="192" spans="1:21">
      <c r="A192" s="23">
        <v>188</v>
      </c>
      <c r="E192" s="23" t="s">
        <v>201</v>
      </c>
      <c r="F192" s="23" t="s">
        <v>201</v>
      </c>
      <c r="G192" s="23" t="s">
        <v>201</v>
      </c>
      <c r="H192" s="23" t="s">
        <v>201</v>
      </c>
      <c r="J192" s="23" t="str">
        <f t="shared" si="9"/>
        <v/>
      </c>
      <c r="K192" s="23" t="str">
        <f>IFERROR(VLOOKUP($E192,私用_data!$C:$H,5,FALSE),"")</f>
        <v/>
      </c>
      <c r="L192" s="23" t="str">
        <f>IFERROR(VLOOKUP($E192,私用_data!$C:$H,6,FALSE),"")</f>
        <v/>
      </c>
      <c r="M192" s="23" t="str">
        <f>IF($B192="","","mkdir """&amp;N192&amp;""" &amp; """&amp;私用_概要!$C$7&amp;""" """&amp;N192&amp;"\"&amp;F192&amp;".lnk"" """&amp;D192&amp;"""")</f>
        <v/>
      </c>
      <c r="N192" s="23" t="str">
        <f>IF($B192="","",私用_概要!$C$4&amp;"\"&amp;K192&amp;"_"&amp;E192)</f>
        <v/>
      </c>
      <c r="O192" s="23" t="str">
        <f>IF($G192="-","",""""&amp;私用_概要!$C$7&amp;""" """&amp;$S192&amp;""" """&amp;$D192&amp;"""")</f>
        <v/>
      </c>
      <c r="P192" s="23" t="str">
        <f t="shared" si="7"/>
        <v/>
      </c>
      <c r="Q192" s="23" t="str">
        <f>IF(P192="","",COUNTIF(P$4:P192,P192))</f>
        <v/>
      </c>
      <c r="R192" s="23" t="str">
        <f t="shared" si="8"/>
        <v/>
      </c>
      <c r="S192" s="23" t="str">
        <f>IF($G192="-","",私用_概要!$C$5&amp;"\"&amp;R192&amp;".lnk")</f>
        <v/>
      </c>
      <c r="T192" s="23" t="str">
        <f>IF($H192="-","",""""&amp;私用_概要!$C$7&amp;""" """&amp;$U192&amp;""" """&amp;$D192&amp;"""")</f>
        <v/>
      </c>
      <c r="U192" s="23" t="str">
        <f>IF($H192="-","",私用_概要!$C$6&amp;"\"&amp;$H192&amp;".lnk")</f>
        <v/>
      </c>
    </row>
    <row r="193" spans="1:21">
      <c r="A193" s="23">
        <v>189</v>
      </c>
      <c r="E193" s="23" t="s">
        <v>201</v>
      </c>
      <c r="F193" s="23" t="s">
        <v>201</v>
      </c>
      <c r="G193" s="23" t="s">
        <v>201</v>
      </c>
      <c r="H193" s="23" t="s">
        <v>201</v>
      </c>
      <c r="J193" s="23" t="str">
        <f t="shared" si="9"/>
        <v/>
      </c>
      <c r="K193" s="23" t="str">
        <f>IFERROR(VLOOKUP($E193,私用_data!$C:$H,5,FALSE),"")</f>
        <v/>
      </c>
      <c r="L193" s="23" t="str">
        <f>IFERROR(VLOOKUP($E193,私用_data!$C:$H,6,FALSE),"")</f>
        <v/>
      </c>
      <c r="M193" s="23" t="str">
        <f>IF($B193="","","mkdir """&amp;N193&amp;""" &amp; """&amp;私用_概要!$C$7&amp;""" """&amp;N193&amp;"\"&amp;F193&amp;".lnk"" """&amp;D193&amp;"""")</f>
        <v/>
      </c>
      <c r="N193" s="23" t="str">
        <f>IF($B193="","",私用_概要!$C$4&amp;"\"&amp;K193&amp;"_"&amp;E193)</f>
        <v/>
      </c>
      <c r="O193" s="23" t="str">
        <f>IF($G193="-","",""""&amp;私用_概要!$C$7&amp;""" """&amp;$S193&amp;""" """&amp;$D193&amp;"""")</f>
        <v/>
      </c>
      <c r="P193" s="23" t="str">
        <f t="shared" si="7"/>
        <v/>
      </c>
      <c r="Q193" s="23" t="str">
        <f>IF(P193="","",COUNTIF(P$4:P193,P193))</f>
        <v/>
      </c>
      <c r="R193" s="23" t="str">
        <f t="shared" si="8"/>
        <v/>
      </c>
      <c r="S193" s="23" t="str">
        <f>IF($G193="-","",私用_概要!$C$5&amp;"\"&amp;R193&amp;".lnk")</f>
        <v/>
      </c>
      <c r="T193" s="23" t="str">
        <f>IF($H193="-","",""""&amp;私用_概要!$C$7&amp;""" """&amp;$U193&amp;""" """&amp;$D193&amp;"""")</f>
        <v/>
      </c>
      <c r="U193" s="23" t="str">
        <f>IF($H193="-","",私用_概要!$C$6&amp;"\"&amp;$H193&amp;".lnk")</f>
        <v/>
      </c>
    </row>
    <row r="194" spans="1:21">
      <c r="A194" s="23">
        <v>190</v>
      </c>
      <c r="E194" s="23" t="s">
        <v>201</v>
      </c>
      <c r="F194" s="23" t="s">
        <v>201</v>
      </c>
      <c r="G194" s="23" t="s">
        <v>201</v>
      </c>
      <c r="H194" s="23" t="s">
        <v>201</v>
      </c>
      <c r="J194" s="23" t="str">
        <f t="shared" si="9"/>
        <v/>
      </c>
      <c r="K194" s="23" t="str">
        <f>IFERROR(VLOOKUP($E194,私用_data!$C:$H,5,FALSE),"")</f>
        <v/>
      </c>
      <c r="L194" s="23" t="str">
        <f>IFERROR(VLOOKUP($E194,私用_data!$C:$H,6,FALSE),"")</f>
        <v/>
      </c>
      <c r="M194" s="23" t="str">
        <f>IF($B194="","","mkdir """&amp;N194&amp;""" &amp; """&amp;私用_概要!$C$7&amp;""" """&amp;N194&amp;"\"&amp;F194&amp;".lnk"" """&amp;D194&amp;"""")</f>
        <v/>
      </c>
      <c r="N194" s="23" t="str">
        <f>IF($B194="","",私用_概要!$C$4&amp;"\"&amp;K194&amp;"_"&amp;E194)</f>
        <v/>
      </c>
      <c r="O194" s="23" t="str">
        <f>IF($G194="-","",""""&amp;私用_概要!$C$7&amp;""" """&amp;$S194&amp;""" """&amp;$D194&amp;"""")</f>
        <v/>
      </c>
      <c r="P194" s="23" t="str">
        <f t="shared" si="7"/>
        <v/>
      </c>
      <c r="Q194" s="23" t="str">
        <f>IF(P194="","",COUNTIF(P$4:P194,P194))</f>
        <v/>
      </c>
      <c r="R194" s="23" t="str">
        <f t="shared" si="8"/>
        <v/>
      </c>
      <c r="S194" s="23" t="str">
        <f>IF($G194="-","",私用_概要!$C$5&amp;"\"&amp;R194&amp;".lnk")</f>
        <v/>
      </c>
      <c r="T194" s="23" t="str">
        <f>IF($H194="-","",""""&amp;私用_概要!$C$7&amp;""" """&amp;$U194&amp;""" """&amp;$D194&amp;"""")</f>
        <v/>
      </c>
      <c r="U194" s="23" t="str">
        <f>IF($H194="-","",私用_概要!$C$6&amp;"\"&amp;$H194&amp;".lnk")</f>
        <v/>
      </c>
    </row>
    <row r="195" spans="1:21">
      <c r="A195" s="23">
        <v>191</v>
      </c>
      <c r="E195" s="23" t="s">
        <v>201</v>
      </c>
      <c r="F195" s="23" t="s">
        <v>201</v>
      </c>
      <c r="G195" s="23" t="s">
        <v>201</v>
      </c>
      <c r="H195" s="23" t="s">
        <v>201</v>
      </c>
      <c r="J195" s="23" t="str">
        <f t="shared" si="9"/>
        <v/>
      </c>
      <c r="K195" s="23" t="str">
        <f>IFERROR(VLOOKUP($E195,私用_data!$C:$H,5,FALSE),"")</f>
        <v/>
      </c>
      <c r="L195" s="23" t="str">
        <f>IFERROR(VLOOKUP($E195,私用_data!$C:$H,6,FALSE),"")</f>
        <v/>
      </c>
      <c r="M195" s="23" t="str">
        <f>IF($B195="","","mkdir """&amp;N195&amp;""" &amp; """&amp;私用_概要!$C$7&amp;""" """&amp;N195&amp;"\"&amp;F195&amp;".lnk"" """&amp;D195&amp;"""")</f>
        <v/>
      </c>
      <c r="N195" s="23" t="str">
        <f>IF($B195="","",私用_概要!$C$4&amp;"\"&amp;K195&amp;"_"&amp;E195)</f>
        <v/>
      </c>
      <c r="O195" s="23" t="str">
        <f>IF($G195="-","",""""&amp;私用_概要!$C$7&amp;""" """&amp;$S195&amp;""" """&amp;$D195&amp;"""")</f>
        <v/>
      </c>
      <c r="P195" s="23" t="str">
        <f t="shared" si="7"/>
        <v/>
      </c>
      <c r="Q195" s="23" t="str">
        <f>IF(P195="","",COUNTIF(P$4:P195,P195))</f>
        <v/>
      </c>
      <c r="R195" s="23" t="str">
        <f t="shared" si="8"/>
        <v/>
      </c>
      <c r="S195" s="23" t="str">
        <f>IF($G195="-","",私用_概要!$C$5&amp;"\"&amp;R195&amp;".lnk")</f>
        <v/>
      </c>
      <c r="T195" s="23" t="str">
        <f>IF($H195="-","",""""&amp;私用_概要!$C$7&amp;""" """&amp;$U195&amp;""" """&amp;$D195&amp;"""")</f>
        <v/>
      </c>
      <c r="U195" s="23" t="str">
        <f>IF($H195="-","",私用_概要!$C$6&amp;"\"&amp;$H195&amp;".lnk")</f>
        <v/>
      </c>
    </row>
    <row r="196" spans="1:21">
      <c r="A196" s="23">
        <v>192</v>
      </c>
      <c r="E196" s="23" t="s">
        <v>201</v>
      </c>
      <c r="F196" s="23" t="s">
        <v>201</v>
      </c>
      <c r="G196" s="23" t="s">
        <v>201</v>
      </c>
      <c r="H196" s="23" t="s">
        <v>201</v>
      </c>
      <c r="J196" s="23" t="str">
        <f t="shared" si="9"/>
        <v/>
      </c>
      <c r="K196" s="23" t="str">
        <f>IFERROR(VLOOKUP($E196,私用_data!$C:$H,5,FALSE),"")</f>
        <v/>
      </c>
      <c r="L196" s="23" t="str">
        <f>IFERROR(VLOOKUP($E196,私用_data!$C:$H,6,FALSE),"")</f>
        <v/>
      </c>
      <c r="M196" s="23" t="str">
        <f>IF($B196="","","mkdir """&amp;N196&amp;""" &amp; """&amp;私用_概要!$C$7&amp;""" """&amp;N196&amp;"\"&amp;F196&amp;".lnk"" """&amp;D196&amp;"""")</f>
        <v/>
      </c>
      <c r="N196" s="23" t="str">
        <f>IF($B196="","",私用_概要!$C$4&amp;"\"&amp;K196&amp;"_"&amp;E196)</f>
        <v/>
      </c>
      <c r="O196" s="23" t="str">
        <f>IF($G196="-","",""""&amp;私用_概要!$C$7&amp;""" """&amp;$S196&amp;""" """&amp;$D196&amp;"""")</f>
        <v/>
      </c>
      <c r="P196" s="23" t="str">
        <f t="shared" si="7"/>
        <v/>
      </c>
      <c r="Q196" s="23" t="str">
        <f>IF(P196="","",COUNTIF(P$4:P196,P196))</f>
        <v/>
      </c>
      <c r="R196" s="23" t="str">
        <f t="shared" si="8"/>
        <v/>
      </c>
      <c r="S196" s="23" t="str">
        <f>IF($G196="-","",私用_概要!$C$5&amp;"\"&amp;R196&amp;".lnk")</f>
        <v/>
      </c>
      <c r="T196" s="23" t="str">
        <f>IF($H196="-","",""""&amp;私用_概要!$C$7&amp;""" """&amp;$U196&amp;""" """&amp;$D196&amp;"""")</f>
        <v/>
      </c>
      <c r="U196" s="23" t="str">
        <f>IF($H196="-","",私用_概要!$C$6&amp;"\"&amp;$H196&amp;".lnk")</f>
        <v/>
      </c>
    </row>
    <row r="197" spans="1:21">
      <c r="A197" s="23">
        <v>193</v>
      </c>
      <c r="E197" s="23" t="s">
        <v>201</v>
      </c>
      <c r="F197" s="23" t="s">
        <v>201</v>
      </c>
      <c r="G197" s="23" t="s">
        <v>201</v>
      </c>
      <c r="H197" s="23" t="s">
        <v>201</v>
      </c>
      <c r="J197" s="23" t="str">
        <f t="shared" si="9"/>
        <v/>
      </c>
      <c r="K197" s="23" t="str">
        <f>IFERROR(VLOOKUP($E197,私用_data!$C:$H,5,FALSE),"")</f>
        <v/>
      </c>
      <c r="L197" s="23" t="str">
        <f>IFERROR(VLOOKUP($E197,私用_data!$C:$H,6,FALSE),"")</f>
        <v/>
      </c>
      <c r="M197" s="23" t="str">
        <f>IF($B197="","","mkdir """&amp;N197&amp;""" &amp; """&amp;私用_概要!$C$7&amp;""" """&amp;N197&amp;"\"&amp;F197&amp;".lnk"" """&amp;D197&amp;"""")</f>
        <v/>
      </c>
      <c r="N197" s="23" t="str">
        <f>IF($B197="","",私用_概要!$C$4&amp;"\"&amp;K197&amp;"_"&amp;E197)</f>
        <v/>
      </c>
      <c r="O197" s="23" t="str">
        <f>IF($G197="-","",""""&amp;私用_概要!$C$7&amp;""" """&amp;$S197&amp;""" """&amp;$D197&amp;"""")</f>
        <v/>
      </c>
      <c r="P197" s="23" t="str">
        <f t="shared" ref="P197:P204" si="10">IF($G197="-","",L197)</f>
        <v/>
      </c>
      <c r="Q197" s="23" t="str">
        <f>IF(P197="","",COUNTIF(P$4:P197,P197))</f>
        <v/>
      </c>
      <c r="R197" s="23" t="str">
        <f t="shared" ref="R197:R204" si="11">IF($G197="-","",P197&amp;Q197&amp;"_"&amp;G197)</f>
        <v/>
      </c>
      <c r="S197" s="23" t="str">
        <f>IF($G197="-","",私用_概要!$C$5&amp;"\"&amp;R197&amp;".lnk")</f>
        <v/>
      </c>
      <c r="T197" s="23" t="str">
        <f>IF($H197="-","",""""&amp;私用_概要!$C$7&amp;""" """&amp;$U197&amp;""" """&amp;$D197&amp;"""")</f>
        <v/>
      </c>
      <c r="U197" s="23" t="str">
        <f>IF($H197="-","",私用_概要!$C$6&amp;"\"&amp;$H197&amp;".lnk")</f>
        <v/>
      </c>
    </row>
    <row r="198" spans="1:21">
      <c r="A198" s="23">
        <v>194</v>
      </c>
      <c r="E198" s="23" t="s">
        <v>201</v>
      </c>
      <c r="F198" s="23" t="s">
        <v>201</v>
      </c>
      <c r="G198" s="23" t="s">
        <v>201</v>
      </c>
      <c r="H198" s="23" t="s">
        <v>201</v>
      </c>
      <c r="J198" s="23" t="str">
        <f t="shared" ref="J198:J204" si="12">IF(OR($E198="-",COUNTIF(カテゴリ,E198)&gt;0),"","★NG★")</f>
        <v/>
      </c>
      <c r="K198" s="23" t="str">
        <f>IFERROR(VLOOKUP($E198,私用_data!$C:$H,5,FALSE),"")</f>
        <v/>
      </c>
      <c r="L198" s="23" t="str">
        <f>IFERROR(VLOOKUP($E198,私用_data!$C:$H,6,FALSE),"")</f>
        <v/>
      </c>
      <c r="M198" s="23" t="str">
        <f>IF($B198="","","mkdir """&amp;N198&amp;""" &amp; """&amp;私用_概要!$C$7&amp;""" """&amp;N198&amp;"\"&amp;F198&amp;".lnk"" """&amp;D198&amp;"""")</f>
        <v/>
      </c>
      <c r="N198" s="23" t="str">
        <f>IF($B198="","",私用_概要!$C$4&amp;"\"&amp;K198&amp;"_"&amp;E198)</f>
        <v/>
      </c>
      <c r="O198" s="23" t="str">
        <f>IF($G198="-","",""""&amp;私用_概要!$C$7&amp;""" """&amp;$S198&amp;""" """&amp;$D198&amp;"""")</f>
        <v/>
      </c>
      <c r="P198" s="23" t="str">
        <f t="shared" si="10"/>
        <v/>
      </c>
      <c r="Q198" s="23" t="str">
        <f>IF(P198="","",COUNTIF(P$4:P198,P198))</f>
        <v/>
      </c>
      <c r="R198" s="23" t="str">
        <f t="shared" si="11"/>
        <v/>
      </c>
      <c r="S198" s="23" t="str">
        <f>IF($G198="-","",私用_概要!$C$5&amp;"\"&amp;R198&amp;".lnk")</f>
        <v/>
      </c>
      <c r="T198" s="23" t="str">
        <f>IF($H198="-","",""""&amp;私用_概要!$C$7&amp;""" """&amp;$U198&amp;""" """&amp;$D198&amp;"""")</f>
        <v/>
      </c>
      <c r="U198" s="23" t="str">
        <f>IF($H198="-","",私用_概要!$C$6&amp;"\"&amp;$H198&amp;".lnk")</f>
        <v/>
      </c>
    </row>
    <row r="199" spans="1:21">
      <c r="A199" s="23">
        <v>195</v>
      </c>
      <c r="E199" s="23" t="s">
        <v>201</v>
      </c>
      <c r="F199" s="23" t="s">
        <v>201</v>
      </c>
      <c r="G199" s="23" t="s">
        <v>201</v>
      </c>
      <c r="H199" s="23" t="s">
        <v>201</v>
      </c>
      <c r="J199" s="23" t="str">
        <f t="shared" si="12"/>
        <v/>
      </c>
      <c r="K199" s="23" t="str">
        <f>IFERROR(VLOOKUP($E199,私用_data!$C:$H,5,FALSE),"")</f>
        <v/>
      </c>
      <c r="L199" s="23" t="str">
        <f>IFERROR(VLOOKUP($E199,私用_data!$C:$H,6,FALSE),"")</f>
        <v/>
      </c>
      <c r="M199" s="23" t="str">
        <f>IF($B199="","","mkdir """&amp;N199&amp;""" &amp; """&amp;私用_概要!$C$7&amp;""" """&amp;N199&amp;"\"&amp;F199&amp;".lnk"" """&amp;D199&amp;"""")</f>
        <v/>
      </c>
      <c r="N199" s="23" t="str">
        <f>IF($B199="","",私用_概要!$C$4&amp;"\"&amp;K199&amp;"_"&amp;E199)</f>
        <v/>
      </c>
      <c r="O199" s="23" t="str">
        <f>IF($G199="-","",""""&amp;私用_概要!$C$7&amp;""" """&amp;$S199&amp;""" """&amp;$D199&amp;"""")</f>
        <v/>
      </c>
      <c r="P199" s="23" t="str">
        <f t="shared" si="10"/>
        <v/>
      </c>
      <c r="Q199" s="23" t="str">
        <f>IF(P199="","",COUNTIF(P$4:P199,P199))</f>
        <v/>
      </c>
      <c r="R199" s="23" t="str">
        <f t="shared" si="11"/>
        <v/>
      </c>
      <c r="S199" s="23" t="str">
        <f>IF($G199="-","",私用_概要!$C$5&amp;"\"&amp;R199&amp;".lnk")</f>
        <v/>
      </c>
      <c r="T199" s="23" t="str">
        <f>IF($H199="-","",""""&amp;私用_概要!$C$7&amp;""" """&amp;$U199&amp;""" """&amp;$D199&amp;"""")</f>
        <v/>
      </c>
      <c r="U199" s="23" t="str">
        <f>IF($H199="-","",私用_概要!$C$6&amp;"\"&amp;$H199&amp;".lnk")</f>
        <v/>
      </c>
    </row>
    <row r="200" spans="1:21">
      <c r="A200" s="23">
        <v>196</v>
      </c>
      <c r="E200" s="23" t="s">
        <v>201</v>
      </c>
      <c r="F200" s="23" t="s">
        <v>201</v>
      </c>
      <c r="G200" s="23" t="s">
        <v>201</v>
      </c>
      <c r="H200" s="23" t="s">
        <v>201</v>
      </c>
      <c r="J200" s="23" t="str">
        <f t="shared" si="12"/>
        <v/>
      </c>
      <c r="K200" s="23" t="str">
        <f>IFERROR(VLOOKUP($E200,私用_data!$C:$H,5,FALSE),"")</f>
        <v/>
      </c>
      <c r="L200" s="23" t="str">
        <f>IFERROR(VLOOKUP($E200,私用_data!$C:$H,6,FALSE),"")</f>
        <v/>
      </c>
      <c r="M200" s="23" t="str">
        <f>IF($B200="","","mkdir """&amp;N200&amp;""" &amp; """&amp;私用_概要!$C$7&amp;""" """&amp;N200&amp;"\"&amp;F200&amp;".lnk"" """&amp;D200&amp;"""")</f>
        <v/>
      </c>
      <c r="N200" s="23" t="str">
        <f>IF($B200="","",私用_概要!$C$4&amp;"\"&amp;K200&amp;"_"&amp;E200)</f>
        <v/>
      </c>
      <c r="O200" s="23" t="str">
        <f>IF($G200="-","",""""&amp;私用_概要!$C$7&amp;""" """&amp;$S200&amp;""" """&amp;$D200&amp;"""")</f>
        <v/>
      </c>
      <c r="P200" s="23" t="str">
        <f t="shared" si="10"/>
        <v/>
      </c>
      <c r="Q200" s="23" t="str">
        <f>IF(P200="","",COUNTIF(P$4:P200,P200))</f>
        <v/>
      </c>
      <c r="R200" s="23" t="str">
        <f t="shared" si="11"/>
        <v/>
      </c>
      <c r="S200" s="23" t="str">
        <f>IF($G200="-","",私用_概要!$C$5&amp;"\"&amp;R200&amp;".lnk")</f>
        <v/>
      </c>
      <c r="T200" s="23" t="str">
        <f>IF($H200="-","",""""&amp;私用_概要!$C$7&amp;""" """&amp;$U200&amp;""" """&amp;$D200&amp;"""")</f>
        <v/>
      </c>
      <c r="U200" s="23" t="str">
        <f>IF($H200="-","",私用_概要!$C$6&amp;"\"&amp;$H200&amp;".lnk")</f>
        <v/>
      </c>
    </row>
    <row r="201" spans="1:21">
      <c r="A201" s="23">
        <v>197</v>
      </c>
      <c r="E201" s="23" t="s">
        <v>201</v>
      </c>
      <c r="F201" s="23" t="s">
        <v>201</v>
      </c>
      <c r="G201" s="23" t="s">
        <v>201</v>
      </c>
      <c r="H201" s="23" t="s">
        <v>201</v>
      </c>
      <c r="J201" s="23" t="str">
        <f t="shared" si="12"/>
        <v/>
      </c>
      <c r="K201" s="23" t="str">
        <f>IFERROR(VLOOKUP($E201,私用_data!$C:$H,5,FALSE),"")</f>
        <v/>
      </c>
      <c r="L201" s="23" t="str">
        <f>IFERROR(VLOOKUP($E201,私用_data!$C:$H,6,FALSE),"")</f>
        <v/>
      </c>
      <c r="M201" s="23" t="str">
        <f>IF($B201="","","mkdir """&amp;N201&amp;""" &amp; """&amp;私用_概要!$C$7&amp;""" """&amp;N201&amp;"\"&amp;F201&amp;".lnk"" """&amp;D201&amp;"""")</f>
        <v/>
      </c>
      <c r="N201" s="23" t="str">
        <f>IF($B201="","",私用_概要!$C$4&amp;"\"&amp;K201&amp;"_"&amp;E201)</f>
        <v/>
      </c>
      <c r="O201" s="23" t="str">
        <f>IF($G201="-","",""""&amp;私用_概要!$C$7&amp;""" """&amp;$S201&amp;""" """&amp;$D201&amp;"""")</f>
        <v/>
      </c>
      <c r="P201" s="23" t="str">
        <f t="shared" si="10"/>
        <v/>
      </c>
      <c r="Q201" s="23" t="str">
        <f>IF(P201="","",COUNTIF(P$4:P201,P201))</f>
        <v/>
      </c>
      <c r="R201" s="23" t="str">
        <f t="shared" si="11"/>
        <v/>
      </c>
      <c r="S201" s="23" t="str">
        <f>IF($G201="-","",私用_概要!$C$5&amp;"\"&amp;R201&amp;".lnk")</f>
        <v/>
      </c>
      <c r="T201" s="23" t="str">
        <f>IF($H201="-","",""""&amp;私用_概要!$C$7&amp;""" """&amp;$U201&amp;""" """&amp;$D201&amp;"""")</f>
        <v/>
      </c>
      <c r="U201" s="23" t="str">
        <f>IF($H201="-","",私用_概要!$C$6&amp;"\"&amp;$H201&amp;".lnk")</f>
        <v/>
      </c>
    </row>
    <row r="202" spans="1:21">
      <c r="A202" s="23">
        <v>198</v>
      </c>
      <c r="E202" s="23" t="s">
        <v>201</v>
      </c>
      <c r="F202" s="23" t="s">
        <v>201</v>
      </c>
      <c r="G202" s="23" t="s">
        <v>201</v>
      </c>
      <c r="H202" s="23" t="s">
        <v>201</v>
      </c>
      <c r="J202" s="23" t="str">
        <f t="shared" si="12"/>
        <v/>
      </c>
      <c r="K202" s="23" t="str">
        <f>IFERROR(VLOOKUP($E202,私用_data!$C:$H,5,FALSE),"")</f>
        <v/>
      </c>
      <c r="L202" s="23" t="str">
        <f>IFERROR(VLOOKUP($E202,私用_data!$C:$H,6,FALSE),"")</f>
        <v/>
      </c>
      <c r="M202" s="23" t="str">
        <f>IF($B202="","","mkdir """&amp;N202&amp;""" &amp; """&amp;私用_概要!$C$7&amp;""" """&amp;N202&amp;"\"&amp;F202&amp;".lnk"" """&amp;D202&amp;"""")</f>
        <v/>
      </c>
      <c r="N202" s="23" t="str">
        <f>IF($B202="","",私用_概要!$C$4&amp;"\"&amp;K202&amp;"_"&amp;E202)</f>
        <v/>
      </c>
      <c r="O202" s="23" t="str">
        <f>IF($G202="-","",""""&amp;私用_概要!$C$7&amp;""" """&amp;$S202&amp;""" """&amp;$D202&amp;"""")</f>
        <v/>
      </c>
      <c r="P202" s="23" t="str">
        <f t="shared" si="10"/>
        <v/>
      </c>
      <c r="Q202" s="23" t="str">
        <f>IF(P202="","",COUNTIF(P$4:P202,P202))</f>
        <v/>
      </c>
      <c r="R202" s="23" t="str">
        <f t="shared" si="11"/>
        <v/>
      </c>
      <c r="S202" s="23" t="str">
        <f>IF($G202="-","",私用_概要!$C$5&amp;"\"&amp;R202&amp;".lnk")</f>
        <v/>
      </c>
      <c r="T202" s="23" t="str">
        <f>IF($H202="-","",""""&amp;私用_概要!$C$7&amp;""" """&amp;$U202&amp;""" """&amp;$D202&amp;"""")</f>
        <v/>
      </c>
      <c r="U202" s="23" t="str">
        <f>IF($H202="-","",私用_概要!$C$6&amp;"\"&amp;$H202&amp;".lnk")</f>
        <v/>
      </c>
    </row>
    <row r="203" spans="1:21">
      <c r="A203" s="23">
        <v>199</v>
      </c>
      <c r="E203" s="23" t="s">
        <v>201</v>
      </c>
      <c r="F203" s="23" t="s">
        <v>201</v>
      </c>
      <c r="G203" s="23" t="s">
        <v>201</v>
      </c>
      <c r="H203" s="23" t="s">
        <v>201</v>
      </c>
      <c r="J203" s="23" t="str">
        <f t="shared" si="12"/>
        <v/>
      </c>
      <c r="K203" s="23" t="str">
        <f>IFERROR(VLOOKUP($E203,私用_data!$C:$H,5,FALSE),"")</f>
        <v/>
      </c>
      <c r="L203" s="23" t="str">
        <f>IFERROR(VLOOKUP($E203,私用_data!$C:$H,6,FALSE),"")</f>
        <v/>
      </c>
      <c r="M203" s="23" t="str">
        <f>IF($B203="","","mkdir """&amp;N203&amp;""" &amp; """&amp;私用_概要!$C$7&amp;""" """&amp;N203&amp;"\"&amp;F203&amp;".lnk"" """&amp;D203&amp;"""")</f>
        <v/>
      </c>
      <c r="N203" s="23" t="str">
        <f>IF($B203="","",私用_概要!$C$4&amp;"\"&amp;K203&amp;"_"&amp;E203)</f>
        <v/>
      </c>
      <c r="O203" s="23" t="str">
        <f>IF($G203="-","",""""&amp;私用_概要!$C$7&amp;""" """&amp;$S203&amp;""" """&amp;$D203&amp;"""")</f>
        <v/>
      </c>
      <c r="P203" s="23" t="str">
        <f t="shared" si="10"/>
        <v/>
      </c>
      <c r="Q203" s="23" t="str">
        <f>IF(P203="","",COUNTIF(P$4:P203,P203))</f>
        <v/>
      </c>
      <c r="R203" s="23" t="str">
        <f t="shared" si="11"/>
        <v/>
      </c>
      <c r="S203" s="23" t="str">
        <f>IF($G203="-","",私用_概要!$C$5&amp;"\"&amp;R203&amp;".lnk")</f>
        <v/>
      </c>
      <c r="T203" s="23" t="str">
        <f>IF($H203="-","",""""&amp;私用_概要!$C$7&amp;""" """&amp;$U203&amp;""" """&amp;$D203&amp;"""")</f>
        <v/>
      </c>
      <c r="U203" s="23" t="str">
        <f>IF($H203="-","",私用_概要!$C$6&amp;"\"&amp;$H203&amp;".lnk")</f>
        <v/>
      </c>
    </row>
    <row r="204" spans="1:21">
      <c r="A204" s="23">
        <v>200</v>
      </c>
      <c r="E204" s="23" t="s">
        <v>201</v>
      </c>
      <c r="F204" s="23" t="s">
        <v>201</v>
      </c>
      <c r="G204" s="23" t="s">
        <v>201</v>
      </c>
      <c r="H204" s="23" t="s">
        <v>201</v>
      </c>
      <c r="J204" s="23" t="str">
        <f t="shared" si="12"/>
        <v/>
      </c>
      <c r="K204" s="23" t="str">
        <f>IFERROR(VLOOKUP($E204,私用_data!$C:$H,5,FALSE),"")</f>
        <v/>
      </c>
      <c r="L204" s="23" t="str">
        <f>IFERROR(VLOOKUP($E204,私用_data!$C:$H,6,FALSE),"")</f>
        <v/>
      </c>
      <c r="M204" s="23" t="str">
        <f>IF($B204="","","mkdir """&amp;N204&amp;""" &amp; """&amp;私用_概要!$C$7&amp;""" """&amp;N204&amp;"\"&amp;F204&amp;".lnk"" """&amp;D204&amp;"""")</f>
        <v/>
      </c>
      <c r="N204" s="23" t="str">
        <f>IF($B204="","",私用_概要!$C$4&amp;"\"&amp;K204&amp;"_"&amp;E204)</f>
        <v/>
      </c>
      <c r="O204" s="23" t="str">
        <f>IF($G204="-","",""""&amp;私用_概要!$C$7&amp;""" """&amp;$S204&amp;""" """&amp;$D204&amp;"""")</f>
        <v/>
      </c>
      <c r="P204" s="23" t="str">
        <f t="shared" si="10"/>
        <v/>
      </c>
      <c r="Q204" s="23" t="str">
        <f>IF(P204="","",COUNTIF(P$4:P204,P204))</f>
        <v/>
      </c>
      <c r="R204" s="23" t="str">
        <f t="shared" si="11"/>
        <v/>
      </c>
      <c r="S204" s="23" t="str">
        <f>IF($G204="-","",私用_概要!$C$5&amp;"\"&amp;R204&amp;".lnk")</f>
        <v/>
      </c>
      <c r="T204" s="23" t="str">
        <f>IF($H204="-","",""""&amp;私用_概要!$C$7&amp;""" """&amp;$U204&amp;""" """&amp;$D204&amp;"""")</f>
        <v/>
      </c>
      <c r="U204" s="23" t="str">
        <f>IF($H204="-","",私用_概要!$C$6&amp;"\"&amp;$H204&amp;".lnk")</f>
        <v/>
      </c>
    </row>
  </sheetData>
  <autoFilter ref="A3:J111" xr:uid="{00000000-0001-0000-0000-000000000000}">
    <sortState xmlns:xlrd2="http://schemas.microsoft.com/office/spreadsheetml/2017/richdata2" ref="A4:J111">
      <sortCondition ref="A3:A111"/>
    </sortState>
  </autoFilter>
  <phoneticPr fontId="3"/>
  <dataValidations count="1">
    <dataValidation type="list" allowBlank="1" showInputMessage="1" showErrorMessage="1" sqref="E5:E204" xr:uid="{918352BF-42F9-44BF-BE57-70124DE13A41}">
      <formula1>カテゴリ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DDDF-0DCA-4EEE-BC40-601E6CB0772B}">
  <sheetPr codeName="Sheet7">
    <tabColor theme="9" tint="0.79998168889431442"/>
    <outlinePr summaryBelow="0" summaryRight="0"/>
  </sheetPr>
  <dimension ref="A2:O110"/>
  <sheetViews>
    <sheetView tabSelected="1" zoomScaleNormal="100" workbookViewId="0">
      <pane xSplit="2" ySplit="3" topLeftCell="C5" activePane="bottomRight" state="frozen"/>
      <selection activeCell="D54" sqref="D54"/>
      <selection pane="topRight" activeCell="D54" sqref="D54"/>
      <selection pane="bottomLeft" activeCell="D54" sqref="D54"/>
      <selection pane="bottomRight" activeCell="C52" sqref="C52"/>
    </sheetView>
  </sheetViews>
  <sheetFormatPr defaultColWidth="11.83203125" defaultRowHeight="11.25" outlineLevelCol="1"/>
  <cols>
    <col min="1" max="1" width="7.6640625" style="23" bestFit="1" customWidth="1"/>
    <col min="2" max="2" width="50.6640625" style="23" customWidth="1"/>
    <col min="3" max="3" width="76.1640625" style="23" bestFit="1" customWidth="1"/>
    <col min="4" max="4" width="34" style="23" bestFit="1" customWidth="1"/>
    <col min="5" max="5" width="40.6640625" style="23" bestFit="1" customWidth="1"/>
    <col min="6" max="6" width="35" style="23" customWidth="1"/>
    <col min="7" max="7" width="1.83203125" style="23" customWidth="1"/>
    <col min="8" max="8" width="11.6640625" style="23" customWidth="1" collapsed="1"/>
    <col min="9" max="9" width="8.6640625" style="23" hidden="1" customWidth="1" outlineLevel="1"/>
    <col min="10" max="10" width="9" style="23" customWidth="1" collapsed="1"/>
    <col min="11" max="11" width="49.5" style="23" hidden="1" customWidth="1" outlineLevel="1"/>
    <col min="12" max="12" width="11.83203125" style="23" hidden="1" customWidth="1" outlineLevel="1"/>
    <col min="13" max="13" width="15.33203125" style="23" customWidth="1" collapsed="1"/>
    <col min="14" max="14" width="11.83203125" style="23" hidden="1" customWidth="1" outlineLevel="1"/>
    <col min="15" max="16384" width="11.83203125" style="23"/>
  </cols>
  <sheetData>
    <row r="2" spans="1:15">
      <c r="D2" s="26" t="s">
        <v>425</v>
      </c>
      <c r="E2" s="26" t="s">
        <v>182</v>
      </c>
      <c r="F2" s="26" t="s">
        <v>183</v>
      </c>
      <c r="H2" s="27" t="s">
        <v>185</v>
      </c>
      <c r="I2" s="27"/>
      <c r="J2" s="27" t="s">
        <v>186</v>
      </c>
      <c r="K2" s="27"/>
      <c r="L2" s="27"/>
      <c r="M2" s="27" t="s">
        <v>183</v>
      </c>
      <c r="N2" s="27"/>
    </row>
    <row r="3" spans="1:15">
      <c r="A3" s="23" t="s">
        <v>187</v>
      </c>
      <c r="B3" s="23" t="s">
        <v>188</v>
      </c>
      <c r="C3" s="23" t="s">
        <v>426</v>
      </c>
      <c r="F3" s="23" t="s">
        <v>427</v>
      </c>
      <c r="H3" s="28" t="s">
        <v>194</v>
      </c>
      <c r="I3" s="28" t="s">
        <v>195</v>
      </c>
      <c r="J3" s="28" t="s">
        <v>194</v>
      </c>
      <c r="K3" s="28" t="s">
        <v>196</v>
      </c>
      <c r="L3" s="28" t="s">
        <v>196</v>
      </c>
      <c r="M3" s="28" t="s">
        <v>194</v>
      </c>
      <c r="N3" s="28" t="s">
        <v>196</v>
      </c>
    </row>
    <row r="4" spans="1:15" ht="4.5" customHeight="1"/>
    <row r="5" spans="1:15">
      <c r="A5" s="23">
        <v>1</v>
      </c>
      <c r="B5" s="23" t="str">
        <f>[1]!getfilename(C5)</f>
        <v>UserDefHotKey2.ahk</v>
      </c>
      <c r="C5" s="23" t="s">
        <v>428</v>
      </c>
      <c r="D5" s="23" t="s">
        <v>201</v>
      </c>
      <c r="E5" s="23" t="s">
        <v>201</v>
      </c>
      <c r="F5" s="23" t="str">
        <f>$B5</f>
        <v>UserDefHotKey2.ahk</v>
      </c>
      <c r="H5" s="23" t="str">
        <f>IF($D5="-","","mkdir """&amp;私用_概要!$C$4&amp;"\"&amp;私用_概要!$C$8&amp;""" &amp; """&amp;私用_概要!$C$7&amp;""" """&amp;$I5&amp;""" """&amp;$C5&amp;"""")</f>
        <v/>
      </c>
      <c r="I5" s="23" t="str">
        <f>IF($D5="-","",私用_概要!$C$4&amp;"\"&amp;私用_概要!$C$8&amp;"\"&amp;D5&amp;".lnk")</f>
        <v/>
      </c>
      <c r="J5" s="23" t="str">
        <f>IF($E5="-","",""""&amp;私用_概要!$C$7&amp;""" """&amp;$L5&amp;""" """&amp;$C5&amp;"""")</f>
        <v/>
      </c>
      <c r="K5" s="23" t="str">
        <f>IF($E5="-","","800_"&amp;$E5&amp;".lnk")</f>
        <v/>
      </c>
      <c r="L5" s="23" t="str">
        <f>IF($E5="-","",私用_概要!$C$5&amp;"\"&amp;K5)</f>
        <v/>
      </c>
      <c r="M5" s="23" t="str">
        <f>IF($F5="-","",""""&amp;私用_概要!$C$7&amp;""" """&amp;$N5&amp;""" """&amp;$C5&amp;"""")</f>
        <v>"C:\codes\vbs\command\CreateShortcutFile.vbs" "%USERPROFILE%\AppData\Roaming\Microsoft\Windows\Start Menu\Programs\Startup\UserDefHotKey2.ahk.lnk" "C:\codes\ahk\UserDefHotKey2.ahk"</v>
      </c>
      <c r="N5" s="23" t="str">
        <f>IF($F5="-","",私用_概要!$C$6&amp;"\"&amp;$F5&amp;".lnk")</f>
        <v>%USERPROFILE%\AppData\Roaming\Microsoft\Windows\Start Menu\Programs\Startup\UserDefHotKey2.ahk.lnk</v>
      </c>
      <c r="O5" s="23" t="s">
        <v>429</v>
      </c>
    </row>
    <row r="6" spans="1:15">
      <c r="A6" s="23">
        <v>2</v>
      </c>
      <c r="B6" s="23" t="str">
        <f>[1]!getfilename(C6)</f>
        <v>AddString2FileFolder.vbs</v>
      </c>
      <c r="C6" s="23" t="s">
        <v>430</v>
      </c>
      <c r="D6" s="23" t="s">
        <v>201</v>
      </c>
      <c r="E6" s="23" t="str">
        <f t="shared" ref="E6:E41" si="0">$B6</f>
        <v>AddString2FileFolder.vbs</v>
      </c>
      <c r="F6" s="23" t="s">
        <v>201</v>
      </c>
      <c r="H6" s="23" t="str">
        <f>IF($D6="-","","mkdir """&amp;私用_概要!$C$4&amp;"\"&amp;私用_概要!$C$8&amp;""" &amp; """&amp;私用_概要!$C$7&amp;""" """&amp;$I6&amp;""" """&amp;$C6&amp;"""")</f>
        <v/>
      </c>
      <c r="I6" s="23" t="str">
        <f>IF($D6="-","",私用_概要!$C$4&amp;"\"&amp;私用_概要!$C$8&amp;"\"&amp;D6&amp;".lnk")</f>
        <v/>
      </c>
      <c r="J6" s="23" t="str">
        <f>IF($E6="-","",""""&amp;私用_概要!$C$7&amp;""" """&amp;$L6&amp;""" """&amp;$C6&amp;"""")</f>
        <v>"C:\codes\vbs\command\CreateShortcutFile.vbs" "%USERPROFILE%\AppData\Roaming\Microsoft\Windows\SendTo\800_AddString2FileFolder.vbs.lnk" "C:\codes\vbs\tools\win\file_ope\AddString2FileFolder.vbs"</v>
      </c>
      <c r="K6" s="23" t="str">
        <f t="shared" ref="K6:K69" si="1">IF($E6="-","","800_"&amp;$E6&amp;".lnk")</f>
        <v>800_AddString2FileFolder.vbs.lnk</v>
      </c>
      <c r="L6" s="23" t="str">
        <f>IF($E6="-","",私用_概要!$C$5&amp;"\"&amp;K6)</f>
        <v>%USERPROFILE%\AppData\Roaming\Microsoft\Windows\SendTo\800_AddString2FileFolder.vbs.lnk</v>
      </c>
      <c r="M6" s="23" t="str">
        <f>IF($F6="-","",""""&amp;私用_概要!$C$7&amp;""" """&amp;$N6&amp;""" """&amp;$C6&amp;"""")</f>
        <v/>
      </c>
      <c r="N6" s="23" t="str">
        <f>IF($F6="-","",私用_概要!$C$6&amp;"\"&amp;$F6&amp;".lnk")</f>
        <v/>
      </c>
      <c r="O6" s="23" t="s">
        <v>429</v>
      </c>
    </row>
    <row r="7" spans="1:15">
      <c r="A7" s="23">
        <v>3</v>
      </c>
      <c r="B7" s="23" t="str">
        <f>[1]!getfilename(C7)</f>
        <v>BackUpFile.vbs</v>
      </c>
      <c r="C7" s="23" t="s">
        <v>431</v>
      </c>
      <c r="D7" s="23" t="s">
        <v>201</v>
      </c>
      <c r="E7" s="23" t="str">
        <f t="shared" si="0"/>
        <v>BackUpFile.vbs</v>
      </c>
      <c r="F7" s="23" t="s">
        <v>201</v>
      </c>
      <c r="H7" s="23" t="str">
        <f>IF($D7="-","","mkdir """&amp;私用_概要!$C$4&amp;"\"&amp;私用_概要!$C$8&amp;""" &amp; """&amp;私用_概要!$C$7&amp;""" """&amp;$I7&amp;""" """&amp;$C7&amp;"""")</f>
        <v/>
      </c>
      <c r="I7" s="23" t="str">
        <f>IF($D7="-","",私用_概要!$C$4&amp;"\"&amp;私用_概要!$C$8&amp;"\"&amp;D7&amp;".lnk")</f>
        <v/>
      </c>
      <c r="J7" s="23" t="str">
        <f>IF($E7="-","",""""&amp;私用_概要!$C$7&amp;""" """&amp;$L7&amp;""" """&amp;$C7&amp;"""")</f>
        <v>"C:\codes\vbs\command\CreateShortcutFile.vbs" "%USERPROFILE%\AppData\Roaming\Microsoft\Windows\SendTo\800_BackUpFile.vbs.lnk" "C:\codes\vbs\tools\win\file_ope\BackUpFile.vbs"</v>
      </c>
      <c r="K7" s="23" t="str">
        <f t="shared" si="1"/>
        <v>800_BackUpFile.vbs.lnk</v>
      </c>
      <c r="L7" s="23" t="str">
        <f>IF($E7="-","",私用_概要!$C$5&amp;"\"&amp;K7)</f>
        <v>%USERPROFILE%\AppData\Roaming\Microsoft\Windows\SendTo\800_BackUpFile.vbs.lnk</v>
      </c>
      <c r="M7" s="23" t="str">
        <f>IF($F7="-","",""""&amp;私用_概要!$C$7&amp;""" """&amp;$N7&amp;""" """&amp;$C7&amp;"""")</f>
        <v/>
      </c>
      <c r="N7" s="23" t="str">
        <f>IF($F7="-","",私用_概要!$C$6&amp;"\"&amp;$F7&amp;".lnk")</f>
        <v/>
      </c>
      <c r="O7" s="23" t="s">
        <v>429</v>
      </c>
    </row>
    <row r="8" spans="1:15">
      <c r="A8" s="23">
        <v>4</v>
      </c>
      <c r="B8" s="23" t="str">
        <f>[1]!getfilename(C8)</f>
        <v>BackUpMemoFiles.vbs</v>
      </c>
      <c r="C8" s="23" t="s">
        <v>432</v>
      </c>
      <c r="D8" s="23" t="s">
        <v>201</v>
      </c>
      <c r="E8" s="23" t="str">
        <f t="shared" si="0"/>
        <v>BackUpMemoFiles.vbs</v>
      </c>
      <c r="F8" s="23" t="s">
        <v>201</v>
      </c>
      <c r="H8" s="23" t="str">
        <f>IF($D8="-","","mkdir """&amp;私用_概要!$C$4&amp;"\"&amp;私用_概要!$C$8&amp;""" &amp; """&amp;私用_概要!$C$7&amp;""" """&amp;$I8&amp;""" """&amp;$C8&amp;"""")</f>
        <v/>
      </c>
      <c r="I8" s="23" t="str">
        <f>IF($D8="-","",私用_概要!$C$4&amp;"\"&amp;私用_概要!$C$8&amp;"\"&amp;D8&amp;".lnk")</f>
        <v/>
      </c>
      <c r="J8" s="23" t="str">
        <f>IF($E8="-","",""""&amp;私用_概要!$C$7&amp;""" """&amp;$L8&amp;""" """&amp;$C8&amp;"""")</f>
        <v>"C:\codes\vbs\command\CreateShortcutFile.vbs" "%USERPROFILE%\AppData\Roaming\Microsoft\Windows\SendTo\800_BackUpMemoFiles.vbs.lnk" "C:\codes\vbs\tools\win\file_ope\BackUpMemoFiles.vbs"</v>
      </c>
      <c r="K8" s="23" t="str">
        <f t="shared" si="1"/>
        <v>800_BackUpMemoFiles.vbs.lnk</v>
      </c>
      <c r="L8" s="23" t="str">
        <f>IF($E8="-","",私用_概要!$C$5&amp;"\"&amp;K8)</f>
        <v>%USERPROFILE%\AppData\Roaming\Microsoft\Windows\SendTo\800_BackUpMemoFiles.vbs.lnk</v>
      </c>
      <c r="M8" s="23" t="str">
        <f>IF($F8="-","",""""&amp;私用_概要!$C$7&amp;""" """&amp;$N8&amp;""" """&amp;$C8&amp;"""")</f>
        <v/>
      </c>
      <c r="N8" s="23" t="str">
        <f>IF($F8="-","",私用_概要!$C$6&amp;"\"&amp;$F8&amp;".lnk")</f>
        <v/>
      </c>
      <c r="O8" s="23" t="s">
        <v>429</v>
      </c>
    </row>
    <row r="9" spans="1:15">
      <c r="A9" s="23">
        <v>5</v>
      </c>
      <c r="B9" s="23" t="str">
        <f>[1]!getfilename(C9)</f>
        <v>CopyRefFile.vbs</v>
      </c>
      <c r="C9" s="23" t="s">
        <v>433</v>
      </c>
      <c r="D9" s="23" t="s">
        <v>201</v>
      </c>
      <c r="E9" s="23" t="str">
        <f t="shared" si="0"/>
        <v>CopyRefFile.vbs</v>
      </c>
      <c r="F9" s="23" t="s">
        <v>201</v>
      </c>
      <c r="H9" s="23" t="str">
        <f>IF($D9="-","","mkdir """&amp;私用_概要!$C$4&amp;"\"&amp;私用_概要!$C$8&amp;""" &amp; """&amp;私用_概要!$C$7&amp;""" """&amp;$I9&amp;""" """&amp;$C9&amp;"""")</f>
        <v/>
      </c>
      <c r="I9" s="23" t="str">
        <f>IF($D9="-","",私用_概要!$C$4&amp;"\"&amp;私用_概要!$C$8&amp;"\"&amp;D9&amp;".lnk")</f>
        <v/>
      </c>
      <c r="J9" s="23" t="str">
        <f>IF($E9="-","",""""&amp;私用_概要!$C$7&amp;""" """&amp;$L9&amp;""" """&amp;$C9&amp;"""")</f>
        <v>"C:\codes\vbs\command\CreateShortcutFile.vbs" "%USERPROFILE%\AppData\Roaming\Microsoft\Windows\SendTo\800_CopyRefFile.vbs.lnk" "C:\codes\vbs\tools\win\file_ope\CopyRefFile.vbs"</v>
      </c>
      <c r="K9" s="23" t="str">
        <f t="shared" si="1"/>
        <v>800_CopyRefFile.vbs.lnk</v>
      </c>
      <c r="L9" s="23" t="str">
        <f>IF($E9="-","",私用_概要!$C$5&amp;"\"&amp;K9)</f>
        <v>%USERPROFILE%\AppData\Roaming\Microsoft\Windows\SendTo\800_CopyRefFile.vbs.lnk</v>
      </c>
      <c r="M9" s="23" t="str">
        <f>IF($F9="-","",""""&amp;私用_概要!$C$7&amp;""" """&amp;$N9&amp;""" """&amp;$C9&amp;"""")</f>
        <v/>
      </c>
      <c r="N9" s="23" t="str">
        <f>IF($F9="-","",私用_概要!$C$6&amp;"\"&amp;$F9&amp;".lnk")</f>
        <v/>
      </c>
      <c r="O9" s="23" t="s">
        <v>429</v>
      </c>
    </row>
    <row r="10" spans="1:15">
      <c r="A10" s="23">
        <v>6</v>
      </c>
      <c r="B10" s="23" t="str">
        <f>[1]!getfilename(C10)</f>
        <v>CopyRefFileFromWeb.vbs</v>
      </c>
      <c r="C10" s="23" t="s">
        <v>434</v>
      </c>
      <c r="D10" s="23" t="s">
        <v>201</v>
      </c>
      <c r="E10" s="23" t="str">
        <f t="shared" si="0"/>
        <v>CopyRefFileFromWeb.vbs</v>
      </c>
      <c r="F10" s="23" t="s">
        <v>201</v>
      </c>
      <c r="H10" s="23" t="str">
        <f>IF($D10="-","","mkdir """&amp;私用_概要!$C$4&amp;"\"&amp;私用_概要!$C$8&amp;""" &amp; """&amp;私用_概要!$C$7&amp;""" """&amp;$I10&amp;""" """&amp;$C10&amp;"""")</f>
        <v/>
      </c>
      <c r="I10" s="23" t="str">
        <f>IF($D10="-","",私用_概要!$C$4&amp;"\"&amp;私用_概要!$C$8&amp;"\"&amp;D10&amp;".lnk")</f>
        <v/>
      </c>
      <c r="J10" s="23" t="str">
        <f>IF($E10="-","",""""&amp;私用_概要!$C$7&amp;""" """&amp;$L10&amp;""" """&amp;$C10&amp;"""")</f>
        <v>"C:\codes\vbs\command\CreateShortcutFile.vbs" "%USERPROFILE%\AppData\Roaming\Microsoft\Windows\SendTo\800_CopyRefFileFromWeb.vbs.lnk" "C:\codes\vbs\tools\win\file_ope\CopyRefFileFromWeb.vbs"</v>
      </c>
      <c r="K10" s="23" t="str">
        <f t="shared" si="1"/>
        <v>800_CopyRefFileFromWeb.vbs.lnk</v>
      </c>
      <c r="L10" s="23" t="str">
        <f>IF($E10="-","",私用_概要!$C$5&amp;"\"&amp;K10)</f>
        <v>%USERPROFILE%\AppData\Roaming\Microsoft\Windows\SendTo\800_CopyRefFileFromWeb.vbs.lnk</v>
      </c>
      <c r="M10" s="23" t="str">
        <f>IF($F10="-","",""""&amp;私用_概要!$C$7&amp;""" """&amp;$N10&amp;""" """&amp;$C10&amp;"""")</f>
        <v/>
      </c>
      <c r="N10" s="23" t="str">
        <f>IF($F10="-","",私用_概要!$C$6&amp;"\"&amp;$F10&amp;".lnk")</f>
        <v/>
      </c>
      <c r="O10" s="23" t="s">
        <v>429</v>
      </c>
    </row>
    <row r="11" spans="1:15">
      <c r="A11" s="23">
        <v>7</v>
      </c>
      <c r="B11" s="23" t="str">
        <f>[1]!getfilename(C11)</f>
        <v>CopyToDir.vbs</v>
      </c>
      <c r="C11" s="23" t="s">
        <v>435</v>
      </c>
      <c r="D11" s="23" t="s">
        <v>201</v>
      </c>
      <c r="E11" s="23" t="str">
        <f t="shared" si="0"/>
        <v>CopyToDir.vbs</v>
      </c>
      <c r="F11" s="23" t="s">
        <v>201</v>
      </c>
      <c r="H11" s="23" t="str">
        <f>IF($D11="-","","mkdir """&amp;私用_概要!$C$4&amp;"\"&amp;私用_概要!$C$8&amp;""" &amp; """&amp;私用_概要!$C$7&amp;""" """&amp;$I11&amp;""" """&amp;$C11&amp;"""")</f>
        <v/>
      </c>
      <c r="I11" s="23" t="str">
        <f>IF($D11="-","",私用_概要!$C$4&amp;"\"&amp;私用_概要!$C$8&amp;"\"&amp;D11&amp;".lnk")</f>
        <v/>
      </c>
      <c r="J11" s="23" t="str">
        <f>IF($E11="-","",""""&amp;私用_概要!$C$7&amp;""" """&amp;$L11&amp;""" """&amp;$C11&amp;"""")</f>
        <v>"C:\codes\vbs\command\CreateShortcutFile.vbs" "%USERPROFILE%\AppData\Roaming\Microsoft\Windows\SendTo\800_CopyToDir.vbs.lnk" "C:\codes\vbs\tools\win\file_ope\CopyToDir.vbs"</v>
      </c>
      <c r="K11" s="23" t="str">
        <f t="shared" si="1"/>
        <v>800_CopyToDir.vbs.lnk</v>
      </c>
      <c r="L11" s="23" t="str">
        <f>IF($E11="-","",私用_概要!$C$5&amp;"\"&amp;K11)</f>
        <v>%USERPROFILE%\AppData\Roaming\Microsoft\Windows\SendTo\800_CopyToDir.vbs.lnk</v>
      </c>
      <c r="M11" s="23" t="str">
        <f>IF($F11="-","",""""&amp;私用_概要!$C$7&amp;""" """&amp;$N11&amp;""" """&amp;$C11&amp;"""")</f>
        <v/>
      </c>
      <c r="N11" s="23" t="str">
        <f>IF($F11="-","",私用_概要!$C$6&amp;"\"&amp;$F11&amp;".lnk")</f>
        <v/>
      </c>
      <c r="O11" s="23" t="s">
        <v>429</v>
      </c>
    </row>
    <row r="12" spans="1:15">
      <c r="A12" s="23">
        <v>8</v>
      </c>
      <c r="B12" s="23" t="str">
        <f>[1]!getfilename(C12)</f>
        <v>CpyAndAddModDate.vbs</v>
      </c>
      <c r="C12" s="23" t="s">
        <v>436</v>
      </c>
      <c r="D12" s="23" t="s">
        <v>201</v>
      </c>
      <c r="E12" s="23" t="s">
        <v>201</v>
      </c>
      <c r="F12" s="23" t="s">
        <v>201</v>
      </c>
      <c r="H12" s="23" t="str">
        <f>IF($D12="-","","mkdir """&amp;私用_概要!$C$4&amp;"\"&amp;私用_概要!$C$8&amp;""" &amp; """&amp;私用_概要!$C$7&amp;""" """&amp;$I12&amp;""" """&amp;$C12&amp;"""")</f>
        <v/>
      </c>
      <c r="I12" s="23" t="str">
        <f>IF($D12="-","",私用_概要!$C$4&amp;"\"&amp;私用_概要!$C$8&amp;"\"&amp;D12&amp;".lnk")</f>
        <v/>
      </c>
      <c r="J12" s="23" t="str">
        <f>IF($E12="-","",""""&amp;私用_概要!$C$7&amp;""" """&amp;$L12&amp;""" """&amp;$C12&amp;"""")</f>
        <v/>
      </c>
      <c r="K12" s="23" t="str">
        <f t="shared" si="1"/>
        <v/>
      </c>
      <c r="L12" s="23" t="str">
        <f>IF($E12="-","",私用_概要!$C$5&amp;"\"&amp;K12)</f>
        <v/>
      </c>
      <c r="M12" s="23" t="str">
        <f>IF($F12="-","",""""&amp;私用_概要!$C$7&amp;""" """&amp;$N12&amp;""" """&amp;$C12&amp;"""")</f>
        <v/>
      </c>
      <c r="N12" s="23" t="str">
        <f>IF($F12="-","",私用_概要!$C$6&amp;"\"&amp;$F12&amp;".lnk")</f>
        <v/>
      </c>
      <c r="O12" s="23" t="s">
        <v>429</v>
      </c>
    </row>
    <row r="13" spans="1:15">
      <c r="A13" s="23">
        <v>9</v>
      </c>
      <c r="B13" s="23" t="str">
        <f>[1]!getfilename(C13)</f>
        <v>CpyAndAddNowDate.vbs</v>
      </c>
      <c r="C13" s="23" t="s">
        <v>437</v>
      </c>
      <c r="D13" s="23" t="s">
        <v>201</v>
      </c>
      <c r="E13" s="23" t="s">
        <v>201</v>
      </c>
      <c r="F13" s="23" t="s">
        <v>201</v>
      </c>
      <c r="H13" s="23" t="str">
        <f>IF($D13="-","","mkdir """&amp;私用_概要!$C$4&amp;"\"&amp;私用_概要!$C$8&amp;""" &amp; """&amp;私用_概要!$C$7&amp;""" """&amp;$I13&amp;""" """&amp;$C13&amp;"""")</f>
        <v/>
      </c>
      <c r="I13" s="23" t="str">
        <f>IF($D13="-","",私用_概要!$C$4&amp;"\"&amp;私用_概要!$C$8&amp;"\"&amp;D13&amp;".lnk")</f>
        <v/>
      </c>
      <c r="J13" s="23" t="str">
        <f>IF($E13="-","",""""&amp;私用_概要!$C$7&amp;""" """&amp;$L13&amp;""" """&amp;$C13&amp;"""")</f>
        <v/>
      </c>
      <c r="K13" s="23" t="str">
        <f t="shared" si="1"/>
        <v/>
      </c>
      <c r="L13" s="23" t="str">
        <f>IF($E13="-","",私用_概要!$C$5&amp;"\"&amp;K13)</f>
        <v/>
      </c>
      <c r="M13" s="23" t="str">
        <f>IF($F13="-","",""""&amp;私用_概要!$C$7&amp;""" """&amp;$N13&amp;""" """&amp;$C13&amp;"""")</f>
        <v/>
      </c>
      <c r="N13" s="23" t="str">
        <f>IF($F13="-","",私用_概要!$C$6&amp;"\"&amp;$F13&amp;".lnk")</f>
        <v/>
      </c>
      <c r="O13" s="23" t="s">
        <v>429</v>
      </c>
    </row>
    <row r="14" spans="1:15">
      <c r="A14" s="23">
        <v>10</v>
      </c>
      <c r="B14" s="23" t="str">
        <f>[1]!getfilename(C14)</f>
        <v>CpyAndAddOldDate.vbs</v>
      </c>
      <c r="C14" s="23" t="s">
        <v>438</v>
      </c>
      <c r="D14" s="23" t="s">
        <v>201</v>
      </c>
      <c r="E14" s="23" t="s">
        <v>201</v>
      </c>
      <c r="F14" s="23" t="s">
        <v>201</v>
      </c>
      <c r="H14" s="23" t="str">
        <f>IF($D14="-","","mkdir """&amp;私用_概要!$C$4&amp;"\"&amp;私用_概要!$C$8&amp;""" &amp; """&amp;私用_概要!$C$7&amp;""" """&amp;$I14&amp;""" """&amp;$C14&amp;"""")</f>
        <v/>
      </c>
      <c r="I14" s="23" t="str">
        <f>IF($D14="-","",私用_概要!$C$4&amp;"\"&amp;私用_概要!$C$8&amp;"\"&amp;D14&amp;".lnk")</f>
        <v/>
      </c>
      <c r="J14" s="23" t="str">
        <f>IF($E14="-","",""""&amp;私用_概要!$C$7&amp;""" """&amp;$L14&amp;""" """&amp;$C14&amp;"""")</f>
        <v/>
      </c>
      <c r="K14" s="23" t="str">
        <f t="shared" si="1"/>
        <v/>
      </c>
      <c r="L14" s="23" t="str">
        <f>IF($E14="-","",私用_概要!$C$5&amp;"\"&amp;K14)</f>
        <v/>
      </c>
      <c r="M14" s="23" t="str">
        <f>IF($F14="-","",""""&amp;私用_概要!$C$7&amp;""" """&amp;$N14&amp;""" """&amp;$C14&amp;"""")</f>
        <v/>
      </c>
      <c r="N14" s="23" t="str">
        <f>IF($F14="-","",私用_概要!$C$6&amp;"\"&amp;$F14&amp;".lnk")</f>
        <v/>
      </c>
      <c r="O14" s="23" t="s">
        <v>429</v>
      </c>
    </row>
    <row r="15" spans="1:15">
      <c r="A15" s="23">
        <v>11</v>
      </c>
      <c r="B15" s="23" t="str">
        <f>[1]!getfilename(C15)</f>
        <v>CreateRenameBat.vbs</v>
      </c>
      <c r="C15" s="23" t="s">
        <v>69</v>
      </c>
      <c r="D15" s="23" t="s">
        <v>201</v>
      </c>
      <c r="E15" s="23" t="str">
        <f t="shared" si="0"/>
        <v>CreateRenameBat.vbs</v>
      </c>
      <c r="F15" s="23" t="s">
        <v>201</v>
      </c>
      <c r="H15" s="23" t="str">
        <f>IF($D15="-","","mkdir """&amp;私用_概要!$C$4&amp;"\"&amp;私用_概要!$C$8&amp;""" &amp; """&amp;私用_概要!$C$7&amp;""" """&amp;$I15&amp;""" """&amp;$C15&amp;"""")</f>
        <v/>
      </c>
      <c r="I15" s="23" t="str">
        <f>IF($D15="-","",私用_概要!$C$4&amp;"\"&amp;私用_概要!$C$8&amp;"\"&amp;D15&amp;".lnk")</f>
        <v/>
      </c>
      <c r="J15" s="23" t="str">
        <f>IF($E15="-","",""""&amp;私用_概要!$C$7&amp;""" """&amp;$L15&amp;""" """&amp;$C15&amp;"""")</f>
        <v>"C:\codes\vbs\command\CreateShortcutFile.vbs" "%USERPROFILE%\AppData\Roaming\Microsoft\Windows\SendTo\800_CreateRenameBat.vbs.lnk" "C:\codes\vbs\tools\win\file_ope\CreateRenameBat.vbs"</v>
      </c>
      <c r="K15" s="23" t="str">
        <f t="shared" si="1"/>
        <v>800_CreateRenameBat.vbs.lnk</v>
      </c>
      <c r="L15" s="23" t="str">
        <f>IF($E15="-","",私用_概要!$C$5&amp;"\"&amp;K15)</f>
        <v>%USERPROFILE%\AppData\Roaming\Microsoft\Windows\SendTo\800_CreateRenameBat.vbs.lnk</v>
      </c>
      <c r="M15" s="23" t="str">
        <f>IF($F15="-","",""""&amp;私用_概要!$C$7&amp;""" """&amp;$N15&amp;""" """&amp;$C15&amp;"""")</f>
        <v/>
      </c>
      <c r="N15" s="23" t="str">
        <f>IF($F15="-","",私用_概要!$C$6&amp;"\"&amp;$F15&amp;".lnk")</f>
        <v/>
      </c>
      <c r="O15" s="23" t="s">
        <v>429</v>
      </c>
    </row>
    <row r="16" spans="1:15">
      <c r="A16" s="23">
        <v>12</v>
      </c>
      <c r="B16" s="23" t="str">
        <f>[1]!getfilename(C16)</f>
        <v>CreateSymbolicLink.vbs</v>
      </c>
      <c r="C16" s="23" t="s">
        <v>70</v>
      </c>
      <c r="D16" s="23" t="s">
        <v>201</v>
      </c>
      <c r="E16" s="23" t="str">
        <f t="shared" si="0"/>
        <v>CreateSymbolicLink.vbs</v>
      </c>
      <c r="F16" s="23" t="s">
        <v>201</v>
      </c>
      <c r="H16" s="23" t="str">
        <f>IF($D16="-","","mkdir """&amp;私用_概要!$C$4&amp;"\"&amp;私用_概要!$C$8&amp;""" &amp; """&amp;私用_概要!$C$7&amp;""" """&amp;$I16&amp;""" """&amp;$C16&amp;"""")</f>
        <v/>
      </c>
      <c r="I16" s="23" t="str">
        <f>IF($D16="-","",私用_概要!$C$4&amp;"\"&amp;私用_概要!$C$8&amp;"\"&amp;D16&amp;".lnk")</f>
        <v/>
      </c>
      <c r="J16" s="23" t="str">
        <f>IF($E16="-","",""""&amp;私用_概要!$C$7&amp;""" """&amp;$L16&amp;""" """&amp;$C16&amp;"""")</f>
        <v>"C:\codes\vbs\command\CreateShortcutFile.vbs" "%USERPROFILE%\AppData\Roaming\Microsoft\Windows\SendTo\800_CreateSymbolicLink.vbs.lnk" "C:\codes\vbs\tools\win\file_ope\CreateSymbolicLink.vbs"</v>
      </c>
      <c r="K16" s="23" t="str">
        <f t="shared" si="1"/>
        <v>800_CreateSymbolicLink.vbs.lnk</v>
      </c>
      <c r="L16" s="23" t="str">
        <f>IF($E16="-","",私用_概要!$C$5&amp;"\"&amp;K16)</f>
        <v>%USERPROFILE%\AppData\Roaming\Microsoft\Windows\SendTo\800_CreateSymbolicLink.vbs.lnk</v>
      </c>
      <c r="M16" s="23" t="str">
        <f>IF($F16="-","",""""&amp;私用_概要!$C$7&amp;""" """&amp;$N16&amp;""" """&amp;$C16&amp;"""")</f>
        <v/>
      </c>
      <c r="N16" s="23" t="str">
        <f>IF($F16="-","",私用_概要!$C$6&amp;"\"&amp;$F16&amp;".lnk")</f>
        <v/>
      </c>
      <c r="O16" s="23" t="s">
        <v>429</v>
      </c>
    </row>
    <row r="17" spans="1:15">
      <c r="A17" s="23">
        <v>13</v>
      </c>
      <c r="B17" s="23" t="str">
        <f>[1]!getfilename(C17)</f>
        <v>ExtractIfdef.vbs</v>
      </c>
      <c r="C17" s="23" t="s">
        <v>439</v>
      </c>
      <c r="D17" s="23" t="s">
        <v>201</v>
      </c>
      <c r="E17" s="23" t="s">
        <v>201</v>
      </c>
      <c r="F17" s="23" t="s">
        <v>201</v>
      </c>
      <c r="H17" s="23" t="str">
        <f>IF($D17="-","","mkdir """&amp;私用_概要!$C$4&amp;"\"&amp;私用_概要!$C$8&amp;""" &amp; """&amp;私用_概要!$C$7&amp;""" """&amp;$I17&amp;""" """&amp;$C17&amp;"""")</f>
        <v/>
      </c>
      <c r="I17" s="23" t="str">
        <f>IF($D17="-","",私用_概要!$C$4&amp;"\"&amp;私用_概要!$C$8&amp;"\"&amp;D17&amp;".lnk")</f>
        <v/>
      </c>
      <c r="J17" s="23" t="str">
        <f>IF($E17="-","",""""&amp;私用_概要!$C$7&amp;""" """&amp;$L17&amp;""" """&amp;$C17&amp;"""")</f>
        <v/>
      </c>
      <c r="K17" s="23" t="str">
        <f t="shared" si="1"/>
        <v/>
      </c>
      <c r="L17" s="23" t="str">
        <f>IF($E17="-","",私用_概要!$C$5&amp;"\"&amp;K17)</f>
        <v/>
      </c>
      <c r="M17" s="23" t="str">
        <f>IF($F17="-","",""""&amp;私用_概要!$C$7&amp;""" """&amp;$N17&amp;""" """&amp;$C17&amp;"""")</f>
        <v/>
      </c>
      <c r="N17" s="23" t="str">
        <f>IF($F17="-","",私用_概要!$C$6&amp;"\"&amp;$F17&amp;".lnk")</f>
        <v/>
      </c>
      <c r="O17" s="23" t="s">
        <v>429</v>
      </c>
    </row>
    <row r="18" spans="1:15">
      <c r="A18" s="23">
        <v>14</v>
      </c>
      <c r="B18" s="23" t="str">
        <f>[1]!getfilename(C18)</f>
        <v>JoinBinaryFile.vbs</v>
      </c>
      <c r="C18" s="23" t="s">
        <v>440</v>
      </c>
      <c r="D18" s="23" t="s">
        <v>201</v>
      </c>
      <c r="E18" s="23" t="s">
        <v>201</v>
      </c>
      <c r="F18" s="23" t="s">
        <v>201</v>
      </c>
      <c r="H18" s="23" t="str">
        <f>IF($D18="-","","mkdir """&amp;私用_概要!$C$4&amp;"\"&amp;私用_概要!$C$8&amp;""" &amp; """&amp;私用_概要!$C$7&amp;""" """&amp;$I18&amp;""" """&amp;$C18&amp;"""")</f>
        <v/>
      </c>
      <c r="I18" s="23" t="str">
        <f>IF($D18="-","",私用_概要!$C$4&amp;"\"&amp;私用_概要!$C$8&amp;"\"&amp;D18&amp;".lnk")</f>
        <v/>
      </c>
      <c r="J18" s="23" t="str">
        <f>IF($E18="-","",""""&amp;私用_概要!$C$7&amp;""" """&amp;$L18&amp;""" """&amp;$C18&amp;"""")</f>
        <v/>
      </c>
      <c r="K18" s="23" t="str">
        <f t="shared" si="1"/>
        <v/>
      </c>
      <c r="L18" s="23" t="str">
        <f>IF($E18="-","",私用_概要!$C$5&amp;"\"&amp;K18)</f>
        <v/>
      </c>
      <c r="M18" s="23" t="str">
        <f>IF($F18="-","",""""&amp;私用_概要!$C$7&amp;""" """&amp;$N18&amp;""" """&amp;$C18&amp;"""")</f>
        <v/>
      </c>
      <c r="N18" s="23" t="str">
        <f>IF($F18="-","",私用_概要!$C$6&amp;"\"&amp;$F18&amp;".lnk")</f>
        <v/>
      </c>
      <c r="O18" s="23" t="s">
        <v>429</v>
      </c>
    </row>
    <row r="19" spans="1:15">
      <c r="A19" s="23">
        <v>15</v>
      </c>
      <c r="B19" s="23" t="str">
        <f>[1]!getfilename(C19)</f>
        <v>MoveToDir.vbs</v>
      </c>
      <c r="C19" s="23" t="s">
        <v>441</v>
      </c>
      <c r="D19" s="23" t="s">
        <v>201</v>
      </c>
      <c r="E19" s="23" t="s">
        <v>201</v>
      </c>
      <c r="F19" s="23" t="s">
        <v>201</v>
      </c>
      <c r="H19" s="23" t="str">
        <f>IF($D19="-","","mkdir """&amp;私用_概要!$C$4&amp;"\"&amp;私用_概要!$C$8&amp;""" &amp; """&amp;私用_概要!$C$7&amp;""" """&amp;$I19&amp;""" """&amp;$C19&amp;"""")</f>
        <v/>
      </c>
      <c r="I19" s="23" t="str">
        <f>IF($D19="-","",私用_概要!$C$4&amp;"\"&amp;私用_概要!$C$8&amp;"\"&amp;D19&amp;".lnk")</f>
        <v/>
      </c>
      <c r="J19" s="23" t="str">
        <f>IF($E19="-","",""""&amp;私用_概要!$C$7&amp;""" """&amp;$L19&amp;""" """&amp;$C19&amp;"""")</f>
        <v/>
      </c>
      <c r="K19" s="23" t="str">
        <f t="shared" si="1"/>
        <v/>
      </c>
      <c r="L19" s="23" t="str">
        <f>IF($E19="-","",私用_概要!$C$5&amp;"\"&amp;K19)</f>
        <v/>
      </c>
      <c r="M19" s="23" t="str">
        <f>IF($F19="-","",""""&amp;私用_概要!$C$7&amp;""" """&amp;$N19&amp;""" """&amp;$C19&amp;"""")</f>
        <v/>
      </c>
      <c r="N19" s="23" t="str">
        <f>IF($F19="-","",私用_概要!$C$6&amp;"\"&amp;$F19&amp;".lnk")</f>
        <v/>
      </c>
      <c r="O19" s="23" t="s">
        <v>429</v>
      </c>
    </row>
    <row r="20" spans="1:15">
      <c r="A20" s="23">
        <v>16</v>
      </c>
      <c r="B20" s="23" t="str">
        <f>[1]!getfilename(C20)</f>
        <v>OutputProgramShortcutTargetPath.vbs</v>
      </c>
      <c r="C20" s="23" t="s">
        <v>442</v>
      </c>
      <c r="D20" s="23" t="s">
        <v>201</v>
      </c>
      <c r="E20" s="23" t="s">
        <v>201</v>
      </c>
      <c r="F20" s="23" t="s">
        <v>201</v>
      </c>
      <c r="H20" s="23" t="str">
        <f>IF($D20="-","","mkdir """&amp;私用_概要!$C$4&amp;"\"&amp;私用_概要!$C$8&amp;""" &amp; """&amp;私用_概要!$C$7&amp;""" """&amp;$I20&amp;""" """&amp;$C20&amp;"""")</f>
        <v/>
      </c>
      <c r="I20" s="23" t="str">
        <f>IF($D20="-","",私用_概要!$C$4&amp;"\"&amp;私用_概要!$C$8&amp;"\"&amp;D20&amp;".lnk")</f>
        <v/>
      </c>
      <c r="J20" s="23" t="str">
        <f>IF($E20="-","",""""&amp;私用_概要!$C$7&amp;""" """&amp;$L20&amp;""" """&amp;$C20&amp;"""")</f>
        <v/>
      </c>
      <c r="K20" s="23" t="str">
        <f t="shared" si="1"/>
        <v/>
      </c>
      <c r="L20" s="23" t="str">
        <f>IF($E20="-","",私用_概要!$C$5&amp;"\"&amp;K20)</f>
        <v/>
      </c>
      <c r="M20" s="23" t="str">
        <f>IF($F20="-","",""""&amp;私用_概要!$C$7&amp;""" """&amp;$N20&amp;""" """&amp;$C20&amp;"""")</f>
        <v/>
      </c>
      <c r="N20" s="23" t="str">
        <f>IF($F20="-","",私用_概要!$C$6&amp;"\"&amp;$F20&amp;".lnk")</f>
        <v/>
      </c>
      <c r="O20" s="23" t="s">
        <v>429</v>
      </c>
    </row>
    <row r="21" spans="1:15">
      <c r="A21" s="23">
        <v>17</v>
      </c>
      <c r="B21" s="23" t="str">
        <f>[1]!getfilename(C21)</f>
        <v>ReplaceProgramShortcutTargetPath.vbs</v>
      </c>
      <c r="C21" s="23" t="s">
        <v>443</v>
      </c>
      <c r="D21" s="23" t="s">
        <v>201</v>
      </c>
      <c r="E21" s="23" t="s">
        <v>201</v>
      </c>
      <c r="F21" s="23" t="s">
        <v>201</v>
      </c>
      <c r="H21" s="23" t="str">
        <f>IF($D21="-","","mkdir """&amp;私用_概要!$C$4&amp;"\"&amp;私用_概要!$C$8&amp;""" &amp; """&amp;私用_概要!$C$7&amp;""" """&amp;$I21&amp;""" """&amp;$C21&amp;"""")</f>
        <v/>
      </c>
      <c r="I21" s="23" t="str">
        <f>IF($D21="-","",私用_概要!$C$4&amp;"\"&amp;私用_概要!$C$8&amp;"\"&amp;D21&amp;".lnk")</f>
        <v/>
      </c>
      <c r="J21" s="23" t="str">
        <f>IF($E21="-","",""""&amp;私用_概要!$C$7&amp;""" """&amp;$L21&amp;""" """&amp;$C21&amp;"""")</f>
        <v/>
      </c>
      <c r="K21" s="23" t="str">
        <f t="shared" si="1"/>
        <v/>
      </c>
      <c r="L21" s="23" t="str">
        <f>IF($E21="-","",私用_概要!$C$5&amp;"\"&amp;K21)</f>
        <v/>
      </c>
      <c r="M21" s="23" t="str">
        <f>IF($F21="-","",""""&amp;私用_概要!$C$7&amp;""" """&amp;$N21&amp;""" """&amp;$C21&amp;"""")</f>
        <v/>
      </c>
      <c r="N21" s="23" t="str">
        <f>IF($F21="-","",私用_概要!$C$6&amp;"\"&amp;$F21&amp;".lnk")</f>
        <v/>
      </c>
      <c r="O21" s="23" t="s">
        <v>429</v>
      </c>
    </row>
    <row r="22" spans="1:15">
      <c r="A22" s="23">
        <v>18</v>
      </c>
      <c r="B22" s="23" t="str">
        <f>[1]!getfilename(C22)</f>
        <v>RnmAndAddModDate.vbs</v>
      </c>
      <c r="C22" s="23" t="s">
        <v>444</v>
      </c>
      <c r="D22" s="23" t="s">
        <v>201</v>
      </c>
      <c r="E22" s="23" t="s">
        <v>201</v>
      </c>
      <c r="F22" s="23" t="s">
        <v>201</v>
      </c>
      <c r="H22" s="23" t="str">
        <f>IF($D22="-","","mkdir """&amp;私用_概要!$C$4&amp;"\"&amp;私用_概要!$C$8&amp;""" &amp; """&amp;私用_概要!$C$7&amp;""" """&amp;$I22&amp;""" """&amp;$C22&amp;"""")</f>
        <v/>
      </c>
      <c r="I22" s="23" t="str">
        <f>IF($D22="-","",私用_概要!$C$4&amp;"\"&amp;私用_概要!$C$8&amp;"\"&amp;D22&amp;".lnk")</f>
        <v/>
      </c>
      <c r="J22" s="23" t="str">
        <f>IF($E22="-","",""""&amp;私用_概要!$C$7&amp;""" """&amp;$L22&amp;""" """&amp;$C22&amp;"""")</f>
        <v/>
      </c>
      <c r="K22" s="23" t="str">
        <f t="shared" si="1"/>
        <v/>
      </c>
      <c r="L22" s="23" t="str">
        <f>IF($E22="-","",私用_概要!$C$5&amp;"\"&amp;K22)</f>
        <v/>
      </c>
      <c r="M22" s="23" t="str">
        <f>IF($F22="-","",""""&amp;私用_概要!$C$7&amp;""" """&amp;$N22&amp;""" """&amp;$C22&amp;"""")</f>
        <v/>
      </c>
      <c r="N22" s="23" t="str">
        <f>IF($F22="-","",私用_概要!$C$6&amp;"\"&amp;$F22&amp;".lnk")</f>
        <v/>
      </c>
      <c r="O22" s="23" t="s">
        <v>429</v>
      </c>
    </row>
    <row r="23" spans="1:15">
      <c r="A23" s="23">
        <v>19</v>
      </c>
      <c r="B23" s="23" t="str">
        <f>[1]!getfilename(C23)</f>
        <v>RnmAndAddNowDate.vbs</v>
      </c>
      <c r="C23" s="23" t="s">
        <v>445</v>
      </c>
      <c r="D23" s="23" t="s">
        <v>201</v>
      </c>
      <c r="E23" s="23" t="s">
        <v>201</v>
      </c>
      <c r="F23" s="23" t="s">
        <v>201</v>
      </c>
      <c r="H23" s="23" t="str">
        <f>IF($D23="-","","mkdir """&amp;私用_概要!$C$4&amp;"\"&amp;私用_概要!$C$8&amp;""" &amp; """&amp;私用_概要!$C$7&amp;""" """&amp;$I23&amp;""" """&amp;$C23&amp;"""")</f>
        <v/>
      </c>
      <c r="I23" s="23" t="str">
        <f>IF($D23="-","",私用_概要!$C$4&amp;"\"&amp;私用_概要!$C$8&amp;"\"&amp;D23&amp;".lnk")</f>
        <v/>
      </c>
      <c r="J23" s="23" t="str">
        <f>IF($E23="-","",""""&amp;私用_概要!$C$7&amp;""" """&amp;$L23&amp;""" """&amp;$C23&amp;"""")</f>
        <v/>
      </c>
      <c r="K23" s="23" t="str">
        <f t="shared" si="1"/>
        <v/>
      </c>
      <c r="L23" s="23" t="str">
        <f>IF($E23="-","",私用_概要!$C$5&amp;"\"&amp;K23)</f>
        <v/>
      </c>
      <c r="M23" s="23" t="str">
        <f>IF($F23="-","",""""&amp;私用_概要!$C$7&amp;""" """&amp;$N23&amp;""" """&amp;$C23&amp;"""")</f>
        <v/>
      </c>
      <c r="N23" s="23" t="str">
        <f>IF($F23="-","",私用_概要!$C$6&amp;"\"&amp;$F23&amp;".lnk")</f>
        <v/>
      </c>
      <c r="O23" s="23" t="s">
        <v>429</v>
      </c>
    </row>
    <row r="24" spans="1:15">
      <c r="A24" s="23">
        <v>20</v>
      </c>
      <c r="B24" s="23" t="str">
        <f>[1]!getfilename(C24)</f>
        <v>RnmAndAddOldDate.vbs</v>
      </c>
      <c r="C24" s="23" t="s">
        <v>446</v>
      </c>
      <c r="D24" s="23" t="s">
        <v>201</v>
      </c>
      <c r="E24" s="23" t="s">
        <v>201</v>
      </c>
      <c r="F24" s="23" t="s">
        <v>201</v>
      </c>
      <c r="H24" s="23" t="str">
        <f>IF($D24="-","","mkdir """&amp;私用_概要!$C$4&amp;"\"&amp;私用_概要!$C$8&amp;""" &amp; """&amp;私用_概要!$C$7&amp;""" """&amp;$I24&amp;""" """&amp;$C24&amp;"""")</f>
        <v/>
      </c>
      <c r="I24" s="23" t="str">
        <f>IF($D24="-","",私用_概要!$C$4&amp;"\"&amp;私用_概要!$C$8&amp;"\"&amp;D24&amp;".lnk")</f>
        <v/>
      </c>
      <c r="J24" s="23" t="str">
        <f>IF($E24="-","",""""&amp;私用_概要!$C$7&amp;""" """&amp;$L24&amp;""" """&amp;$C24&amp;"""")</f>
        <v/>
      </c>
      <c r="K24" s="23" t="str">
        <f t="shared" si="1"/>
        <v/>
      </c>
      <c r="L24" s="23" t="str">
        <f>IF($E24="-","",私用_概要!$C$5&amp;"\"&amp;K24)</f>
        <v/>
      </c>
      <c r="M24" s="23" t="str">
        <f>IF($F24="-","",""""&amp;私用_概要!$C$7&amp;""" """&amp;$N24&amp;""" """&amp;$C24&amp;"""")</f>
        <v/>
      </c>
      <c r="N24" s="23" t="str">
        <f>IF($F24="-","",私用_概要!$C$6&amp;"\"&amp;$F24&amp;".lnk")</f>
        <v/>
      </c>
      <c r="O24" s="23" t="s">
        <v>429</v>
      </c>
    </row>
    <row r="25" spans="1:15">
      <c r="A25" s="23">
        <v>21</v>
      </c>
      <c r="B25" s="23" t="str">
        <f>[1]!getfilename(C25)</f>
        <v>SplitBinaryFile.vbs</v>
      </c>
      <c r="C25" s="23" t="s">
        <v>447</v>
      </c>
      <c r="D25" s="23" t="s">
        <v>201</v>
      </c>
      <c r="E25" s="23" t="s">
        <v>201</v>
      </c>
      <c r="F25" s="23" t="s">
        <v>201</v>
      </c>
      <c r="H25" s="23" t="str">
        <f>IF($D25="-","","mkdir """&amp;私用_概要!$C$4&amp;"\"&amp;私用_概要!$C$8&amp;""" &amp; """&amp;私用_概要!$C$7&amp;""" """&amp;$I25&amp;""" """&amp;$C25&amp;"""")</f>
        <v/>
      </c>
      <c r="I25" s="23" t="str">
        <f>IF($D25="-","",私用_概要!$C$4&amp;"\"&amp;私用_概要!$C$8&amp;"\"&amp;D25&amp;".lnk")</f>
        <v/>
      </c>
      <c r="J25" s="23" t="str">
        <f>IF($E25="-","",""""&amp;私用_概要!$C$7&amp;""" """&amp;$L25&amp;""" """&amp;$C25&amp;"""")</f>
        <v/>
      </c>
      <c r="K25" s="23" t="str">
        <f t="shared" si="1"/>
        <v/>
      </c>
      <c r="L25" s="23" t="str">
        <f>IF($E25="-","",私用_概要!$C$5&amp;"\"&amp;K25)</f>
        <v/>
      </c>
      <c r="M25" s="23" t="str">
        <f>IF($F25="-","",""""&amp;私用_概要!$C$7&amp;""" """&amp;$N25&amp;""" """&amp;$C25&amp;"""")</f>
        <v/>
      </c>
      <c r="N25" s="23" t="str">
        <f>IF($F25="-","",私用_概要!$C$6&amp;"\"&amp;$F25&amp;".lnk")</f>
        <v/>
      </c>
      <c r="O25" s="23" t="s">
        <v>429</v>
      </c>
    </row>
    <row r="26" spans="1:15">
      <c r="A26" s="23">
        <v>22</v>
      </c>
      <c r="B26" s="23" t="str">
        <f>[1]!getfilename(C26)</f>
        <v>SyncCodesToLocal.vbs</v>
      </c>
      <c r="C26" s="23" t="s">
        <v>448</v>
      </c>
      <c r="D26" s="23" t="s">
        <v>201</v>
      </c>
      <c r="E26" s="23" t="s">
        <v>201</v>
      </c>
      <c r="F26" s="23" t="s">
        <v>201</v>
      </c>
      <c r="H26" s="23" t="str">
        <f>IF($D26="-","","mkdir """&amp;私用_概要!$C$4&amp;"\"&amp;私用_概要!$C$8&amp;""" &amp; """&amp;私用_概要!$C$7&amp;""" """&amp;$I26&amp;""" """&amp;$C26&amp;"""")</f>
        <v/>
      </c>
      <c r="I26" s="23" t="str">
        <f>IF($D26="-","",私用_概要!$C$4&amp;"\"&amp;私用_概要!$C$8&amp;"\"&amp;D26&amp;".lnk")</f>
        <v/>
      </c>
      <c r="J26" s="23" t="str">
        <f>IF($E26="-","",""""&amp;私用_概要!$C$7&amp;""" """&amp;$L26&amp;""" """&amp;$C26&amp;"""")</f>
        <v/>
      </c>
      <c r="K26" s="23" t="str">
        <f t="shared" si="1"/>
        <v/>
      </c>
      <c r="L26" s="23" t="str">
        <f>IF($E26="-","",私用_概要!$C$5&amp;"\"&amp;K26)</f>
        <v/>
      </c>
      <c r="M26" s="23" t="str">
        <f>IF($F26="-","",""""&amp;私用_概要!$C$7&amp;""" """&amp;$N26&amp;""" """&amp;$C26&amp;"""")</f>
        <v/>
      </c>
      <c r="N26" s="23" t="str">
        <f>IF($F26="-","",私用_概要!$C$6&amp;"\"&amp;$F26&amp;".lnk")</f>
        <v/>
      </c>
      <c r="O26" s="23" t="s">
        <v>429</v>
      </c>
    </row>
    <row r="27" spans="1:15">
      <c r="A27" s="23">
        <v>23</v>
      </c>
      <c r="B27" s="23" t="str">
        <f>[1]!getfilename(C27)</f>
        <v>SyncCodesToRemote.vbs</v>
      </c>
      <c r="C27" s="23" t="s">
        <v>449</v>
      </c>
      <c r="D27" s="23" t="s">
        <v>201</v>
      </c>
      <c r="E27" s="23" t="s">
        <v>201</v>
      </c>
      <c r="F27" s="23" t="s">
        <v>201</v>
      </c>
      <c r="H27" s="23" t="str">
        <f>IF($D27="-","","mkdir """&amp;私用_概要!$C$4&amp;"\"&amp;私用_概要!$C$8&amp;""" &amp; """&amp;私用_概要!$C$7&amp;""" """&amp;$I27&amp;""" """&amp;$C27&amp;"""")</f>
        <v/>
      </c>
      <c r="I27" s="23" t="str">
        <f>IF($D27="-","",私用_概要!$C$4&amp;"\"&amp;私用_概要!$C$8&amp;"\"&amp;D27&amp;".lnk")</f>
        <v/>
      </c>
      <c r="J27" s="23" t="str">
        <f>IF($E27="-","",""""&amp;私用_概要!$C$7&amp;""" """&amp;$L27&amp;""" """&amp;$C27&amp;"""")</f>
        <v/>
      </c>
      <c r="K27" s="23" t="str">
        <f t="shared" si="1"/>
        <v/>
      </c>
      <c r="L27" s="23" t="str">
        <f>IF($E27="-","",私用_概要!$C$5&amp;"\"&amp;K27)</f>
        <v/>
      </c>
      <c r="M27" s="23" t="str">
        <f>IF($F27="-","",""""&amp;私用_概要!$C$7&amp;""" """&amp;$N27&amp;""" """&amp;$C27&amp;"""")</f>
        <v/>
      </c>
      <c r="N27" s="23" t="str">
        <f>IF($F27="-","",私用_概要!$C$6&amp;"\"&amp;$F27&amp;".lnk")</f>
        <v/>
      </c>
      <c r="O27" s="23" t="s">
        <v>429</v>
      </c>
    </row>
    <row r="28" spans="1:15">
      <c r="A28" s="23">
        <v>24</v>
      </c>
      <c r="B28" s="23" t="str">
        <f>[1]!getfilename(C28)</f>
        <v>SyncGithubToCodes.vbs</v>
      </c>
      <c r="C28" s="23" t="s">
        <v>450</v>
      </c>
      <c r="D28" s="23" t="s">
        <v>201</v>
      </c>
      <c r="E28" s="23" t="s">
        <v>201</v>
      </c>
      <c r="F28" s="23" t="s">
        <v>201</v>
      </c>
      <c r="H28" s="23" t="str">
        <f>IF($D28="-","","mkdir """&amp;私用_概要!$C$4&amp;"\"&amp;私用_概要!$C$8&amp;""" &amp; """&amp;私用_概要!$C$7&amp;""" """&amp;$I28&amp;""" """&amp;$C28&amp;"""")</f>
        <v/>
      </c>
      <c r="I28" s="23" t="str">
        <f>IF($D28="-","",私用_概要!$C$4&amp;"\"&amp;私用_概要!$C$8&amp;"\"&amp;D28&amp;".lnk")</f>
        <v/>
      </c>
      <c r="J28" s="23" t="str">
        <f>IF($E28="-","",""""&amp;私用_概要!$C$7&amp;""" """&amp;$L28&amp;""" """&amp;$C28&amp;"""")</f>
        <v/>
      </c>
      <c r="K28" s="23" t="str">
        <f t="shared" si="1"/>
        <v/>
      </c>
      <c r="L28" s="23" t="str">
        <f>IF($E28="-","",私用_概要!$C$5&amp;"\"&amp;K28)</f>
        <v/>
      </c>
      <c r="M28" s="23" t="str">
        <f>IF($F28="-","",""""&amp;私用_概要!$C$7&amp;""" """&amp;$N28&amp;""" """&amp;$C28&amp;"""")</f>
        <v/>
      </c>
      <c r="N28" s="23" t="str">
        <f>IF($F28="-","",私用_概要!$C$6&amp;"\"&amp;$F28&amp;".lnk")</f>
        <v/>
      </c>
      <c r="O28" s="23" t="s">
        <v>429</v>
      </c>
    </row>
    <row r="29" spans="1:15">
      <c r="A29" s="23">
        <v>25</v>
      </c>
      <c r="B29" s="23" t="str">
        <f>[1]!getfilename(C29)</f>
        <v>CheckFolderExist.vbs</v>
      </c>
      <c r="C29" s="23" t="s">
        <v>451</v>
      </c>
      <c r="D29" s="23" t="s">
        <v>201</v>
      </c>
      <c r="E29" s="23" t="s">
        <v>201</v>
      </c>
      <c r="F29" s="23" t="s">
        <v>201</v>
      </c>
      <c r="H29" s="23" t="str">
        <f>IF($D29="-","","mkdir """&amp;私用_概要!$C$4&amp;"\"&amp;私用_概要!$C$8&amp;""" &amp; """&amp;私用_概要!$C$7&amp;""" """&amp;$I29&amp;""" """&amp;$C29&amp;"""")</f>
        <v/>
      </c>
      <c r="I29" s="23" t="str">
        <f>IF($D29="-","",私用_概要!$C$4&amp;"\"&amp;私用_概要!$C$8&amp;"\"&amp;D29&amp;".lnk")</f>
        <v/>
      </c>
      <c r="J29" s="23" t="str">
        <f>IF($E29="-","",""""&amp;私用_概要!$C$7&amp;""" """&amp;$L29&amp;""" """&amp;$C29&amp;"""")</f>
        <v/>
      </c>
      <c r="K29" s="23" t="str">
        <f t="shared" si="1"/>
        <v/>
      </c>
      <c r="L29" s="23" t="str">
        <f>IF($E29="-","",私用_概要!$C$5&amp;"\"&amp;K29)</f>
        <v/>
      </c>
      <c r="M29" s="23" t="str">
        <f>IF($F29="-","",""""&amp;私用_概要!$C$7&amp;""" """&amp;$N29&amp;""" """&amp;$C29&amp;"""")</f>
        <v/>
      </c>
      <c r="N29" s="23" t="str">
        <f>IF($F29="-","",私用_概要!$C$6&amp;"\"&amp;$F29&amp;".lnk")</f>
        <v/>
      </c>
      <c r="O29" s="23" t="s">
        <v>429</v>
      </c>
    </row>
    <row r="30" spans="1:15">
      <c r="A30" s="23">
        <v>26</v>
      </c>
      <c r="B30" s="23" t="str">
        <f>[1]!getfilename(C30)</f>
        <v>ExecGetDetailsOf.vbs</v>
      </c>
      <c r="C30" s="23" t="s">
        <v>452</v>
      </c>
      <c r="D30" s="23" t="s">
        <v>201</v>
      </c>
      <c r="E30" s="23" t="s">
        <v>201</v>
      </c>
      <c r="F30" s="23" t="s">
        <v>201</v>
      </c>
      <c r="H30" s="23" t="str">
        <f>IF($D30="-","","mkdir """&amp;私用_概要!$C$4&amp;"\"&amp;私用_概要!$C$8&amp;""" &amp; """&amp;私用_概要!$C$7&amp;""" """&amp;$I30&amp;""" """&amp;$C30&amp;"""")</f>
        <v/>
      </c>
      <c r="I30" s="23" t="str">
        <f>IF($D30="-","",私用_概要!$C$4&amp;"\"&amp;私用_概要!$C$8&amp;"\"&amp;D30&amp;".lnk")</f>
        <v/>
      </c>
      <c r="J30" s="23" t="str">
        <f>IF($E30="-","",""""&amp;私用_概要!$C$7&amp;""" """&amp;$L30&amp;""" """&amp;$C30&amp;"""")</f>
        <v/>
      </c>
      <c r="K30" s="23" t="str">
        <f t="shared" si="1"/>
        <v/>
      </c>
      <c r="L30" s="23" t="str">
        <f>IF($E30="-","",私用_概要!$C$5&amp;"\"&amp;K30)</f>
        <v/>
      </c>
      <c r="M30" s="23" t="str">
        <f>IF($F30="-","",""""&amp;私用_概要!$C$7&amp;""" """&amp;$N30&amp;""" """&amp;$C30&amp;"""")</f>
        <v/>
      </c>
      <c r="N30" s="23" t="str">
        <f>IF($F30="-","",私用_概要!$C$6&amp;"\"&amp;$F30&amp;".lnk")</f>
        <v/>
      </c>
      <c r="O30" s="23" t="s">
        <v>429</v>
      </c>
    </row>
    <row r="31" spans="1:15">
      <c r="A31" s="23">
        <v>27</v>
      </c>
      <c r="B31" s="23" t="str">
        <f>[1]!getfilename(C31)</f>
        <v>OutputFileInfo.vbs</v>
      </c>
      <c r="C31" s="23" t="s">
        <v>453</v>
      </c>
      <c r="D31" s="23" t="s">
        <v>201</v>
      </c>
      <c r="E31" s="23" t="str">
        <f t="shared" si="0"/>
        <v>OutputFileInfo.vbs</v>
      </c>
      <c r="F31" s="23" t="s">
        <v>201</v>
      </c>
      <c r="H31" s="23" t="str">
        <f>IF($D31="-","","mkdir """&amp;私用_概要!$C$4&amp;"\"&amp;私用_概要!$C$8&amp;""" &amp; """&amp;私用_概要!$C$7&amp;""" """&amp;$I31&amp;""" """&amp;$C31&amp;"""")</f>
        <v/>
      </c>
      <c r="I31" s="23" t="str">
        <f>IF($D31="-","",私用_概要!$C$4&amp;"\"&amp;私用_概要!$C$8&amp;"\"&amp;D31&amp;".lnk")</f>
        <v/>
      </c>
      <c r="J31" s="23" t="str">
        <f>IF($E31="-","",""""&amp;私用_概要!$C$7&amp;""" """&amp;$L31&amp;""" """&amp;$C31&amp;"""")</f>
        <v>"C:\codes\vbs\command\CreateShortcutFile.vbs" "%USERPROFILE%\AppData\Roaming\Microsoft\Windows\SendTo\800_OutputFileInfo.vbs.lnk" "C:\codes\vbs\tools\win\file_info\OutputFileInfo.vbs"</v>
      </c>
      <c r="K31" s="23" t="str">
        <f t="shared" si="1"/>
        <v>800_OutputFileInfo.vbs.lnk</v>
      </c>
      <c r="L31" s="23" t="str">
        <f>IF($E31="-","",私用_概要!$C$5&amp;"\"&amp;K31)</f>
        <v>%USERPROFILE%\AppData\Roaming\Microsoft\Windows\SendTo\800_OutputFileInfo.vbs.lnk</v>
      </c>
      <c r="M31" s="23" t="str">
        <f>IF($F31="-","",""""&amp;私用_概要!$C$7&amp;""" """&amp;$N31&amp;""" """&amp;$C31&amp;"""")</f>
        <v/>
      </c>
      <c r="N31" s="23" t="str">
        <f>IF($F31="-","",私用_概要!$C$6&amp;"\"&amp;$F31&amp;".lnk")</f>
        <v/>
      </c>
      <c r="O31" s="23" t="s">
        <v>429</v>
      </c>
    </row>
    <row r="32" spans="1:15">
      <c r="A32" s="23">
        <v>28</v>
      </c>
      <c r="B32" s="23" t="str">
        <f>[1]!getfilename(C32)</f>
        <v>CpyFileInfo.vbs</v>
      </c>
      <c r="C32" s="23" t="s">
        <v>454</v>
      </c>
      <c r="D32" s="23" t="s">
        <v>201</v>
      </c>
      <c r="E32" s="23" t="s">
        <v>201</v>
      </c>
      <c r="F32" s="23" t="s">
        <v>201</v>
      </c>
      <c r="H32" s="23" t="str">
        <f>IF($D32="-","","mkdir """&amp;私用_概要!$C$4&amp;"\"&amp;私用_概要!$C$8&amp;""" &amp; """&amp;私用_概要!$C$7&amp;""" """&amp;$I32&amp;""" """&amp;$C32&amp;"""")</f>
        <v/>
      </c>
      <c r="I32" s="23" t="str">
        <f>IF($D32="-","",私用_概要!$C$4&amp;"\"&amp;私用_概要!$C$8&amp;"\"&amp;D32&amp;".lnk")</f>
        <v/>
      </c>
      <c r="J32" s="23" t="str">
        <f>IF($E32="-","",""""&amp;私用_概要!$C$7&amp;""" """&amp;$L32&amp;""" """&amp;$C32&amp;"""")</f>
        <v/>
      </c>
      <c r="K32" s="23" t="str">
        <f t="shared" si="1"/>
        <v/>
      </c>
      <c r="L32" s="23" t="str">
        <f>IF($E32="-","",私用_概要!$C$5&amp;"\"&amp;K32)</f>
        <v/>
      </c>
      <c r="M32" s="23" t="str">
        <f>IF($F32="-","",""""&amp;私用_概要!$C$7&amp;""" """&amp;$N32&amp;""" """&amp;$C32&amp;"""")</f>
        <v/>
      </c>
      <c r="N32" s="23" t="str">
        <f>IF($F32="-","",私用_概要!$C$6&amp;"\"&amp;$F32&amp;".lnk")</f>
        <v/>
      </c>
      <c r="O32" s="23" t="s">
        <v>429</v>
      </c>
    </row>
    <row r="33" spans="1:15">
      <c r="A33" s="23">
        <v>29</v>
      </c>
      <c r="B33" s="23" t="str">
        <f>[1]!getfilename(C33)</f>
        <v>CpyFileName.vbs</v>
      </c>
      <c r="C33" s="23" t="s">
        <v>455</v>
      </c>
      <c r="D33" s="23" t="s">
        <v>201</v>
      </c>
      <c r="E33" s="23" t="s">
        <v>201</v>
      </c>
      <c r="F33" s="23" t="s">
        <v>201</v>
      </c>
      <c r="H33" s="23" t="str">
        <f>IF($D33="-","","mkdir """&amp;私用_概要!$C$4&amp;"\"&amp;私用_概要!$C$8&amp;""" &amp; """&amp;私用_概要!$C$7&amp;""" """&amp;$I33&amp;""" """&amp;$C33&amp;"""")</f>
        <v/>
      </c>
      <c r="I33" s="23" t="str">
        <f>IF($D33="-","",私用_概要!$C$4&amp;"\"&amp;私用_概要!$C$8&amp;"\"&amp;D33&amp;".lnk")</f>
        <v/>
      </c>
      <c r="J33" s="23" t="str">
        <f>IF($E33="-","",""""&amp;私用_概要!$C$7&amp;""" """&amp;$L33&amp;""" """&amp;$C33&amp;"""")</f>
        <v/>
      </c>
      <c r="K33" s="23" t="str">
        <f t="shared" si="1"/>
        <v/>
      </c>
      <c r="L33" s="23" t="str">
        <f>IF($E33="-","",私用_概要!$C$5&amp;"\"&amp;K33)</f>
        <v/>
      </c>
      <c r="M33" s="23" t="str">
        <f>IF($F33="-","",""""&amp;私用_概要!$C$7&amp;""" """&amp;$N33&amp;""" """&amp;$C33&amp;"""")</f>
        <v/>
      </c>
      <c r="N33" s="23" t="str">
        <f>IF($F33="-","",私用_概要!$C$6&amp;"\"&amp;$F33&amp;".lnk")</f>
        <v/>
      </c>
      <c r="O33" s="23" t="s">
        <v>429</v>
      </c>
    </row>
    <row r="34" spans="1:15">
      <c r="A34" s="23">
        <v>30</v>
      </c>
      <c r="B34" s="23" t="str">
        <f>[1]!getfilename(C34)</f>
        <v>CpyFilePath.vbs</v>
      </c>
      <c r="C34" s="23" t="s">
        <v>456</v>
      </c>
      <c r="D34" s="23" t="s">
        <v>201</v>
      </c>
      <c r="E34" s="23" t="s">
        <v>201</v>
      </c>
      <c r="F34" s="23" t="s">
        <v>201</v>
      </c>
      <c r="H34" s="23" t="str">
        <f>IF($D34="-","","mkdir """&amp;私用_概要!$C$4&amp;"\"&amp;私用_概要!$C$8&amp;""" &amp; """&amp;私用_概要!$C$7&amp;""" """&amp;$I34&amp;""" """&amp;$C34&amp;"""")</f>
        <v/>
      </c>
      <c r="I34" s="23" t="str">
        <f>IF($D34="-","",私用_概要!$C$4&amp;"\"&amp;私用_概要!$C$8&amp;"\"&amp;D34&amp;".lnk")</f>
        <v/>
      </c>
      <c r="J34" s="23" t="str">
        <f>IF($E34="-","",""""&amp;私用_概要!$C$7&amp;""" """&amp;$L34&amp;""" """&amp;$C34&amp;"""")</f>
        <v/>
      </c>
      <c r="K34" s="23" t="str">
        <f t="shared" si="1"/>
        <v/>
      </c>
      <c r="L34" s="23" t="str">
        <f>IF($E34="-","",私用_概要!$C$5&amp;"\"&amp;K34)</f>
        <v/>
      </c>
      <c r="M34" s="23" t="str">
        <f>IF($F34="-","",""""&amp;私用_概要!$C$7&amp;""" """&amp;$N34&amp;""" """&amp;$C34&amp;"""")</f>
        <v/>
      </c>
      <c r="N34" s="23" t="str">
        <f>IF($F34="-","",私用_概要!$C$6&amp;"\"&amp;$F34&amp;".lnk")</f>
        <v/>
      </c>
      <c r="O34" s="23" t="s">
        <v>429</v>
      </c>
    </row>
    <row r="35" spans="1:15">
      <c r="A35" s="23">
        <v>31</v>
      </c>
      <c r="B35" s="23" t="str">
        <f>[1]!getfilename(C35)</f>
        <v>CpyPrgNo.vbs</v>
      </c>
      <c r="C35" s="23" t="s">
        <v>457</v>
      </c>
      <c r="D35" s="23" t="s">
        <v>201</v>
      </c>
      <c r="E35" s="23" t="s">
        <v>201</v>
      </c>
      <c r="F35" s="23" t="s">
        <v>201</v>
      </c>
      <c r="H35" s="23" t="str">
        <f>IF($D35="-","","mkdir """&amp;私用_概要!$C$4&amp;"\"&amp;私用_概要!$C$8&amp;""" &amp; """&amp;私用_概要!$C$7&amp;""" """&amp;$I35&amp;""" """&amp;$C35&amp;"""")</f>
        <v/>
      </c>
      <c r="I35" s="23" t="str">
        <f>IF($D35="-","",私用_概要!$C$4&amp;"\"&amp;私用_概要!$C$8&amp;"\"&amp;D35&amp;".lnk")</f>
        <v/>
      </c>
      <c r="J35" s="23" t="str">
        <f>IF($E35="-","",""""&amp;私用_概要!$C$7&amp;""" """&amp;$L35&amp;""" """&amp;$C35&amp;"""")</f>
        <v/>
      </c>
      <c r="K35" s="23" t="str">
        <f t="shared" si="1"/>
        <v/>
      </c>
      <c r="L35" s="23" t="str">
        <f>IF($E35="-","",私用_概要!$C$5&amp;"\"&amp;K35)</f>
        <v/>
      </c>
      <c r="M35" s="23" t="str">
        <f>IF($F35="-","",""""&amp;私用_概要!$C$7&amp;""" """&amp;$N35&amp;""" """&amp;$C35&amp;"""")</f>
        <v/>
      </c>
      <c r="N35" s="23" t="str">
        <f>IF($F35="-","",私用_概要!$C$6&amp;"\"&amp;$F35&amp;".lnk")</f>
        <v/>
      </c>
      <c r="O35" s="23" t="s">
        <v>429</v>
      </c>
    </row>
    <row r="36" spans="1:15">
      <c r="A36" s="23">
        <v>32</v>
      </c>
      <c r="B36" s="23" t="str">
        <f>[1]!getfilename(C36)</f>
        <v>CompareWithWinmerge.vbs</v>
      </c>
      <c r="C36" s="23" t="s">
        <v>458</v>
      </c>
      <c r="D36" s="23" t="s">
        <v>201</v>
      </c>
      <c r="E36" s="23" t="str">
        <f t="shared" si="0"/>
        <v>CompareWithWinmerge.vbs</v>
      </c>
      <c r="F36" s="23" t="s">
        <v>201</v>
      </c>
      <c r="H36" s="23" t="str">
        <f>IF($D36="-","","mkdir """&amp;私用_概要!$C$4&amp;"\"&amp;私用_概要!$C$8&amp;""" &amp; """&amp;私用_概要!$C$7&amp;""" """&amp;$I36&amp;""" """&amp;$C36&amp;"""")</f>
        <v/>
      </c>
      <c r="I36" s="23" t="str">
        <f>IF($D36="-","",私用_概要!$C$4&amp;"\"&amp;私用_概要!$C$8&amp;"\"&amp;D36&amp;".lnk")</f>
        <v/>
      </c>
      <c r="J36" s="23" t="str">
        <f>IF($E36="-","",""""&amp;私用_概要!$C$7&amp;""" """&amp;$L36&amp;""" """&amp;$C36&amp;"""")</f>
        <v>"C:\codes\vbs\command\CreateShortcutFile.vbs" "%USERPROFILE%\AppData\Roaming\Microsoft\Windows\SendTo\800_CompareWithWinmerge.vbs.lnk" "C:\codes\vbs\tools\wimmerge\CompareWithWinmerge.vbs"</v>
      </c>
      <c r="K36" s="23" t="str">
        <f t="shared" si="1"/>
        <v>800_CompareWithWinmerge.vbs.lnk</v>
      </c>
      <c r="L36" s="23" t="str">
        <f>IF($E36="-","",私用_概要!$C$5&amp;"\"&amp;K36)</f>
        <v>%USERPROFILE%\AppData\Roaming\Microsoft\Windows\SendTo\800_CompareWithWinmerge.vbs.lnk</v>
      </c>
      <c r="M36" s="23" t="str">
        <f>IF($F36="-","",""""&amp;私用_概要!$C$7&amp;""" """&amp;$N36&amp;""" """&amp;$C36&amp;"""")</f>
        <v/>
      </c>
      <c r="N36" s="23" t="str">
        <f>IF($F36="-","",私用_概要!$C$6&amp;"\"&amp;$F36&amp;".lnk")</f>
        <v/>
      </c>
      <c r="O36" s="23" t="s">
        <v>429</v>
      </c>
    </row>
    <row r="37" spans="1:15">
      <c r="A37" s="23">
        <v>33</v>
      </c>
      <c r="B37" s="23" t="str">
        <f>[1]!getfilename(C37)</f>
        <v>OpenAllFilesWithVim.vbs</v>
      </c>
      <c r="C37" s="23" t="s">
        <v>459</v>
      </c>
      <c r="D37" s="23" t="s">
        <v>201</v>
      </c>
      <c r="E37" s="23" t="str">
        <f t="shared" si="0"/>
        <v>OpenAllFilesWithVim.vbs</v>
      </c>
      <c r="F37" s="23" t="s">
        <v>201</v>
      </c>
      <c r="H37" s="23" t="str">
        <f>IF($D37="-","","mkdir """&amp;私用_概要!$C$4&amp;"\"&amp;私用_概要!$C$8&amp;""" &amp; """&amp;私用_概要!$C$7&amp;""" """&amp;$I37&amp;""" """&amp;$C37&amp;"""")</f>
        <v/>
      </c>
      <c r="I37" s="23" t="str">
        <f>IF($D37="-","",私用_概要!$C$4&amp;"\"&amp;私用_概要!$C$8&amp;"\"&amp;D37&amp;".lnk")</f>
        <v/>
      </c>
      <c r="J37" s="23" t="str">
        <f>IF($E37="-","",""""&amp;私用_概要!$C$7&amp;""" """&amp;$L37&amp;""" """&amp;$C37&amp;"""")</f>
        <v>"C:\codes\vbs\command\CreateShortcutFile.vbs" "%USERPROFILE%\AppData\Roaming\Microsoft\Windows\SendTo\800_OpenAllFilesWithVim.vbs.lnk" "C:\codes\vbs\tools\vim\OpenAllFilesWithVim.vbs"</v>
      </c>
      <c r="K37" s="23" t="str">
        <f t="shared" si="1"/>
        <v>800_OpenAllFilesWithVim.vbs.lnk</v>
      </c>
      <c r="L37" s="23" t="str">
        <f>IF($E37="-","",私用_概要!$C$5&amp;"\"&amp;K37)</f>
        <v>%USERPROFILE%\AppData\Roaming\Microsoft\Windows\SendTo\800_OpenAllFilesWithVim.vbs.lnk</v>
      </c>
      <c r="M37" s="23" t="str">
        <f>IF($F37="-","",""""&amp;私用_概要!$C$7&amp;""" """&amp;$N37&amp;""" """&amp;$C37&amp;"""")</f>
        <v/>
      </c>
      <c r="N37" s="23" t="str">
        <f>IF($F37="-","",私用_概要!$C$6&amp;"\"&amp;$F37&amp;".lnk")</f>
        <v/>
      </c>
      <c r="O37" s="23" t="s">
        <v>429</v>
      </c>
    </row>
    <row r="38" spans="1:15">
      <c r="A38" s="23">
        <v>34</v>
      </c>
      <c r="B38" s="23" t="str">
        <f>[1]!getfilename(C38)</f>
        <v>CreateTagFiles.vbs</v>
      </c>
      <c r="C38" s="23" t="s">
        <v>460</v>
      </c>
      <c r="D38" s="23" t="s">
        <v>201</v>
      </c>
      <c r="E38" s="23" t="s">
        <v>201</v>
      </c>
      <c r="F38" s="23" t="s">
        <v>201</v>
      </c>
      <c r="H38" s="23" t="str">
        <f>IF($D38="-","","mkdir """&amp;私用_概要!$C$4&amp;"\"&amp;私用_概要!$C$8&amp;""" &amp; """&amp;私用_概要!$C$7&amp;""" """&amp;$I38&amp;""" """&amp;$C38&amp;"""")</f>
        <v/>
      </c>
      <c r="I38" s="23" t="str">
        <f>IF($D38="-","",私用_概要!$C$4&amp;"\"&amp;私用_概要!$C$8&amp;"\"&amp;D38&amp;".lnk")</f>
        <v/>
      </c>
      <c r="J38" s="23" t="str">
        <f>IF($E38="-","",""""&amp;私用_概要!$C$7&amp;""" """&amp;$L38&amp;""" """&amp;$C38&amp;"""")</f>
        <v/>
      </c>
      <c r="K38" s="23" t="str">
        <f t="shared" si="1"/>
        <v/>
      </c>
      <c r="L38" s="23" t="str">
        <f>IF($E38="-","",私用_概要!$C$5&amp;"\"&amp;K38)</f>
        <v/>
      </c>
      <c r="M38" s="23" t="str">
        <f>IF($F38="-","",""""&amp;私用_概要!$C$7&amp;""" """&amp;$N38&amp;""" """&amp;$C38&amp;"""")</f>
        <v/>
      </c>
      <c r="N38" s="23" t="str">
        <f>IF($F38="-","",私用_概要!$C$6&amp;"\"&amp;$F38&amp;".lnk")</f>
        <v/>
      </c>
      <c r="O38" s="23" t="s">
        <v>429</v>
      </c>
    </row>
    <row r="39" spans="1:15">
      <c r="A39" s="23">
        <v>35</v>
      </c>
      <c r="B39" s="23" t="str">
        <f>[1]!getfilename(C39)</f>
        <v>UnzipFile.vbs</v>
      </c>
      <c r="C39" s="23" t="s">
        <v>461</v>
      </c>
      <c r="D39" s="23" t="s">
        <v>201</v>
      </c>
      <c r="E39" s="23" t="str">
        <f t="shared" si="0"/>
        <v>UnzipFile.vbs</v>
      </c>
      <c r="F39" s="23" t="s">
        <v>201</v>
      </c>
      <c r="H39" s="23" t="str">
        <f>IF($D39="-","","mkdir """&amp;私用_概要!$C$4&amp;"\"&amp;私用_概要!$C$8&amp;""" &amp; """&amp;私用_概要!$C$7&amp;""" """&amp;$I39&amp;""" """&amp;$C39&amp;"""")</f>
        <v/>
      </c>
      <c r="I39" s="23" t="str">
        <f>IF($D39="-","",私用_概要!$C$4&amp;"\"&amp;私用_概要!$C$8&amp;"\"&amp;D39&amp;".lnk")</f>
        <v/>
      </c>
      <c r="J39" s="23" t="str">
        <f>IF($E39="-","",""""&amp;私用_概要!$C$7&amp;""" """&amp;$L39&amp;""" """&amp;$C39&amp;"""")</f>
        <v>"C:\codes\vbs\command\CreateShortcutFile.vbs" "%USERPROFILE%\AppData\Roaming\Microsoft\Windows\SendTo\800_UnzipFile.vbs.lnk" "C:\codes\vbs\tools\7zip\UnzipFile.vbs"</v>
      </c>
      <c r="K39" s="23" t="str">
        <f t="shared" si="1"/>
        <v>800_UnzipFile.vbs.lnk</v>
      </c>
      <c r="L39" s="23" t="str">
        <f>IF($E39="-","",私用_概要!$C$5&amp;"\"&amp;K39)</f>
        <v>%USERPROFILE%\AppData\Roaming\Microsoft\Windows\SendTo\800_UnzipFile.vbs.lnk</v>
      </c>
      <c r="M39" s="23" t="str">
        <f>IF($F39="-","",""""&amp;私用_概要!$C$7&amp;""" """&amp;$N39&amp;""" """&amp;$C39&amp;"""")</f>
        <v/>
      </c>
      <c r="N39" s="23" t="str">
        <f>IF($F39="-","",私用_概要!$C$6&amp;"\"&amp;$F39&amp;".lnk")</f>
        <v/>
      </c>
      <c r="O39" s="23" t="s">
        <v>429</v>
      </c>
    </row>
    <row r="40" spans="1:15">
      <c r="A40" s="23">
        <v>36</v>
      </c>
      <c r="B40" s="23" t="str">
        <f>[1]!getfilename(C40)</f>
        <v>ZipFile.vbs</v>
      </c>
      <c r="C40" s="23" t="s">
        <v>462</v>
      </c>
      <c r="D40" s="23" t="s">
        <v>201</v>
      </c>
      <c r="E40" s="23" t="str">
        <f t="shared" si="0"/>
        <v>ZipFile.vbs</v>
      </c>
      <c r="F40" s="23" t="s">
        <v>201</v>
      </c>
      <c r="H40" s="23" t="str">
        <f>IF($D40="-","","mkdir """&amp;私用_概要!$C$4&amp;"\"&amp;私用_概要!$C$8&amp;""" &amp; """&amp;私用_概要!$C$7&amp;""" """&amp;$I40&amp;""" """&amp;$C40&amp;"""")</f>
        <v/>
      </c>
      <c r="I40" s="23" t="str">
        <f>IF($D40="-","",私用_概要!$C$4&amp;"\"&amp;私用_概要!$C$8&amp;"\"&amp;D40&amp;".lnk")</f>
        <v/>
      </c>
      <c r="J40" s="23" t="str">
        <f>IF($E40="-","",""""&amp;私用_概要!$C$7&amp;""" """&amp;$L40&amp;""" """&amp;$C40&amp;"""")</f>
        <v>"C:\codes\vbs\command\CreateShortcutFile.vbs" "%USERPROFILE%\AppData\Roaming\Microsoft\Windows\SendTo\800_ZipFile.vbs.lnk" "C:\codes\vbs\tools\7zip\ZipFile.vbs"</v>
      </c>
      <c r="K40" s="23" t="str">
        <f t="shared" si="1"/>
        <v>800_ZipFile.vbs.lnk</v>
      </c>
      <c r="L40" s="23" t="str">
        <f>IF($E40="-","",私用_概要!$C$5&amp;"\"&amp;K40)</f>
        <v>%USERPROFILE%\AppData\Roaming\Microsoft\Windows\SendTo\800_ZipFile.vbs.lnk</v>
      </c>
      <c r="M40" s="23" t="str">
        <f>IF($F40="-","",""""&amp;私用_概要!$C$7&amp;""" """&amp;$N40&amp;""" """&amp;$C40&amp;"""")</f>
        <v/>
      </c>
      <c r="N40" s="23" t="str">
        <f>IF($F40="-","",私用_概要!$C$6&amp;"\"&amp;$F40&amp;".lnk")</f>
        <v/>
      </c>
      <c r="O40" s="23" t="s">
        <v>429</v>
      </c>
    </row>
    <row r="41" spans="1:15">
      <c r="A41" s="23">
        <v>37</v>
      </c>
      <c r="B41" s="23" t="str">
        <f>[1]!getfilename(C41)</f>
        <v>ZipPasswordFile.vbs</v>
      </c>
      <c r="C41" s="23" t="s">
        <v>463</v>
      </c>
      <c r="D41" s="23" t="s">
        <v>201</v>
      </c>
      <c r="E41" s="23" t="str">
        <f t="shared" si="0"/>
        <v>ZipPasswordFile.vbs</v>
      </c>
      <c r="F41" s="23" t="s">
        <v>201</v>
      </c>
      <c r="H41" s="23" t="str">
        <f>IF($D41="-","","mkdir """&amp;私用_概要!$C$4&amp;"\"&amp;私用_概要!$C$8&amp;""" &amp; """&amp;私用_概要!$C$7&amp;""" """&amp;$I41&amp;""" """&amp;$C41&amp;"""")</f>
        <v/>
      </c>
      <c r="I41" s="23" t="str">
        <f>IF($D41="-","",私用_概要!$C$4&amp;"\"&amp;私用_概要!$C$8&amp;"\"&amp;D41&amp;".lnk")</f>
        <v/>
      </c>
      <c r="J41" s="23" t="str">
        <f>IF($E41="-","",""""&amp;私用_概要!$C$7&amp;""" """&amp;$L41&amp;""" """&amp;$C41&amp;"""")</f>
        <v>"C:\codes\vbs\command\CreateShortcutFile.vbs" "%USERPROFILE%\AppData\Roaming\Microsoft\Windows\SendTo\800_ZipPasswordFile.vbs.lnk" "C:\codes\vbs\tools\7zip\ZipPasswordFile.vbs"</v>
      </c>
      <c r="K41" s="23" t="str">
        <f t="shared" si="1"/>
        <v>800_ZipPasswordFile.vbs.lnk</v>
      </c>
      <c r="L41" s="23" t="str">
        <f>IF($E41="-","",私用_概要!$C$5&amp;"\"&amp;K41)</f>
        <v>%USERPROFILE%\AppData\Roaming\Microsoft\Windows\SendTo\800_ZipPasswordFile.vbs.lnk</v>
      </c>
      <c r="M41" s="23" t="str">
        <f>IF($F41="-","",""""&amp;私用_概要!$C$7&amp;""" """&amp;$N41&amp;""" """&amp;$C41&amp;"""")</f>
        <v/>
      </c>
      <c r="N41" s="23" t="str">
        <f>IF($F41="-","",私用_概要!$C$6&amp;"\"&amp;$F41&amp;".lnk")</f>
        <v/>
      </c>
      <c r="O41" s="23" t="s">
        <v>429</v>
      </c>
    </row>
    <row r="42" spans="1:15">
      <c r="A42" s="23">
        <v>39</v>
      </c>
      <c r="B42" s="23" t="str">
        <f>[1]!getfilename(C42)</f>
        <v>login_wsl2.ttl</v>
      </c>
      <c r="C42" s="23" t="s">
        <v>464</v>
      </c>
      <c r="D42" s="23" t="s">
        <v>465</v>
      </c>
      <c r="E42" s="23" t="s">
        <v>201</v>
      </c>
      <c r="F42" s="23" t="s">
        <v>201</v>
      </c>
      <c r="H42" s="23" t="str">
        <f>IF($D42="-","","mkdir """&amp;私用_概要!$C$4&amp;"\"&amp;私用_概要!$C$8&amp;""" &amp; """&amp;私用_概要!$C$7&amp;""" """&amp;$I42&amp;""" """&amp;$C42&amp;"""")</f>
        <v>mkdir "%USERPROFILE%\AppData\Roaming\Microsoft\Windows\Start Menu\Programs\$QuickAccess" &amp; "C:\codes\vbs\command\CreateShortcutFile.vbs" "%USERPROFILE%\AppData\Roaming\Microsoft\Windows\Start Menu\Programs\$QuickAccess\ttw（SSH接続toWSL2＠Teraterm）.lnk" "C:\codes\ttl\login_wsl2.ttl"</v>
      </c>
      <c r="I42" s="23" t="str">
        <f>IF($D42="-","",私用_概要!$C$4&amp;"\"&amp;私用_概要!$C$8&amp;"\"&amp;D42&amp;".lnk")</f>
        <v>%USERPROFILE%\AppData\Roaming\Microsoft\Windows\Start Menu\Programs\$QuickAccess\ttw（SSH接続toWSL2＠Teraterm）.lnk</v>
      </c>
      <c r="J42" s="23" t="str">
        <f>IF($E42="-","",""""&amp;私用_概要!$C$7&amp;""" """&amp;$L42&amp;""" """&amp;$C42&amp;"""")</f>
        <v/>
      </c>
      <c r="K42" s="23" t="str">
        <f t="shared" si="1"/>
        <v/>
      </c>
      <c r="L42" s="23" t="str">
        <f>IF($E42="-","",私用_概要!$C$5&amp;"\"&amp;K42)</f>
        <v/>
      </c>
      <c r="M42" s="23" t="str">
        <f>IF($F42="-","",""""&amp;私用_概要!$C$7&amp;""" """&amp;$N42&amp;""" """&amp;$C42&amp;"""")</f>
        <v/>
      </c>
      <c r="N42" s="23" t="str">
        <f>IF($F42="-","",私用_概要!$C$6&amp;"\"&amp;$F42&amp;".lnk")</f>
        <v/>
      </c>
      <c r="O42" s="23" t="s">
        <v>429</v>
      </c>
    </row>
    <row r="43" spans="1:15">
      <c r="A43" s="23">
        <v>40</v>
      </c>
      <c r="B43" s="23" t="str">
        <f>[1]!getfilename(C43)</f>
        <v>login_raspberrypi.ttl</v>
      </c>
      <c r="C43" s="23" t="s">
        <v>466</v>
      </c>
      <c r="D43" s="23" t="s">
        <v>467</v>
      </c>
      <c r="E43" s="23" t="s">
        <v>201</v>
      </c>
      <c r="F43" s="23" t="s">
        <v>201</v>
      </c>
      <c r="H43" s="23" t="str">
        <f>IF($D43="-","","mkdir """&amp;私用_概要!$C$4&amp;"\"&amp;私用_概要!$C$8&amp;""" &amp; """&amp;私用_概要!$C$7&amp;""" """&amp;$I43&amp;""" """&amp;$C43&amp;"""")</f>
        <v>mkdir "%USERPROFILE%\AppData\Roaming\Microsoft\Windows\Start Menu\Programs\$QuickAccess" &amp; "C:\codes\vbs\command\CreateShortcutFile.vbs" "%USERPROFILE%\AppData\Roaming\Microsoft\Windows\Start Menu\Programs\$QuickAccess\ttr（SSH接続toRaspberryPi＠Teraterm）.lnk" "C:\codes\ttl\login_raspberrypi.ttl"</v>
      </c>
      <c r="I43" s="23" t="str">
        <f>IF($D43="-","",私用_概要!$C$4&amp;"\"&amp;私用_概要!$C$8&amp;"\"&amp;D43&amp;".lnk")</f>
        <v>%USERPROFILE%\AppData\Roaming\Microsoft\Windows\Start Menu\Programs\$QuickAccess\ttr（SSH接続toRaspberryPi＠Teraterm）.lnk</v>
      </c>
      <c r="J43" s="23" t="str">
        <f>IF($E43="-","",""""&amp;私用_概要!$C$7&amp;""" """&amp;$L43&amp;""" """&amp;$C43&amp;"""")</f>
        <v/>
      </c>
      <c r="K43" s="23" t="str">
        <f t="shared" si="1"/>
        <v/>
      </c>
      <c r="L43" s="23" t="str">
        <f>IF($E43="-","",私用_概要!$C$5&amp;"\"&amp;K43)</f>
        <v/>
      </c>
      <c r="M43" s="23" t="str">
        <f>IF($F43="-","",""""&amp;私用_概要!$C$7&amp;""" """&amp;$N43&amp;""" """&amp;$C43&amp;"""")</f>
        <v/>
      </c>
      <c r="N43" s="23" t="str">
        <f>IF($F43="-","",私用_概要!$C$6&amp;"\"&amp;$F43&amp;".lnk")</f>
        <v/>
      </c>
      <c r="O43" s="23" t="s">
        <v>429</v>
      </c>
    </row>
    <row r="44" spans="1:15">
      <c r="A44" s="23">
        <v>41</v>
      </c>
      <c r="B44" s="23" t="str">
        <f>[1]!getfilename(C44)</f>
        <v>PopupTimeSignal.vbs</v>
      </c>
      <c r="C44" s="23" t="s">
        <v>468</v>
      </c>
      <c r="D44" s="23" t="s">
        <v>201</v>
      </c>
      <c r="E44" s="23" t="s">
        <v>201</v>
      </c>
      <c r="F44" s="23" t="str">
        <f t="shared" ref="F44:F45" si="2">$B44</f>
        <v>PopupTimeSignal.vbs</v>
      </c>
      <c r="H44" s="23" t="str">
        <f>IF($D44="-","","mkdir """&amp;私用_概要!$C$4&amp;"\"&amp;私用_概要!$C$8&amp;""" &amp; """&amp;私用_概要!$C$7&amp;""" """&amp;$I44&amp;""" """&amp;$C44&amp;"""")</f>
        <v/>
      </c>
      <c r="I44" s="23" t="str">
        <f>IF($D44="-","",私用_概要!$C$4&amp;"\"&amp;私用_概要!$C$8&amp;"\"&amp;D44&amp;".lnk")</f>
        <v/>
      </c>
      <c r="J44" s="23" t="str">
        <f>IF($E44="-","",""""&amp;私用_概要!$C$7&amp;""" """&amp;$L44&amp;""" """&amp;$C44&amp;"""")</f>
        <v/>
      </c>
      <c r="K44" s="23" t="str">
        <f t="shared" si="1"/>
        <v/>
      </c>
      <c r="L44" s="23" t="str">
        <f>IF($E44="-","",私用_概要!$C$5&amp;"\"&amp;K44)</f>
        <v/>
      </c>
      <c r="M44" s="23" t="str">
        <f>IF($F44="-","",""""&amp;私用_概要!$C$7&amp;""" """&amp;$N44&amp;""" """&amp;$C44&amp;"""")</f>
        <v>"C:\codes\vbs\command\CreateShortcutFile.vbs" "%USERPROFILE%\AppData\Roaming\Microsoft\Windows\Start Menu\Programs\Startup\PopupTimeSignal.vbs.lnk" "C:\codes\vbs\tools\win\other\PopupTimeSignal.vbs"</v>
      </c>
      <c r="N44" s="23" t="str">
        <f>IF($F44="-","",私用_概要!$C$6&amp;"\"&amp;$F44&amp;".lnk")</f>
        <v>%USERPROFILE%\AppData\Roaming\Microsoft\Windows\Start Menu\Programs\Startup\PopupTimeSignal.vbs.lnk</v>
      </c>
      <c r="O44" s="23" t="s">
        <v>429</v>
      </c>
    </row>
    <row r="45" spans="1:15">
      <c r="A45" s="23">
        <v>42</v>
      </c>
      <c r="B45" s="23" t="str">
        <f>[1]!getfilename(C45)</f>
        <v>StartupWsl.vbs</v>
      </c>
      <c r="C45" s="23" t="s">
        <v>736</v>
      </c>
      <c r="D45" s="23" t="s">
        <v>201</v>
      </c>
      <c r="E45" s="23" t="s">
        <v>201</v>
      </c>
      <c r="F45" s="23" t="str">
        <f t="shared" si="2"/>
        <v>StartupWsl.vbs</v>
      </c>
      <c r="H45" s="23" t="str">
        <f>IF($D45="-","","mkdir """&amp;私用_概要!$C$4&amp;"\"&amp;私用_概要!$C$8&amp;""" &amp; """&amp;私用_概要!$C$7&amp;""" """&amp;$I45&amp;""" """&amp;$C45&amp;"""")</f>
        <v/>
      </c>
      <c r="I45" s="23" t="str">
        <f>IF($D45="-","",私用_概要!$C$4&amp;"\"&amp;私用_概要!$C$8&amp;"\"&amp;D45&amp;".lnk")</f>
        <v/>
      </c>
      <c r="J45" s="23" t="str">
        <f>IF($E45="-","",""""&amp;私用_概要!$C$7&amp;""" """&amp;$L45&amp;""" """&amp;$C45&amp;"""")</f>
        <v/>
      </c>
      <c r="K45" s="23" t="str">
        <f t="shared" si="1"/>
        <v/>
      </c>
      <c r="L45" s="23" t="str">
        <f>IF($E45="-","",私用_概要!$C$5&amp;"\"&amp;K45)</f>
        <v/>
      </c>
      <c r="M45" s="23" t="str">
        <f>IF($F45="-","",""""&amp;私用_概要!$C$7&amp;""" """&amp;$N45&amp;""" """&amp;$C45&amp;"""")</f>
        <v>"C:\codes\vbs\command\CreateShortcutFile.vbs" "%USERPROFILE%\AppData\Roaming\Microsoft\Windows\Start Menu\Programs\Startup\StartupWsl.vbs.lnk" "C:\codes\vbs\tools\win\other\StartupWsl.vbs"</v>
      </c>
      <c r="N45" s="23" t="str">
        <f>IF($F45="-","",私用_概要!$C$6&amp;"\"&amp;$F45&amp;".lnk")</f>
        <v>%USERPROFILE%\AppData\Roaming\Microsoft\Windows\Start Menu\Programs\Startup\StartupWsl.vbs.lnk</v>
      </c>
      <c r="O45" s="23" t="s">
        <v>429</v>
      </c>
    </row>
    <row r="46" spans="1:15">
      <c r="A46" s="23">
        <v>43</v>
      </c>
      <c r="B46" s="23" t="s">
        <v>720</v>
      </c>
      <c r="C46" s="23" t="s">
        <v>719</v>
      </c>
      <c r="D46" s="23" t="s">
        <v>721</v>
      </c>
      <c r="E46" s="23" t="s">
        <v>201</v>
      </c>
      <c r="F46" s="23" t="s">
        <v>201</v>
      </c>
      <c r="H46" s="23" t="str">
        <f>IF($D46="-","","mkdir """&amp;私用_概要!$C$4&amp;"\"&amp;私用_概要!$C$8&amp;""" &amp; """&amp;私用_概要!$C$7&amp;""" """&amp;$I46&amp;""" """&amp;$C46&amp;"""")</f>
        <v>mkdir "%USERPROFILE%\AppData\Roaming\Microsoft\Windows\Start Menu\Programs\$QuickAccess" &amp; "C:\codes\vbs\command\CreateShortcutFile.vbs" "%USERPROFILE%\AppData\Roaming\Microsoft\Windows\Start Menu\Programs\$QuickAccess\ttm（SSH接続toMac＠Teraterm）.lnk" "C:\codes\ttl\login_mac.ttl"</v>
      </c>
      <c r="I46" s="23" t="str">
        <f>IF($D46="-","",私用_概要!$C$4&amp;"\"&amp;私用_概要!$C$8&amp;"\"&amp;D46&amp;".lnk")</f>
        <v>%USERPROFILE%\AppData\Roaming\Microsoft\Windows\Start Menu\Programs\$QuickAccess\ttm（SSH接続toMac＠Teraterm）.lnk</v>
      </c>
      <c r="J46" s="23" t="str">
        <f>IF($E46="-","",""""&amp;私用_概要!$C$7&amp;""" """&amp;$L46&amp;""" """&amp;$C46&amp;"""")</f>
        <v/>
      </c>
      <c r="K46" s="23" t="str">
        <f t="shared" si="1"/>
        <v/>
      </c>
      <c r="L46" s="23" t="str">
        <f>IF($E46="-","",私用_概要!$C$5&amp;"\"&amp;K46)</f>
        <v/>
      </c>
      <c r="M46" s="23" t="str">
        <f>IF($F46="-","",""""&amp;私用_概要!$C$7&amp;""" """&amp;$N46&amp;""" """&amp;$C46&amp;"""")</f>
        <v/>
      </c>
      <c r="N46" s="23" t="str">
        <f>IF($F46="-","",私用_概要!$C$6&amp;"\"&amp;$F46&amp;".lnk")</f>
        <v/>
      </c>
      <c r="O46" s="23" t="s">
        <v>429</v>
      </c>
    </row>
    <row r="47" spans="1:15">
      <c r="A47" s="23">
        <v>44</v>
      </c>
      <c r="B47" s="23" t="s">
        <v>738</v>
      </c>
      <c r="C47" s="23" t="s">
        <v>737</v>
      </c>
      <c r="D47" s="23" t="s">
        <v>739</v>
      </c>
      <c r="E47" s="23" t="s">
        <v>201</v>
      </c>
      <c r="F47" s="23" t="s">
        <v>201</v>
      </c>
      <c r="H47" s="23" t="str">
        <f>IF($D47="-","","mkdir """&amp;私用_概要!$C$4&amp;"\"&amp;私用_概要!$C$8&amp;""" &amp; """&amp;私用_概要!$C$7&amp;""" """&amp;$I47&amp;""" """&amp;$C47&amp;"""")</f>
        <v>mkdir "%USERPROFILE%\AppData\Roaming\Microsoft\Windows\Start Menu\Programs\$QuickAccess" &amp; "C:\codes\vbs\command\CreateShortcutFile.vbs" "%USERPROFILE%\AppData\Roaming\Microsoft\Windows\Start Menu\Programs\$QuickAccess\ttr（SSH接続toRobocipServer＠Teraterm）.lnk" "C:\codes\ttl\login_robocip_server.ttl"</v>
      </c>
      <c r="I47" s="23" t="str">
        <f>IF($D47="-","",私用_概要!$C$4&amp;"\"&amp;私用_概要!$C$8&amp;"\"&amp;D47&amp;".lnk")</f>
        <v>%USERPROFILE%\AppData\Roaming\Microsoft\Windows\Start Menu\Programs\$QuickAccess\ttr（SSH接続toRobocipServer＠Teraterm）.lnk</v>
      </c>
      <c r="J47" s="23" t="str">
        <f>IF($E47="-","",""""&amp;私用_概要!$C$7&amp;""" """&amp;$L47&amp;""" """&amp;$C47&amp;"""")</f>
        <v/>
      </c>
      <c r="K47" s="23" t="str">
        <f t="shared" si="1"/>
        <v/>
      </c>
      <c r="L47" s="23" t="str">
        <f>IF($E47="-","",私用_概要!$C$5&amp;"\"&amp;K47)</f>
        <v/>
      </c>
      <c r="M47" s="23" t="str">
        <f>IF($F47="-","",""""&amp;私用_概要!$C$7&amp;""" """&amp;$N47&amp;""" """&amp;$C47&amp;"""")</f>
        <v/>
      </c>
      <c r="N47" s="23" t="str">
        <f>IF($F47="-","",私用_概要!$C$6&amp;"\"&amp;$F47&amp;".lnk")</f>
        <v/>
      </c>
      <c r="O47" s="23" t="s">
        <v>429</v>
      </c>
    </row>
    <row r="48" spans="1:15">
      <c r="A48" s="23">
        <v>45</v>
      </c>
      <c r="B48" s="23" t="s">
        <v>741</v>
      </c>
      <c r="C48" s="23" t="s">
        <v>740</v>
      </c>
      <c r="D48" s="23" t="s">
        <v>742</v>
      </c>
      <c r="E48" s="23" t="s">
        <v>201</v>
      </c>
      <c r="F48" s="23" t="s">
        <v>201</v>
      </c>
      <c r="H48" s="23" t="str">
        <f>IF($D48="-","","mkdir """&amp;私用_概要!$C$4&amp;"\"&amp;私用_概要!$C$8&amp;""" &amp; """&amp;私用_概要!$C$7&amp;""" """&amp;$I48&amp;""" """&amp;$C48&amp;"""")</f>
        <v>mkdir "%USERPROFILE%\AppData\Roaming\Microsoft\Windows\Start Menu\Programs\$QuickAccess" &amp; "C:\codes\vbs\command\CreateShortcutFile.vbs" "%USERPROFILE%\AppData\Roaming\Microsoft\Windows\Start Menu\Programs\$QuickAccess\wsr（SFTP接続toRobocipServer＠WinSCP）.lnk" "C:\codes\winscp\login_robocip_server.bat"</v>
      </c>
      <c r="I48" s="23" t="str">
        <f>IF($D48="-","",私用_概要!$C$4&amp;"\"&amp;私用_概要!$C$8&amp;"\"&amp;D48&amp;".lnk")</f>
        <v>%USERPROFILE%\AppData\Roaming\Microsoft\Windows\Start Menu\Programs\$QuickAccess\wsr（SFTP接続toRobocipServer＠WinSCP）.lnk</v>
      </c>
      <c r="J48" s="23" t="str">
        <f>IF($E48="-","",""""&amp;私用_概要!$C$7&amp;""" """&amp;$L48&amp;""" """&amp;$C48&amp;"""")</f>
        <v/>
      </c>
      <c r="K48" s="23" t="str">
        <f t="shared" si="1"/>
        <v/>
      </c>
      <c r="L48" s="23" t="str">
        <f>IF($E48="-","",私用_概要!$C$5&amp;"\"&amp;K48)</f>
        <v/>
      </c>
      <c r="M48" s="23" t="str">
        <f>IF($F48="-","",""""&amp;私用_概要!$C$7&amp;""" """&amp;$N48&amp;""" """&amp;$C48&amp;"""")</f>
        <v/>
      </c>
      <c r="N48" s="23" t="str">
        <f>IF($F48="-","",私用_概要!$C$6&amp;"\"&amp;$F48&amp;".lnk")</f>
        <v/>
      </c>
      <c r="O48" s="23" t="s">
        <v>429</v>
      </c>
    </row>
    <row r="49" spans="1:15">
      <c r="A49" s="23">
        <v>46</v>
      </c>
      <c r="B49" s="23" t="s">
        <v>744</v>
      </c>
      <c r="C49" s="23" t="s">
        <v>743</v>
      </c>
      <c r="D49" s="23" t="s">
        <v>745</v>
      </c>
      <c r="E49" s="23" t="s">
        <v>201</v>
      </c>
      <c r="F49" s="23" t="s">
        <v>201</v>
      </c>
      <c r="H49" s="23" t="str">
        <f>IF($D49="-","","mkdir """&amp;私用_概要!$C$4&amp;"\"&amp;私用_概要!$C$8&amp;""" &amp; """&amp;私用_概要!$C$7&amp;""" """&amp;$I49&amp;""" """&amp;$C49&amp;"""")</f>
        <v>mkdir "%USERPROFILE%\AppData\Roaming\Microsoft\Windows\Start Menu\Programs\$QuickAccess" &amp; "C:\codes\vbs\command\CreateShortcutFile.vbs" "%USERPROFILE%\AppData\Roaming\Microsoft\Windows\Start Menu\Programs\$QuickAccess\wsr（SFTP接続toRaspberryPi＠WinSCP）.lnk" "C:\codes\winscp\login_raspberrypi.bat"</v>
      </c>
      <c r="I49" s="23" t="str">
        <f>IF($D49="-","",私用_概要!$C$4&amp;"\"&amp;私用_概要!$C$8&amp;"\"&amp;D49&amp;".lnk")</f>
        <v>%USERPROFILE%\AppData\Roaming\Microsoft\Windows\Start Menu\Programs\$QuickAccess\wsr（SFTP接続toRaspberryPi＠WinSCP）.lnk</v>
      </c>
      <c r="J49" s="23" t="str">
        <f>IF($E49="-","",""""&amp;私用_概要!$C$7&amp;""" """&amp;$L49&amp;""" """&amp;$C49&amp;"""")</f>
        <v/>
      </c>
      <c r="K49" s="23" t="str">
        <f t="shared" si="1"/>
        <v/>
      </c>
      <c r="L49" s="23" t="str">
        <f>IF($E49="-","",私用_概要!$C$5&amp;"\"&amp;K49)</f>
        <v/>
      </c>
      <c r="M49" s="23" t="str">
        <f>IF($F49="-","",""""&amp;私用_概要!$C$7&amp;""" """&amp;$N49&amp;""" """&amp;$C49&amp;"""")</f>
        <v/>
      </c>
      <c r="N49" s="23" t="str">
        <f>IF($F49="-","",私用_概要!$C$6&amp;"\"&amp;$F49&amp;".lnk")</f>
        <v/>
      </c>
      <c r="O49" s="23" t="s">
        <v>429</v>
      </c>
    </row>
    <row r="50" spans="1:15">
      <c r="A50" s="23">
        <v>47</v>
      </c>
      <c r="B50" s="23" t="s">
        <v>747</v>
      </c>
      <c r="C50" s="23" t="s">
        <v>746</v>
      </c>
      <c r="D50" s="23" t="s">
        <v>201</v>
      </c>
      <c r="E50" s="23" t="s">
        <v>201</v>
      </c>
      <c r="F50" s="23" t="str">
        <f t="shared" ref="F50" si="3">$B50</f>
        <v>config.xlaunch</v>
      </c>
      <c r="H50" s="23" t="str">
        <f>IF($D50="-","","mkdir """&amp;私用_概要!$C$4&amp;"\"&amp;私用_概要!$C$8&amp;""" &amp; """&amp;私用_概要!$C$7&amp;""" """&amp;$I50&amp;""" """&amp;$C50&amp;"""")</f>
        <v/>
      </c>
      <c r="I50" s="23" t="str">
        <f>IF($D50="-","",私用_概要!$C$4&amp;"\"&amp;私用_概要!$C$8&amp;"\"&amp;D50&amp;".lnk")</f>
        <v/>
      </c>
      <c r="J50" s="23" t="str">
        <f>IF($E50="-","",""""&amp;私用_概要!$C$7&amp;""" """&amp;$L50&amp;""" """&amp;$C50&amp;"""")</f>
        <v/>
      </c>
      <c r="K50" s="23" t="str">
        <f t="shared" si="1"/>
        <v/>
      </c>
      <c r="L50" s="23" t="str">
        <f>IF($E50="-","",私用_概要!$C$5&amp;"\"&amp;K50)</f>
        <v/>
      </c>
      <c r="M50" s="23" t="str">
        <f>IF($F50="-","",""""&amp;私用_概要!$C$7&amp;""" """&amp;$N50&amp;""" """&amp;$C50&amp;"""")</f>
        <v>"C:\codes\vbs\command\CreateShortcutFile.vbs" "%USERPROFILE%\AppData\Roaming\Microsoft\Windows\Start Menu\Programs\Startup\config.xlaunch.lnk" "C:\codes\vcxsrv\config.xlaunch"</v>
      </c>
      <c r="N50" s="23" t="str">
        <f>IF($F50="-","",私用_概要!$C$6&amp;"\"&amp;$F50&amp;".lnk")</f>
        <v>%USERPROFILE%\AppData\Roaming\Microsoft\Windows\Start Menu\Programs\Startup\config.xlaunch.lnk</v>
      </c>
      <c r="O50" s="23" t="s">
        <v>429</v>
      </c>
    </row>
    <row r="51" spans="1:15">
      <c r="A51" s="23">
        <v>48</v>
      </c>
      <c r="B51" s="23" t="s">
        <v>758</v>
      </c>
      <c r="C51" s="23" t="s">
        <v>756</v>
      </c>
      <c r="D51" s="23" t="s">
        <v>201</v>
      </c>
      <c r="E51" s="23" t="s">
        <v>201</v>
      </c>
      <c r="F51" s="23" t="s">
        <v>757</v>
      </c>
      <c r="H51" s="23" t="str">
        <f>IF($D51="-","","mkdir """&amp;私用_概要!$C$4&amp;"\"&amp;私用_概要!$C$8&amp;""" &amp; """&amp;私用_概要!$C$7&amp;""" """&amp;$I51&amp;""" """&amp;$C51&amp;"""")</f>
        <v/>
      </c>
      <c r="I51" s="23" t="str">
        <f>IF($D51="-","",私用_概要!$C$4&amp;"\"&amp;私用_概要!$C$8&amp;"\"&amp;D51&amp;".lnk")</f>
        <v/>
      </c>
      <c r="J51" s="23" t="str">
        <f>IF($E51="-","",""""&amp;私用_概要!$C$7&amp;""" """&amp;$L51&amp;""" """&amp;$C51&amp;"""")</f>
        <v/>
      </c>
      <c r="K51" s="23" t="str">
        <f t="shared" si="1"/>
        <v/>
      </c>
      <c r="L51" s="23" t="str">
        <f>IF($E51="-","",私用_概要!$C$5&amp;"\"&amp;K51)</f>
        <v/>
      </c>
      <c r="M51" s="23" t="str">
        <f>IF($F51="-","",""""&amp;私用_概要!$C$7&amp;""" """&amp;$N51&amp;""" """&amp;$C51&amp;"""")</f>
        <v>"C:\codes\vbs\command\CreateShortcutFile.vbs" "%USERPROFILE%\AppData\Roaming\Microsoft\Windows\Start Menu\Programs\Startup\XF_BackupIniToTabbak.bat.lnk" "C:\prg_exe\X-Finder\BackupIniToTabbak.bat"</v>
      </c>
      <c r="N51" s="23" t="str">
        <f>IF($F51="-","",私用_概要!$C$6&amp;"\"&amp;$F51&amp;".lnk")</f>
        <v>%USERPROFILE%\AppData\Roaming\Microsoft\Windows\Start Menu\Programs\Startup\XF_BackupIniToTabbak.bat.lnk</v>
      </c>
      <c r="O51" s="23" t="s">
        <v>429</v>
      </c>
    </row>
    <row r="52" spans="1:15">
      <c r="A52" s="23">
        <v>49</v>
      </c>
      <c r="D52" s="23" t="s">
        <v>201</v>
      </c>
      <c r="E52" s="23" t="s">
        <v>201</v>
      </c>
      <c r="F52" s="23" t="s">
        <v>201</v>
      </c>
      <c r="H52" s="23" t="str">
        <f>IF($D52="-","","mkdir """&amp;私用_概要!$C$4&amp;"\"&amp;私用_概要!$C$8&amp;""" &amp; """&amp;私用_概要!$C$7&amp;""" """&amp;$I52&amp;""" """&amp;$C52&amp;"""")</f>
        <v/>
      </c>
      <c r="I52" s="23" t="str">
        <f>IF($D52="-","",私用_概要!$C$4&amp;"\"&amp;私用_概要!$C$8&amp;"\"&amp;D52&amp;".lnk")</f>
        <v/>
      </c>
      <c r="J52" s="23" t="str">
        <f>IF($E52="-","",""""&amp;私用_概要!$C$7&amp;""" """&amp;$L52&amp;""" """&amp;$C52&amp;"""")</f>
        <v/>
      </c>
      <c r="K52" s="23" t="str">
        <f t="shared" si="1"/>
        <v/>
      </c>
      <c r="L52" s="23" t="str">
        <f>IF($E52="-","",私用_概要!$C$5&amp;"\"&amp;K52)</f>
        <v/>
      </c>
      <c r="M52" s="23" t="str">
        <f>IF($F52="-","",""""&amp;私用_概要!$C$7&amp;""" """&amp;$N52&amp;""" """&amp;$C52&amp;"""")</f>
        <v/>
      </c>
      <c r="N52" s="23" t="str">
        <f>IF($F52="-","",私用_概要!$C$6&amp;"\"&amp;$F52&amp;".lnk")</f>
        <v/>
      </c>
      <c r="O52" s="23" t="s">
        <v>429</v>
      </c>
    </row>
    <row r="53" spans="1:15">
      <c r="A53" s="23">
        <v>50</v>
      </c>
      <c r="D53" s="23" t="s">
        <v>201</v>
      </c>
      <c r="E53" s="23" t="s">
        <v>201</v>
      </c>
      <c r="F53" s="23" t="s">
        <v>201</v>
      </c>
      <c r="H53" s="23" t="str">
        <f>IF($D53="-","","mkdir """&amp;私用_概要!$C$4&amp;"\"&amp;私用_概要!$C$8&amp;""" &amp; """&amp;私用_概要!$C$7&amp;""" """&amp;$I53&amp;""" """&amp;$C53&amp;"""")</f>
        <v/>
      </c>
      <c r="I53" s="23" t="str">
        <f>IF($D53="-","",私用_概要!$C$4&amp;"\"&amp;私用_概要!$C$8&amp;"\"&amp;D53&amp;".lnk")</f>
        <v/>
      </c>
      <c r="J53" s="23" t="str">
        <f>IF($E53="-","",""""&amp;私用_概要!$C$7&amp;""" """&amp;$L53&amp;""" """&amp;$C53&amp;"""")</f>
        <v/>
      </c>
      <c r="K53" s="23" t="str">
        <f t="shared" si="1"/>
        <v/>
      </c>
      <c r="L53" s="23" t="str">
        <f>IF($E53="-","",私用_概要!$C$5&amp;"\"&amp;K53)</f>
        <v/>
      </c>
      <c r="M53" s="23" t="str">
        <f>IF($F53="-","",""""&amp;私用_概要!$C$7&amp;""" """&amp;$N53&amp;""" """&amp;$C53&amp;"""")</f>
        <v/>
      </c>
      <c r="N53" s="23" t="str">
        <f>IF($F53="-","",私用_概要!$C$6&amp;"\"&amp;$F53&amp;".lnk")</f>
        <v/>
      </c>
      <c r="O53" s="23" t="s">
        <v>429</v>
      </c>
    </row>
    <row r="54" spans="1:15">
      <c r="A54" s="23">
        <v>51</v>
      </c>
      <c r="D54" s="23" t="s">
        <v>201</v>
      </c>
      <c r="E54" s="23" t="s">
        <v>201</v>
      </c>
      <c r="F54" s="23" t="s">
        <v>201</v>
      </c>
      <c r="H54" s="23" t="str">
        <f>IF($D54="-","","mkdir """&amp;私用_概要!$C$4&amp;"\"&amp;私用_概要!$C$8&amp;""" &amp; """&amp;私用_概要!$C$7&amp;""" """&amp;$I54&amp;""" """&amp;$C54&amp;"""")</f>
        <v/>
      </c>
      <c r="I54" s="23" t="str">
        <f>IF($D54="-","",私用_概要!$C$4&amp;"\"&amp;私用_概要!$C$8&amp;"\"&amp;D54&amp;".lnk")</f>
        <v/>
      </c>
      <c r="J54" s="23" t="str">
        <f>IF($E54="-","",""""&amp;私用_概要!$C$7&amp;""" """&amp;$L54&amp;""" """&amp;$C54&amp;"""")</f>
        <v/>
      </c>
      <c r="K54" s="23" t="str">
        <f t="shared" si="1"/>
        <v/>
      </c>
      <c r="L54" s="23" t="str">
        <f>IF($E54="-","",私用_概要!$C$5&amp;"\"&amp;K54)</f>
        <v/>
      </c>
      <c r="M54" s="23" t="str">
        <f>IF($F54="-","",""""&amp;私用_概要!$C$7&amp;""" """&amp;$N54&amp;""" """&amp;$C54&amp;"""")</f>
        <v/>
      </c>
      <c r="N54" s="23" t="str">
        <f>IF($F54="-","",私用_概要!$C$6&amp;"\"&amp;$F54&amp;".lnk")</f>
        <v/>
      </c>
      <c r="O54" s="23" t="s">
        <v>429</v>
      </c>
    </row>
    <row r="55" spans="1:15">
      <c r="A55" s="23">
        <v>52</v>
      </c>
      <c r="D55" s="23" t="s">
        <v>201</v>
      </c>
      <c r="E55" s="23" t="s">
        <v>201</v>
      </c>
      <c r="F55" s="23" t="s">
        <v>201</v>
      </c>
      <c r="H55" s="23" t="str">
        <f>IF($D55="-","","mkdir """&amp;私用_概要!$C$4&amp;"\"&amp;私用_概要!$C$8&amp;""" &amp; """&amp;私用_概要!$C$7&amp;""" """&amp;$I55&amp;""" """&amp;$C55&amp;"""")</f>
        <v/>
      </c>
      <c r="I55" s="23" t="str">
        <f>IF($D55="-","",私用_概要!$C$4&amp;"\"&amp;私用_概要!$C$8&amp;"\"&amp;D55&amp;".lnk")</f>
        <v/>
      </c>
      <c r="J55" s="23" t="str">
        <f>IF($E55="-","",""""&amp;私用_概要!$C$7&amp;""" """&amp;$L55&amp;""" """&amp;$C55&amp;"""")</f>
        <v/>
      </c>
      <c r="K55" s="23" t="str">
        <f t="shared" si="1"/>
        <v/>
      </c>
      <c r="L55" s="23" t="str">
        <f>IF($E55="-","",私用_概要!$C$5&amp;"\"&amp;K55)</f>
        <v/>
      </c>
      <c r="M55" s="23" t="str">
        <f>IF($F55="-","",""""&amp;私用_概要!$C$7&amp;""" """&amp;$N55&amp;""" """&amp;$C55&amp;"""")</f>
        <v/>
      </c>
      <c r="N55" s="23" t="str">
        <f>IF($F55="-","",私用_概要!$C$6&amp;"\"&amp;$F55&amp;".lnk")</f>
        <v/>
      </c>
      <c r="O55" s="23" t="s">
        <v>429</v>
      </c>
    </row>
    <row r="56" spans="1:15">
      <c r="A56" s="23">
        <v>53</v>
      </c>
      <c r="D56" s="23" t="s">
        <v>201</v>
      </c>
      <c r="E56" s="23" t="s">
        <v>201</v>
      </c>
      <c r="F56" s="23" t="s">
        <v>201</v>
      </c>
      <c r="H56" s="23" t="str">
        <f>IF($D56="-","","mkdir """&amp;私用_概要!$C$4&amp;"\"&amp;私用_概要!$C$8&amp;""" &amp; """&amp;私用_概要!$C$7&amp;""" """&amp;$I56&amp;""" """&amp;$C56&amp;"""")</f>
        <v/>
      </c>
      <c r="I56" s="23" t="str">
        <f>IF($D56="-","",私用_概要!$C$4&amp;"\"&amp;私用_概要!$C$8&amp;"\"&amp;D56&amp;".lnk")</f>
        <v/>
      </c>
      <c r="J56" s="23" t="str">
        <f>IF($E56="-","",""""&amp;私用_概要!$C$7&amp;""" """&amp;$L56&amp;""" """&amp;$C56&amp;"""")</f>
        <v/>
      </c>
      <c r="K56" s="23" t="str">
        <f t="shared" si="1"/>
        <v/>
      </c>
      <c r="L56" s="23" t="str">
        <f>IF($E56="-","",私用_概要!$C$5&amp;"\"&amp;K56)</f>
        <v/>
      </c>
      <c r="M56" s="23" t="str">
        <f>IF($F56="-","",""""&amp;私用_概要!$C$7&amp;""" """&amp;$N56&amp;""" """&amp;$C56&amp;"""")</f>
        <v/>
      </c>
      <c r="N56" s="23" t="str">
        <f>IF($F56="-","",私用_概要!$C$6&amp;"\"&amp;$F56&amp;".lnk")</f>
        <v/>
      </c>
      <c r="O56" s="23" t="s">
        <v>429</v>
      </c>
    </row>
    <row r="57" spans="1:15">
      <c r="A57" s="23">
        <v>54</v>
      </c>
      <c r="D57" s="23" t="s">
        <v>201</v>
      </c>
      <c r="E57" s="23" t="s">
        <v>201</v>
      </c>
      <c r="F57" s="23" t="s">
        <v>201</v>
      </c>
      <c r="H57" s="23" t="str">
        <f>IF($D57="-","","mkdir """&amp;私用_概要!$C$4&amp;"\"&amp;私用_概要!$C$8&amp;""" &amp; """&amp;私用_概要!$C$7&amp;""" """&amp;$I57&amp;""" """&amp;$C57&amp;"""")</f>
        <v/>
      </c>
      <c r="I57" s="23" t="str">
        <f>IF($D57="-","",私用_概要!$C$4&amp;"\"&amp;私用_概要!$C$8&amp;"\"&amp;D57&amp;".lnk")</f>
        <v/>
      </c>
      <c r="J57" s="23" t="str">
        <f>IF($E57="-","",""""&amp;私用_概要!$C$7&amp;""" """&amp;$L57&amp;""" """&amp;$C57&amp;"""")</f>
        <v/>
      </c>
      <c r="K57" s="23" t="str">
        <f t="shared" si="1"/>
        <v/>
      </c>
      <c r="L57" s="23" t="str">
        <f>IF($E57="-","",私用_概要!$C$5&amp;"\"&amp;K57)</f>
        <v/>
      </c>
      <c r="M57" s="23" t="str">
        <f>IF($F57="-","",""""&amp;私用_概要!$C$7&amp;""" """&amp;$N57&amp;""" """&amp;$C57&amp;"""")</f>
        <v/>
      </c>
      <c r="N57" s="23" t="str">
        <f>IF($F57="-","",私用_概要!$C$6&amp;"\"&amp;$F57&amp;".lnk")</f>
        <v/>
      </c>
      <c r="O57" s="23" t="s">
        <v>429</v>
      </c>
    </row>
    <row r="58" spans="1:15">
      <c r="A58" s="23">
        <v>55</v>
      </c>
      <c r="D58" s="23" t="s">
        <v>201</v>
      </c>
      <c r="E58" s="23" t="s">
        <v>201</v>
      </c>
      <c r="F58" s="23" t="s">
        <v>201</v>
      </c>
      <c r="H58" s="23" t="str">
        <f>IF($D58="-","","mkdir """&amp;私用_概要!$C$4&amp;"\"&amp;私用_概要!$C$8&amp;""" &amp; """&amp;私用_概要!$C$7&amp;""" """&amp;$I58&amp;""" """&amp;$C58&amp;"""")</f>
        <v/>
      </c>
      <c r="I58" s="23" t="str">
        <f>IF($D58="-","",私用_概要!$C$4&amp;"\"&amp;私用_概要!$C$8&amp;"\"&amp;D58&amp;".lnk")</f>
        <v/>
      </c>
      <c r="J58" s="23" t="str">
        <f>IF($E58="-","",""""&amp;私用_概要!$C$7&amp;""" """&amp;$L58&amp;""" """&amp;$C58&amp;"""")</f>
        <v/>
      </c>
      <c r="K58" s="23" t="str">
        <f t="shared" si="1"/>
        <v/>
      </c>
      <c r="L58" s="23" t="str">
        <f>IF($E58="-","",私用_概要!$C$5&amp;"\"&amp;K58)</f>
        <v/>
      </c>
      <c r="M58" s="23" t="str">
        <f>IF($F58="-","",""""&amp;私用_概要!$C$7&amp;""" """&amp;$N58&amp;""" """&amp;$C58&amp;"""")</f>
        <v/>
      </c>
      <c r="N58" s="23" t="str">
        <f>IF($F58="-","",私用_概要!$C$6&amp;"\"&amp;$F58&amp;".lnk")</f>
        <v/>
      </c>
      <c r="O58" s="23" t="s">
        <v>429</v>
      </c>
    </row>
    <row r="59" spans="1:15">
      <c r="A59" s="23">
        <v>56</v>
      </c>
      <c r="D59" s="23" t="s">
        <v>201</v>
      </c>
      <c r="E59" s="23" t="s">
        <v>201</v>
      </c>
      <c r="F59" s="23" t="s">
        <v>201</v>
      </c>
      <c r="H59" s="23" t="str">
        <f>IF($D59="-","","mkdir """&amp;私用_概要!$C$4&amp;"\"&amp;私用_概要!$C$8&amp;""" &amp; """&amp;私用_概要!$C$7&amp;""" """&amp;$I59&amp;""" """&amp;$C59&amp;"""")</f>
        <v/>
      </c>
      <c r="I59" s="23" t="str">
        <f>IF($D59="-","",私用_概要!$C$4&amp;"\"&amp;私用_概要!$C$8&amp;"\"&amp;D59&amp;".lnk")</f>
        <v/>
      </c>
      <c r="J59" s="23" t="str">
        <f>IF($E59="-","",""""&amp;私用_概要!$C$7&amp;""" """&amp;$L59&amp;""" """&amp;$C59&amp;"""")</f>
        <v/>
      </c>
      <c r="K59" s="23" t="str">
        <f t="shared" si="1"/>
        <v/>
      </c>
      <c r="L59" s="23" t="str">
        <f>IF($E59="-","",私用_概要!$C$5&amp;"\"&amp;K59)</f>
        <v/>
      </c>
      <c r="M59" s="23" t="str">
        <f>IF($F59="-","",""""&amp;私用_概要!$C$7&amp;""" """&amp;$N59&amp;""" """&amp;$C59&amp;"""")</f>
        <v/>
      </c>
      <c r="N59" s="23" t="str">
        <f>IF($F59="-","",私用_概要!$C$6&amp;"\"&amp;$F59&amp;".lnk")</f>
        <v/>
      </c>
      <c r="O59" s="23" t="s">
        <v>429</v>
      </c>
    </row>
    <row r="60" spans="1:15">
      <c r="A60" s="23">
        <v>57</v>
      </c>
      <c r="D60" s="23" t="s">
        <v>201</v>
      </c>
      <c r="E60" s="23" t="s">
        <v>201</v>
      </c>
      <c r="F60" s="23" t="s">
        <v>201</v>
      </c>
      <c r="H60" s="23" t="str">
        <f>IF($D60="-","","mkdir """&amp;私用_概要!$C$4&amp;"\"&amp;私用_概要!$C$8&amp;""" &amp; """&amp;私用_概要!$C$7&amp;""" """&amp;$I60&amp;""" """&amp;$C60&amp;"""")</f>
        <v/>
      </c>
      <c r="I60" s="23" t="str">
        <f>IF($D60="-","",私用_概要!$C$4&amp;"\"&amp;私用_概要!$C$8&amp;"\"&amp;D60&amp;".lnk")</f>
        <v/>
      </c>
      <c r="J60" s="23" t="str">
        <f>IF($E60="-","",""""&amp;私用_概要!$C$7&amp;""" """&amp;$L60&amp;""" """&amp;$C60&amp;"""")</f>
        <v/>
      </c>
      <c r="K60" s="23" t="str">
        <f t="shared" si="1"/>
        <v/>
      </c>
      <c r="L60" s="23" t="str">
        <f>IF($E60="-","",私用_概要!$C$5&amp;"\"&amp;K60)</f>
        <v/>
      </c>
      <c r="M60" s="23" t="str">
        <f>IF($F60="-","",""""&amp;私用_概要!$C$7&amp;""" """&amp;$N60&amp;""" """&amp;$C60&amp;"""")</f>
        <v/>
      </c>
      <c r="N60" s="23" t="str">
        <f>IF($F60="-","",私用_概要!$C$6&amp;"\"&amp;$F60&amp;".lnk")</f>
        <v/>
      </c>
      <c r="O60" s="23" t="s">
        <v>429</v>
      </c>
    </row>
    <row r="61" spans="1:15">
      <c r="A61" s="23">
        <v>58</v>
      </c>
      <c r="D61" s="23" t="s">
        <v>201</v>
      </c>
      <c r="E61" s="23" t="s">
        <v>201</v>
      </c>
      <c r="F61" s="23" t="s">
        <v>201</v>
      </c>
      <c r="H61" s="23" t="str">
        <f>IF($D61="-","","mkdir """&amp;私用_概要!$C$4&amp;"\"&amp;私用_概要!$C$8&amp;""" &amp; """&amp;私用_概要!$C$7&amp;""" """&amp;$I61&amp;""" """&amp;$C61&amp;"""")</f>
        <v/>
      </c>
      <c r="I61" s="23" t="str">
        <f>IF($D61="-","",私用_概要!$C$4&amp;"\"&amp;私用_概要!$C$8&amp;"\"&amp;D61&amp;".lnk")</f>
        <v/>
      </c>
      <c r="J61" s="23" t="str">
        <f>IF($E61="-","",""""&amp;私用_概要!$C$7&amp;""" """&amp;$L61&amp;""" """&amp;$C61&amp;"""")</f>
        <v/>
      </c>
      <c r="K61" s="23" t="str">
        <f t="shared" si="1"/>
        <v/>
      </c>
      <c r="L61" s="23" t="str">
        <f>IF($E61="-","",私用_概要!$C$5&amp;"\"&amp;K61)</f>
        <v/>
      </c>
      <c r="M61" s="23" t="str">
        <f>IF($F61="-","",""""&amp;私用_概要!$C$7&amp;""" """&amp;$N61&amp;""" """&amp;$C61&amp;"""")</f>
        <v/>
      </c>
      <c r="N61" s="23" t="str">
        <f>IF($F61="-","",私用_概要!$C$6&amp;"\"&amp;$F61&amp;".lnk")</f>
        <v/>
      </c>
      <c r="O61" s="23" t="s">
        <v>429</v>
      </c>
    </row>
    <row r="62" spans="1:15">
      <c r="A62" s="23">
        <v>59</v>
      </c>
      <c r="D62" s="23" t="s">
        <v>201</v>
      </c>
      <c r="E62" s="23" t="s">
        <v>201</v>
      </c>
      <c r="F62" s="23" t="s">
        <v>201</v>
      </c>
      <c r="H62" s="23" t="str">
        <f>IF($D62="-","","mkdir """&amp;私用_概要!$C$4&amp;"\"&amp;私用_概要!$C$8&amp;""" &amp; """&amp;私用_概要!$C$7&amp;""" """&amp;$I62&amp;""" """&amp;$C62&amp;"""")</f>
        <v/>
      </c>
      <c r="I62" s="23" t="str">
        <f>IF($D62="-","",私用_概要!$C$4&amp;"\"&amp;私用_概要!$C$8&amp;"\"&amp;D62&amp;".lnk")</f>
        <v/>
      </c>
      <c r="J62" s="23" t="str">
        <f>IF($E62="-","",""""&amp;私用_概要!$C$7&amp;""" """&amp;$L62&amp;""" """&amp;$C62&amp;"""")</f>
        <v/>
      </c>
      <c r="K62" s="23" t="str">
        <f t="shared" si="1"/>
        <v/>
      </c>
      <c r="L62" s="23" t="str">
        <f>IF($E62="-","",私用_概要!$C$5&amp;"\"&amp;K62)</f>
        <v/>
      </c>
      <c r="M62" s="23" t="str">
        <f>IF($F62="-","",""""&amp;私用_概要!$C$7&amp;""" """&amp;$N62&amp;""" """&amp;$C62&amp;"""")</f>
        <v/>
      </c>
      <c r="N62" s="23" t="str">
        <f>IF($F62="-","",私用_概要!$C$6&amp;"\"&amp;$F62&amp;".lnk")</f>
        <v/>
      </c>
      <c r="O62" s="23" t="s">
        <v>429</v>
      </c>
    </row>
    <row r="63" spans="1:15">
      <c r="A63" s="23">
        <v>60</v>
      </c>
      <c r="D63" s="23" t="s">
        <v>201</v>
      </c>
      <c r="E63" s="23" t="s">
        <v>201</v>
      </c>
      <c r="F63" s="23" t="s">
        <v>201</v>
      </c>
      <c r="H63" s="23" t="str">
        <f>IF($D63="-","","mkdir """&amp;私用_概要!$C$4&amp;"\"&amp;私用_概要!$C$8&amp;""" &amp; """&amp;私用_概要!$C$7&amp;""" """&amp;$I63&amp;""" """&amp;$C63&amp;"""")</f>
        <v/>
      </c>
      <c r="I63" s="23" t="str">
        <f>IF($D63="-","",私用_概要!$C$4&amp;"\"&amp;私用_概要!$C$8&amp;"\"&amp;D63&amp;".lnk")</f>
        <v/>
      </c>
      <c r="J63" s="23" t="str">
        <f>IF($E63="-","",""""&amp;私用_概要!$C$7&amp;""" """&amp;$L63&amp;""" """&amp;$C63&amp;"""")</f>
        <v/>
      </c>
      <c r="K63" s="23" t="str">
        <f t="shared" si="1"/>
        <v/>
      </c>
      <c r="L63" s="23" t="str">
        <f>IF($E63="-","",私用_概要!$C$5&amp;"\"&amp;K63)</f>
        <v/>
      </c>
      <c r="M63" s="23" t="str">
        <f>IF($F63="-","",""""&amp;私用_概要!$C$7&amp;""" """&amp;$N63&amp;""" """&amp;$C63&amp;"""")</f>
        <v/>
      </c>
      <c r="N63" s="23" t="str">
        <f>IF($F63="-","",私用_概要!$C$6&amp;"\"&amp;$F63&amp;".lnk")</f>
        <v/>
      </c>
      <c r="O63" s="23" t="s">
        <v>429</v>
      </c>
    </row>
    <row r="64" spans="1:15">
      <c r="A64" s="23">
        <v>61</v>
      </c>
      <c r="D64" s="23" t="s">
        <v>201</v>
      </c>
      <c r="E64" s="23" t="s">
        <v>201</v>
      </c>
      <c r="F64" s="23" t="s">
        <v>201</v>
      </c>
      <c r="H64" s="23" t="str">
        <f>IF($D64="-","","mkdir """&amp;私用_概要!$C$4&amp;"\"&amp;私用_概要!$C$8&amp;""" &amp; """&amp;私用_概要!$C$7&amp;""" """&amp;$I64&amp;""" """&amp;$C64&amp;"""")</f>
        <v/>
      </c>
      <c r="I64" s="23" t="str">
        <f>IF($D64="-","",私用_概要!$C$4&amp;"\"&amp;私用_概要!$C$8&amp;"\"&amp;D64&amp;".lnk")</f>
        <v/>
      </c>
      <c r="J64" s="23" t="str">
        <f>IF($E64="-","",""""&amp;私用_概要!$C$7&amp;""" """&amp;$L64&amp;""" """&amp;$C64&amp;"""")</f>
        <v/>
      </c>
      <c r="K64" s="23" t="str">
        <f t="shared" si="1"/>
        <v/>
      </c>
      <c r="L64" s="23" t="str">
        <f>IF($E64="-","",私用_概要!$C$5&amp;"\"&amp;K64)</f>
        <v/>
      </c>
      <c r="M64" s="23" t="str">
        <f>IF($F64="-","",""""&amp;私用_概要!$C$7&amp;""" """&amp;$N64&amp;""" """&amp;$C64&amp;"""")</f>
        <v/>
      </c>
      <c r="N64" s="23" t="str">
        <f>IF($F64="-","",私用_概要!$C$6&amp;"\"&amp;$F64&amp;".lnk")</f>
        <v/>
      </c>
      <c r="O64" s="23" t="s">
        <v>429</v>
      </c>
    </row>
    <row r="65" spans="1:15">
      <c r="A65" s="23">
        <v>62</v>
      </c>
      <c r="D65" s="23" t="s">
        <v>201</v>
      </c>
      <c r="E65" s="23" t="s">
        <v>201</v>
      </c>
      <c r="F65" s="23" t="s">
        <v>201</v>
      </c>
      <c r="H65" s="23" t="str">
        <f>IF($D65="-","","mkdir """&amp;私用_概要!$C$4&amp;"\"&amp;私用_概要!$C$8&amp;""" &amp; """&amp;私用_概要!$C$7&amp;""" """&amp;$I65&amp;""" """&amp;$C65&amp;"""")</f>
        <v/>
      </c>
      <c r="I65" s="23" t="str">
        <f>IF($D65="-","",私用_概要!$C$4&amp;"\"&amp;私用_概要!$C$8&amp;"\"&amp;D65&amp;".lnk")</f>
        <v/>
      </c>
      <c r="J65" s="23" t="str">
        <f>IF($E65="-","",""""&amp;私用_概要!$C$7&amp;""" """&amp;$L65&amp;""" """&amp;$C65&amp;"""")</f>
        <v/>
      </c>
      <c r="K65" s="23" t="str">
        <f t="shared" si="1"/>
        <v/>
      </c>
      <c r="L65" s="23" t="str">
        <f>IF($E65="-","",私用_概要!$C$5&amp;"\"&amp;K65)</f>
        <v/>
      </c>
      <c r="M65" s="23" t="str">
        <f>IF($F65="-","",""""&amp;私用_概要!$C$7&amp;""" """&amp;$N65&amp;""" """&amp;$C65&amp;"""")</f>
        <v/>
      </c>
      <c r="N65" s="23" t="str">
        <f>IF($F65="-","",私用_概要!$C$6&amp;"\"&amp;$F65&amp;".lnk")</f>
        <v/>
      </c>
      <c r="O65" s="23" t="s">
        <v>429</v>
      </c>
    </row>
    <row r="66" spans="1:15">
      <c r="A66" s="23">
        <v>63</v>
      </c>
      <c r="D66" s="23" t="s">
        <v>201</v>
      </c>
      <c r="E66" s="23" t="s">
        <v>201</v>
      </c>
      <c r="F66" s="23" t="s">
        <v>201</v>
      </c>
      <c r="H66" s="23" t="str">
        <f>IF($D66="-","","mkdir """&amp;私用_概要!$C$4&amp;"\"&amp;私用_概要!$C$8&amp;""" &amp; """&amp;私用_概要!$C$7&amp;""" """&amp;$I66&amp;""" """&amp;$C66&amp;"""")</f>
        <v/>
      </c>
      <c r="I66" s="23" t="str">
        <f>IF($D66="-","",私用_概要!$C$4&amp;"\"&amp;私用_概要!$C$8&amp;"\"&amp;D66&amp;".lnk")</f>
        <v/>
      </c>
      <c r="J66" s="23" t="str">
        <f>IF($E66="-","",""""&amp;私用_概要!$C$7&amp;""" """&amp;$L66&amp;""" """&amp;$C66&amp;"""")</f>
        <v/>
      </c>
      <c r="K66" s="23" t="str">
        <f t="shared" si="1"/>
        <v/>
      </c>
      <c r="L66" s="23" t="str">
        <f>IF($E66="-","",私用_概要!$C$5&amp;"\"&amp;K66)</f>
        <v/>
      </c>
      <c r="M66" s="23" t="str">
        <f>IF($F66="-","",""""&amp;私用_概要!$C$7&amp;""" """&amp;$N66&amp;""" """&amp;$C66&amp;"""")</f>
        <v/>
      </c>
      <c r="N66" s="23" t="str">
        <f>IF($F66="-","",私用_概要!$C$6&amp;"\"&amp;$F66&amp;".lnk")</f>
        <v/>
      </c>
      <c r="O66" s="23" t="s">
        <v>429</v>
      </c>
    </row>
    <row r="67" spans="1:15">
      <c r="A67" s="23">
        <v>64</v>
      </c>
      <c r="D67" s="23" t="s">
        <v>201</v>
      </c>
      <c r="E67" s="23" t="s">
        <v>201</v>
      </c>
      <c r="F67" s="23" t="s">
        <v>201</v>
      </c>
      <c r="H67" s="23" t="str">
        <f>IF($D67="-","","mkdir """&amp;私用_概要!$C$4&amp;"\"&amp;私用_概要!$C$8&amp;""" &amp; """&amp;私用_概要!$C$7&amp;""" """&amp;$I67&amp;""" """&amp;$C67&amp;"""")</f>
        <v/>
      </c>
      <c r="I67" s="23" t="str">
        <f>IF($D67="-","",私用_概要!$C$4&amp;"\"&amp;私用_概要!$C$8&amp;"\"&amp;D67&amp;".lnk")</f>
        <v/>
      </c>
      <c r="J67" s="23" t="str">
        <f>IF($E67="-","",""""&amp;私用_概要!$C$7&amp;""" """&amp;$L67&amp;""" """&amp;$C67&amp;"""")</f>
        <v/>
      </c>
      <c r="K67" s="23" t="str">
        <f t="shared" si="1"/>
        <v/>
      </c>
      <c r="L67" s="23" t="str">
        <f>IF($E67="-","",私用_概要!$C$5&amp;"\"&amp;K67)</f>
        <v/>
      </c>
      <c r="M67" s="23" t="str">
        <f>IF($F67="-","",""""&amp;私用_概要!$C$7&amp;""" """&amp;$N67&amp;""" """&amp;$C67&amp;"""")</f>
        <v/>
      </c>
      <c r="N67" s="23" t="str">
        <f>IF($F67="-","",私用_概要!$C$6&amp;"\"&amp;$F67&amp;".lnk")</f>
        <v/>
      </c>
      <c r="O67" s="23" t="s">
        <v>429</v>
      </c>
    </row>
    <row r="68" spans="1:15">
      <c r="A68" s="23">
        <v>65</v>
      </c>
      <c r="D68" s="23" t="s">
        <v>201</v>
      </c>
      <c r="E68" s="23" t="s">
        <v>201</v>
      </c>
      <c r="F68" s="23" t="s">
        <v>201</v>
      </c>
      <c r="H68" s="23" t="str">
        <f>IF($D68="-","","mkdir """&amp;私用_概要!$C$4&amp;"\"&amp;私用_概要!$C$8&amp;""" &amp; """&amp;私用_概要!$C$7&amp;""" """&amp;$I68&amp;""" """&amp;$C68&amp;"""")</f>
        <v/>
      </c>
      <c r="I68" s="23" t="str">
        <f>IF($D68="-","",私用_概要!$C$4&amp;"\"&amp;私用_概要!$C$8&amp;"\"&amp;D68&amp;".lnk")</f>
        <v/>
      </c>
      <c r="J68" s="23" t="str">
        <f>IF($E68="-","",""""&amp;私用_概要!$C$7&amp;""" """&amp;$L68&amp;""" """&amp;$C68&amp;"""")</f>
        <v/>
      </c>
      <c r="K68" s="23" t="str">
        <f t="shared" si="1"/>
        <v/>
      </c>
      <c r="L68" s="23" t="str">
        <f>IF($E68="-","",私用_概要!$C$5&amp;"\"&amp;K68)</f>
        <v/>
      </c>
      <c r="M68" s="23" t="str">
        <f>IF($F68="-","",""""&amp;私用_概要!$C$7&amp;""" """&amp;$N68&amp;""" """&amp;$C68&amp;"""")</f>
        <v/>
      </c>
      <c r="N68" s="23" t="str">
        <f>IF($F68="-","",私用_概要!$C$6&amp;"\"&amp;$F68&amp;".lnk")</f>
        <v/>
      </c>
      <c r="O68" s="23" t="s">
        <v>429</v>
      </c>
    </row>
    <row r="69" spans="1:15">
      <c r="A69" s="23">
        <v>66</v>
      </c>
      <c r="D69" s="23" t="s">
        <v>201</v>
      </c>
      <c r="E69" s="23" t="s">
        <v>201</v>
      </c>
      <c r="F69" s="23" t="s">
        <v>201</v>
      </c>
      <c r="H69" s="23" t="str">
        <f>IF($D69="-","","mkdir """&amp;私用_概要!$C$4&amp;"\"&amp;私用_概要!$C$8&amp;""" &amp; """&amp;私用_概要!$C$7&amp;""" """&amp;$I69&amp;""" """&amp;$C69&amp;"""")</f>
        <v/>
      </c>
      <c r="I69" s="23" t="str">
        <f>IF($D69="-","",私用_概要!$C$4&amp;"\"&amp;私用_概要!$C$8&amp;"\"&amp;D69&amp;".lnk")</f>
        <v/>
      </c>
      <c r="J69" s="23" t="str">
        <f>IF($E69="-","",""""&amp;私用_概要!$C$7&amp;""" """&amp;$L69&amp;""" """&amp;$C69&amp;"""")</f>
        <v/>
      </c>
      <c r="K69" s="23" t="str">
        <f t="shared" si="1"/>
        <v/>
      </c>
      <c r="L69" s="23" t="str">
        <f>IF($E69="-","",私用_概要!$C$5&amp;"\"&amp;K69)</f>
        <v/>
      </c>
      <c r="M69" s="23" t="str">
        <f>IF($F69="-","",""""&amp;私用_概要!$C$7&amp;""" """&amp;$N69&amp;""" """&amp;$C69&amp;"""")</f>
        <v/>
      </c>
      <c r="N69" s="23" t="str">
        <f>IF($F69="-","",私用_概要!$C$6&amp;"\"&amp;$F69&amp;".lnk")</f>
        <v/>
      </c>
      <c r="O69" s="23" t="s">
        <v>429</v>
      </c>
    </row>
    <row r="70" spans="1:15">
      <c r="A70" s="23">
        <v>67</v>
      </c>
      <c r="D70" s="23" t="s">
        <v>201</v>
      </c>
      <c r="E70" s="23" t="s">
        <v>201</v>
      </c>
      <c r="F70" s="23" t="s">
        <v>201</v>
      </c>
      <c r="H70" s="23" t="str">
        <f>IF($D70="-","","mkdir """&amp;私用_概要!$C$4&amp;"\"&amp;私用_概要!$C$8&amp;""" &amp; """&amp;私用_概要!$C$7&amp;""" """&amp;$I70&amp;""" """&amp;$C70&amp;"""")</f>
        <v/>
      </c>
      <c r="I70" s="23" t="str">
        <f>IF($D70="-","",私用_概要!$C$4&amp;"\"&amp;私用_概要!$C$8&amp;"\"&amp;D70&amp;".lnk")</f>
        <v/>
      </c>
      <c r="J70" s="23" t="str">
        <f>IF($E70="-","",""""&amp;私用_概要!$C$7&amp;""" """&amp;$L70&amp;""" """&amp;$C70&amp;"""")</f>
        <v/>
      </c>
      <c r="K70" s="23" t="str">
        <f t="shared" ref="K70:K110" si="4">IF($E70="-","","800_"&amp;$E70&amp;".lnk")</f>
        <v/>
      </c>
      <c r="L70" s="23" t="str">
        <f>IF($E70="-","",私用_概要!$C$5&amp;"\"&amp;K70)</f>
        <v/>
      </c>
      <c r="M70" s="23" t="str">
        <f>IF($F70="-","",""""&amp;私用_概要!$C$7&amp;""" """&amp;$N70&amp;""" """&amp;$C70&amp;"""")</f>
        <v/>
      </c>
      <c r="N70" s="23" t="str">
        <f>IF($F70="-","",私用_概要!$C$6&amp;"\"&amp;$F70&amp;".lnk")</f>
        <v/>
      </c>
      <c r="O70" s="23" t="s">
        <v>429</v>
      </c>
    </row>
    <row r="71" spans="1:15">
      <c r="A71" s="23">
        <v>68</v>
      </c>
      <c r="D71" s="23" t="s">
        <v>201</v>
      </c>
      <c r="E71" s="23" t="s">
        <v>201</v>
      </c>
      <c r="F71" s="23" t="s">
        <v>201</v>
      </c>
      <c r="H71" s="23" t="str">
        <f>IF($D71="-","","mkdir """&amp;私用_概要!$C$4&amp;"\"&amp;私用_概要!$C$8&amp;""" &amp; """&amp;私用_概要!$C$7&amp;""" """&amp;$I71&amp;""" """&amp;$C71&amp;"""")</f>
        <v/>
      </c>
      <c r="I71" s="23" t="str">
        <f>IF($D71="-","",私用_概要!$C$4&amp;"\"&amp;私用_概要!$C$8&amp;"\"&amp;D71&amp;".lnk")</f>
        <v/>
      </c>
      <c r="J71" s="23" t="str">
        <f>IF($E71="-","",""""&amp;私用_概要!$C$7&amp;""" """&amp;$L71&amp;""" """&amp;$C71&amp;"""")</f>
        <v/>
      </c>
      <c r="K71" s="23" t="str">
        <f t="shared" si="4"/>
        <v/>
      </c>
      <c r="L71" s="23" t="str">
        <f>IF($E71="-","",私用_概要!$C$5&amp;"\"&amp;K71)</f>
        <v/>
      </c>
      <c r="M71" s="23" t="str">
        <f>IF($F71="-","",""""&amp;私用_概要!$C$7&amp;""" """&amp;$N71&amp;""" """&amp;$C71&amp;"""")</f>
        <v/>
      </c>
      <c r="N71" s="23" t="str">
        <f>IF($F71="-","",私用_概要!$C$6&amp;"\"&amp;$F71&amp;".lnk")</f>
        <v/>
      </c>
      <c r="O71" s="23" t="s">
        <v>429</v>
      </c>
    </row>
    <row r="72" spans="1:15">
      <c r="A72" s="23">
        <v>69</v>
      </c>
      <c r="D72" s="23" t="s">
        <v>201</v>
      </c>
      <c r="E72" s="23" t="s">
        <v>201</v>
      </c>
      <c r="F72" s="23" t="s">
        <v>201</v>
      </c>
      <c r="H72" s="23" t="str">
        <f>IF($D72="-","","mkdir """&amp;私用_概要!$C$4&amp;"\"&amp;私用_概要!$C$8&amp;""" &amp; """&amp;私用_概要!$C$7&amp;""" """&amp;$I72&amp;""" """&amp;$C72&amp;"""")</f>
        <v/>
      </c>
      <c r="I72" s="23" t="str">
        <f>IF($D72="-","",私用_概要!$C$4&amp;"\"&amp;私用_概要!$C$8&amp;"\"&amp;D72&amp;".lnk")</f>
        <v/>
      </c>
      <c r="J72" s="23" t="str">
        <f>IF($E72="-","",""""&amp;私用_概要!$C$7&amp;""" """&amp;$L72&amp;""" """&amp;$C72&amp;"""")</f>
        <v/>
      </c>
      <c r="K72" s="23" t="str">
        <f t="shared" si="4"/>
        <v/>
      </c>
      <c r="L72" s="23" t="str">
        <f>IF($E72="-","",私用_概要!$C$5&amp;"\"&amp;K72)</f>
        <v/>
      </c>
      <c r="M72" s="23" t="str">
        <f>IF($F72="-","",""""&amp;私用_概要!$C$7&amp;""" """&amp;$N72&amp;""" """&amp;$C72&amp;"""")</f>
        <v/>
      </c>
      <c r="N72" s="23" t="str">
        <f>IF($F72="-","",私用_概要!$C$6&amp;"\"&amp;$F72&amp;".lnk")</f>
        <v/>
      </c>
      <c r="O72" s="23" t="s">
        <v>429</v>
      </c>
    </row>
    <row r="73" spans="1:15">
      <c r="A73" s="23">
        <v>70</v>
      </c>
      <c r="D73" s="23" t="s">
        <v>201</v>
      </c>
      <c r="E73" s="23" t="s">
        <v>201</v>
      </c>
      <c r="F73" s="23" t="s">
        <v>201</v>
      </c>
      <c r="H73" s="23" t="str">
        <f>IF($D73="-","","mkdir """&amp;私用_概要!$C$4&amp;"\"&amp;私用_概要!$C$8&amp;""" &amp; """&amp;私用_概要!$C$7&amp;""" """&amp;$I73&amp;""" """&amp;$C73&amp;"""")</f>
        <v/>
      </c>
      <c r="I73" s="23" t="str">
        <f>IF($D73="-","",私用_概要!$C$4&amp;"\"&amp;私用_概要!$C$8&amp;"\"&amp;D73&amp;".lnk")</f>
        <v/>
      </c>
      <c r="J73" s="23" t="str">
        <f>IF($E73="-","",""""&amp;私用_概要!$C$7&amp;""" """&amp;$L73&amp;""" """&amp;$C73&amp;"""")</f>
        <v/>
      </c>
      <c r="K73" s="23" t="str">
        <f t="shared" si="4"/>
        <v/>
      </c>
      <c r="L73" s="23" t="str">
        <f>IF($E73="-","",私用_概要!$C$5&amp;"\"&amp;K73)</f>
        <v/>
      </c>
      <c r="M73" s="23" t="str">
        <f>IF($F73="-","",""""&amp;私用_概要!$C$7&amp;""" """&amp;$N73&amp;""" """&amp;$C73&amp;"""")</f>
        <v/>
      </c>
      <c r="N73" s="23" t="str">
        <f>IF($F73="-","",私用_概要!$C$6&amp;"\"&amp;$F73&amp;".lnk")</f>
        <v/>
      </c>
      <c r="O73" s="23" t="s">
        <v>429</v>
      </c>
    </row>
    <row r="74" spans="1:15">
      <c r="A74" s="23">
        <v>71</v>
      </c>
      <c r="D74" s="23" t="s">
        <v>201</v>
      </c>
      <c r="E74" s="23" t="s">
        <v>201</v>
      </c>
      <c r="F74" s="23" t="s">
        <v>201</v>
      </c>
      <c r="H74" s="23" t="str">
        <f>IF($D74="-","","mkdir """&amp;私用_概要!$C$4&amp;"\"&amp;私用_概要!$C$8&amp;""" &amp; """&amp;私用_概要!$C$7&amp;""" """&amp;$I74&amp;""" """&amp;$C74&amp;"""")</f>
        <v/>
      </c>
      <c r="I74" s="23" t="str">
        <f>IF($D74="-","",私用_概要!$C$4&amp;"\"&amp;私用_概要!$C$8&amp;"\"&amp;D74&amp;".lnk")</f>
        <v/>
      </c>
      <c r="J74" s="23" t="str">
        <f>IF($E74="-","",""""&amp;私用_概要!$C$7&amp;""" """&amp;$L74&amp;""" """&amp;$C74&amp;"""")</f>
        <v/>
      </c>
      <c r="K74" s="23" t="str">
        <f t="shared" si="4"/>
        <v/>
      </c>
      <c r="L74" s="23" t="str">
        <f>IF($E74="-","",私用_概要!$C$5&amp;"\"&amp;K74)</f>
        <v/>
      </c>
      <c r="M74" s="23" t="str">
        <f>IF($F74="-","",""""&amp;私用_概要!$C$7&amp;""" """&amp;$N74&amp;""" """&amp;$C74&amp;"""")</f>
        <v/>
      </c>
      <c r="N74" s="23" t="str">
        <f>IF($F74="-","",私用_概要!$C$6&amp;"\"&amp;$F74&amp;".lnk")</f>
        <v/>
      </c>
      <c r="O74" s="23" t="s">
        <v>429</v>
      </c>
    </row>
    <row r="75" spans="1:15">
      <c r="A75" s="23">
        <v>72</v>
      </c>
      <c r="D75" s="23" t="s">
        <v>201</v>
      </c>
      <c r="E75" s="23" t="s">
        <v>201</v>
      </c>
      <c r="F75" s="23" t="s">
        <v>201</v>
      </c>
      <c r="H75" s="23" t="str">
        <f>IF($D75="-","","mkdir """&amp;私用_概要!$C$4&amp;"\"&amp;私用_概要!$C$8&amp;""" &amp; """&amp;私用_概要!$C$7&amp;""" """&amp;$I75&amp;""" """&amp;$C75&amp;"""")</f>
        <v/>
      </c>
      <c r="I75" s="23" t="str">
        <f>IF($D75="-","",私用_概要!$C$4&amp;"\"&amp;私用_概要!$C$8&amp;"\"&amp;D75&amp;".lnk")</f>
        <v/>
      </c>
      <c r="J75" s="23" t="str">
        <f>IF($E75="-","",""""&amp;私用_概要!$C$7&amp;""" """&amp;$L75&amp;""" """&amp;$C75&amp;"""")</f>
        <v/>
      </c>
      <c r="K75" s="23" t="str">
        <f t="shared" si="4"/>
        <v/>
      </c>
      <c r="L75" s="23" t="str">
        <f>IF($E75="-","",私用_概要!$C$5&amp;"\"&amp;K75)</f>
        <v/>
      </c>
      <c r="M75" s="23" t="str">
        <f>IF($F75="-","",""""&amp;私用_概要!$C$7&amp;""" """&amp;$N75&amp;""" """&amp;$C75&amp;"""")</f>
        <v/>
      </c>
      <c r="N75" s="23" t="str">
        <f>IF($F75="-","",私用_概要!$C$6&amp;"\"&amp;$F75&amp;".lnk")</f>
        <v/>
      </c>
      <c r="O75" s="23" t="s">
        <v>429</v>
      </c>
    </row>
    <row r="76" spans="1:15">
      <c r="A76" s="23">
        <v>73</v>
      </c>
      <c r="D76" s="23" t="s">
        <v>201</v>
      </c>
      <c r="E76" s="23" t="s">
        <v>201</v>
      </c>
      <c r="F76" s="23" t="s">
        <v>201</v>
      </c>
      <c r="H76" s="23" t="str">
        <f>IF($D76="-","","mkdir """&amp;私用_概要!$C$4&amp;"\"&amp;私用_概要!$C$8&amp;""" &amp; """&amp;私用_概要!$C$7&amp;""" """&amp;$I76&amp;""" """&amp;$C76&amp;"""")</f>
        <v/>
      </c>
      <c r="I76" s="23" t="str">
        <f>IF($D76="-","",私用_概要!$C$4&amp;"\"&amp;私用_概要!$C$8&amp;"\"&amp;D76&amp;".lnk")</f>
        <v/>
      </c>
      <c r="J76" s="23" t="str">
        <f>IF($E76="-","",""""&amp;私用_概要!$C$7&amp;""" """&amp;$L76&amp;""" """&amp;$C76&amp;"""")</f>
        <v/>
      </c>
      <c r="K76" s="23" t="str">
        <f t="shared" si="4"/>
        <v/>
      </c>
      <c r="L76" s="23" t="str">
        <f>IF($E76="-","",私用_概要!$C$5&amp;"\"&amp;K76)</f>
        <v/>
      </c>
      <c r="M76" s="23" t="str">
        <f>IF($F76="-","",""""&amp;私用_概要!$C$7&amp;""" """&amp;$N76&amp;""" """&amp;$C76&amp;"""")</f>
        <v/>
      </c>
      <c r="N76" s="23" t="str">
        <f>IF($F76="-","",私用_概要!$C$6&amp;"\"&amp;$F76&amp;".lnk")</f>
        <v/>
      </c>
      <c r="O76" s="23" t="s">
        <v>429</v>
      </c>
    </row>
    <row r="77" spans="1:15">
      <c r="A77" s="23">
        <v>74</v>
      </c>
      <c r="D77" s="23" t="s">
        <v>201</v>
      </c>
      <c r="E77" s="23" t="s">
        <v>201</v>
      </c>
      <c r="F77" s="23" t="s">
        <v>201</v>
      </c>
      <c r="H77" s="23" t="str">
        <f>IF($D77="-","","mkdir """&amp;私用_概要!$C$4&amp;"\"&amp;私用_概要!$C$8&amp;""" &amp; """&amp;私用_概要!$C$7&amp;""" """&amp;$I77&amp;""" """&amp;$C77&amp;"""")</f>
        <v/>
      </c>
      <c r="I77" s="23" t="str">
        <f>IF($D77="-","",私用_概要!$C$4&amp;"\"&amp;私用_概要!$C$8&amp;"\"&amp;D77&amp;".lnk")</f>
        <v/>
      </c>
      <c r="J77" s="23" t="str">
        <f>IF($E77="-","",""""&amp;私用_概要!$C$7&amp;""" """&amp;$L77&amp;""" """&amp;$C77&amp;"""")</f>
        <v/>
      </c>
      <c r="K77" s="23" t="str">
        <f t="shared" si="4"/>
        <v/>
      </c>
      <c r="L77" s="23" t="str">
        <f>IF($E77="-","",私用_概要!$C$5&amp;"\"&amp;K77)</f>
        <v/>
      </c>
      <c r="M77" s="23" t="str">
        <f>IF($F77="-","",""""&amp;私用_概要!$C$7&amp;""" """&amp;$N77&amp;""" """&amp;$C77&amp;"""")</f>
        <v/>
      </c>
      <c r="N77" s="23" t="str">
        <f>IF($F77="-","",私用_概要!$C$6&amp;"\"&amp;$F77&amp;".lnk")</f>
        <v/>
      </c>
      <c r="O77" s="23" t="s">
        <v>429</v>
      </c>
    </row>
    <row r="78" spans="1:15">
      <c r="A78" s="23">
        <v>75</v>
      </c>
      <c r="D78" s="23" t="s">
        <v>201</v>
      </c>
      <c r="E78" s="23" t="s">
        <v>201</v>
      </c>
      <c r="F78" s="23" t="s">
        <v>201</v>
      </c>
      <c r="H78" s="23" t="str">
        <f>IF($D78="-","","mkdir """&amp;私用_概要!$C$4&amp;"\"&amp;私用_概要!$C$8&amp;""" &amp; """&amp;私用_概要!$C$7&amp;""" """&amp;$I78&amp;""" """&amp;$C78&amp;"""")</f>
        <v/>
      </c>
      <c r="I78" s="23" t="str">
        <f>IF($D78="-","",私用_概要!$C$4&amp;"\"&amp;私用_概要!$C$8&amp;"\"&amp;D78&amp;".lnk")</f>
        <v/>
      </c>
      <c r="J78" s="23" t="str">
        <f>IF($E78="-","",""""&amp;私用_概要!$C$7&amp;""" """&amp;$L78&amp;""" """&amp;$C78&amp;"""")</f>
        <v/>
      </c>
      <c r="K78" s="23" t="str">
        <f t="shared" si="4"/>
        <v/>
      </c>
      <c r="L78" s="23" t="str">
        <f>IF($E78="-","",私用_概要!$C$5&amp;"\"&amp;K78)</f>
        <v/>
      </c>
      <c r="M78" s="23" t="str">
        <f>IF($F78="-","",""""&amp;私用_概要!$C$7&amp;""" """&amp;$N78&amp;""" """&amp;$C78&amp;"""")</f>
        <v/>
      </c>
      <c r="N78" s="23" t="str">
        <f>IF($F78="-","",私用_概要!$C$6&amp;"\"&amp;$F78&amp;".lnk")</f>
        <v/>
      </c>
      <c r="O78" s="23" t="s">
        <v>429</v>
      </c>
    </row>
    <row r="79" spans="1:15">
      <c r="A79" s="23">
        <v>76</v>
      </c>
      <c r="D79" s="23" t="s">
        <v>201</v>
      </c>
      <c r="E79" s="23" t="s">
        <v>201</v>
      </c>
      <c r="F79" s="23" t="s">
        <v>201</v>
      </c>
      <c r="H79" s="23" t="str">
        <f>IF($D79="-","","mkdir """&amp;私用_概要!$C$4&amp;"\"&amp;私用_概要!$C$8&amp;""" &amp; """&amp;私用_概要!$C$7&amp;""" """&amp;$I79&amp;""" """&amp;$C79&amp;"""")</f>
        <v/>
      </c>
      <c r="I79" s="23" t="str">
        <f>IF($D79="-","",私用_概要!$C$4&amp;"\"&amp;私用_概要!$C$8&amp;"\"&amp;D79&amp;".lnk")</f>
        <v/>
      </c>
      <c r="J79" s="23" t="str">
        <f>IF($E79="-","",""""&amp;私用_概要!$C$7&amp;""" """&amp;$L79&amp;""" """&amp;$C79&amp;"""")</f>
        <v/>
      </c>
      <c r="K79" s="23" t="str">
        <f t="shared" si="4"/>
        <v/>
      </c>
      <c r="L79" s="23" t="str">
        <f>IF($E79="-","",私用_概要!$C$5&amp;"\"&amp;K79)</f>
        <v/>
      </c>
      <c r="M79" s="23" t="str">
        <f>IF($F79="-","",""""&amp;私用_概要!$C$7&amp;""" """&amp;$N79&amp;""" """&amp;$C79&amp;"""")</f>
        <v/>
      </c>
      <c r="N79" s="23" t="str">
        <f>IF($F79="-","",私用_概要!$C$6&amp;"\"&amp;$F79&amp;".lnk")</f>
        <v/>
      </c>
      <c r="O79" s="23" t="s">
        <v>429</v>
      </c>
    </row>
    <row r="80" spans="1:15">
      <c r="A80" s="23">
        <v>77</v>
      </c>
      <c r="D80" s="23" t="s">
        <v>201</v>
      </c>
      <c r="E80" s="23" t="s">
        <v>201</v>
      </c>
      <c r="F80" s="23" t="s">
        <v>201</v>
      </c>
      <c r="H80" s="23" t="str">
        <f>IF($D80="-","","mkdir """&amp;私用_概要!$C$4&amp;"\"&amp;私用_概要!$C$8&amp;""" &amp; """&amp;私用_概要!$C$7&amp;""" """&amp;$I80&amp;""" """&amp;$C80&amp;"""")</f>
        <v/>
      </c>
      <c r="I80" s="23" t="str">
        <f>IF($D80="-","",私用_概要!$C$4&amp;"\"&amp;私用_概要!$C$8&amp;"\"&amp;D80&amp;".lnk")</f>
        <v/>
      </c>
      <c r="J80" s="23" t="str">
        <f>IF($E80="-","",""""&amp;私用_概要!$C$7&amp;""" """&amp;$L80&amp;""" """&amp;$C80&amp;"""")</f>
        <v/>
      </c>
      <c r="K80" s="23" t="str">
        <f t="shared" si="4"/>
        <v/>
      </c>
      <c r="L80" s="23" t="str">
        <f>IF($E80="-","",私用_概要!$C$5&amp;"\"&amp;K80)</f>
        <v/>
      </c>
      <c r="M80" s="23" t="str">
        <f>IF($F80="-","",""""&amp;私用_概要!$C$7&amp;""" """&amp;$N80&amp;""" """&amp;$C80&amp;"""")</f>
        <v/>
      </c>
      <c r="N80" s="23" t="str">
        <f>IF($F80="-","",私用_概要!$C$6&amp;"\"&amp;$F80&amp;".lnk")</f>
        <v/>
      </c>
      <c r="O80" s="23" t="s">
        <v>429</v>
      </c>
    </row>
    <row r="81" spans="1:15">
      <c r="A81" s="23">
        <v>78</v>
      </c>
      <c r="D81" s="23" t="s">
        <v>201</v>
      </c>
      <c r="E81" s="23" t="s">
        <v>201</v>
      </c>
      <c r="F81" s="23" t="s">
        <v>201</v>
      </c>
      <c r="H81" s="23" t="str">
        <f>IF($D81="-","","mkdir """&amp;私用_概要!$C$4&amp;"\"&amp;私用_概要!$C$8&amp;""" &amp; """&amp;私用_概要!$C$7&amp;""" """&amp;$I81&amp;""" """&amp;$C81&amp;"""")</f>
        <v/>
      </c>
      <c r="I81" s="23" t="str">
        <f>IF($D81="-","",私用_概要!$C$4&amp;"\"&amp;私用_概要!$C$8&amp;"\"&amp;D81&amp;".lnk")</f>
        <v/>
      </c>
      <c r="J81" s="23" t="str">
        <f>IF($E81="-","",""""&amp;私用_概要!$C$7&amp;""" """&amp;$L81&amp;""" """&amp;$C81&amp;"""")</f>
        <v/>
      </c>
      <c r="K81" s="23" t="str">
        <f t="shared" si="4"/>
        <v/>
      </c>
      <c r="L81" s="23" t="str">
        <f>IF($E81="-","",私用_概要!$C$5&amp;"\"&amp;K81)</f>
        <v/>
      </c>
      <c r="M81" s="23" t="str">
        <f>IF($F81="-","",""""&amp;私用_概要!$C$7&amp;""" """&amp;$N81&amp;""" """&amp;$C81&amp;"""")</f>
        <v/>
      </c>
      <c r="N81" s="23" t="str">
        <f>IF($F81="-","",私用_概要!$C$6&amp;"\"&amp;$F81&amp;".lnk")</f>
        <v/>
      </c>
      <c r="O81" s="23" t="s">
        <v>429</v>
      </c>
    </row>
    <row r="82" spans="1:15">
      <c r="A82" s="23">
        <v>79</v>
      </c>
      <c r="D82" s="23" t="s">
        <v>201</v>
      </c>
      <c r="E82" s="23" t="s">
        <v>201</v>
      </c>
      <c r="F82" s="23" t="s">
        <v>201</v>
      </c>
      <c r="H82" s="23" t="str">
        <f>IF($D82="-","","mkdir """&amp;私用_概要!$C$4&amp;"\"&amp;私用_概要!$C$8&amp;""" &amp; """&amp;私用_概要!$C$7&amp;""" """&amp;$I82&amp;""" """&amp;$C82&amp;"""")</f>
        <v/>
      </c>
      <c r="I82" s="23" t="str">
        <f>IF($D82="-","",私用_概要!$C$4&amp;"\"&amp;私用_概要!$C$8&amp;"\"&amp;D82&amp;".lnk")</f>
        <v/>
      </c>
      <c r="J82" s="23" t="str">
        <f>IF($E82="-","",""""&amp;私用_概要!$C$7&amp;""" """&amp;$L82&amp;""" """&amp;$C82&amp;"""")</f>
        <v/>
      </c>
      <c r="K82" s="23" t="str">
        <f t="shared" si="4"/>
        <v/>
      </c>
      <c r="L82" s="23" t="str">
        <f>IF($E82="-","",私用_概要!$C$5&amp;"\"&amp;K82)</f>
        <v/>
      </c>
      <c r="M82" s="23" t="str">
        <f>IF($F82="-","",""""&amp;私用_概要!$C$7&amp;""" """&amp;$N82&amp;""" """&amp;$C82&amp;"""")</f>
        <v/>
      </c>
      <c r="N82" s="23" t="str">
        <f>IF($F82="-","",私用_概要!$C$6&amp;"\"&amp;$F82&amp;".lnk")</f>
        <v/>
      </c>
      <c r="O82" s="23" t="s">
        <v>429</v>
      </c>
    </row>
    <row r="83" spans="1:15">
      <c r="A83" s="23">
        <v>80</v>
      </c>
      <c r="D83" s="23" t="s">
        <v>201</v>
      </c>
      <c r="E83" s="23" t="s">
        <v>201</v>
      </c>
      <c r="F83" s="23" t="s">
        <v>201</v>
      </c>
      <c r="H83" s="23" t="str">
        <f>IF($D83="-","","mkdir """&amp;私用_概要!$C$4&amp;"\"&amp;私用_概要!$C$8&amp;""" &amp; """&amp;私用_概要!$C$7&amp;""" """&amp;$I83&amp;""" """&amp;$C83&amp;"""")</f>
        <v/>
      </c>
      <c r="I83" s="23" t="str">
        <f>IF($D83="-","",私用_概要!$C$4&amp;"\"&amp;私用_概要!$C$8&amp;"\"&amp;D83&amp;".lnk")</f>
        <v/>
      </c>
      <c r="J83" s="23" t="str">
        <f>IF($E83="-","",""""&amp;私用_概要!$C$7&amp;""" """&amp;$L83&amp;""" """&amp;$C83&amp;"""")</f>
        <v/>
      </c>
      <c r="K83" s="23" t="str">
        <f t="shared" si="4"/>
        <v/>
      </c>
      <c r="L83" s="23" t="str">
        <f>IF($E83="-","",私用_概要!$C$5&amp;"\"&amp;K83)</f>
        <v/>
      </c>
      <c r="M83" s="23" t="str">
        <f>IF($F83="-","",""""&amp;私用_概要!$C$7&amp;""" """&amp;$N83&amp;""" """&amp;$C83&amp;"""")</f>
        <v/>
      </c>
      <c r="N83" s="23" t="str">
        <f>IF($F83="-","",私用_概要!$C$6&amp;"\"&amp;$F83&amp;".lnk")</f>
        <v/>
      </c>
      <c r="O83" s="23" t="s">
        <v>429</v>
      </c>
    </row>
    <row r="84" spans="1:15">
      <c r="A84" s="23">
        <v>81</v>
      </c>
      <c r="D84" s="23" t="s">
        <v>201</v>
      </c>
      <c r="E84" s="23" t="s">
        <v>201</v>
      </c>
      <c r="F84" s="23" t="s">
        <v>201</v>
      </c>
      <c r="H84" s="23" t="str">
        <f>IF($D84="-","","mkdir """&amp;私用_概要!$C$4&amp;"\"&amp;私用_概要!$C$8&amp;""" &amp; """&amp;私用_概要!$C$7&amp;""" """&amp;$I84&amp;""" """&amp;$C84&amp;"""")</f>
        <v/>
      </c>
      <c r="I84" s="23" t="str">
        <f>IF($D84="-","",私用_概要!$C$4&amp;"\"&amp;私用_概要!$C$8&amp;"\"&amp;D84&amp;".lnk")</f>
        <v/>
      </c>
      <c r="J84" s="23" t="str">
        <f>IF($E84="-","",""""&amp;私用_概要!$C$7&amp;""" """&amp;$L84&amp;""" """&amp;$C84&amp;"""")</f>
        <v/>
      </c>
      <c r="K84" s="23" t="str">
        <f t="shared" si="4"/>
        <v/>
      </c>
      <c r="L84" s="23" t="str">
        <f>IF($E84="-","",私用_概要!$C$5&amp;"\"&amp;K84)</f>
        <v/>
      </c>
      <c r="M84" s="23" t="str">
        <f>IF($F84="-","",""""&amp;私用_概要!$C$7&amp;""" """&amp;$N84&amp;""" """&amp;$C84&amp;"""")</f>
        <v/>
      </c>
      <c r="N84" s="23" t="str">
        <f>IF($F84="-","",私用_概要!$C$6&amp;"\"&amp;$F84&amp;".lnk")</f>
        <v/>
      </c>
      <c r="O84" s="23" t="s">
        <v>429</v>
      </c>
    </row>
    <row r="85" spans="1:15">
      <c r="A85" s="23">
        <v>82</v>
      </c>
      <c r="D85" s="23" t="s">
        <v>201</v>
      </c>
      <c r="E85" s="23" t="s">
        <v>201</v>
      </c>
      <c r="F85" s="23" t="s">
        <v>201</v>
      </c>
      <c r="H85" s="23" t="str">
        <f>IF($D85="-","","mkdir """&amp;私用_概要!$C$4&amp;"\"&amp;私用_概要!$C$8&amp;""" &amp; """&amp;私用_概要!$C$7&amp;""" """&amp;$I85&amp;""" """&amp;$C85&amp;"""")</f>
        <v/>
      </c>
      <c r="I85" s="23" t="str">
        <f>IF($D85="-","",私用_概要!$C$4&amp;"\"&amp;私用_概要!$C$8&amp;"\"&amp;D85&amp;".lnk")</f>
        <v/>
      </c>
      <c r="J85" s="23" t="str">
        <f>IF($E85="-","",""""&amp;私用_概要!$C$7&amp;""" """&amp;$L85&amp;""" """&amp;$C85&amp;"""")</f>
        <v/>
      </c>
      <c r="K85" s="23" t="str">
        <f t="shared" si="4"/>
        <v/>
      </c>
      <c r="L85" s="23" t="str">
        <f>IF($E85="-","",私用_概要!$C$5&amp;"\"&amp;K85)</f>
        <v/>
      </c>
      <c r="M85" s="23" t="str">
        <f>IF($F85="-","",""""&amp;私用_概要!$C$7&amp;""" """&amp;$N85&amp;""" """&amp;$C85&amp;"""")</f>
        <v/>
      </c>
      <c r="N85" s="23" t="str">
        <f>IF($F85="-","",私用_概要!$C$6&amp;"\"&amp;$F85&amp;".lnk")</f>
        <v/>
      </c>
      <c r="O85" s="23" t="s">
        <v>429</v>
      </c>
    </row>
    <row r="86" spans="1:15">
      <c r="A86" s="23">
        <v>83</v>
      </c>
      <c r="D86" s="23" t="s">
        <v>201</v>
      </c>
      <c r="E86" s="23" t="s">
        <v>201</v>
      </c>
      <c r="F86" s="23" t="s">
        <v>201</v>
      </c>
      <c r="H86" s="23" t="str">
        <f>IF($D86="-","","mkdir """&amp;私用_概要!$C$4&amp;"\"&amp;私用_概要!$C$8&amp;""" &amp; """&amp;私用_概要!$C$7&amp;""" """&amp;$I86&amp;""" """&amp;$C86&amp;"""")</f>
        <v/>
      </c>
      <c r="I86" s="23" t="str">
        <f>IF($D86="-","",私用_概要!$C$4&amp;"\"&amp;私用_概要!$C$8&amp;"\"&amp;D86&amp;".lnk")</f>
        <v/>
      </c>
      <c r="J86" s="23" t="str">
        <f>IF($E86="-","",""""&amp;私用_概要!$C$7&amp;""" """&amp;$L86&amp;""" """&amp;$C86&amp;"""")</f>
        <v/>
      </c>
      <c r="K86" s="23" t="str">
        <f t="shared" si="4"/>
        <v/>
      </c>
      <c r="L86" s="23" t="str">
        <f>IF($E86="-","",私用_概要!$C$5&amp;"\"&amp;K86)</f>
        <v/>
      </c>
      <c r="M86" s="23" t="str">
        <f>IF($F86="-","",""""&amp;私用_概要!$C$7&amp;""" """&amp;$N86&amp;""" """&amp;$C86&amp;"""")</f>
        <v/>
      </c>
      <c r="N86" s="23" t="str">
        <f>IF($F86="-","",私用_概要!$C$6&amp;"\"&amp;$F86&amp;".lnk")</f>
        <v/>
      </c>
      <c r="O86" s="23" t="s">
        <v>429</v>
      </c>
    </row>
    <row r="87" spans="1:15">
      <c r="A87" s="23">
        <v>84</v>
      </c>
      <c r="D87" s="23" t="s">
        <v>201</v>
      </c>
      <c r="E87" s="23" t="s">
        <v>201</v>
      </c>
      <c r="F87" s="23" t="s">
        <v>201</v>
      </c>
      <c r="H87" s="23" t="str">
        <f>IF($D87="-","","mkdir """&amp;私用_概要!$C$4&amp;"\"&amp;私用_概要!$C$8&amp;""" &amp; """&amp;私用_概要!$C$7&amp;""" """&amp;$I87&amp;""" """&amp;$C87&amp;"""")</f>
        <v/>
      </c>
      <c r="I87" s="23" t="str">
        <f>IF($D87="-","",私用_概要!$C$4&amp;"\"&amp;私用_概要!$C$8&amp;"\"&amp;D87&amp;".lnk")</f>
        <v/>
      </c>
      <c r="J87" s="23" t="str">
        <f>IF($E87="-","",""""&amp;私用_概要!$C$7&amp;""" """&amp;$L87&amp;""" """&amp;$C87&amp;"""")</f>
        <v/>
      </c>
      <c r="K87" s="23" t="str">
        <f t="shared" si="4"/>
        <v/>
      </c>
      <c r="L87" s="23" t="str">
        <f>IF($E87="-","",私用_概要!$C$5&amp;"\"&amp;K87)</f>
        <v/>
      </c>
      <c r="M87" s="23" t="str">
        <f>IF($F87="-","",""""&amp;私用_概要!$C$7&amp;""" """&amp;$N87&amp;""" """&amp;$C87&amp;"""")</f>
        <v/>
      </c>
      <c r="N87" s="23" t="str">
        <f>IF($F87="-","",私用_概要!$C$6&amp;"\"&amp;$F87&amp;".lnk")</f>
        <v/>
      </c>
      <c r="O87" s="23" t="s">
        <v>429</v>
      </c>
    </row>
    <row r="88" spans="1:15">
      <c r="A88" s="23">
        <v>85</v>
      </c>
      <c r="D88" s="23" t="s">
        <v>201</v>
      </c>
      <c r="E88" s="23" t="s">
        <v>201</v>
      </c>
      <c r="F88" s="23" t="s">
        <v>201</v>
      </c>
      <c r="H88" s="23" t="str">
        <f>IF($D88="-","","mkdir """&amp;私用_概要!$C$4&amp;"\"&amp;私用_概要!$C$8&amp;""" &amp; """&amp;私用_概要!$C$7&amp;""" """&amp;$I88&amp;""" """&amp;$C88&amp;"""")</f>
        <v/>
      </c>
      <c r="I88" s="23" t="str">
        <f>IF($D88="-","",私用_概要!$C$4&amp;"\"&amp;私用_概要!$C$8&amp;"\"&amp;D88&amp;".lnk")</f>
        <v/>
      </c>
      <c r="J88" s="23" t="str">
        <f>IF($E88="-","",""""&amp;私用_概要!$C$7&amp;""" """&amp;$L88&amp;""" """&amp;$C88&amp;"""")</f>
        <v/>
      </c>
      <c r="K88" s="23" t="str">
        <f t="shared" si="4"/>
        <v/>
      </c>
      <c r="L88" s="23" t="str">
        <f>IF($E88="-","",私用_概要!$C$5&amp;"\"&amp;K88)</f>
        <v/>
      </c>
      <c r="M88" s="23" t="str">
        <f>IF($F88="-","",""""&amp;私用_概要!$C$7&amp;""" """&amp;$N88&amp;""" """&amp;$C88&amp;"""")</f>
        <v/>
      </c>
      <c r="N88" s="23" t="str">
        <f>IF($F88="-","",私用_概要!$C$6&amp;"\"&amp;$F88&amp;".lnk")</f>
        <v/>
      </c>
      <c r="O88" s="23" t="s">
        <v>429</v>
      </c>
    </row>
    <row r="89" spans="1:15">
      <c r="A89" s="23">
        <v>86</v>
      </c>
      <c r="D89" s="23" t="s">
        <v>201</v>
      </c>
      <c r="E89" s="23" t="s">
        <v>201</v>
      </c>
      <c r="F89" s="23" t="s">
        <v>201</v>
      </c>
      <c r="H89" s="23" t="str">
        <f>IF($D89="-","","mkdir """&amp;私用_概要!$C$4&amp;"\"&amp;私用_概要!$C$8&amp;""" &amp; """&amp;私用_概要!$C$7&amp;""" """&amp;$I89&amp;""" """&amp;$C89&amp;"""")</f>
        <v/>
      </c>
      <c r="I89" s="23" t="str">
        <f>IF($D89="-","",私用_概要!$C$4&amp;"\"&amp;私用_概要!$C$8&amp;"\"&amp;D89&amp;".lnk")</f>
        <v/>
      </c>
      <c r="J89" s="23" t="str">
        <f>IF($E89="-","",""""&amp;私用_概要!$C$7&amp;""" """&amp;$L89&amp;""" """&amp;$C89&amp;"""")</f>
        <v/>
      </c>
      <c r="K89" s="23" t="str">
        <f t="shared" si="4"/>
        <v/>
      </c>
      <c r="L89" s="23" t="str">
        <f>IF($E89="-","",私用_概要!$C$5&amp;"\"&amp;K89)</f>
        <v/>
      </c>
      <c r="M89" s="23" t="str">
        <f>IF($F89="-","",""""&amp;私用_概要!$C$7&amp;""" """&amp;$N89&amp;""" """&amp;$C89&amp;"""")</f>
        <v/>
      </c>
      <c r="N89" s="23" t="str">
        <f>IF($F89="-","",私用_概要!$C$6&amp;"\"&amp;$F89&amp;".lnk")</f>
        <v/>
      </c>
      <c r="O89" s="23" t="s">
        <v>429</v>
      </c>
    </row>
    <row r="90" spans="1:15">
      <c r="A90" s="23">
        <v>87</v>
      </c>
      <c r="D90" s="23" t="s">
        <v>201</v>
      </c>
      <c r="E90" s="23" t="s">
        <v>201</v>
      </c>
      <c r="F90" s="23" t="s">
        <v>201</v>
      </c>
      <c r="H90" s="23" t="str">
        <f>IF($D90="-","","mkdir """&amp;私用_概要!$C$4&amp;"\"&amp;私用_概要!$C$8&amp;""" &amp; """&amp;私用_概要!$C$7&amp;""" """&amp;$I90&amp;""" """&amp;$C90&amp;"""")</f>
        <v/>
      </c>
      <c r="I90" s="23" t="str">
        <f>IF($D90="-","",私用_概要!$C$4&amp;"\"&amp;私用_概要!$C$8&amp;"\"&amp;D90&amp;".lnk")</f>
        <v/>
      </c>
      <c r="J90" s="23" t="str">
        <f>IF($E90="-","",""""&amp;私用_概要!$C$7&amp;""" """&amp;$L90&amp;""" """&amp;$C90&amp;"""")</f>
        <v/>
      </c>
      <c r="K90" s="23" t="str">
        <f t="shared" si="4"/>
        <v/>
      </c>
      <c r="L90" s="23" t="str">
        <f>IF($E90="-","",私用_概要!$C$5&amp;"\"&amp;K90)</f>
        <v/>
      </c>
      <c r="M90" s="23" t="str">
        <f>IF($F90="-","",""""&amp;私用_概要!$C$7&amp;""" """&amp;$N90&amp;""" """&amp;$C90&amp;"""")</f>
        <v/>
      </c>
      <c r="N90" s="23" t="str">
        <f>IF($F90="-","",私用_概要!$C$6&amp;"\"&amp;$F90&amp;".lnk")</f>
        <v/>
      </c>
      <c r="O90" s="23" t="s">
        <v>429</v>
      </c>
    </row>
    <row r="91" spans="1:15">
      <c r="A91" s="23">
        <v>88</v>
      </c>
      <c r="D91" s="23" t="s">
        <v>201</v>
      </c>
      <c r="E91" s="23" t="s">
        <v>201</v>
      </c>
      <c r="F91" s="23" t="s">
        <v>201</v>
      </c>
      <c r="H91" s="23" t="str">
        <f>IF($D91="-","","mkdir """&amp;私用_概要!$C$4&amp;"\"&amp;私用_概要!$C$8&amp;""" &amp; """&amp;私用_概要!$C$7&amp;""" """&amp;$I91&amp;""" """&amp;$C91&amp;"""")</f>
        <v/>
      </c>
      <c r="I91" s="23" t="str">
        <f>IF($D91="-","",私用_概要!$C$4&amp;"\"&amp;私用_概要!$C$8&amp;"\"&amp;D91&amp;".lnk")</f>
        <v/>
      </c>
      <c r="J91" s="23" t="str">
        <f>IF($E91="-","",""""&amp;私用_概要!$C$7&amp;""" """&amp;$L91&amp;""" """&amp;$C91&amp;"""")</f>
        <v/>
      </c>
      <c r="K91" s="23" t="str">
        <f t="shared" si="4"/>
        <v/>
      </c>
      <c r="L91" s="23" t="str">
        <f>IF($E91="-","",私用_概要!$C$5&amp;"\"&amp;K91)</f>
        <v/>
      </c>
      <c r="M91" s="23" t="str">
        <f>IF($F91="-","",""""&amp;私用_概要!$C$7&amp;""" """&amp;$N91&amp;""" """&amp;$C91&amp;"""")</f>
        <v/>
      </c>
      <c r="N91" s="23" t="str">
        <f>IF($F91="-","",私用_概要!$C$6&amp;"\"&amp;$F91&amp;".lnk")</f>
        <v/>
      </c>
      <c r="O91" s="23" t="s">
        <v>429</v>
      </c>
    </row>
    <row r="92" spans="1:15">
      <c r="A92" s="23">
        <v>89</v>
      </c>
      <c r="D92" s="23" t="s">
        <v>201</v>
      </c>
      <c r="E92" s="23" t="s">
        <v>201</v>
      </c>
      <c r="F92" s="23" t="s">
        <v>201</v>
      </c>
      <c r="H92" s="23" t="str">
        <f>IF($D92="-","","mkdir """&amp;私用_概要!$C$4&amp;"\"&amp;私用_概要!$C$8&amp;""" &amp; """&amp;私用_概要!$C$7&amp;""" """&amp;$I92&amp;""" """&amp;$C92&amp;"""")</f>
        <v/>
      </c>
      <c r="I92" s="23" t="str">
        <f>IF($D92="-","",私用_概要!$C$4&amp;"\"&amp;私用_概要!$C$8&amp;"\"&amp;D92&amp;".lnk")</f>
        <v/>
      </c>
      <c r="J92" s="23" t="str">
        <f>IF($E92="-","",""""&amp;私用_概要!$C$7&amp;""" """&amp;$L92&amp;""" """&amp;$C92&amp;"""")</f>
        <v/>
      </c>
      <c r="K92" s="23" t="str">
        <f t="shared" si="4"/>
        <v/>
      </c>
      <c r="L92" s="23" t="str">
        <f>IF($E92="-","",私用_概要!$C$5&amp;"\"&amp;K92)</f>
        <v/>
      </c>
      <c r="M92" s="23" t="str">
        <f>IF($F92="-","",""""&amp;私用_概要!$C$7&amp;""" """&amp;$N92&amp;""" """&amp;$C92&amp;"""")</f>
        <v/>
      </c>
      <c r="N92" s="23" t="str">
        <f>IF($F92="-","",私用_概要!$C$6&amp;"\"&amp;$F92&amp;".lnk")</f>
        <v/>
      </c>
      <c r="O92" s="23" t="s">
        <v>429</v>
      </c>
    </row>
    <row r="93" spans="1:15">
      <c r="A93" s="23">
        <v>90</v>
      </c>
      <c r="D93" s="23" t="s">
        <v>201</v>
      </c>
      <c r="E93" s="23" t="s">
        <v>201</v>
      </c>
      <c r="F93" s="23" t="s">
        <v>201</v>
      </c>
      <c r="H93" s="23" t="str">
        <f>IF($D93="-","","mkdir """&amp;私用_概要!$C$4&amp;"\"&amp;私用_概要!$C$8&amp;""" &amp; """&amp;私用_概要!$C$7&amp;""" """&amp;$I93&amp;""" """&amp;$C93&amp;"""")</f>
        <v/>
      </c>
      <c r="I93" s="23" t="str">
        <f>IF($D93="-","",私用_概要!$C$4&amp;"\"&amp;私用_概要!$C$8&amp;"\"&amp;D93&amp;".lnk")</f>
        <v/>
      </c>
      <c r="J93" s="23" t="str">
        <f>IF($E93="-","",""""&amp;私用_概要!$C$7&amp;""" """&amp;$L93&amp;""" """&amp;$C93&amp;"""")</f>
        <v/>
      </c>
      <c r="K93" s="23" t="str">
        <f t="shared" si="4"/>
        <v/>
      </c>
      <c r="L93" s="23" t="str">
        <f>IF($E93="-","",私用_概要!$C$5&amp;"\"&amp;K93)</f>
        <v/>
      </c>
      <c r="M93" s="23" t="str">
        <f>IF($F93="-","",""""&amp;私用_概要!$C$7&amp;""" """&amp;$N93&amp;""" """&amp;$C93&amp;"""")</f>
        <v/>
      </c>
      <c r="N93" s="23" t="str">
        <f>IF($F93="-","",私用_概要!$C$6&amp;"\"&amp;$F93&amp;".lnk")</f>
        <v/>
      </c>
      <c r="O93" s="23" t="s">
        <v>429</v>
      </c>
    </row>
    <row r="94" spans="1:15">
      <c r="A94" s="23">
        <v>91</v>
      </c>
      <c r="D94" s="23" t="s">
        <v>201</v>
      </c>
      <c r="E94" s="23" t="s">
        <v>201</v>
      </c>
      <c r="F94" s="23" t="s">
        <v>201</v>
      </c>
      <c r="H94" s="23" t="str">
        <f>IF($D94="-","","mkdir """&amp;私用_概要!$C$4&amp;"\"&amp;私用_概要!$C$8&amp;""" &amp; """&amp;私用_概要!$C$7&amp;""" """&amp;$I94&amp;""" """&amp;$C94&amp;"""")</f>
        <v/>
      </c>
      <c r="I94" s="23" t="str">
        <f>IF($D94="-","",私用_概要!$C$4&amp;"\"&amp;私用_概要!$C$8&amp;"\"&amp;D94&amp;".lnk")</f>
        <v/>
      </c>
      <c r="J94" s="23" t="str">
        <f>IF($E94="-","",""""&amp;私用_概要!$C$7&amp;""" """&amp;$L94&amp;""" """&amp;$C94&amp;"""")</f>
        <v/>
      </c>
      <c r="K94" s="23" t="str">
        <f t="shared" si="4"/>
        <v/>
      </c>
      <c r="L94" s="23" t="str">
        <f>IF($E94="-","",私用_概要!$C$5&amp;"\"&amp;K94)</f>
        <v/>
      </c>
      <c r="M94" s="23" t="str">
        <f>IF($F94="-","",""""&amp;私用_概要!$C$7&amp;""" """&amp;$N94&amp;""" """&amp;$C94&amp;"""")</f>
        <v/>
      </c>
      <c r="N94" s="23" t="str">
        <f>IF($F94="-","",私用_概要!$C$6&amp;"\"&amp;$F94&amp;".lnk")</f>
        <v/>
      </c>
      <c r="O94" s="23" t="s">
        <v>429</v>
      </c>
    </row>
    <row r="95" spans="1:15">
      <c r="A95" s="23">
        <v>92</v>
      </c>
      <c r="D95" s="23" t="s">
        <v>201</v>
      </c>
      <c r="E95" s="23" t="s">
        <v>201</v>
      </c>
      <c r="F95" s="23" t="s">
        <v>201</v>
      </c>
      <c r="H95" s="23" t="str">
        <f>IF($D95="-","","mkdir """&amp;私用_概要!$C$4&amp;"\"&amp;私用_概要!$C$8&amp;""" &amp; """&amp;私用_概要!$C$7&amp;""" """&amp;$I95&amp;""" """&amp;$C95&amp;"""")</f>
        <v/>
      </c>
      <c r="I95" s="23" t="str">
        <f>IF($D95="-","",私用_概要!$C$4&amp;"\"&amp;私用_概要!$C$8&amp;"\"&amp;D95&amp;".lnk")</f>
        <v/>
      </c>
      <c r="J95" s="23" t="str">
        <f>IF($E95="-","",""""&amp;私用_概要!$C$7&amp;""" """&amp;$L95&amp;""" """&amp;$C95&amp;"""")</f>
        <v/>
      </c>
      <c r="K95" s="23" t="str">
        <f t="shared" si="4"/>
        <v/>
      </c>
      <c r="L95" s="23" t="str">
        <f>IF($E95="-","",私用_概要!$C$5&amp;"\"&amp;K95)</f>
        <v/>
      </c>
      <c r="M95" s="23" t="str">
        <f>IF($F95="-","",""""&amp;私用_概要!$C$7&amp;""" """&amp;$N95&amp;""" """&amp;$C95&amp;"""")</f>
        <v/>
      </c>
      <c r="N95" s="23" t="str">
        <f>IF($F95="-","",私用_概要!$C$6&amp;"\"&amp;$F95&amp;".lnk")</f>
        <v/>
      </c>
      <c r="O95" s="23" t="s">
        <v>429</v>
      </c>
    </row>
    <row r="96" spans="1:15">
      <c r="A96" s="23">
        <v>93</v>
      </c>
      <c r="D96" s="23" t="s">
        <v>201</v>
      </c>
      <c r="E96" s="23" t="s">
        <v>201</v>
      </c>
      <c r="F96" s="23" t="s">
        <v>201</v>
      </c>
      <c r="H96" s="23" t="str">
        <f>IF($D96="-","","mkdir """&amp;私用_概要!$C$4&amp;"\"&amp;私用_概要!$C$8&amp;""" &amp; """&amp;私用_概要!$C$7&amp;""" """&amp;$I96&amp;""" """&amp;$C96&amp;"""")</f>
        <v/>
      </c>
      <c r="I96" s="23" t="str">
        <f>IF($D96="-","",私用_概要!$C$4&amp;"\"&amp;私用_概要!$C$8&amp;"\"&amp;D96&amp;".lnk")</f>
        <v/>
      </c>
      <c r="J96" s="23" t="str">
        <f>IF($E96="-","",""""&amp;私用_概要!$C$7&amp;""" """&amp;$L96&amp;""" """&amp;$C96&amp;"""")</f>
        <v/>
      </c>
      <c r="K96" s="23" t="str">
        <f t="shared" si="4"/>
        <v/>
      </c>
      <c r="L96" s="23" t="str">
        <f>IF($E96="-","",私用_概要!$C$5&amp;"\"&amp;K96)</f>
        <v/>
      </c>
      <c r="M96" s="23" t="str">
        <f>IF($F96="-","",""""&amp;私用_概要!$C$7&amp;""" """&amp;$N96&amp;""" """&amp;$C96&amp;"""")</f>
        <v/>
      </c>
      <c r="N96" s="23" t="str">
        <f>IF($F96="-","",私用_概要!$C$6&amp;"\"&amp;$F96&amp;".lnk")</f>
        <v/>
      </c>
      <c r="O96" s="23" t="s">
        <v>429</v>
      </c>
    </row>
    <row r="97" spans="1:15">
      <c r="A97" s="23">
        <v>94</v>
      </c>
      <c r="D97" s="23" t="s">
        <v>201</v>
      </c>
      <c r="E97" s="23" t="s">
        <v>201</v>
      </c>
      <c r="F97" s="23" t="s">
        <v>201</v>
      </c>
      <c r="H97" s="23" t="str">
        <f>IF($D97="-","","mkdir """&amp;私用_概要!$C$4&amp;"\"&amp;私用_概要!$C$8&amp;""" &amp; """&amp;私用_概要!$C$7&amp;""" """&amp;$I97&amp;""" """&amp;$C97&amp;"""")</f>
        <v/>
      </c>
      <c r="I97" s="23" t="str">
        <f>IF($D97="-","",私用_概要!$C$4&amp;"\"&amp;私用_概要!$C$8&amp;"\"&amp;D97&amp;".lnk")</f>
        <v/>
      </c>
      <c r="J97" s="23" t="str">
        <f>IF($E97="-","",""""&amp;私用_概要!$C$7&amp;""" """&amp;$L97&amp;""" """&amp;$C97&amp;"""")</f>
        <v/>
      </c>
      <c r="K97" s="23" t="str">
        <f t="shared" si="4"/>
        <v/>
      </c>
      <c r="L97" s="23" t="str">
        <f>IF($E97="-","",私用_概要!$C$5&amp;"\"&amp;K97)</f>
        <v/>
      </c>
      <c r="M97" s="23" t="str">
        <f>IF($F97="-","",""""&amp;私用_概要!$C$7&amp;""" """&amp;$N97&amp;""" """&amp;$C97&amp;"""")</f>
        <v/>
      </c>
      <c r="N97" s="23" t="str">
        <f>IF($F97="-","",私用_概要!$C$6&amp;"\"&amp;$F97&amp;".lnk")</f>
        <v/>
      </c>
      <c r="O97" s="23" t="s">
        <v>429</v>
      </c>
    </row>
    <row r="98" spans="1:15">
      <c r="A98" s="23">
        <v>95</v>
      </c>
      <c r="D98" s="23" t="s">
        <v>201</v>
      </c>
      <c r="E98" s="23" t="s">
        <v>201</v>
      </c>
      <c r="F98" s="23" t="s">
        <v>201</v>
      </c>
      <c r="H98" s="23" t="str">
        <f>IF($D98="-","","mkdir """&amp;私用_概要!$C$4&amp;"\"&amp;私用_概要!$C$8&amp;""" &amp; """&amp;私用_概要!$C$7&amp;""" """&amp;$I98&amp;""" """&amp;$C98&amp;"""")</f>
        <v/>
      </c>
      <c r="I98" s="23" t="str">
        <f>IF($D98="-","",私用_概要!$C$4&amp;"\"&amp;私用_概要!$C$8&amp;"\"&amp;D98&amp;".lnk")</f>
        <v/>
      </c>
      <c r="J98" s="23" t="str">
        <f>IF($E98="-","",""""&amp;私用_概要!$C$7&amp;""" """&amp;$L98&amp;""" """&amp;$C98&amp;"""")</f>
        <v/>
      </c>
      <c r="K98" s="23" t="str">
        <f t="shared" si="4"/>
        <v/>
      </c>
      <c r="L98" s="23" t="str">
        <f>IF($E98="-","",私用_概要!$C$5&amp;"\"&amp;K98)</f>
        <v/>
      </c>
      <c r="M98" s="23" t="str">
        <f>IF($F98="-","",""""&amp;私用_概要!$C$7&amp;""" """&amp;$N98&amp;""" """&amp;$C98&amp;"""")</f>
        <v/>
      </c>
      <c r="N98" s="23" t="str">
        <f>IF($F98="-","",私用_概要!$C$6&amp;"\"&amp;$F98&amp;".lnk")</f>
        <v/>
      </c>
      <c r="O98" s="23" t="s">
        <v>429</v>
      </c>
    </row>
    <row r="99" spans="1:15">
      <c r="A99" s="23">
        <v>96</v>
      </c>
      <c r="D99" s="23" t="s">
        <v>201</v>
      </c>
      <c r="E99" s="23" t="s">
        <v>201</v>
      </c>
      <c r="F99" s="23" t="s">
        <v>201</v>
      </c>
      <c r="H99" s="23" t="str">
        <f>IF($D99="-","","mkdir """&amp;私用_概要!$C$4&amp;"\"&amp;私用_概要!$C$8&amp;""" &amp; """&amp;私用_概要!$C$7&amp;""" """&amp;$I99&amp;""" """&amp;$C99&amp;"""")</f>
        <v/>
      </c>
      <c r="I99" s="23" t="str">
        <f>IF($D99="-","",私用_概要!$C$4&amp;"\"&amp;私用_概要!$C$8&amp;"\"&amp;D99&amp;".lnk")</f>
        <v/>
      </c>
      <c r="J99" s="23" t="str">
        <f>IF($E99="-","",""""&amp;私用_概要!$C$7&amp;""" """&amp;$L99&amp;""" """&amp;$C99&amp;"""")</f>
        <v/>
      </c>
      <c r="K99" s="23" t="str">
        <f t="shared" si="4"/>
        <v/>
      </c>
      <c r="L99" s="23" t="str">
        <f>IF($E99="-","",私用_概要!$C$5&amp;"\"&amp;K99)</f>
        <v/>
      </c>
      <c r="M99" s="23" t="str">
        <f>IF($F99="-","",""""&amp;私用_概要!$C$7&amp;""" """&amp;$N99&amp;""" """&amp;$C99&amp;"""")</f>
        <v/>
      </c>
      <c r="N99" s="23" t="str">
        <f>IF($F99="-","",私用_概要!$C$6&amp;"\"&amp;$F99&amp;".lnk")</f>
        <v/>
      </c>
      <c r="O99" s="23" t="s">
        <v>429</v>
      </c>
    </row>
    <row r="100" spans="1:15">
      <c r="A100" s="23">
        <v>97</v>
      </c>
      <c r="D100" s="23" t="s">
        <v>201</v>
      </c>
      <c r="E100" s="23" t="s">
        <v>201</v>
      </c>
      <c r="F100" s="23" t="s">
        <v>201</v>
      </c>
      <c r="H100" s="23" t="str">
        <f>IF($D100="-","","mkdir """&amp;私用_概要!$C$4&amp;"\"&amp;私用_概要!$C$8&amp;""" &amp; """&amp;私用_概要!$C$7&amp;""" """&amp;$I100&amp;""" """&amp;$C100&amp;"""")</f>
        <v/>
      </c>
      <c r="I100" s="23" t="str">
        <f>IF($D100="-","",私用_概要!$C$4&amp;"\"&amp;私用_概要!$C$8&amp;"\"&amp;D100&amp;".lnk")</f>
        <v/>
      </c>
      <c r="J100" s="23" t="str">
        <f>IF($E100="-","",""""&amp;私用_概要!$C$7&amp;""" """&amp;$L100&amp;""" """&amp;$C100&amp;"""")</f>
        <v/>
      </c>
      <c r="K100" s="23" t="str">
        <f t="shared" si="4"/>
        <v/>
      </c>
      <c r="L100" s="23" t="str">
        <f>IF($E100="-","",私用_概要!$C$5&amp;"\"&amp;K100)</f>
        <v/>
      </c>
      <c r="M100" s="23" t="str">
        <f>IF($F100="-","",""""&amp;私用_概要!$C$7&amp;""" """&amp;$N100&amp;""" """&amp;$C100&amp;"""")</f>
        <v/>
      </c>
      <c r="N100" s="23" t="str">
        <f>IF($F100="-","",私用_概要!$C$6&amp;"\"&amp;$F100&amp;".lnk")</f>
        <v/>
      </c>
      <c r="O100" s="23" t="s">
        <v>429</v>
      </c>
    </row>
    <row r="101" spans="1:15">
      <c r="A101" s="23">
        <v>98</v>
      </c>
      <c r="D101" s="23" t="s">
        <v>201</v>
      </c>
      <c r="E101" s="23" t="s">
        <v>201</v>
      </c>
      <c r="F101" s="23" t="s">
        <v>201</v>
      </c>
      <c r="H101" s="23" t="str">
        <f>IF($D101="-","","mkdir """&amp;私用_概要!$C$4&amp;"\"&amp;私用_概要!$C$8&amp;""" &amp; """&amp;私用_概要!$C$7&amp;""" """&amp;$I101&amp;""" """&amp;$C101&amp;"""")</f>
        <v/>
      </c>
      <c r="I101" s="23" t="str">
        <f>IF($D101="-","",私用_概要!$C$4&amp;"\"&amp;私用_概要!$C$8&amp;"\"&amp;D101&amp;".lnk")</f>
        <v/>
      </c>
      <c r="J101" s="23" t="str">
        <f>IF($E101="-","",""""&amp;私用_概要!$C$7&amp;""" """&amp;$L101&amp;""" """&amp;$C101&amp;"""")</f>
        <v/>
      </c>
      <c r="K101" s="23" t="str">
        <f t="shared" si="4"/>
        <v/>
      </c>
      <c r="L101" s="23" t="str">
        <f>IF($E101="-","",私用_概要!$C$5&amp;"\"&amp;K101)</f>
        <v/>
      </c>
      <c r="M101" s="23" t="str">
        <f>IF($F101="-","",""""&amp;私用_概要!$C$7&amp;""" """&amp;$N101&amp;""" """&amp;$C101&amp;"""")</f>
        <v/>
      </c>
      <c r="N101" s="23" t="str">
        <f>IF($F101="-","",私用_概要!$C$6&amp;"\"&amp;$F101&amp;".lnk")</f>
        <v/>
      </c>
      <c r="O101" s="23" t="s">
        <v>429</v>
      </c>
    </row>
    <row r="102" spans="1:15">
      <c r="A102" s="23">
        <v>99</v>
      </c>
      <c r="D102" s="23" t="s">
        <v>201</v>
      </c>
      <c r="E102" s="23" t="s">
        <v>201</v>
      </c>
      <c r="F102" s="23" t="s">
        <v>201</v>
      </c>
      <c r="H102" s="23" t="str">
        <f>IF($D102="-","","mkdir """&amp;私用_概要!$C$4&amp;"\"&amp;私用_概要!$C$8&amp;""" &amp; """&amp;私用_概要!$C$7&amp;""" """&amp;$I102&amp;""" """&amp;$C102&amp;"""")</f>
        <v/>
      </c>
      <c r="I102" s="23" t="str">
        <f>IF($D102="-","",私用_概要!$C$4&amp;"\"&amp;私用_概要!$C$8&amp;"\"&amp;D102&amp;".lnk")</f>
        <v/>
      </c>
      <c r="J102" s="23" t="str">
        <f>IF($E102="-","",""""&amp;私用_概要!$C$7&amp;""" """&amp;$L102&amp;""" """&amp;$C102&amp;"""")</f>
        <v/>
      </c>
      <c r="K102" s="23" t="str">
        <f t="shared" si="4"/>
        <v/>
      </c>
      <c r="L102" s="23" t="str">
        <f>IF($E102="-","",私用_概要!$C$5&amp;"\"&amp;K102)</f>
        <v/>
      </c>
      <c r="M102" s="23" t="str">
        <f>IF($F102="-","",""""&amp;私用_概要!$C$7&amp;""" """&amp;$N102&amp;""" """&amp;$C102&amp;"""")</f>
        <v/>
      </c>
      <c r="N102" s="23" t="str">
        <f>IF($F102="-","",私用_概要!$C$6&amp;"\"&amp;$F102&amp;".lnk")</f>
        <v/>
      </c>
      <c r="O102" s="23" t="s">
        <v>429</v>
      </c>
    </row>
    <row r="103" spans="1:15">
      <c r="A103" s="23">
        <v>100</v>
      </c>
      <c r="D103" s="23" t="s">
        <v>201</v>
      </c>
      <c r="E103" s="23" t="s">
        <v>201</v>
      </c>
      <c r="F103" s="23" t="s">
        <v>201</v>
      </c>
      <c r="H103" s="23" t="str">
        <f>IF($D103="-","","mkdir """&amp;私用_概要!$C$4&amp;"\"&amp;私用_概要!$C$8&amp;""" &amp; """&amp;私用_概要!$C$7&amp;""" """&amp;$I103&amp;""" """&amp;$C103&amp;"""")</f>
        <v/>
      </c>
      <c r="I103" s="23" t="str">
        <f>IF($D103="-","",私用_概要!$C$4&amp;"\"&amp;私用_概要!$C$8&amp;"\"&amp;D103&amp;".lnk")</f>
        <v/>
      </c>
      <c r="J103" s="23" t="str">
        <f>IF($E103="-","",""""&amp;私用_概要!$C$7&amp;""" """&amp;$L103&amp;""" """&amp;$C103&amp;"""")</f>
        <v/>
      </c>
      <c r="K103" s="23" t="str">
        <f t="shared" si="4"/>
        <v/>
      </c>
      <c r="L103" s="23" t="str">
        <f>IF($E103="-","",私用_概要!$C$5&amp;"\"&amp;K103)</f>
        <v/>
      </c>
      <c r="M103" s="23" t="str">
        <f>IF($F103="-","",""""&amp;私用_概要!$C$7&amp;""" """&amp;$N103&amp;""" """&amp;$C103&amp;"""")</f>
        <v/>
      </c>
      <c r="N103" s="23" t="str">
        <f>IF($F103="-","",私用_概要!$C$6&amp;"\"&amp;$F103&amp;".lnk")</f>
        <v/>
      </c>
      <c r="O103" s="23" t="s">
        <v>429</v>
      </c>
    </row>
    <row r="104" spans="1:15">
      <c r="A104" s="23">
        <v>101</v>
      </c>
      <c r="D104" s="23" t="s">
        <v>201</v>
      </c>
      <c r="E104" s="23" t="s">
        <v>201</v>
      </c>
      <c r="F104" s="23" t="s">
        <v>201</v>
      </c>
      <c r="H104" s="23" t="str">
        <f>IF($D104="-","","mkdir """&amp;私用_概要!$C$4&amp;"\"&amp;私用_概要!$C$8&amp;""" &amp; """&amp;私用_概要!$C$7&amp;""" """&amp;$I104&amp;""" """&amp;$C104&amp;"""")</f>
        <v/>
      </c>
      <c r="I104" s="23" t="str">
        <f>IF($D104="-","",私用_概要!$C$4&amp;"\"&amp;私用_概要!$C$8&amp;"\"&amp;D104&amp;".lnk")</f>
        <v/>
      </c>
      <c r="J104" s="23" t="str">
        <f>IF($E104="-","",""""&amp;私用_概要!$C$7&amp;""" """&amp;$L104&amp;""" """&amp;$C104&amp;"""")</f>
        <v/>
      </c>
      <c r="K104" s="23" t="str">
        <f t="shared" si="4"/>
        <v/>
      </c>
      <c r="L104" s="23" t="str">
        <f>IF($E104="-","",私用_概要!$C$5&amp;"\"&amp;K104)</f>
        <v/>
      </c>
      <c r="M104" s="23" t="str">
        <f>IF($F104="-","",""""&amp;私用_概要!$C$7&amp;""" """&amp;$N104&amp;""" """&amp;$C104&amp;"""")</f>
        <v/>
      </c>
      <c r="N104" s="23" t="str">
        <f>IF($F104="-","",私用_概要!$C$6&amp;"\"&amp;$F104&amp;".lnk")</f>
        <v/>
      </c>
      <c r="O104" s="23" t="s">
        <v>429</v>
      </c>
    </row>
    <row r="105" spans="1:15">
      <c r="A105" s="23">
        <v>102</v>
      </c>
      <c r="D105" s="23" t="s">
        <v>201</v>
      </c>
      <c r="E105" s="23" t="s">
        <v>201</v>
      </c>
      <c r="F105" s="23" t="s">
        <v>201</v>
      </c>
      <c r="H105" s="23" t="str">
        <f>IF($D105="-","","mkdir """&amp;私用_概要!$C$4&amp;"\"&amp;私用_概要!$C$8&amp;""" &amp; """&amp;私用_概要!$C$7&amp;""" """&amp;$I105&amp;""" """&amp;$C105&amp;"""")</f>
        <v/>
      </c>
      <c r="I105" s="23" t="str">
        <f>IF($D105="-","",私用_概要!$C$4&amp;"\"&amp;私用_概要!$C$8&amp;"\"&amp;D105&amp;".lnk")</f>
        <v/>
      </c>
      <c r="J105" s="23" t="str">
        <f>IF($E105="-","",""""&amp;私用_概要!$C$7&amp;""" """&amp;$L105&amp;""" """&amp;$C105&amp;"""")</f>
        <v/>
      </c>
      <c r="K105" s="23" t="str">
        <f t="shared" si="4"/>
        <v/>
      </c>
      <c r="L105" s="23" t="str">
        <f>IF($E105="-","",私用_概要!$C$5&amp;"\"&amp;K105)</f>
        <v/>
      </c>
      <c r="M105" s="23" t="str">
        <f>IF($F105="-","",""""&amp;私用_概要!$C$7&amp;""" """&amp;$N105&amp;""" """&amp;$C105&amp;"""")</f>
        <v/>
      </c>
      <c r="N105" s="23" t="str">
        <f>IF($F105="-","",私用_概要!$C$6&amp;"\"&amp;$F105&amp;".lnk")</f>
        <v/>
      </c>
      <c r="O105" s="23" t="s">
        <v>429</v>
      </c>
    </row>
    <row r="106" spans="1:15">
      <c r="A106" s="23">
        <v>103</v>
      </c>
      <c r="D106" s="23" t="s">
        <v>201</v>
      </c>
      <c r="E106" s="23" t="s">
        <v>201</v>
      </c>
      <c r="F106" s="23" t="s">
        <v>201</v>
      </c>
      <c r="H106" s="23" t="str">
        <f>IF($D106="-","","mkdir """&amp;私用_概要!$C$4&amp;"\"&amp;私用_概要!$C$8&amp;""" &amp; """&amp;私用_概要!$C$7&amp;""" """&amp;$I106&amp;""" """&amp;$C106&amp;"""")</f>
        <v/>
      </c>
      <c r="I106" s="23" t="str">
        <f>IF($D106="-","",私用_概要!$C$4&amp;"\"&amp;私用_概要!$C$8&amp;"\"&amp;D106&amp;".lnk")</f>
        <v/>
      </c>
      <c r="J106" s="23" t="str">
        <f>IF($E106="-","",""""&amp;私用_概要!$C$7&amp;""" """&amp;$L106&amp;""" """&amp;$C106&amp;"""")</f>
        <v/>
      </c>
      <c r="K106" s="23" t="str">
        <f t="shared" si="4"/>
        <v/>
      </c>
      <c r="L106" s="23" t="str">
        <f>IF($E106="-","",私用_概要!$C$5&amp;"\"&amp;K106)</f>
        <v/>
      </c>
      <c r="M106" s="23" t="str">
        <f>IF($F106="-","",""""&amp;私用_概要!$C$7&amp;""" """&amp;$N106&amp;""" """&amp;$C106&amp;"""")</f>
        <v/>
      </c>
      <c r="N106" s="23" t="str">
        <f>IF($F106="-","",私用_概要!$C$6&amp;"\"&amp;$F106&amp;".lnk")</f>
        <v/>
      </c>
      <c r="O106" s="23" t="s">
        <v>429</v>
      </c>
    </row>
    <row r="107" spans="1:15">
      <c r="A107" s="23">
        <v>104</v>
      </c>
      <c r="D107" s="23" t="s">
        <v>201</v>
      </c>
      <c r="E107" s="23" t="s">
        <v>201</v>
      </c>
      <c r="F107" s="23" t="s">
        <v>201</v>
      </c>
      <c r="H107" s="23" t="str">
        <f>IF($D107="-","","mkdir """&amp;私用_概要!$C$4&amp;"\"&amp;私用_概要!$C$8&amp;""" &amp; """&amp;私用_概要!$C$7&amp;""" """&amp;$I107&amp;""" """&amp;$C107&amp;"""")</f>
        <v/>
      </c>
      <c r="I107" s="23" t="str">
        <f>IF($D107="-","",私用_概要!$C$4&amp;"\"&amp;私用_概要!$C$8&amp;"\"&amp;D107&amp;".lnk")</f>
        <v/>
      </c>
      <c r="J107" s="23" t="str">
        <f>IF($E107="-","",""""&amp;私用_概要!$C$7&amp;""" """&amp;$L107&amp;""" """&amp;$C107&amp;"""")</f>
        <v/>
      </c>
      <c r="K107" s="23" t="str">
        <f t="shared" si="4"/>
        <v/>
      </c>
      <c r="L107" s="23" t="str">
        <f>IF($E107="-","",私用_概要!$C$5&amp;"\"&amp;K107)</f>
        <v/>
      </c>
      <c r="M107" s="23" t="str">
        <f>IF($F107="-","",""""&amp;私用_概要!$C$7&amp;""" """&amp;$N107&amp;""" """&amp;$C107&amp;"""")</f>
        <v/>
      </c>
      <c r="N107" s="23" t="str">
        <f>IF($F107="-","",私用_概要!$C$6&amp;"\"&amp;$F107&amp;".lnk")</f>
        <v/>
      </c>
      <c r="O107" s="23" t="s">
        <v>429</v>
      </c>
    </row>
    <row r="108" spans="1:15">
      <c r="A108" s="23">
        <v>105</v>
      </c>
      <c r="D108" s="23" t="s">
        <v>201</v>
      </c>
      <c r="E108" s="23" t="s">
        <v>201</v>
      </c>
      <c r="F108" s="23" t="s">
        <v>201</v>
      </c>
      <c r="H108" s="23" t="str">
        <f>IF($D108="-","","mkdir """&amp;私用_概要!$C$4&amp;"\"&amp;私用_概要!$C$8&amp;""" &amp; """&amp;私用_概要!$C$7&amp;""" """&amp;$I108&amp;""" """&amp;$C108&amp;"""")</f>
        <v/>
      </c>
      <c r="I108" s="23" t="str">
        <f>IF($D108="-","",私用_概要!$C$4&amp;"\"&amp;私用_概要!$C$8&amp;"\"&amp;D108&amp;".lnk")</f>
        <v/>
      </c>
      <c r="J108" s="23" t="str">
        <f>IF($E108="-","",""""&amp;私用_概要!$C$7&amp;""" """&amp;$L108&amp;""" """&amp;$C108&amp;"""")</f>
        <v/>
      </c>
      <c r="K108" s="23" t="str">
        <f t="shared" si="4"/>
        <v/>
      </c>
      <c r="L108" s="23" t="str">
        <f>IF($E108="-","",私用_概要!$C$5&amp;"\"&amp;K108)</f>
        <v/>
      </c>
      <c r="M108" s="23" t="str">
        <f>IF($F108="-","",""""&amp;私用_概要!$C$7&amp;""" """&amp;$N108&amp;""" """&amp;$C108&amp;"""")</f>
        <v/>
      </c>
      <c r="N108" s="23" t="str">
        <f>IF($F108="-","",私用_概要!$C$6&amp;"\"&amp;$F108&amp;".lnk")</f>
        <v/>
      </c>
      <c r="O108" s="23" t="s">
        <v>429</v>
      </c>
    </row>
    <row r="109" spans="1:15">
      <c r="A109" s="23">
        <v>106</v>
      </c>
      <c r="D109" s="23" t="s">
        <v>201</v>
      </c>
      <c r="E109" s="23" t="s">
        <v>201</v>
      </c>
      <c r="F109" s="23" t="s">
        <v>201</v>
      </c>
      <c r="H109" s="23" t="str">
        <f>IF($D109="-","","mkdir """&amp;私用_概要!$C$4&amp;"\"&amp;私用_概要!$C$8&amp;""" &amp; """&amp;私用_概要!$C$7&amp;""" """&amp;$I109&amp;""" """&amp;$C109&amp;"""")</f>
        <v/>
      </c>
      <c r="I109" s="23" t="str">
        <f>IF($D109="-","",私用_概要!$C$4&amp;"\"&amp;私用_概要!$C$8&amp;"\"&amp;D109&amp;".lnk")</f>
        <v/>
      </c>
      <c r="J109" s="23" t="str">
        <f>IF($E109="-","",""""&amp;私用_概要!$C$7&amp;""" """&amp;$L109&amp;""" """&amp;$C109&amp;"""")</f>
        <v/>
      </c>
      <c r="K109" s="23" t="str">
        <f t="shared" si="4"/>
        <v/>
      </c>
      <c r="L109" s="23" t="str">
        <f>IF($E109="-","",私用_概要!$C$5&amp;"\"&amp;K109)</f>
        <v/>
      </c>
      <c r="M109" s="23" t="str">
        <f>IF($F109="-","",""""&amp;私用_概要!$C$7&amp;""" """&amp;$N109&amp;""" """&amp;$C109&amp;"""")</f>
        <v/>
      </c>
      <c r="N109" s="23" t="str">
        <f>IF($F109="-","",私用_概要!$C$6&amp;"\"&amp;$F109&amp;".lnk")</f>
        <v/>
      </c>
      <c r="O109" s="23" t="s">
        <v>429</v>
      </c>
    </row>
    <row r="110" spans="1:15">
      <c r="A110" s="23">
        <v>107</v>
      </c>
      <c r="D110" s="23" t="s">
        <v>201</v>
      </c>
      <c r="E110" s="23" t="s">
        <v>201</v>
      </c>
      <c r="F110" s="23" t="s">
        <v>201</v>
      </c>
      <c r="H110" s="23" t="str">
        <f>IF($D110="-","","mkdir """&amp;私用_概要!$C$4&amp;"\"&amp;私用_概要!$C$8&amp;""" &amp; """&amp;私用_概要!$C$7&amp;""" """&amp;$I110&amp;""" """&amp;$C110&amp;"""")</f>
        <v/>
      </c>
      <c r="I110" s="23" t="str">
        <f>IF($D110="-","",私用_概要!$C$4&amp;"\"&amp;私用_概要!$C$8&amp;"\"&amp;D110&amp;".lnk")</f>
        <v/>
      </c>
      <c r="J110" s="23" t="str">
        <f>IF($E110="-","",""""&amp;私用_概要!$C$7&amp;""" """&amp;$L110&amp;""" """&amp;$C110&amp;"""")</f>
        <v/>
      </c>
      <c r="K110" s="23" t="str">
        <f t="shared" si="4"/>
        <v/>
      </c>
      <c r="L110" s="23" t="str">
        <f>IF($E110="-","",私用_概要!$C$5&amp;"\"&amp;K110)</f>
        <v/>
      </c>
      <c r="M110" s="23" t="str">
        <f>IF($F110="-","",""""&amp;私用_概要!$C$7&amp;""" """&amp;$N110&amp;""" """&amp;$C110&amp;"""")</f>
        <v/>
      </c>
      <c r="N110" s="23" t="str">
        <f>IF($F110="-","",私用_概要!$C$6&amp;"\"&amp;$F110&amp;".lnk")</f>
        <v/>
      </c>
      <c r="O110" s="23" t="s">
        <v>429</v>
      </c>
    </row>
  </sheetData>
  <autoFilter ref="A3:G110" xr:uid="{00000000-0001-0000-0000-000000000000}">
    <sortState xmlns:xlrd2="http://schemas.microsoft.com/office/spreadsheetml/2017/richdata2" ref="A4:G110">
      <sortCondition ref="A3:A110"/>
    </sortState>
  </autoFilter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0B6A-C809-44FA-8349-9E01A541D35B}">
  <sheetPr codeName="Sheet8">
    <tabColor theme="9" tint="0.79998168889431442"/>
    <outlinePr summaryBelow="0" summaryRight="0"/>
  </sheetPr>
  <dimension ref="A1:J25"/>
  <sheetViews>
    <sheetView workbookViewId="0">
      <selection activeCell="D54" sqref="D54"/>
    </sheetView>
  </sheetViews>
  <sheetFormatPr defaultColWidth="11.83203125" defaultRowHeight="11.25"/>
  <cols>
    <col min="1" max="1" width="9" style="23" bestFit="1" customWidth="1"/>
    <col min="2" max="2" width="11.83203125" style="23"/>
    <col min="3" max="3" width="17.33203125" style="23" bestFit="1" customWidth="1"/>
    <col min="4" max="16384" width="11.83203125" style="23"/>
  </cols>
  <sheetData>
    <row r="1" spans="1:10">
      <c r="A1" s="30"/>
      <c r="B1" s="30"/>
      <c r="C1" s="31"/>
      <c r="D1" s="31"/>
      <c r="E1" s="31"/>
      <c r="F1" s="31"/>
      <c r="G1" s="31"/>
      <c r="H1" s="31"/>
    </row>
    <row r="2" spans="1:10" ht="3.6" customHeight="1">
      <c r="A2" s="30"/>
      <c r="B2" s="30"/>
      <c r="C2" s="31"/>
      <c r="D2" s="31"/>
      <c r="E2" s="31"/>
      <c r="F2" s="31"/>
      <c r="G2" s="31"/>
      <c r="H2" s="31"/>
    </row>
    <row r="3" spans="1:10">
      <c r="A3" s="30" t="s">
        <v>469</v>
      </c>
      <c r="B3" s="30" t="s">
        <v>470</v>
      </c>
      <c r="C3" s="31" t="str">
        <f>$A3&amp;"_"&amp;$B3</f>
        <v>Common_Analyze</v>
      </c>
      <c r="D3" s="31" t="b">
        <f ca="1">A3=OFFSET(A3,-1,0)</f>
        <v>0</v>
      </c>
      <c r="E3" s="31">
        <f ca="1">IF($D3,OFFSET(E3,-1,0),OFFSET(E3,-1,0)+1)</f>
        <v>1</v>
      </c>
      <c r="F3" s="31">
        <f ca="1">IF($D3,OFFSET(F3,-1,0)+1,1)</f>
        <v>1</v>
      </c>
      <c r="G3" s="31" t="str">
        <f ca="1">$E3&amp;$F3&amp;"0"</f>
        <v>110</v>
      </c>
      <c r="H3" s="31" t="str">
        <f ca="1">$E3&amp;$F3</f>
        <v>11</v>
      </c>
      <c r="J3" s="23">
        <f>COUNTIF(私用_program!E:E,私用_data!#REF!)</f>
        <v>0</v>
      </c>
    </row>
    <row r="4" spans="1:10">
      <c r="A4" s="30" t="s">
        <v>469</v>
      </c>
      <c r="B4" s="30" t="s">
        <v>471</v>
      </c>
      <c r="C4" s="31" t="str">
        <f t="shared" ref="C4:C24" si="0">$A4&amp;"_"&amp;$B4</f>
        <v>Common_View</v>
      </c>
      <c r="D4" s="31" t="b">
        <f ca="1">A4=OFFSET(A4,-1,0)</f>
        <v>1</v>
      </c>
      <c r="E4" s="31">
        <f ca="1">IF($D4,OFFSET(E4,-1,0),OFFSET(E4,-1,0)+1)</f>
        <v>1</v>
      </c>
      <c r="F4" s="31">
        <f ca="1">IF($D4,OFFSET(F4,-1,0)+1,1)</f>
        <v>2</v>
      </c>
      <c r="G4" s="31" t="str">
        <f t="shared" ref="G4:G24" ca="1" si="1">$E4&amp;$F4&amp;"0"</f>
        <v>120</v>
      </c>
      <c r="H4" s="31" t="str">
        <f t="shared" ref="H4:H24" ca="1" si="2">$E4&amp;$F4</f>
        <v>12</v>
      </c>
      <c r="J4" s="23">
        <f>COUNTIF(私用_program!E:E,私用_data!#REF!)</f>
        <v>0</v>
      </c>
    </row>
    <row r="5" spans="1:10">
      <c r="A5" s="30" t="s">
        <v>469</v>
      </c>
      <c r="B5" s="30" t="s">
        <v>472</v>
      </c>
      <c r="C5" s="31" t="str">
        <f t="shared" si="0"/>
        <v>Common_Edit</v>
      </c>
      <c r="D5" s="31" t="b">
        <f t="shared" ref="D5:D24" ca="1" si="3">A5=OFFSET(A5,-1,0)</f>
        <v>1</v>
      </c>
      <c r="E5" s="31">
        <f t="shared" ref="E5:E24" ca="1" si="4">IF($D5,OFFSET(E5,-1,0),OFFSET(E5,-1,0)+1)</f>
        <v>1</v>
      </c>
      <c r="F5" s="31">
        <f t="shared" ref="F5:F24" ca="1" si="5">IF($D5,OFFSET(F5,-1,0)+1,1)</f>
        <v>3</v>
      </c>
      <c r="G5" s="31" t="str">
        <f t="shared" ca="1" si="1"/>
        <v>130</v>
      </c>
      <c r="H5" s="31" t="str">
        <f t="shared" ca="1" si="2"/>
        <v>13</v>
      </c>
      <c r="J5" s="23">
        <f>COUNTIF(私用_program!E:E,私用_data!#REF!)</f>
        <v>0</v>
      </c>
    </row>
    <row r="6" spans="1:10">
      <c r="A6" s="30" t="s">
        <v>473</v>
      </c>
      <c r="B6" s="30" t="s">
        <v>470</v>
      </c>
      <c r="C6" s="31" t="str">
        <f t="shared" si="0"/>
        <v>Doc_Analyze</v>
      </c>
      <c r="D6" s="31" t="b">
        <f t="shared" ca="1" si="3"/>
        <v>0</v>
      </c>
      <c r="E6" s="31">
        <f t="shared" ca="1" si="4"/>
        <v>2</v>
      </c>
      <c r="F6" s="31">
        <f t="shared" ca="1" si="5"/>
        <v>1</v>
      </c>
      <c r="G6" s="31" t="str">
        <f t="shared" ca="1" si="1"/>
        <v>210</v>
      </c>
      <c r="H6" s="31" t="str">
        <f t="shared" ca="1" si="2"/>
        <v>21</v>
      </c>
      <c r="J6" s="23">
        <f>COUNTIF(私用_program!E:E,私用_data!#REF!)</f>
        <v>0</v>
      </c>
    </row>
    <row r="7" spans="1:10">
      <c r="A7" s="30" t="s">
        <v>473</v>
      </c>
      <c r="B7" s="30" t="s">
        <v>471</v>
      </c>
      <c r="C7" s="31" t="str">
        <f t="shared" si="0"/>
        <v>Doc_View</v>
      </c>
      <c r="D7" s="31" t="b">
        <f t="shared" ca="1" si="3"/>
        <v>1</v>
      </c>
      <c r="E7" s="31">
        <f t="shared" ca="1" si="4"/>
        <v>2</v>
      </c>
      <c r="F7" s="31">
        <f t="shared" ca="1" si="5"/>
        <v>2</v>
      </c>
      <c r="G7" s="31" t="str">
        <f t="shared" ca="1" si="1"/>
        <v>220</v>
      </c>
      <c r="H7" s="31" t="str">
        <f t="shared" ca="1" si="2"/>
        <v>22</v>
      </c>
      <c r="J7" s="23">
        <f>COUNTIF(私用_program!E:E,私用_data!#REF!)</f>
        <v>0</v>
      </c>
    </row>
    <row r="8" spans="1:10">
      <c r="A8" s="30" t="s">
        <v>473</v>
      </c>
      <c r="B8" s="30" t="s">
        <v>472</v>
      </c>
      <c r="C8" s="31" t="str">
        <f t="shared" si="0"/>
        <v>Doc_Edit</v>
      </c>
      <c r="D8" s="31" t="b">
        <f t="shared" ca="1" si="3"/>
        <v>1</v>
      </c>
      <c r="E8" s="31">
        <f t="shared" ca="1" si="4"/>
        <v>2</v>
      </c>
      <c r="F8" s="31">
        <f t="shared" ca="1" si="5"/>
        <v>3</v>
      </c>
      <c r="G8" s="31" t="str">
        <f t="shared" ca="1" si="1"/>
        <v>230</v>
      </c>
      <c r="H8" s="31" t="str">
        <f t="shared" ca="1" si="2"/>
        <v>23</v>
      </c>
      <c r="J8" s="23">
        <f>COUNTIF(私用_program!E:E,私用_data!#REF!)</f>
        <v>0</v>
      </c>
    </row>
    <row r="9" spans="1:10">
      <c r="A9" s="30" t="s">
        <v>474</v>
      </c>
      <c r="B9" s="30" t="s">
        <v>475</v>
      </c>
      <c r="C9" s="31" t="str">
        <f t="shared" si="0"/>
        <v>Music_Analyze</v>
      </c>
      <c r="D9" s="31" t="b">
        <f t="shared" ca="1" si="3"/>
        <v>0</v>
      </c>
      <c r="E9" s="31">
        <f t="shared" ca="1" si="4"/>
        <v>3</v>
      </c>
      <c r="F9" s="31">
        <f t="shared" ca="1" si="5"/>
        <v>1</v>
      </c>
      <c r="G9" s="31" t="str">
        <f t="shared" ca="1" si="1"/>
        <v>310</v>
      </c>
      <c r="H9" s="31" t="str">
        <f t="shared" ca="1" si="2"/>
        <v>31</v>
      </c>
      <c r="J9" s="23">
        <f>COUNTIF(私用_program!E:E,私用_data!#REF!)</f>
        <v>0</v>
      </c>
    </row>
    <row r="10" spans="1:10">
      <c r="A10" s="30" t="s">
        <v>474</v>
      </c>
      <c r="B10" s="30" t="s">
        <v>476</v>
      </c>
      <c r="C10" s="31" t="str">
        <f t="shared" si="0"/>
        <v>Music_Record</v>
      </c>
      <c r="D10" s="31" t="b">
        <f t="shared" ca="1" si="3"/>
        <v>1</v>
      </c>
      <c r="E10" s="31">
        <f t="shared" ca="1" si="4"/>
        <v>3</v>
      </c>
      <c r="F10" s="31">
        <f t="shared" ca="1" si="5"/>
        <v>2</v>
      </c>
      <c r="G10" s="31" t="str">
        <f t="shared" ca="1" si="1"/>
        <v>320</v>
      </c>
      <c r="H10" s="31" t="str">
        <f t="shared" ca="1" si="2"/>
        <v>32</v>
      </c>
      <c r="J10" s="23">
        <f>COUNTIF(私用_program!E:E,私用_data!#REF!)</f>
        <v>0</v>
      </c>
    </row>
    <row r="11" spans="1:10">
      <c r="A11" s="30" t="s">
        <v>474</v>
      </c>
      <c r="B11" s="30" t="s">
        <v>477</v>
      </c>
      <c r="C11" s="31" t="str">
        <f t="shared" si="0"/>
        <v>Music_Listen</v>
      </c>
      <c r="D11" s="31" t="b">
        <f t="shared" ca="1" si="3"/>
        <v>1</v>
      </c>
      <c r="E11" s="31">
        <f t="shared" ca="1" si="4"/>
        <v>3</v>
      </c>
      <c r="F11" s="31">
        <f t="shared" ca="1" si="5"/>
        <v>3</v>
      </c>
      <c r="G11" s="31" t="str">
        <f t="shared" ca="1" si="1"/>
        <v>330</v>
      </c>
      <c r="H11" s="31" t="str">
        <f t="shared" ca="1" si="2"/>
        <v>33</v>
      </c>
      <c r="J11" s="23">
        <f>COUNTIF(私用_program!E:E,私用_data!#REF!)</f>
        <v>0</v>
      </c>
    </row>
    <row r="12" spans="1:10">
      <c r="A12" s="30" t="s">
        <v>474</v>
      </c>
      <c r="B12" s="30" t="s">
        <v>472</v>
      </c>
      <c r="C12" s="31" t="str">
        <f t="shared" si="0"/>
        <v>Music_Edit</v>
      </c>
      <c r="D12" s="31" t="b">
        <f t="shared" ca="1" si="3"/>
        <v>1</v>
      </c>
      <c r="E12" s="31">
        <f t="shared" ca="1" si="4"/>
        <v>3</v>
      </c>
      <c r="F12" s="31">
        <f t="shared" ca="1" si="5"/>
        <v>4</v>
      </c>
      <c r="G12" s="31" t="str">
        <f t="shared" ca="1" si="1"/>
        <v>340</v>
      </c>
      <c r="H12" s="31" t="str">
        <f t="shared" ca="1" si="2"/>
        <v>34</v>
      </c>
      <c r="J12" s="23">
        <f>COUNTIF(私用_program!E:E,私用_data!#REF!)</f>
        <v>0</v>
      </c>
    </row>
    <row r="13" spans="1:10">
      <c r="A13" s="30" t="s">
        <v>478</v>
      </c>
      <c r="B13" s="30" t="s">
        <v>475</v>
      </c>
      <c r="C13" s="31" t="str">
        <f t="shared" si="0"/>
        <v>Movie_Analyze</v>
      </c>
      <c r="D13" s="31" t="b">
        <f t="shared" ca="1" si="3"/>
        <v>0</v>
      </c>
      <c r="E13" s="31">
        <f t="shared" ca="1" si="4"/>
        <v>4</v>
      </c>
      <c r="F13" s="31">
        <f t="shared" ca="1" si="5"/>
        <v>1</v>
      </c>
      <c r="G13" s="31" t="str">
        <f t="shared" ca="1" si="1"/>
        <v>410</v>
      </c>
      <c r="H13" s="31" t="str">
        <f t="shared" ca="1" si="2"/>
        <v>41</v>
      </c>
      <c r="J13" s="23">
        <f>COUNTIF(私用_program!E:E,私用_data!#REF!)</f>
        <v>0</v>
      </c>
    </row>
    <row r="14" spans="1:10">
      <c r="A14" s="30" t="s">
        <v>478</v>
      </c>
      <c r="B14" s="30" t="s">
        <v>476</v>
      </c>
      <c r="C14" s="31" t="str">
        <f t="shared" si="0"/>
        <v>Movie_Record</v>
      </c>
      <c r="D14" s="31" t="b">
        <f t="shared" ca="1" si="3"/>
        <v>1</v>
      </c>
      <c r="E14" s="31">
        <f t="shared" ca="1" si="4"/>
        <v>4</v>
      </c>
      <c r="F14" s="31">
        <f t="shared" ca="1" si="5"/>
        <v>2</v>
      </c>
      <c r="G14" s="31" t="str">
        <f t="shared" ca="1" si="1"/>
        <v>420</v>
      </c>
      <c r="H14" s="31" t="str">
        <f t="shared" ca="1" si="2"/>
        <v>42</v>
      </c>
      <c r="J14" s="23">
        <f>COUNTIF(私用_program!E:E,私用_data!#REF!)</f>
        <v>0</v>
      </c>
    </row>
    <row r="15" spans="1:10">
      <c r="A15" s="30" t="s">
        <v>478</v>
      </c>
      <c r="B15" s="30" t="s">
        <v>472</v>
      </c>
      <c r="C15" s="31" t="str">
        <f t="shared" si="0"/>
        <v>Movie_Edit</v>
      </c>
      <c r="D15" s="31" t="b">
        <f t="shared" ca="1" si="3"/>
        <v>1</v>
      </c>
      <c r="E15" s="31">
        <f t="shared" ca="1" si="4"/>
        <v>4</v>
      </c>
      <c r="F15" s="31">
        <f t="shared" ca="1" si="5"/>
        <v>3</v>
      </c>
      <c r="G15" s="31" t="str">
        <f t="shared" ca="1" si="1"/>
        <v>430</v>
      </c>
      <c r="H15" s="31" t="str">
        <f t="shared" ca="1" si="2"/>
        <v>43</v>
      </c>
      <c r="J15" s="23">
        <f>COUNTIF(私用_program!E:E,私用_data!#REF!)</f>
        <v>0</v>
      </c>
    </row>
    <row r="16" spans="1:10">
      <c r="A16" s="30" t="s">
        <v>478</v>
      </c>
      <c r="B16" s="30" t="s">
        <v>471</v>
      </c>
      <c r="C16" s="31" t="str">
        <f t="shared" si="0"/>
        <v>Movie_View</v>
      </c>
      <c r="D16" s="31" t="b">
        <f t="shared" ca="1" si="3"/>
        <v>1</v>
      </c>
      <c r="E16" s="31">
        <f t="shared" ca="1" si="4"/>
        <v>4</v>
      </c>
      <c r="F16" s="31">
        <f t="shared" ca="1" si="5"/>
        <v>4</v>
      </c>
      <c r="G16" s="31" t="str">
        <f t="shared" ca="1" si="1"/>
        <v>440</v>
      </c>
      <c r="H16" s="31" t="str">
        <f t="shared" ca="1" si="2"/>
        <v>44</v>
      </c>
      <c r="J16" s="23">
        <f>COUNTIF(私用_program!E:E,私用_data!#REF!)</f>
        <v>0</v>
      </c>
    </row>
    <row r="17" spans="1:10">
      <c r="A17" s="30" t="s">
        <v>479</v>
      </c>
      <c r="B17" s="30" t="s">
        <v>475</v>
      </c>
      <c r="C17" s="31" t="str">
        <f t="shared" si="0"/>
        <v>Picture_Analyze</v>
      </c>
      <c r="D17" s="31" t="b">
        <f t="shared" ca="1" si="3"/>
        <v>0</v>
      </c>
      <c r="E17" s="31">
        <f t="shared" ca="1" si="4"/>
        <v>5</v>
      </c>
      <c r="F17" s="31">
        <f t="shared" ca="1" si="5"/>
        <v>1</v>
      </c>
      <c r="G17" s="31" t="str">
        <f t="shared" ca="1" si="1"/>
        <v>510</v>
      </c>
      <c r="H17" s="31" t="str">
        <f t="shared" ca="1" si="2"/>
        <v>51</v>
      </c>
      <c r="J17" s="23">
        <f>COUNTIF(私用_program!E:E,私用_data!#REF!)</f>
        <v>0</v>
      </c>
    </row>
    <row r="18" spans="1:10">
      <c r="A18" s="30" t="s">
        <v>479</v>
      </c>
      <c r="B18" s="30" t="s">
        <v>476</v>
      </c>
      <c r="C18" s="31" t="str">
        <f t="shared" si="0"/>
        <v>Picture_Record</v>
      </c>
      <c r="D18" s="31" t="b">
        <f t="shared" ca="1" si="3"/>
        <v>1</v>
      </c>
      <c r="E18" s="31">
        <f t="shared" ca="1" si="4"/>
        <v>5</v>
      </c>
      <c r="F18" s="31">
        <f t="shared" ca="1" si="5"/>
        <v>2</v>
      </c>
      <c r="G18" s="31" t="str">
        <f t="shared" ca="1" si="1"/>
        <v>520</v>
      </c>
      <c r="H18" s="31" t="str">
        <f t="shared" ca="1" si="2"/>
        <v>52</v>
      </c>
      <c r="J18" s="23">
        <f>COUNTIF(私用_program!E:E,私用_data!#REF!)</f>
        <v>0</v>
      </c>
    </row>
    <row r="19" spans="1:10">
      <c r="A19" s="30" t="s">
        <v>479</v>
      </c>
      <c r="B19" s="30" t="s">
        <v>472</v>
      </c>
      <c r="C19" s="31" t="str">
        <f t="shared" si="0"/>
        <v>Picture_Edit</v>
      </c>
      <c r="D19" s="31" t="b">
        <f t="shared" ca="1" si="3"/>
        <v>1</v>
      </c>
      <c r="E19" s="31">
        <f t="shared" ca="1" si="4"/>
        <v>5</v>
      </c>
      <c r="F19" s="31">
        <f t="shared" ca="1" si="5"/>
        <v>3</v>
      </c>
      <c r="G19" s="31" t="str">
        <f t="shared" ca="1" si="1"/>
        <v>530</v>
      </c>
      <c r="H19" s="31" t="str">
        <f t="shared" ca="1" si="2"/>
        <v>53</v>
      </c>
      <c r="J19" s="23">
        <f>COUNTIF(私用_program!E:E,私用_data!#REF!)</f>
        <v>0</v>
      </c>
    </row>
    <row r="20" spans="1:10">
      <c r="A20" s="30" t="s">
        <v>479</v>
      </c>
      <c r="B20" s="30" t="s">
        <v>471</v>
      </c>
      <c r="C20" s="31" t="str">
        <f t="shared" si="0"/>
        <v>Picture_View</v>
      </c>
      <c r="D20" s="31" t="b">
        <f t="shared" ca="1" si="3"/>
        <v>1</v>
      </c>
      <c r="E20" s="31">
        <f t="shared" ca="1" si="4"/>
        <v>5</v>
      </c>
      <c r="F20" s="31">
        <f t="shared" ca="1" si="5"/>
        <v>4</v>
      </c>
      <c r="G20" s="31" t="str">
        <f t="shared" ca="1" si="1"/>
        <v>540</v>
      </c>
      <c r="H20" s="31" t="str">
        <f t="shared" ca="1" si="2"/>
        <v>54</v>
      </c>
      <c r="J20" s="23">
        <f>COUNTIF(私用_program!E:E,私用_data!#REF!)</f>
        <v>0</v>
      </c>
    </row>
    <row r="21" spans="1:10">
      <c r="A21" s="30" t="s">
        <v>480</v>
      </c>
      <c r="B21" s="30" t="s">
        <v>481</v>
      </c>
      <c r="C21" s="31" t="str">
        <f t="shared" si="0"/>
        <v>Network_Global</v>
      </c>
      <c r="D21" s="31" t="b">
        <f t="shared" ca="1" si="3"/>
        <v>0</v>
      </c>
      <c r="E21" s="31">
        <f t="shared" ca="1" si="4"/>
        <v>6</v>
      </c>
      <c r="F21" s="31">
        <f t="shared" ca="1" si="5"/>
        <v>1</v>
      </c>
      <c r="G21" s="31" t="str">
        <f t="shared" ca="1" si="1"/>
        <v>610</v>
      </c>
      <c r="H21" s="31" t="str">
        <f t="shared" ca="1" si="2"/>
        <v>61</v>
      </c>
      <c r="J21" s="23">
        <f>COUNTIF(私用_program!E:E,私用_data!#REF!)</f>
        <v>0</v>
      </c>
    </row>
    <row r="22" spans="1:10">
      <c r="A22" s="30" t="s">
        <v>480</v>
      </c>
      <c r="B22" s="30" t="s">
        <v>482</v>
      </c>
      <c r="C22" s="31" t="str">
        <f t="shared" si="0"/>
        <v>Network_Local</v>
      </c>
      <c r="D22" s="31" t="b">
        <f t="shared" ca="1" si="3"/>
        <v>1</v>
      </c>
      <c r="E22" s="31">
        <f t="shared" ca="1" si="4"/>
        <v>6</v>
      </c>
      <c r="F22" s="31">
        <f t="shared" ca="1" si="5"/>
        <v>2</v>
      </c>
      <c r="G22" s="31" t="str">
        <f t="shared" ca="1" si="1"/>
        <v>620</v>
      </c>
      <c r="H22" s="31" t="str">
        <f t="shared" ca="1" si="2"/>
        <v>62</v>
      </c>
      <c r="J22" s="23">
        <f>COUNTIF(私用_program!E:E,私用_data!#REF!)</f>
        <v>0</v>
      </c>
    </row>
    <row r="23" spans="1:10">
      <c r="A23" s="30" t="s">
        <v>483</v>
      </c>
      <c r="B23" s="30" t="s">
        <v>484</v>
      </c>
      <c r="C23" s="31" t="str">
        <f t="shared" si="0"/>
        <v>Utility_System</v>
      </c>
      <c r="D23" s="31" t="b">
        <f ca="1">A23=OFFSET(A23,-1,0)</f>
        <v>0</v>
      </c>
      <c r="E23" s="31">
        <f ca="1">IF($D23,OFFSET(E23,-1,0),OFFSET(E23,-1,0)+1)</f>
        <v>7</v>
      </c>
      <c r="F23" s="31">
        <f ca="1">IF($D23,OFFSET(F23,-1,0)+1,1)</f>
        <v>1</v>
      </c>
      <c r="G23" s="31" t="str">
        <f t="shared" ca="1" si="1"/>
        <v>710</v>
      </c>
      <c r="H23" s="31" t="str">
        <f t="shared" ca="1" si="2"/>
        <v>71</v>
      </c>
      <c r="J23" s="23">
        <f>COUNTIF(私用_program!E:E,私用_data!#REF!)</f>
        <v>0</v>
      </c>
    </row>
    <row r="24" spans="1:10">
      <c r="A24" s="30" t="s">
        <v>483</v>
      </c>
      <c r="B24" s="30" t="s">
        <v>485</v>
      </c>
      <c r="C24" s="31" t="str">
        <f t="shared" si="0"/>
        <v>Utility_Other</v>
      </c>
      <c r="D24" s="31" t="b">
        <f t="shared" ca="1" si="3"/>
        <v>1</v>
      </c>
      <c r="E24" s="31">
        <f t="shared" ca="1" si="4"/>
        <v>7</v>
      </c>
      <c r="F24" s="31">
        <f t="shared" ca="1" si="5"/>
        <v>2</v>
      </c>
      <c r="G24" s="31" t="str">
        <f t="shared" ca="1" si="1"/>
        <v>720</v>
      </c>
      <c r="H24" s="31" t="str">
        <f t="shared" ca="1" si="2"/>
        <v>72</v>
      </c>
      <c r="J24" s="23">
        <f>COUNTIF(私用_program!E:E,私用_data!#REF!)</f>
        <v>0</v>
      </c>
    </row>
    <row r="25" spans="1:10" ht="3.4" customHeight="1">
      <c r="A25" s="30"/>
      <c r="B25" s="30"/>
      <c r="C25" s="31"/>
      <c r="D25" s="31"/>
      <c r="E25" s="31"/>
      <c r="F25" s="31"/>
      <c r="G25" s="31"/>
      <c r="H25" s="31"/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1A2C-121F-4A55-9062-3CF46A2BFCB3}">
  <sheetPr codeName="Sheet9">
    <tabColor theme="5" tint="0.79998168889431442"/>
  </sheetPr>
  <dimension ref="A1:J56"/>
  <sheetViews>
    <sheetView showGridLines="0" zoomScale="75" workbookViewId="0">
      <pane ySplit="1" topLeftCell="A2" activePane="bottomLeft" state="frozen"/>
      <selection activeCell="G44" sqref="G44"/>
      <selection pane="bottomLeft" activeCell="C25" sqref="C25"/>
    </sheetView>
  </sheetViews>
  <sheetFormatPr defaultColWidth="3.33203125" defaultRowHeight="18.75"/>
  <cols>
    <col min="1" max="1" width="16.1640625" style="1" customWidth="1"/>
    <col min="2" max="2" width="46.1640625" style="1" bestFit="1" customWidth="1"/>
    <col min="3" max="3" width="65.5" style="2" bestFit="1" customWidth="1"/>
    <col min="4" max="4" width="13.6640625" style="2" bestFit="1" customWidth="1"/>
    <col min="5" max="5" width="120.6640625" style="2" bestFit="1" customWidth="1"/>
    <col min="6" max="6" width="10" style="1" customWidth="1"/>
    <col min="7" max="7" width="66.6640625" style="2" customWidth="1"/>
    <col min="8" max="16384" width="3.33203125" style="2"/>
  </cols>
  <sheetData>
    <row r="1" spans="1:10" ht="34.15" customHeight="1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2"/>
      <c r="G1" s="1"/>
    </row>
    <row r="2" spans="1:10">
      <c r="A2" s="6"/>
      <c r="B2" s="6" t="s">
        <v>486</v>
      </c>
      <c r="C2" s="8" t="s">
        <v>487</v>
      </c>
      <c r="D2" s="6"/>
      <c r="E2" s="7" t="s">
        <v>488</v>
      </c>
      <c r="F2" s="2"/>
      <c r="G2" s="1"/>
    </row>
    <row r="3" spans="1:10">
      <c r="A3" s="6"/>
      <c r="B3" s="6" t="s">
        <v>489</v>
      </c>
      <c r="C3" s="8" t="s">
        <v>490</v>
      </c>
      <c r="D3" s="6"/>
      <c r="E3" s="7" t="s">
        <v>491</v>
      </c>
      <c r="F3" s="2"/>
      <c r="G3" s="1"/>
    </row>
    <row r="4" spans="1:10">
      <c r="A4" s="6"/>
      <c r="B4" s="6" t="s">
        <v>489</v>
      </c>
      <c r="C4" s="8" t="s">
        <v>492</v>
      </c>
      <c r="D4" s="6"/>
      <c r="E4" s="7" t="s">
        <v>493</v>
      </c>
      <c r="F4" s="2"/>
      <c r="G4" s="1"/>
    </row>
    <row r="5" spans="1:10">
      <c r="A5" s="6"/>
      <c r="B5" s="6" t="s">
        <v>494</v>
      </c>
      <c r="C5" s="8" t="s">
        <v>7</v>
      </c>
      <c r="D5" s="6"/>
      <c r="E5" s="21" t="s">
        <v>495</v>
      </c>
      <c r="F5" s="2"/>
      <c r="G5" s="1"/>
    </row>
    <row r="6" spans="1:10">
      <c r="A6" s="6"/>
      <c r="B6" s="6" t="s">
        <v>494</v>
      </c>
      <c r="C6" s="8" t="s">
        <v>496</v>
      </c>
      <c r="D6" s="6"/>
      <c r="E6" s="21" t="s">
        <v>497</v>
      </c>
      <c r="F6" s="2"/>
      <c r="G6" s="1"/>
    </row>
    <row r="7" spans="1:10">
      <c r="A7" s="6"/>
      <c r="B7" s="6" t="s">
        <v>494</v>
      </c>
      <c r="C7" s="8" t="s">
        <v>8</v>
      </c>
      <c r="D7" s="6"/>
      <c r="E7" s="21" t="s">
        <v>498</v>
      </c>
      <c r="F7" s="2"/>
      <c r="G7" s="1"/>
    </row>
    <row r="8" spans="1:10">
      <c r="A8" s="6"/>
      <c r="B8" s="6" t="s">
        <v>499</v>
      </c>
      <c r="C8" s="8" t="s">
        <v>500</v>
      </c>
      <c r="D8" s="6"/>
      <c r="E8" s="7" t="s">
        <v>501</v>
      </c>
      <c r="F8" s="2"/>
      <c r="G8" s="1"/>
    </row>
    <row r="9" spans="1:10">
      <c r="A9" s="6"/>
      <c r="B9" s="6" t="s">
        <v>502</v>
      </c>
      <c r="C9" s="8" t="s">
        <v>503</v>
      </c>
      <c r="D9" s="6"/>
      <c r="E9" s="7" t="s">
        <v>504</v>
      </c>
      <c r="F9" s="2"/>
      <c r="G9" s="1"/>
    </row>
    <row r="10" spans="1:10">
      <c r="A10" s="6"/>
      <c r="B10" s="6" t="s">
        <v>505</v>
      </c>
      <c r="C10" s="8" t="s">
        <v>506</v>
      </c>
      <c r="D10" s="6"/>
      <c r="E10" s="7" t="s">
        <v>11</v>
      </c>
      <c r="F10" s="2"/>
      <c r="G10" s="1"/>
    </row>
    <row r="11" spans="1:10">
      <c r="A11" s="6"/>
      <c r="B11" s="6" t="s">
        <v>507</v>
      </c>
      <c r="C11" s="8" t="s">
        <v>508</v>
      </c>
      <c r="D11" s="6"/>
      <c r="E11" s="7" t="s">
        <v>509</v>
      </c>
      <c r="F11" s="2"/>
      <c r="G11" s="1"/>
    </row>
    <row r="12" spans="1:10">
      <c r="A12" s="6"/>
      <c r="B12" s="6" t="s">
        <v>507</v>
      </c>
      <c r="C12" s="8" t="s">
        <v>510</v>
      </c>
      <c r="D12" s="6"/>
      <c r="E12" s="7" t="s">
        <v>511</v>
      </c>
      <c r="F12" s="2"/>
      <c r="G12" s="1"/>
      <c r="J12" s="1"/>
    </row>
    <row r="13" spans="1:10">
      <c r="A13" s="6"/>
      <c r="B13" s="6" t="s">
        <v>512</v>
      </c>
      <c r="C13" s="8" t="s">
        <v>513</v>
      </c>
      <c r="D13" s="6"/>
      <c r="E13" s="7" t="s">
        <v>514</v>
      </c>
      <c r="G13" s="1"/>
      <c r="H13" s="1"/>
      <c r="J13" s="1"/>
    </row>
    <row r="14" spans="1:10">
      <c r="A14" s="6"/>
      <c r="B14" s="6" t="s">
        <v>512</v>
      </c>
      <c r="C14" s="8" t="s">
        <v>515</v>
      </c>
      <c r="D14" s="6"/>
      <c r="E14" s="7" t="s">
        <v>516</v>
      </c>
      <c r="F14" s="2"/>
      <c r="G14" s="1"/>
      <c r="J14" s="1"/>
    </row>
    <row r="15" spans="1:10">
      <c r="A15" s="6"/>
      <c r="B15" s="6" t="s">
        <v>512</v>
      </c>
      <c r="C15" s="8" t="s">
        <v>517</v>
      </c>
      <c r="D15" s="6"/>
      <c r="E15" s="7" t="s">
        <v>518</v>
      </c>
      <c r="F15" s="2"/>
      <c r="G15" s="1"/>
      <c r="J15" s="1"/>
    </row>
    <row r="16" spans="1:10">
      <c r="A16" s="6"/>
      <c r="B16" s="6" t="s">
        <v>512</v>
      </c>
      <c r="C16" s="8" t="s">
        <v>519</v>
      </c>
      <c r="D16" s="6"/>
      <c r="E16" s="7" t="s">
        <v>520</v>
      </c>
      <c r="F16" s="2"/>
      <c r="G16" s="1"/>
      <c r="J16" s="1"/>
    </row>
    <row r="17" spans="1:10">
      <c r="A17" s="6"/>
      <c r="B17" s="6" t="s">
        <v>521</v>
      </c>
      <c r="C17" s="8" t="s">
        <v>522</v>
      </c>
      <c r="D17" s="6"/>
      <c r="E17" s="7" t="s">
        <v>523</v>
      </c>
      <c r="F17" s="2"/>
      <c r="G17" s="1"/>
      <c r="J17" s="1"/>
    </row>
    <row r="18" spans="1:10">
      <c r="A18" s="6"/>
      <c r="B18" s="6" t="s">
        <v>524</v>
      </c>
      <c r="C18" s="8" t="s">
        <v>525</v>
      </c>
      <c r="D18" s="6"/>
      <c r="E18" s="7"/>
      <c r="F18" s="2"/>
      <c r="G18" s="1"/>
      <c r="J18" s="1"/>
    </row>
    <row r="19" spans="1:10">
      <c r="A19" s="6"/>
      <c r="B19" s="6" t="s">
        <v>524</v>
      </c>
      <c r="C19" s="8" t="s">
        <v>526</v>
      </c>
      <c r="D19" s="6"/>
      <c r="E19" s="7" t="s">
        <v>527</v>
      </c>
      <c r="F19" s="2"/>
      <c r="G19" s="1"/>
      <c r="J19" s="1"/>
    </row>
    <row r="20" spans="1:10">
      <c r="A20" s="6"/>
      <c r="B20" s="6" t="s">
        <v>528</v>
      </c>
      <c r="C20" s="8" t="s">
        <v>529</v>
      </c>
      <c r="D20" s="6"/>
      <c r="E20" s="7" t="s">
        <v>530</v>
      </c>
      <c r="F20" s="2"/>
      <c r="G20" s="1"/>
      <c r="J20" s="1"/>
    </row>
    <row r="21" spans="1:10">
      <c r="A21" s="6"/>
      <c r="B21" s="9" t="s">
        <v>531</v>
      </c>
      <c r="C21" s="8" t="s">
        <v>532</v>
      </c>
      <c r="D21" s="6"/>
      <c r="E21" s="7"/>
      <c r="F21" s="2"/>
      <c r="G21" s="1"/>
      <c r="J21" s="1"/>
    </row>
    <row r="22" spans="1:10">
      <c r="A22" s="6"/>
      <c r="B22" s="9" t="s">
        <v>531</v>
      </c>
      <c r="C22" s="8" t="s">
        <v>533</v>
      </c>
      <c r="D22" s="6"/>
      <c r="E22" s="7"/>
      <c r="F22" s="2"/>
      <c r="G22" s="1"/>
      <c r="J22" s="1"/>
    </row>
    <row r="23" spans="1:10">
      <c r="A23" s="6"/>
      <c r="B23" s="9" t="s">
        <v>521</v>
      </c>
      <c r="C23" s="8" t="s">
        <v>722</v>
      </c>
      <c r="D23" s="6"/>
      <c r="E23" s="7"/>
      <c r="F23" s="2"/>
      <c r="G23" s="1"/>
      <c r="J23" s="1"/>
    </row>
    <row r="24" spans="1:10">
      <c r="A24" s="6"/>
      <c r="B24" s="9"/>
      <c r="C24" s="8"/>
      <c r="D24" s="6"/>
      <c r="E24" s="7"/>
      <c r="F24" s="2"/>
      <c r="G24" s="1"/>
      <c r="J24" s="1"/>
    </row>
    <row r="25" spans="1:10">
      <c r="A25" s="6"/>
      <c r="B25" s="9"/>
      <c r="C25" s="8"/>
      <c r="D25" s="6"/>
      <c r="E25" s="7"/>
      <c r="F25" s="2"/>
      <c r="G25" s="1"/>
      <c r="J25" s="1"/>
    </row>
    <row r="26" spans="1:10">
      <c r="A26" s="6"/>
      <c r="B26" s="9"/>
      <c r="C26" s="8"/>
      <c r="D26" s="6"/>
      <c r="E26" s="7"/>
      <c r="F26" s="2"/>
      <c r="G26" s="1"/>
      <c r="J26" s="1"/>
    </row>
    <row r="27" spans="1:10">
      <c r="A27" s="6"/>
      <c r="B27" s="9"/>
      <c r="C27" s="8"/>
      <c r="D27" s="6"/>
      <c r="E27" s="7"/>
      <c r="F27" s="2"/>
      <c r="G27" s="1"/>
      <c r="J27" s="1"/>
    </row>
    <row r="28" spans="1:10">
      <c r="A28" s="6"/>
      <c r="B28" s="9"/>
      <c r="C28" s="8"/>
      <c r="D28" s="6"/>
      <c r="E28" s="7"/>
      <c r="F28" s="2"/>
      <c r="G28" s="1"/>
      <c r="J28" s="1"/>
    </row>
    <row r="29" spans="1:10">
      <c r="A29" s="6"/>
      <c r="B29" s="9"/>
      <c r="C29" s="8"/>
      <c r="D29" s="6"/>
      <c r="E29" s="7"/>
      <c r="F29" s="2"/>
      <c r="G29" s="1"/>
      <c r="J29" s="1"/>
    </row>
    <row r="30" spans="1:10">
      <c r="A30" s="6"/>
      <c r="B30" s="9"/>
      <c r="C30" s="8"/>
      <c r="D30" s="6"/>
      <c r="E30" s="7"/>
      <c r="F30" s="2"/>
      <c r="G30" s="1"/>
      <c r="J30" s="1"/>
    </row>
    <row r="31" spans="1:10">
      <c r="A31" s="10"/>
      <c r="B31" s="11"/>
      <c r="C31" s="13"/>
      <c r="D31" s="10"/>
      <c r="E31" s="12"/>
      <c r="F31" s="2"/>
      <c r="G31" s="1"/>
      <c r="J31" s="1"/>
    </row>
    <row r="32" spans="1:10">
      <c r="C32" s="1"/>
      <c r="D32" s="1"/>
      <c r="F32" s="2"/>
      <c r="G32" s="1"/>
      <c r="J32" s="1"/>
    </row>
    <row r="33" spans="6:10">
      <c r="F33" s="2"/>
      <c r="G33" s="1"/>
      <c r="J33" s="1"/>
    </row>
    <row r="34" spans="6:10">
      <c r="F34" s="2"/>
      <c r="G34" s="1"/>
      <c r="J34" s="1"/>
    </row>
    <row r="35" spans="6:10">
      <c r="F35" s="2"/>
      <c r="G35" s="1"/>
      <c r="J35" s="1"/>
    </row>
    <row r="36" spans="6:10">
      <c r="F36" s="2"/>
      <c r="G36" s="1"/>
      <c r="J36" s="1"/>
    </row>
    <row r="37" spans="6:10">
      <c r="F37" s="2"/>
      <c r="G37" s="1"/>
      <c r="J37" s="1"/>
    </row>
    <row r="38" spans="6:10">
      <c r="F38" s="2"/>
      <c r="G38" s="1"/>
      <c r="J38" s="1"/>
    </row>
    <row r="39" spans="6:10">
      <c r="F39" s="2"/>
      <c r="G39" s="1"/>
      <c r="J39" s="1"/>
    </row>
    <row r="40" spans="6:10">
      <c r="F40" s="2"/>
      <c r="G40" s="1"/>
      <c r="J40" s="1"/>
    </row>
    <row r="41" spans="6:10">
      <c r="F41" s="2"/>
      <c r="G41" s="1"/>
      <c r="J41" s="1"/>
    </row>
    <row r="42" spans="6:10">
      <c r="F42" s="2"/>
      <c r="G42" s="1"/>
      <c r="J42" s="1"/>
    </row>
    <row r="43" spans="6:10">
      <c r="F43" s="2"/>
      <c r="G43" s="1"/>
      <c r="J43" s="1"/>
    </row>
    <row r="44" spans="6:10">
      <c r="F44" s="2"/>
      <c r="G44" s="1"/>
      <c r="J44" s="1"/>
    </row>
    <row r="45" spans="6:10">
      <c r="F45" s="2"/>
      <c r="G45" s="1"/>
      <c r="J45" s="1"/>
    </row>
    <row r="46" spans="6:10">
      <c r="F46" s="2"/>
      <c r="G46" s="1"/>
      <c r="J46" s="1"/>
    </row>
    <row r="47" spans="6:10">
      <c r="I47" s="1"/>
    </row>
    <row r="48" spans="6:10">
      <c r="I48" s="1"/>
    </row>
    <row r="49" spans="8:9">
      <c r="I49" s="1"/>
    </row>
    <row r="50" spans="8:9">
      <c r="I50" s="1"/>
    </row>
    <row r="51" spans="8:9">
      <c r="I51" s="1"/>
    </row>
    <row r="52" spans="8:9">
      <c r="I52" s="1"/>
    </row>
    <row r="53" spans="8:9">
      <c r="I53" s="1"/>
    </row>
    <row r="54" spans="8:9">
      <c r="I54" s="1"/>
    </row>
    <row r="55" spans="8:9">
      <c r="I55" s="1"/>
    </row>
    <row r="56" spans="8:9">
      <c r="H56" s="1" t="s">
        <v>5</v>
      </c>
      <c r="I56" s="1"/>
    </row>
  </sheetData>
  <phoneticPr fontId="3"/>
  <conditionalFormatting sqref="A2:E30">
    <cfRule type="expression" dxfId="2" priority="1">
      <formula>$D2="★"</formula>
    </cfRule>
    <cfRule type="expression" dxfId="1" priority="2">
      <formula>$D2="-"</formula>
    </cfRule>
    <cfRule type="expression" dxfId="0" priority="3">
      <formula>$D2="○"</formula>
    </cfRule>
  </conditionalFormatting>
  <dataValidations disablePrompts="1" count="1">
    <dataValidation type="list" allowBlank="1" showInputMessage="1" showErrorMessage="1" sqref="D2:D31" xr:uid="{F10C0F55-3398-4BE0-9135-329E55CA8B3A}">
      <formula1>"★,○,-"</formula1>
    </dataValidation>
  </dataValidations>
  <hyperlinks>
    <hyperlink ref="E5" r:id="rId1" xr:uid="{D451292C-059E-4DB7-ADB9-0B89E5E77AC4}"/>
    <hyperlink ref="E6" r:id="rId2" xr:uid="{6C76F461-D259-4230-85DE-A0248E66C167}"/>
    <hyperlink ref="E7" r:id="rId3" xr:uid="{89FA033D-D512-4321-B98B-4869DCC4B977}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概要</vt:lpstr>
      <vt:lpstr>リンク作成</vt:lpstr>
      <vt:lpstr>WSL2</vt:lpstr>
      <vt:lpstr>私用_セットアップ事項</vt:lpstr>
      <vt:lpstr>私用_概要</vt:lpstr>
      <vt:lpstr>私用_program</vt:lpstr>
      <vt:lpstr>私用_codes</vt:lpstr>
      <vt:lpstr>私用_data</vt:lpstr>
      <vt:lpstr>仕事_セットアップ事項</vt:lpstr>
      <vt:lpstr>仕事_フォルダ作成</vt:lpstr>
      <vt:lpstr>カテゴリ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2021-01-15T04:23:06Z</dcterms:created>
  <dcterms:modified xsi:type="dcterms:W3CDTF">2023-09-20T04:44:12Z</dcterms:modified>
</cp:coreProperties>
</file>