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8B88B9D5-7332-4D22-8D70-DC988E1027E4}" xr6:coauthVersionLast="47" xr6:coauthVersionMax="47" xr10:uidLastSave="{00000000-0000-0000-0000-000000000000}"/>
  <bookViews>
    <workbookView xWindow="-32400" yWindow="-1755" windowWidth="32415" windowHeight="40725" activeTab="3"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shortcut!$A$9:$AJ$215</definedName>
    <definedName name="_xlnm._FilterDatabase" localSheetId="3" hidden="1">symlink!$A$11:$L$65</definedName>
    <definedName name="_xlnm._FilterDatabase" localSheetId="0" hidden="1">セットアップ事項!$A$2:$H$73</definedName>
    <definedName name="_xlnm.Print_Area" localSheetId="4">linux環境構築!$A$6:$H$101</definedName>
    <definedName name="_xlnm.Print_Area" localSheetId="2">shortcut!$A$8:$AI$215</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12" i="20" l="1"/>
  <c r="AH212" i="20"/>
  <c r="AG212" i="20"/>
  <c r="AF212" i="20"/>
  <c r="AE212" i="20"/>
  <c r="AD212" i="20"/>
  <c r="AC212" i="20"/>
  <c r="AB212" i="20"/>
  <c r="AA212" i="20"/>
  <c r="Z212" i="20"/>
  <c r="Y212" i="20"/>
  <c r="X212" i="20"/>
  <c r="W212" i="20"/>
  <c r="V212" i="20"/>
  <c r="U212" i="20"/>
  <c r="T212" i="20"/>
  <c r="S212" i="20"/>
  <c r="R212" i="20"/>
  <c r="AI211" i="20"/>
  <c r="AH211" i="20"/>
  <c r="AG211" i="20"/>
  <c r="AF211" i="20"/>
  <c r="AE211" i="20"/>
  <c r="AD211" i="20"/>
  <c r="AC211" i="20"/>
  <c r="AB211" i="20"/>
  <c r="AA211" i="20"/>
  <c r="Z211" i="20"/>
  <c r="Y211" i="20"/>
  <c r="X211" i="20"/>
  <c r="W211" i="20"/>
  <c r="V211" i="20"/>
  <c r="U211" i="20"/>
  <c r="T211" i="20"/>
  <c r="S211" i="20"/>
  <c r="R211" i="20"/>
  <c r="AI210" i="20"/>
  <c r="AH210" i="20"/>
  <c r="AG210" i="20"/>
  <c r="AF210" i="20"/>
  <c r="AE210" i="20"/>
  <c r="AD210" i="20"/>
  <c r="AC210" i="20"/>
  <c r="AB210" i="20"/>
  <c r="AA210" i="20"/>
  <c r="Z210" i="20"/>
  <c r="Y210" i="20"/>
  <c r="X210" i="20"/>
  <c r="W210" i="20"/>
  <c r="V210" i="20"/>
  <c r="U210" i="20"/>
  <c r="T210" i="20"/>
  <c r="S210" i="20"/>
  <c r="R210" i="20"/>
  <c r="AI209" i="20"/>
  <c r="AH209" i="20"/>
  <c r="AG209" i="20"/>
  <c r="AF209" i="20"/>
  <c r="AE209" i="20"/>
  <c r="AD209" i="20"/>
  <c r="AC209" i="20"/>
  <c r="AB209" i="20"/>
  <c r="AA209" i="20"/>
  <c r="Z209" i="20"/>
  <c r="Y209" i="20"/>
  <c r="X209" i="20"/>
  <c r="W209" i="20"/>
  <c r="V209" i="20"/>
  <c r="U209" i="20"/>
  <c r="T209" i="20"/>
  <c r="S209" i="20"/>
  <c r="R209" i="20"/>
  <c r="AI208" i="20"/>
  <c r="AH208" i="20"/>
  <c r="AG208" i="20"/>
  <c r="AF208" i="20"/>
  <c r="AE208" i="20"/>
  <c r="AD208" i="20"/>
  <c r="AC208" i="20"/>
  <c r="AB208" i="20"/>
  <c r="AA208" i="20"/>
  <c r="Z208" i="20"/>
  <c r="Y208" i="20"/>
  <c r="X208" i="20"/>
  <c r="W208" i="20"/>
  <c r="V208" i="20"/>
  <c r="U208" i="20"/>
  <c r="T208" i="20"/>
  <c r="S208" i="20"/>
  <c r="R208" i="20"/>
  <c r="AI207" i="20"/>
  <c r="AH207" i="20"/>
  <c r="AG207" i="20"/>
  <c r="AF207" i="20"/>
  <c r="AE207" i="20"/>
  <c r="AD207" i="20"/>
  <c r="AC207" i="20"/>
  <c r="AB207" i="20"/>
  <c r="AA207" i="20"/>
  <c r="Z207" i="20"/>
  <c r="Y207" i="20"/>
  <c r="X207" i="20"/>
  <c r="W207" i="20"/>
  <c r="V207" i="20"/>
  <c r="U207" i="20"/>
  <c r="T207" i="20"/>
  <c r="S207" i="20"/>
  <c r="R207" i="20"/>
  <c r="AI206" i="20"/>
  <c r="AH206" i="20"/>
  <c r="AG206" i="20"/>
  <c r="AF206" i="20"/>
  <c r="AE206" i="20"/>
  <c r="AD206" i="20"/>
  <c r="AC206" i="20"/>
  <c r="AB206" i="20"/>
  <c r="AA206" i="20"/>
  <c r="Z206" i="20"/>
  <c r="Y206" i="20"/>
  <c r="X206" i="20"/>
  <c r="W206" i="20"/>
  <c r="V206" i="20"/>
  <c r="U206" i="20"/>
  <c r="T206" i="20"/>
  <c r="S206" i="20"/>
  <c r="R206" i="20"/>
  <c r="AI205" i="20"/>
  <c r="AH205" i="20"/>
  <c r="AG205" i="20"/>
  <c r="AF205" i="20"/>
  <c r="AE205" i="20"/>
  <c r="AD205" i="20"/>
  <c r="AC205" i="20"/>
  <c r="AB205" i="20"/>
  <c r="AA205" i="20"/>
  <c r="Z205" i="20"/>
  <c r="Y205" i="20"/>
  <c r="X205" i="20"/>
  <c r="W205" i="20"/>
  <c r="V205" i="20"/>
  <c r="U205" i="20"/>
  <c r="T205" i="20"/>
  <c r="S205" i="20"/>
  <c r="R205" i="20"/>
  <c r="AI204" i="20"/>
  <c r="AH204" i="20"/>
  <c r="AG204" i="20"/>
  <c r="AF204" i="20"/>
  <c r="AE204" i="20"/>
  <c r="AD204" i="20"/>
  <c r="AC204" i="20"/>
  <c r="AB204" i="20"/>
  <c r="AA204" i="20"/>
  <c r="Z204" i="20"/>
  <c r="Y204" i="20"/>
  <c r="X204" i="20"/>
  <c r="W204" i="20"/>
  <c r="V204" i="20"/>
  <c r="U204" i="20"/>
  <c r="T204" i="20"/>
  <c r="S204" i="20"/>
  <c r="R204" i="20"/>
  <c r="AI203" i="20"/>
  <c r="AH203" i="20"/>
  <c r="AG203" i="20"/>
  <c r="AF203" i="20"/>
  <c r="AE203" i="20"/>
  <c r="AD203" i="20"/>
  <c r="AC203" i="20"/>
  <c r="AB203" i="20"/>
  <c r="AA203" i="20"/>
  <c r="Z203" i="20"/>
  <c r="Y203" i="20"/>
  <c r="X203" i="20"/>
  <c r="W203" i="20"/>
  <c r="V203" i="20"/>
  <c r="U203" i="20"/>
  <c r="T203" i="20"/>
  <c r="S203" i="20"/>
  <c r="R203" i="20"/>
  <c r="AI202" i="20"/>
  <c r="AH202" i="20"/>
  <c r="AG202" i="20"/>
  <c r="AF202" i="20"/>
  <c r="AE202" i="20"/>
  <c r="AD202" i="20"/>
  <c r="AC202" i="20"/>
  <c r="AB202" i="20"/>
  <c r="AA202" i="20"/>
  <c r="Z202" i="20"/>
  <c r="Y202" i="20"/>
  <c r="X202" i="20"/>
  <c r="W202" i="20"/>
  <c r="V202" i="20"/>
  <c r="U202" i="20"/>
  <c r="T202" i="20"/>
  <c r="S202" i="20"/>
  <c r="R202" i="20"/>
  <c r="AI201" i="20"/>
  <c r="AH201" i="20"/>
  <c r="AG201" i="20"/>
  <c r="AF201" i="20"/>
  <c r="AE201" i="20"/>
  <c r="AD201" i="20"/>
  <c r="AC201" i="20"/>
  <c r="AB201" i="20"/>
  <c r="AA201" i="20"/>
  <c r="Z201" i="20"/>
  <c r="Y201" i="20"/>
  <c r="X201" i="20"/>
  <c r="W201" i="20"/>
  <c r="V201" i="20"/>
  <c r="U201" i="20"/>
  <c r="T201" i="20"/>
  <c r="S201" i="20"/>
  <c r="R201" i="20"/>
  <c r="D84" i="14"/>
  <c r="S214" i="20"/>
  <c r="S213" i="20"/>
  <c r="S120" i="20"/>
  <c r="S131" i="20"/>
  <c r="S118"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0" i="20"/>
  <c r="S129" i="20"/>
  <c r="S128" i="20"/>
  <c r="S127" i="20"/>
  <c r="S126" i="20"/>
  <c r="S125" i="20"/>
  <c r="S124" i="20"/>
  <c r="S123" i="20"/>
  <c r="S122" i="20"/>
  <c r="S121"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9" i="20"/>
  <c r="AH214" i="20"/>
  <c r="AG214" i="20"/>
  <c r="AH213" i="20"/>
  <c r="AG213" i="20"/>
  <c r="AH120" i="20"/>
  <c r="AG120" i="20"/>
  <c r="AH131" i="20"/>
  <c r="AG131" i="20"/>
  <c r="AH118" i="20"/>
  <c r="AG118" i="20"/>
  <c r="AH200" i="20"/>
  <c r="AG200" i="20"/>
  <c r="AH119" i="20"/>
  <c r="AG119" i="20"/>
  <c r="AH198" i="20"/>
  <c r="AG198" i="20"/>
  <c r="AH197" i="20"/>
  <c r="AG197" i="20"/>
  <c r="AH196" i="20"/>
  <c r="AG196"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0" i="20"/>
  <c r="AG130" i="20"/>
  <c r="AH129" i="20"/>
  <c r="AG129" i="20"/>
  <c r="AH128" i="20"/>
  <c r="AG128" i="20"/>
  <c r="AH127" i="20"/>
  <c r="AG127" i="20"/>
  <c r="AH126" i="20"/>
  <c r="AG126" i="20"/>
  <c r="AH125" i="20"/>
  <c r="AG125" i="20"/>
  <c r="AH124" i="20"/>
  <c r="AG124" i="20"/>
  <c r="AH123" i="20"/>
  <c r="AG123" i="20"/>
  <c r="AH122" i="20"/>
  <c r="AG122" i="20"/>
  <c r="AH121" i="20"/>
  <c r="AG121"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9" i="20"/>
  <c r="AG199" i="20"/>
  <c r="AI118" i="20"/>
  <c r="AF118" i="20"/>
  <c r="AE118" i="20"/>
  <c r="AD118" i="20"/>
  <c r="AC118" i="20"/>
  <c r="AA118" i="20"/>
  <c r="Z118" i="20"/>
  <c r="Y118" i="20"/>
  <c r="X118" i="20"/>
  <c r="W118" i="20"/>
  <c r="R118" i="20"/>
  <c r="AI200" i="20"/>
  <c r="AF200" i="20"/>
  <c r="AE200" i="20" s="1"/>
  <c r="AD200" i="20"/>
  <c r="AC200" i="20"/>
  <c r="AA200" i="20"/>
  <c r="Z200" i="20"/>
  <c r="Y200" i="20"/>
  <c r="X200" i="20"/>
  <c r="W200" i="20"/>
  <c r="V200" i="20"/>
  <c r="T200" i="20"/>
  <c r="R200" i="20"/>
  <c r="AI119" i="20"/>
  <c r="AF119" i="20"/>
  <c r="AE119" i="20"/>
  <c r="AD119" i="20"/>
  <c r="AC119" i="20"/>
  <c r="AA119" i="20"/>
  <c r="Z119" i="20"/>
  <c r="Y119" i="20"/>
  <c r="X119" i="20"/>
  <c r="W119" i="20"/>
  <c r="R119" i="20"/>
  <c r="AI199" i="20"/>
  <c r="AF199" i="20"/>
  <c r="AE199" i="20" s="1"/>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R195" i="20"/>
  <c r="D46" i="14"/>
  <c r="E46" i="14" s="1"/>
  <c r="D82" i="14"/>
  <c r="D81" i="14"/>
  <c r="D80" i="14"/>
  <c r="D79" i="14"/>
  <c r="D78" i="14"/>
  <c r="D77" i="14"/>
  <c r="D76" i="14"/>
  <c r="D75" i="14"/>
  <c r="D74" i="14"/>
  <c r="AI214" i="20"/>
  <c r="AF214" i="20"/>
  <c r="AE214" i="20"/>
  <c r="AD214" i="20"/>
  <c r="AC214" i="20"/>
  <c r="AB214" i="20"/>
  <c r="AA214" i="20"/>
  <c r="Z214" i="20"/>
  <c r="Y214" i="20"/>
  <c r="X214" i="20"/>
  <c r="W214" i="20"/>
  <c r="V214" i="20"/>
  <c r="U214" i="20"/>
  <c r="T214" i="20"/>
  <c r="R214" i="20"/>
  <c r="AI213" i="20"/>
  <c r="AF213" i="20"/>
  <c r="AE213" i="20"/>
  <c r="AD213" i="20"/>
  <c r="AC213" i="20"/>
  <c r="AB213" i="20"/>
  <c r="AA213" i="20"/>
  <c r="Z213" i="20"/>
  <c r="Y213" i="20"/>
  <c r="X213" i="20"/>
  <c r="W213" i="20"/>
  <c r="V213" i="20"/>
  <c r="U213" i="20"/>
  <c r="T213" i="20"/>
  <c r="R213" i="20"/>
  <c r="AI120" i="20"/>
  <c r="AF120" i="20"/>
  <c r="AE120" i="20"/>
  <c r="AD120" i="20"/>
  <c r="AC120" i="20"/>
  <c r="AA120" i="20"/>
  <c r="Z120" i="20"/>
  <c r="Y120" i="20"/>
  <c r="X120" i="20"/>
  <c r="W120" i="20"/>
  <c r="R120" i="20"/>
  <c r="AI131" i="20"/>
  <c r="AF131" i="20"/>
  <c r="AE131" i="20" s="1"/>
  <c r="AD131" i="20"/>
  <c r="AC131" i="20"/>
  <c r="AA131" i="20"/>
  <c r="Z131" i="20"/>
  <c r="Y131" i="20"/>
  <c r="X131" i="20"/>
  <c r="W131" i="20"/>
  <c r="R131" i="20"/>
  <c r="AI117" i="20"/>
  <c r="AF117" i="20"/>
  <c r="AE117" i="20"/>
  <c r="AD117" i="20"/>
  <c r="AC117" i="20"/>
  <c r="AA117" i="20"/>
  <c r="Z117" i="20"/>
  <c r="Y117" i="20"/>
  <c r="X117" i="20"/>
  <c r="W117" i="20"/>
  <c r="R117" i="20"/>
  <c r="L63" i="4"/>
  <c r="K63" i="4"/>
  <c r="J63" i="4"/>
  <c r="I63" i="4"/>
  <c r="L51" i="4"/>
  <c r="K51" i="4"/>
  <c r="L53" i="4"/>
  <c r="K53" i="4"/>
  <c r="J51" i="4"/>
  <c r="I51" i="4"/>
  <c r="J53" i="4"/>
  <c r="E16" i="20"/>
  <c r="I53" i="4"/>
  <c r="E85" i="20"/>
  <c r="K33" i="4" l="1"/>
  <c r="L33" i="4"/>
  <c r="K34" i="4"/>
  <c r="L34" i="4"/>
  <c r="AI116" i="20"/>
  <c r="AI142" i="20"/>
  <c r="AI130" i="20"/>
  <c r="AI141" i="20"/>
  <c r="AI194" i="20"/>
  <c r="AI193"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9" i="20"/>
  <c r="AI128" i="20"/>
  <c r="AI127" i="20"/>
  <c r="AI126" i="20"/>
  <c r="AI125" i="20"/>
  <c r="AI124" i="20"/>
  <c r="AI123" i="20"/>
  <c r="AI122" i="20"/>
  <c r="AI121"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130" i="20"/>
  <c r="AE141" i="20"/>
  <c r="AE193"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9" i="20"/>
  <c r="AE128" i="20"/>
  <c r="AE127" i="20"/>
  <c r="AE126" i="20"/>
  <c r="AE125" i="20"/>
  <c r="AE124" i="20"/>
  <c r="AE123" i="20"/>
  <c r="AE122" i="20"/>
  <c r="AE121"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130" i="20"/>
  <c r="AA141" i="20"/>
  <c r="AA194" i="20"/>
  <c r="AA193"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9" i="20"/>
  <c r="AA128" i="20"/>
  <c r="AA127" i="20"/>
  <c r="AA126" i="20"/>
  <c r="AA125" i="20"/>
  <c r="AA124" i="20"/>
  <c r="AA123" i="20"/>
  <c r="AA122" i="20"/>
  <c r="AA121"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4" i="20"/>
  <c r="T193"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6" i="20"/>
  <c r="W130" i="20"/>
  <c r="W194" i="20"/>
  <c r="W193"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9" i="20"/>
  <c r="W128" i="20"/>
  <c r="W127" i="20"/>
  <c r="W126" i="20"/>
  <c r="W125" i="20"/>
  <c r="W124" i="20"/>
  <c r="W123" i="20"/>
  <c r="W122" i="20"/>
  <c r="W121"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42" i="20"/>
  <c r="Y130" i="20"/>
  <c r="Y141"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9" i="20"/>
  <c r="Y128" i="20"/>
  <c r="Y127" i="20"/>
  <c r="Y126" i="20"/>
  <c r="Y125" i="20"/>
  <c r="Y124" i="20"/>
  <c r="Y123" i="20"/>
  <c r="Y122" i="20"/>
  <c r="Y121"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34" i="4"/>
  <c r="J36" i="4"/>
  <c r="I25" i="4"/>
  <c r="J31" i="4"/>
  <c r="I19" i="4"/>
  <c r="I57" i="4"/>
  <c r="I44" i="4"/>
  <c r="I39" i="4"/>
  <c r="I34" i="4"/>
  <c r="I23" i="4"/>
  <c r="I31" i="4"/>
  <c r="I40" i="4"/>
  <c r="I59" i="4"/>
  <c r="I27" i="4"/>
  <c r="J28" i="4"/>
  <c r="I48" i="4"/>
  <c r="I24" i="4"/>
  <c r="J55" i="4"/>
  <c r="I56" i="4"/>
  <c r="I20" i="4"/>
  <c r="I30" i="4"/>
  <c r="I28" i="4"/>
  <c r="I32" i="4"/>
  <c r="I21" i="4"/>
  <c r="I52" i="4"/>
  <c r="I36" i="4"/>
  <c r="I55" i="4"/>
  <c r="I41" i="4"/>
  <c r="J57" i="4"/>
  <c r="J25" i="4"/>
  <c r="I58" i="4"/>
  <c r="I61" i="4"/>
  <c r="I22" i="4"/>
  <c r="I49" i="4"/>
  <c r="I47" i="4"/>
  <c r="J27" i="4"/>
  <c r="I42" i="4"/>
  <c r="I46" i="4"/>
  <c r="I60" i="4"/>
  <c r="I33" i="4"/>
  <c r="J56" i="4"/>
  <c r="J24" i="4"/>
  <c r="I45" i="4"/>
  <c r="J58" i="4"/>
  <c r="I35" i="4"/>
  <c r="J37" i="4"/>
  <c r="I18" i="4"/>
  <c r="J19" i="4"/>
  <c r="J30" i="4"/>
  <c r="I16" i="4"/>
  <c r="I13" i="4"/>
  <c r="I14" i="4"/>
  <c r="J33" i="4"/>
  <c r="J23" i="4"/>
  <c r="I12" i="4"/>
  <c r="J22" i="4"/>
  <c r="I62" i="4"/>
  <c r="I26" i="4"/>
  <c r="I15" i="4"/>
  <c r="I54" i="4"/>
  <c r="I29" i="4"/>
  <c r="J59" i="4"/>
  <c r="I37" i="4"/>
  <c r="I38" i="4"/>
  <c r="J35" i="4"/>
  <c r="J32" i="4"/>
  <c r="J29" i="4"/>
  <c r="J26"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42" i="20"/>
  <c r="Z130" i="20"/>
  <c r="Z141" i="20"/>
  <c r="Z115" i="20"/>
  <c r="Z194" i="20"/>
  <c r="Z193"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9" i="20"/>
  <c r="Z128" i="20"/>
  <c r="Z127" i="20"/>
  <c r="Z126" i="20"/>
  <c r="Z125" i="20"/>
  <c r="Z124" i="20"/>
  <c r="Z123" i="20"/>
  <c r="Z122" i="20"/>
  <c r="Z121"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42" i="20"/>
  <c r="W142" i="20" s="1"/>
  <c r="X130" i="20"/>
  <c r="X141" i="20"/>
  <c r="W141" i="20" s="1"/>
  <c r="X115" i="20"/>
  <c r="X194" i="20"/>
  <c r="X193"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9" i="20"/>
  <c r="X128" i="20"/>
  <c r="X127" i="20"/>
  <c r="X126" i="20"/>
  <c r="X125" i="20"/>
  <c r="X124" i="20"/>
  <c r="X123" i="20"/>
  <c r="X122" i="20"/>
  <c r="X121"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42" i="20"/>
  <c r="AF130" i="20"/>
  <c r="AF141" i="20"/>
  <c r="AF115" i="20"/>
  <c r="AF194" i="20"/>
  <c r="AF193"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9" i="20"/>
  <c r="AF128" i="20"/>
  <c r="AF127" i="20"/>
  <c r="AF126" i="20"/>
  <c r="AF125" i="20"/>
  <c r="AF124" i="20"/>
  <c r="AF123" i="20"/>
  <c r="AF122" i="20"/>
  <c r="AF121"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130" i="20"/>
  <c r="AD141" i="20"/>
  <c r="AD115" i="20"/>
  <c r="AD194" i="20"/>
  <c r="AD193"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9" i="20"/>
  <c r="AD128" i="20"/>
  <c r="AD127" i="20"/>
  <c r="AD126" i="20"/>
  <c r="AD125" i="20"/>
  <c r="AD124" i="20"/>
  <c r="AD123" i="20"/>
  <c r="AD122" i="20"/>
  <c r="AD121"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4" i="20"/>
  <c r="V193"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6" i="20"/>
  <c r="AC142" i="20"/>
  <c r="AC130" i="20"/>
  <c r="AC141" i="20"/>
  <c r="AC115" i="20"/>
  <c r="AC194" i="20"/>
  <c r="AC193"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9" i="20"/>
  <c r="AC128" i="20"/>
  <c r="AC127" i="20"/>
  <c r="AC126" i="20"/>
  <c r="AC125" i="20"/>
  <c r="AC124" i="20"/>
  <c r="AC123" i="20"/>
  <c r="AC122" i="20"/>
  <c r="AC121"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6" i="20"/>
  <c r="R142" i="20"/>
  <c r="R130" i="20"/>
  <c r="R141" i="20"/>
  <c r="R115" i="20"/>
  <c r="R194" i="20"/>
  <c r="R193"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9" i="20"/>
  <c r="R128" i="20"/>
  <c r="R127" i="20"/>
  <c r="R126" i="20"/>
  <c r="R125" i="20"/>
  <c r="R124" i="20"/>
  <c r="R123" i="20"/>
  <c r="R122" i="20"/>
  <c r="R121"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1" i="14"/>
  <c r="E61" i="14" s="1"/>
  <c r="D60" i="14"/>
  <c r="E60" i="14" s="1"/>
  <c r="D59" i="14"/>
  <c r="E59" i="14" s="1"/>
  <c r="D58" i="14"/>
  <c r="E58" i="14" s="1"/>
  <c r="D57" i="14"/>
  <c r="E57" i="14" s="1"/>
  <c r="D56" i="14"/>
  <c r="E56" i="14" s="1"/>
  <c r="D49" i="14"/>
  <c r="E49" i="14" s="1"/>
  <c r="D53" i="14"/>
  <c r="D52" i="14"/>
  <c r="D51" i="14"/>
  <c r="D50" i="14"/>
  <c r="AE37" i="20" l="1"/>
  <c r="AE116" i="20"/>
  <c r="AE187" i="20"/>
  <c r="AE64" i="20"/>
  <c r="AE189" i="20"/>
  <c r="AE194" i="20"/>
  <c r="AE143" i="20"/>
  <c r="AE22" i="20"/>
  <c r="AE132" i="20"/>
  <c r="J22" i="8"/>
  <c r="J30" i="8"/>
  <c r="J21" i="8"/>
  <c r="J15" i="8"/>
  <c r="J23" i="8"/>
  <c r="J31" i="8"/>
  <c r="J16" i="8"/>
  <c r="J24" i="8"/>
  <c r="J32" i="8"/>
  <c r="AB130" i="20" s="1"/>
  <c r="J17" i="8"/>
  <c r="J25" i="8"/>
  <c r="J33" i="8"/>
  <c r="J18" i="8"/>
  <c r="J26" i="8"/>
  <c r="J34" i="8"/>
  <c r="J19" i="8"/>
  <c r="J27" i="8"/>
  <c r="J35" i="8"/>
  <c r="J29" i="8"/>
  <c r="J20" i="8"/>
  <c r="J28" i="8"/>
  <c r="J36" i="8"/>
  <c r="J14" i="8"/>
  <c r="U116" i="20" l="1"/>
  <c r="V116" i="20" s="1"/>
  <c r="T116" i="20" s="1"/>
  <c r="U120" i="20"/>
  <c r="V120" i="20" s="1"/>
  <c r="T120" i="20" s="1"/>
  <c r="AB120" i="20"/>
  <c r="AB141" i="20"/>
  <c r="U131" i="20"/>
  <c r="V131" i="20" s="1"/>
  <c r="T131" i="20" s="1"/>
  <c r="AB131" i="20"/>
  <c r="AB118" i="20"/>
  <c r="U118" i="20"/>
  <c r="V118" i="20" s="1"/>
  <c r="T118" i="20" s="1"/>
  <c r="AB200" i="20"/>
  <c r="U200" i="20"/>
  <c r="U119" i="20"/>
  <c r="V119" i="20" s="1"/>
  <c r="T119" i="20" s="1"/>
  <c r="AB119" i="20"/>
  <c r="U195" i="20"/>
  <c r="V195" i="20" s="1"/>
  <c r="T195" i="20" s="1"/>
  <c r="AB196" i="20"/>
  <c r="U197" i="20"/>
  <c r="U198" i="20"/>
  <c r="U196" i="20"/>
  <c r="U199" i="20"/>
  <c r="AB197" i="20"/>
  <c r="AB199" i="20"/>
  <c r="AB198" i="20"/>
  <c r="AB195" i="20"/>
  <c r="U117" i="20"/>
  <c r="V117" i="20" s="1"/>
  <c r="T117" i="20" s="1"/>
  <c r="AB117" i="20"/>
  <c r="AB116" i="20"/>
  <c r="AD116" i="20" s="1"/>
  <c r="AA116" i="20" s="1"/>
  <c r="AB142" i="20"/>
  <c r="U142" i="20"/>
  <c r="V142" i="20" s="1"/>
  <c r="T142" i="20" s="1"/>
  <c r="U130" i="20"/>
  <c r="V130" i="20" s="1"/>
  <c r="T130" i="20" s="1"/>
  <c r="U141" i="20"/>
  <c r="V141" i="20" s="1"/>
  <c r="T141" i="20" s="1"/>
  <c r="AB115" i="20"/>
  <c r="U193" i="20"/>
  <c r="U115" i="20"/>
  <c r="V115" i="20" s="1"/>
  <c r="T115" i="20" s="1"/>
  <c r="AB194" i="20"/>
  <c r="U194" i="20"/>
  <c r="AB193" i="20"/>
  <c r="U73" i="20"/>
  <c r="V73" i="20" s="1"/>
  <c r="T73" i="20" s="1"/>
  <c r="AB139" i="20"/>
  <c r="U138" i="20"/>
  <c r="V138" i="20" s="1"/>
  <c r="T138" i="20" s="1"/>
  <c r="AB140" i="20"/>
  <c r="U139" i="20"/>
  <c r="V139" i="20" s="1"/>
  <c r="T139" i="20" s="1"/>
  <c r="U140" i="20"/>
  <c r="V140" i="20" s="1"/>
  <c r="T140" i="20" s="1"/>
  <c r="AB138" i="20"/>
  <c r="U127" i="20"/>
  <c r="V127" i="20" s="1"/>
  <c r="T127"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7" i="20"/>
  <c r="V137" i="20" s="1"/>
  <c r="T137" i="20" s="1"/>
  <c r="U62" i="20"/>
  <c r="V62" i="20" s="1"/>
  <c r="T62" i="20" s="1"/>
  <c r="U91" i="20"/>
  <c r="V91" i="20" s="1"/>
  <c r="T91" i="20" s="1"/>
  <c r="U50" i="20"/>
  <c r="V50" i="20" s="1"/>
  <c r="T50" i="20" s="1"/>
  <c r="U60" i="20"/>
  <c r="V60" i="20" s="1"/>
  <c r="T60" i="20" s="1"/>
  <c r="U125" i="20"/>
  <c r="V125" i="20" s="1"/>
  <c r="T125"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121" i="20"/>
  <c r="V121" i="20" s="1"/>
  <c r="T121"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2" i="20"/>
  <c r="V122" i="20" s="1"/>
  <c r="T122"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2" i="20"/>
  <c r="V92" i="20" s="1"/>
  <c r="T92" i="20" s="1"/>
  <c r="U136" i="20"/>
  <c r="V136" i="20" s="1"/>
  <c r="T136" i="20" s="1"/>
  <c r="U126" i="20"/>
  <c r="V126" i="20" s="1"/>
  <c r="T126" i="20" s="1"/>
  <c r="U45" i="20"/>
  <c r="V45" i="20" s="1"/>
  <c r="T45" i="20" s="1"/>
  <c r="U98" i="20"/>
  <c r="V98" i="20" s="1"/>
  <c r="T98" i="20" s="1"/>
  <c r="U18" i="20"/>
  <c r="V18" i="20" s="1"/>
  <c r="T18" i="20" s="1"/>
  <c r="U52" i="20"/>
  <c r="V52" i="20" s="1"/>
  <c r="T52" i="20" s="1"/>
  <c r="U124" i="20"/>
  <c r="V124" i="20" s="1"/>
  <c r="T124" i="20" s="1"/>
  <c r="U48" i="20"/>
  <c r="V48" i="20" s="1"/>
  <c r="T48" i="20" s="1"/>
  <c r="U105" i="20"/>
  <c r="V105" i="20" s="1"/>
  <c r="T105" i="20" s="1"/>
  <c r="U89" i="20"/>
  <c r="V89" i="20" s="1"/>
  <c r="T89" i="20" s="1"/>
  <c r="U49" i="20"/>
  <c r="V49" i="20" s="1"/>
  <c r="T49" i="20" s="1"/>
  <c r="U134" i="20"/>
  <c r="V134" i="20" s="1"/>
  <c r="T134" i="20" s="1"/>
  <c r="U94" i="20"/>
  <c r="V94" i="20" s="1"/>
  <c r="T94" i="20" s="1"/>
  <c r="U54" i="20"/>
  <c r="V54" i="20" s="1"/>
  <c r="T54" i="20" s="1"/>
  <c r="U129" i="20"/>
  <c r="V129" i="20" s="1"/>
  <c r="T129" i="20" s="1"/>
  <c r="U104" i="20"/>
  <c r="V104" i="20" s="1"/>
  <c r="T104" i="20" s="1"/>
  <c r="U133" i="20"/>
  <c r="V133" i="20" s="1"/>
  <c r="T133" i="20" s="1"/>
  <c r="U123" i="20"/>
  <c r="V123" i="20" s="1"/>
  <c r="T123" i="20" s="1"/>
  <c r="U61" i="20"/>
  <c r="V61" i="20" s="1"/>
  <c r="T61" i="20" s="1"/>
  <c r="U128" i="20"/>
  <c r="V128" i="20" s="1"/>
  <c r="T128" i="20" s="1"/>
  <c r="U82" i="20"/>
  <c r="V82" i="20" s="1"/>
  <c r="T82" i="20" s="1"/>
  <c r="U108" i="20"/>
  <c r="V108" i="20" s="1"/>
  <c r="T108" i="20" s="1"/>
  <c r="U135" i="20"/>
  <c r="V135" i="20" s="1"/>
  <c r="T135"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121"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4" i="20"/>
  <c r="AB94" i="20"/>
  <c r="AB129" i="20"/>
  <c r="AB61" i="20"/>
  <c r="AB47" i="20"/>
  <c r="AB49" i="20"/>
  <c r="AB54" i="20"/>
  <c r="AB104" i="20"/>
  <c r="AD104" i="20" s="1"/>
  <c r="AA104" i="20" s="1"/>
  <c r="AB133" i="20"/>
  <c r="AD133" i="20" s="1"/>
  <c r="AA133" i="20" s="1"/>
  <c r="AB123" i="20"/>
  <c r="AB128" i="20"/>
  <c r="AB82" i="20"/>
  <c r="AD82" i="20" s="1"/>
  <c r="AA82" i="20" s="1"/>
  <c r="AB135" i="20"/>
  <c r="AB108" i="20"/>
  <c r="AB113" i="20"/>
  <c r="AB97" i="20"/>
  <c r="AB78" i="20"/>
  <c r="AB75" i="20"/>
  <c r="AB88" i="20"/>
  <c r="AB122" i="20"/>
  <c r="AB29" i="20"/>
  <c r="AB31" i="20"/>
  <c r="AB41" i="20"/>
  <c r="AB30" i="20"/>
  <c r="AB14" i="20"/>
  <c r="AB13" i="20"/>
  <c r="AB127"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7" i="20"/>
  <c r="AB91" i="20"/>
  <c r="AD91" i="20" s="1"/>
  <c r="AA91" i="20" s="1"/>
  <c r="AB50" i="20"/>
  <c r="AD50" i="20" s="1"/>
  <c r="AA50" i="20" s="1"/>
  <c r="AB60" i="20"/>
  <c r="AB62" i="20"/>
  <c r="AB125" i="20"/>
  <c r="AB73" i="20"/>
  <c r="AB45" i="20"/>
  <c r="AB18" i="20"/>
  <c r="AB52" i="20"/>
  <c r="AB136" i="20"/>
  <c r="AB126" i="20"/>
  <c r="AB98" i="20"/>
  <c r="AB132" i="20"/>
  <c r="AB92" i="20"/>
  <c r="AB124"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41" authorId="0" shapeId="0" xr:uid="{4C93F09A-40AC-41BB-9DAE-6C149CF1E2EE}">
      <text>
        <r>
          <rPr>
            <sz val="9"/>
            <color indexed="81"/>
            <rFont val="MS P ゴシック"/>
            <family val="3"/>
            <charset val="128"/>
          </rPr>
          <t>初期ディレクトリ指定用</t>
        </r>
      </text>
    </comment>
    <comment ref="D142" authorId="0" shapeId="0" xr:uid="{29535578-1AD5-4AA4-8C7E-B9B08032B313}">
      <text>
        <r>
          <rPr>
            <sz val="9"/>
            <color indexed="81"/>
            <rFont val="MS P ゴシック"/>
            <family val="3"/>
            <charset val="128"/>
          </rPr>
          <t>初期ディレクトリ指定用</t>
        </r>
      </text>
    </comment>
    <comment ref="J180" authorId="0" shapeId="0" xr:uid="{43599851-4CD4-47C7-9140-5CEACB3348C9}">
      <text>
        <r>
          <rPr>
            <sz val="9"/>
            <color indexed="81"/>
            <rFont val="MS P ゴシック"/>
            <family val="3"/>
            <charset val="128"/>
          </rPr>
          <t>「ConnectWSL2withTeraTerm.vbs」でまとめて行う</t>
        </r>
      </text>
    </comment>
    <comment ref="J182"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54D0E3A7-34D8-467D-8CE1-497F07CD396E}">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73" authorId="0" shapeId="0" xr:uid="{68E78246-D12C-4EB5-881E-10BB0ACA579F}">
      <text>
        <r>
          <rPr>
            <b/>
            <sz val="9"/>
            <color indexed="81"/>
            <rFont val="MS P ゴシック"/>
            <family val="3"/>
            <charset val="128"/>
          </rPr>
          <t>例）
26 09 * * * /home/endo/_backup_files.sh</t>
        </r>
      </text>
    </comment>
    <comment ref="E73" authorId="0" shapeId="0" xr:uid="{269FF417-43E8-4231-AE8A-2A4B3C16584E}">
      <text>
        <r>
          <rPr>
            <b/>
            <sz val="9"/>
            <color indexed="81"/>
            <rFont val="MS P ゴシック"/>
            <family val="3"/>
            <charset val="128"/>
          </rPr>
          <t>例）
26 09 * * * /home/endo/_backup_files.sh</t>
        </r>
      </text>
    </comment>
    <comment ref="C83"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<sst xmlns="http://schemas.openxmlformats.org/spreadsheetml/2006/main" count="5707" uniqueCount="1361">
  <si>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</si>
  <si>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</si>
  <si>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</si>
  <si>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</si>
  <si>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</si>
  <si>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</si>
  <si>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</si>
  <si>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</si>
  <si>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</si>
  <si>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</si>
  <si>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</si>
  <si>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</si>
  <si>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</si>
  <si>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</si>
  <si>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</si>
  <si>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</si>
  <si>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</si>
  <si>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</si>
  <si>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</si>
  <si>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</si>
  <si>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</si>
  <si>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</si>
  <si>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</si>
  <si>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</si>
  <si>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</si>
  <si>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</si>
  <si>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</si>
  <si>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</si>
  <si>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</si>
  <si>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</si>
  <si>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</si>
  <si>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</si>
  <si>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</si>
  <si>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</si>
  <si>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</si>
  <si>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</si>
  <si>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</si>
  <si>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</si>
  <si>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</si>
  <si>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</si>
  <si>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</si>
  <si>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</si>
  <si>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</si>
  <si>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</si>
  <si>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</si>
  <si>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</si>
  <si>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</si>
  <si>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</si>
  <si>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</si>
  <si>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</si>
  <si>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</si>
  <si>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</si>
  <si>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</si>
  <si>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</si>
  <si>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</si>
  <si>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</si>
  <si>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</si>
  <si>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</si>
  <si>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</si>
  <si>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</si>
  <si>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</si>
  <si>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</si>
  <si>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</si>
  <si>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</si>
  <si>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</si>
  <si>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</si>
  <si>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</si>
  <si>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</si>
  <si>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</si>
  <si>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</si>
  <si>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</si>
  <si>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</si>
  <si>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</si>
  <si>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</si>
  <si>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</si>
  <si>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</si>
  <si>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</si>
  <si>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</si>
  <si>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</si>
  <si>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</si>
  <si>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</si>
  <si>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</si>
  <si>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</si>
  <si>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</si>
  <si>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</si>
  <si>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</si>
  <si>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</si>
  <si>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</si>
  <si>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</si>
  <si>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</si>
  <si>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</si>
  <si>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</si>
  <si>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</si>
  <si>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</si>
  <si>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</si>
  <si>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</si>
  <si>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</si>
  <si>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</si>
  <si>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</si>
  <si>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</si>
  <si>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</si>
  <si>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</si>
  <si>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</si>
  <si>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</si>
  <si>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</si>
  <si>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</si>
  <si>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</si>
  <si>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</si>
  <si>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</si>
  <si>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</si>
  <si>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</si>
  <si>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</si>
  <si>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</si>
  <si>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</si>
  <si>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</si>
  <si>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</si>
  <si>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</si>
  <si>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</si>
  <si>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</si>
  <si>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</si>
  <si>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</si>
  <si>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</si>
  <si>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</si>
  <si>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</si>
  <si>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</si>
  <si>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</si>
  <si>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</si>
  <si>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</si>
  <si>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</si>
  <si>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</si>
  <si>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</si>
  <si>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</si>
  <si>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</si>
  <si>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</si>
  <si>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</si>
  <si>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</si>
  <si>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</si>
  <si>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</si>
  <si>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</si>
  <si>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</si>
  <si>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</si>
  <si>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</si>
  <si>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</si>
  <si>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</si>
  <si>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</si>
  <si>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</si>
  <si>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</si>
  <si>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</si>
  <si>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</si>
  <si>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</si>
  <si>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</si>
  <si>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</si>
  <si>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</si>
  <si>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</si>
  <si>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</si>
  <si>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</si>
  <si>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</si>
  <si>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</si>
  <si>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</si>
  <si>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</si>
  <si>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</si>
  <si>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</si>
  <si>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</si>
  <si>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</si>
  <si>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</si>
  <si>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</si>
  <si>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</si>
  <si>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</si>
  <si>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</si>
  <si>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</si>
  <si>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</si>
  <si>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</si>
  <si>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</si>
  <si>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</si>
  <si>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</si>
  <si>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</si>
  <si>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</si>
  <si>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</si>
  <si>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</si>
  <si>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</si>
  <si>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</si>
  <si>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</si>
  <si>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</si>
  <si>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</si>
  <si>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</si>
  <si>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</si>
  <si>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</si>
  <si>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</si>
  <si>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</si>
  <si>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</si>
  <si>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</si>
  <si>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</si>
  <si>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</si>
  <si>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</si>
  <si>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</si>
  <si>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</si>
  <si>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</si>
  <si>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</si>
  <si>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</si>
  <si>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</si>
  <si>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</si>
  <si>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</si>
  <si>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</si>
  <si>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</si>
  <si>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</si>
  <si>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</si>
  <si>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</si>
  <si>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</si>
  <si>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</si>
  <si>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</si>
  <si>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</si>
  <si>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</si>
  <si>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</si>
  <si>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</si>
  <si>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</si>
  <si>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</si>
  <si>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</si>
  <si>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</si>
  <si>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</si>
  <si>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</si>
  <si>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</si>
  <si>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</si>
  <si>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</si>
  <si>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</si>
  <si>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</si>
  <si>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</si>
  <si>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</si>
  <si>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</si>
  <si>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</si>
  <si>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</si>
  <si>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</si>
  <si>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</si>
  <si>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</si>
  <si>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</si>
  <si>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</si>
  <si>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</si>
  <si>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</si>
  <si>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</si>
  <si>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</si>
  <si>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</si>
  <si>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</si>
  <si>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</si>
  <si>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</si>
  <si>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</si>
  <si>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</si>
  <si>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</si>
  <si>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</si>
  <si>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</si>
  <si>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</si>
  <si>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</si>
  <si>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</si>
  <si>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</si>
  <si>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</si>
  <si>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</si>
  <si>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</si>
  <si>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</si>
  <si>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</si>
  <si>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</si>
  <si>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</si>
  <si>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</si>
  <si>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</si>
  <si>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</si>
  <si>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</si>
  <si>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</si>
  <si>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</si>
  <si>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</si>
  <si>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</si>
  <si>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</si>
  <si>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</si>
  <si>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</si>
  <si>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</si>
  <si>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</si>
  <si>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</si>
  <si>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</si>
  <si>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</si>
  <si>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</si>
  <si>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</si>
  <si>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</si>
  <si>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</si>
  <si>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</si>
  <si>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</si>
  <si>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</si>
  <si>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</si>
  <si>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</si>
  <si>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</si>
  <si>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</si>
  <si>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</si>
  <si>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</si>
  <si>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</si>
  <si>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</si>
  <si>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</si>
  <si>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</si>
  <si>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</si>
  <si>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</si>
  <si>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</si>
  <si>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</si>
  <si>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</si>
  <si>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</si>
  <si>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</si>
  <si>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</si>
  <si>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</si>
  <si>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</si>
  <si>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</si>
  <si>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</si>
  <si>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</si>
  <si>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</si>
  <si>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</si>
  <si>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</si>
  <si>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</si>
  <si>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</si>
  <si>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</si>
  <si>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</si>
  <si>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</si>
  <si>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</si>
  <si>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</si>
  <si>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</si>
  <si>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</si>
  <si>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</si>
  <si>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</si>
  <si>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</si>
  <si>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</si>
  <si>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</si>
  <si>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</si>
  <si>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</si>
  <si>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</si>
  <si>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</si>
  <si>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</si>
  <si>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</si>
  <si>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</si>
  <si>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</si>
  <si>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</si>
  <si>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</si>
  <si>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</si>
  <si>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</si>
  <si>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</si>
  <si>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</si>
  <si>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</si>
  <si>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</si>
  <si>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</si>
  <si>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</si>
  <si>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</si>
  <si>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</si>
  <si>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</si>
  <si>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</si>
  <si>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</si>
  <si>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</si>
  <si>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</si>
  <si>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</si>
  <si>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</si>
  <si>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</si>
  <si>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</si>
  <si>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</si>
  <si>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</si>
  <si>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</si>
  <si>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</si>
  <si>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</si>
  <si>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</si>
  <si>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</si>
  <si>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</si>
  <si>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</si>
  <si>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</si>
  <si>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</si>
  <si>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</si>
  <si>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</si>
  <si>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</si>
  <si>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</si>
  <si>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</si>
  <si>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</si>
  <si>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</si>
  <si>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</si>
  <si>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</si>
  <si>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</si>
  <si>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</si>
  <si>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</si>
  <si>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</si>
  <si>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</si>
  <si>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</si>
  <si>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</si>
  <si>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</si>
  <si>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</si>
  <si>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</si>
  <si>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</si>
  <si>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</si>
  <si>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</si>
  <si>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</si>
  <si>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</si>
  <si>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</si>
  <si>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</si>
  <si>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</si>
  <si>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</si>
  <si>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</si>
  <si>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</si>
  <si>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</si>
  <si>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</si>
  <si>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</si>
  <si>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</si>
  <si>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</si>
  <si>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</si>
  <si>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</si>
  <si>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</si>
  <si>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</si>
  <si>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</si>
  <si>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</si>
  <si>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</si>
  <si>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</si>
  <si>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</si>
  <si>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</si>
  <si>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</si>
  <si>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</si>
  <si>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</si>
  <si>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</si>
  <si>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</si>
  <si>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</si>
  <si>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</si>
  <si>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</si>
  <si>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</si>
  <si>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</si>
  <si>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</si>
  <si>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</si>
  <si>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</si>
  <si>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</si>
  <si>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</si>
  <si>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</si>
  <si>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</si>
  <si>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</si>
  <si>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</si>
  <si>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</si>
  <si>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</si>
  <si>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</si>
  <si>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</si>
  <si>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</si>
  <si>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</si>
  <si>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</si>
  <si>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</si>
  <si>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</si>
  <si>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</si>
  <si>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</si>
  <si>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</si>
  <si>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</si>
  <si>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</si>
  <si>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</si>
  <si>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</si>
  <si>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</si>
  <si>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</si>
  <si>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</si>
  <si>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</si>
  <si>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</si>
  <si>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</si>
  <si>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</si>
  <si>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</si>
  <si>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</si>
  <si>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</si>
  <si>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</si>
  <si>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</si>
  <si>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</si>
  <si>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</si>
  <si>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</si>
  <si>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</si>
  <si>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</si>
  <si>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</si>
  <si>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</si>
  <si>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</si>
  <si>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</si>
  <si>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</si>
  <si>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</si>
  <si>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</si>
  <si>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</si>
  <si>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</si>
  <si>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</si>
  <si>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</si>
  <si>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</si>
  <si>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</si>
  <si>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</si>
  <si>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</si>
  <si>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</si>
  <si>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</si>
  <si>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</si>
  <si>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</si>
  <si>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</si>
  <si>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</si>
  <si>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</si>
  <si>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</si>
  <si>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</si>
  <si>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</si>
  <si>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</si>
  <si>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</si>
  <si>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</si>
  <si>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</si>
  <si>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</si>
  <si>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</si>
  <si>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</si>
  <si>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</si>
  <si>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</si>
  <si>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</si>
  <si>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</si>
  <si>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</si>
  <si>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</si>
  <si>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</si>
  <si>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</si>
  <si>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</si>
  <si>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</si>
  <si>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</si>
  <si>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</si>
  <si>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</si>
  <si>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</si>
  <si>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</si>
  <si>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</si>
  <si>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</si>
  <si>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</si>
  <si>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</si>
  <si>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</si>
  <si>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</si>
  <si>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</si>
  <si>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</si>
  <si>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</si>
  <si>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</si>
  <si>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</si>
  <si>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</si>
  <si>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</si>
  <si>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</si>
  <si>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</si>
  <si>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</si>
  <si>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</si>
  <si>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</si>
  <si>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</si>
  <si>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</si>
  <si>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</si>
  <si>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</si>
  <si>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</si>
  <si>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</si>
  <si>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</si>
  <si>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</si>
  <si>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</si>
  <si>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</si>
  <si>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</si>
  <si>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</si>
  <si>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</si>
  <si>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</si>
  <si>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</si>
  <si>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</si>
  <si>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</si>
  <si>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</si>
  <si>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</si>
  <si>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</si>
  <si>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</si>
  <si>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</si>
  <si>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</si>
  <si>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</si>
  <si>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</si>
  <si>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</si>
  <si>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</si>
  <si>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</si>
  <si>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</si>
  <si>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</si>
  <si>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</si>
  <si>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</si>
  <si>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</si>
  <si>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</si>
  <si>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</si>
  <si>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</si>
  <si>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</si>
  <si>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</si>
  <si>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</si>
  <si>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</si>
  <si>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</si>
  <si>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</si>
  <si>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</si>
  <si>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</si>
  <si>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</si>
  <si>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</si>
  <si>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</si>
  <si>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</si>
  <si>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</si>
  <si>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</si>
  <si>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</si>
  <si>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</si>
  <si>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</si>
  <si>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</si>
  <si>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</si>
  <si>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</si>
  <si>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</si>
  <si>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</si>
  <si>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</si>
  <si>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</si>
  <si>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</si>
  <si>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</si>
  <si>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</si>
  <si>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</si>
  <si>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</si>
  <si>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</si>
  <si>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</si>
  <si>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</si>
  <si>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</si>
  <si>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</si>
  <si>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</si>
  <si>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</si>
  <si>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</si>
  <si>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</si>
  <si>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</si>
  <si>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</si>
  <si>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</si>
  <si>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</si>
  <si>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</si>
  <si>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</si>
  <si>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</si>
  <si>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</si>
  <si>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</si>
  <si>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</si>
  <si>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</si>
  <si>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</si>
  <si>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</si>
  <si>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</si>
  <si>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</si>
  <si>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</si>
  <si>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</si>
  <si>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</si>
  <si>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</si>
  <si>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</si>
  <si>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</si>
  <si>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</si>
  <si>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</si>
  <si>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</si>
  <si>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</si>
  <si>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</si>
  <si>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</si>
  <si>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</si>
  <si>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</si>
  <si>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</si>
  <si>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</si>
  <si>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</si>
  <si>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</si>
  <si>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</si>
  <si>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</si>
  <si>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</si>
  <si>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</si>
  <si>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</si>
  <si>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</si>
  <si>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</si>
  <si>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</si>
  <si>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</si>
  <si>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</si>
  <si>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</si>
  <si>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</si>
  <si>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</si>
  <si>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</si>
  <si>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</si>
  <si>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</si>
  <si>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</si>
  <si>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</si>
  <si>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</si>
  <si>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</si>
  <si>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</si>
  <si>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</si>
  <si>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</si>
  <si>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</si>
  <si>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</si>
  <si>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</si>
  <si>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</si>
  <si>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</si>
  <si>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</si>
  <si>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</si>
  <si>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</si>
  <si>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</si>
  <si>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</si>
  <si>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</si>
  <si>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</si>
  <si>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</si>
  <si>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</si>
  <si>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</si>
  <si>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</si>
  <si>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</si>
  <si>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</si>
  <si>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</si>
  <si>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</si>
  <si>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</si>
  <si>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</si>
  <si>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</si>
  <si>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</si>
  <si>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</si>
  <si>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</si>
  <si>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</si>
  <si>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</si>
  <si>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</si>
  <si>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</si>
  <si>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</si>
  <si>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</si>
  <si>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</si>
  <si>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</si>
  <si>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</si>
  <si>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</si>
  <si>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</si>
  <si>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</si>
  <si>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</si>
  <si>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</si>
  <si>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</si>
  <si>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</si>
  <si>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</si>
  <si>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</si>
  <si>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</si>
  <si>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</si>
  <si>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</si>
  <si>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</si>
  <si>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</si>
  <si>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</si>
  <si>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</si>
  <si>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</si>
  <si>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</si>
  <si>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</si>
  <si>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</si>
  <si>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</si>
  <si>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</si>
  <si>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</si>
  <si>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</si>
  <si>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</si>
  <si>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</si>
  <si>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</si>
  <si>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</si>
  <si>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</si>
  <si>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</si>
  <si>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</si>
  <si>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</si>
  <si>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</si>
  <si>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</si>
  <si>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</si>
  <si>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</si>
  <si>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</si>
  <si>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</si>
  <si>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</si>
  <si>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</si>
  <si>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</si>
  <si>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</si>
  <si>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</si>
  <si>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</si>
  <si>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</si>
  <si>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</si>
  <si>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</si>
  <si>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</si>
  <si>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</si>
  <si>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</si>
  <si>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</si>
  <si>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</si>
  <si>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</si>
  <si>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</si>
  <si>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</si>
  <si>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</si>
  <si>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</si>
  <si>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</si>
  <si>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</si>
  <si>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</si>
  <si>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</si>
  <si>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</si>
  <si>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</si>
  <si>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</si>
  <si>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</si>
  <si>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</si>
  <si>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</si>
  <si>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</si>
  <si>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</si>
  <si>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</si>
  <si>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</si>
  <si>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</si>
  <si>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</si>
  <si>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</si>
  <si>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</si>
  <si>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</si>
  <si>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</si>
  <si>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</si>
  <si>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</si>
  <si>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</si>
  <si>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</si>
  <si>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</si>
  <si>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</si>
  <si>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</si>
  <si>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</si>
  <si>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</si>
  <si>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</si>
  <si>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</si>
  <si>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</si>
  <si>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</si>
  <si>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</si>
  <si>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</si>
  <si>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</si>
  <si>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</si>
  <si>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</si>
  <si>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</si>
  <si>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</si>
  <si>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</si>
  <si>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</si>
  <si>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</si>
  <si>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</si>
  <si>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</si>
  <si>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</si>
  <si>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</si>
  <si>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</si>
  <si>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</si>
  <si>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</si>
  <si>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</si>
  <si>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</si>
  <si>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</si>
  <si>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</si>
  <si>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</si>
  <si>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</si>
  <si>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</si>
  <si>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</si>
  <si>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</si>
  <si>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</si>
  <si>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</si>
  <si>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</si>
  <si>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</si>
  <si>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</si>
  <si>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</si>
  <si>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</si>
  <si>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</si>
  <si>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</si>
  <si>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</si>
  <si>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</si>
  <si>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</si>
  <si>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</si>
  <si>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</si>
  <si>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</si>
  <si>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</si>
  <si>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</si>
  <si>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</si>
  <si>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</si>
  <si>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</si>
  <si>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</si>
  <si>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</si>
  <si>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</si>
  <si>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</si>
  <si>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</si>
  <si>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</si>
  <si>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</si>
  <si>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</si>
  <si>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</si>
  <si>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</si>
  <si>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</si>
  <si>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</si>
  <si>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</si>
  <si>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</si>
  <si>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</si>
  <si>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</si>
  <si>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</si>
  <si>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</si>
  <si>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</si>
  <si>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</si>
  <si>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</si>
  <si>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</si>
  <si>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</si>
  <si>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</si>
  <si>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</si>
  <si>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</si>
  <si>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</si>
  <si>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</si>
  <si>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</si>
  <si>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</si>
  <si>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</si>
  <si>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</si>
  <si>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</si>
  <si>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</si>
  <si>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</si>
  <si>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</si>
  <si>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</si>
  <si>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</si>
  <si>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</si>
  <si>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</si>
  <si>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</si>
  <si>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</si>
  <si>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</si>
  <si>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</si>
  <si>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</si>
  <si>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</si>
  <si>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</si>
  <si>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</si>
  <si>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</si>
  <si>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</si>
  <si>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</si>
  <si>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</si>
  <si>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</si>
  <si>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</si>
  <si>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</si>
  <si>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</si>
  <si>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</si>
  <si>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</si>
  <si>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</si>
  <si>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</si>
  <si>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</si>
  <si>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</si>
  <si>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</si>
  <si>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</si>
  <si>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</si>
  <si>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</si>
  <si>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</si>
  <si>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</si>
  <si>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</si>
  <si>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</si>
  <si>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</si>
  <si>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</si>
  <si>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</si>
  <si>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</si>
  <si>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</si>
  <si>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</si>
  <si>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</si>
  <si>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</si>
  <si>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</si>
  <si>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</si>
  <si>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</si>
  <si>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</si>
  <si>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</si>
  <si>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</si>
  <si>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</si>
  <si>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</si>
  <si>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</si>
  <si>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</si>
  <si>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</si>
  <si>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</si>
  <si>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</si>
  <si>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</si>
  <si>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</si>
  <si>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</si>
  <si>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</si>
  <si>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</si>
  <si>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</si>
  <si>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</si>
  <si>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</si>
  <si>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</si>
  <si>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</si>
  <si>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</si>
  <si>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</si>
  <si>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</si>
  <si>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</si>
  <si>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</si>
  <si>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</si>
  <si>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</si>
  <si>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</si>
  <si>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</si>
  <si>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</si>
  <si>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</si>
  <si>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</si>
  <si>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</si>
  <si>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</si>
  <si>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</si>
  <si>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</si>
  <si>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</si>
  <si>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</si>
  <si>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</si>
  <si>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</si>
  <si>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</si>
  <si>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</si>
  <si>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</si>
  <si>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</si>
  <si>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</si>
  <si>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</si>
  <si>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</si>
  <si>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</si>
  <si>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</si>
  <si>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</si>
  <si>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</si>
  <si>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</si>
  <si>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</si>
  <si>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</si>
  <si>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</si>
  <si>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</si>
  <si>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</si>
  <si>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</si>
  <si>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</si>
  <si>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</si>
  <si>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</si>
  <si>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</si>
  <si>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</si>
  <si>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</si>
  <si>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</si>
  <si>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</si>
  <si>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</si>
  <si>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</si>
  <si>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</si>
  <si>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</si>
  <si>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</si>
  <si>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</si>
  <si>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</si>
  <si>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</si>
  <si>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</si>
  <si>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</si>
  <si>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</si>
  <si>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</si>
  <si>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</si>
  <si>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</si>
  <si>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</si>
  <si>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</si>
  <si>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</si>
  <si>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</si>
  <si>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</si>
  <si>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</si>
  <si>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</si>
  <si>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</si>
  <si>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</si>
  <si>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</si>
  <si>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</si>
  <si>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</si>
  <si>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</si>
  <si>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</si>
  <si>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</si>
  <si>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</si>
  <si>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</si>
  <si>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</si>
  <si>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</si>
  <si>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</si>
  <si>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</si>
  <si>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</si>
  <si>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</si>
  <si>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</si>
  <si>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</si>
  <si>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</si>
  <si>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</si>
  <si>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</si>
  <si>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</si>
  <si>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</si>
  <si>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</si>
  <si>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</si>
  <si>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</si>
  <si>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</si>
  <si>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</si>
  <si>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</si>
  <si>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</si>
  <si>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</si>
  <si>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</si>
  <si>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</si>
  <si>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</si>
  <si>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</si>
  <si>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</si>
  <si>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</si>
  <si>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</si>
  <si>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</si>
  <si>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</si>
  <si>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</si>
  <si>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</si>
  <si>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</si>
  <si>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</si>
  <si>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</si>
  <si>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</si>
  <si>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</si>
  <si>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</si>
  <si>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</si>
  <si>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</si>
  <si>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</si>
  <si>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</si>
  <si>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</si>
  <si>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</si>
  <si>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</si>
  <si>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</si>
  <si>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</si>
  <si>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</si>
  <si>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</si>
  <si>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</si>
  <si>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</si>
  <si>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</si>
  <si>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</si>
  <si>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</si>
  <si>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</si>
  <si>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</si>
  <si>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</si>
  <si>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</si>
  <si>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</si>
  <si>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</si>
  <si>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</si>
  <si>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</si>
  <si>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</si>
  <si>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</si>
  <si>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</si>
  <si>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</si>
  <si>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</si>
  <si>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</si>
  <si>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</si>
  <si>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</si>
  <si>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</si>
  <si>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</si>
  <si>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</si>
  <si>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</si>
  <si>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</si>
  <si>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</si>
  <si>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</si>
  <si>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</si>
  <si>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</si>
  <si>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</si>
  <si>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</si>
  <si>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</si>
  <si>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</si>
  <si>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</si>
  <si>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</si>
  <si>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</si>
  <si>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</si>
  <si>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</si>
  <si>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</si>
  <si>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</si>
  <si>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</si>
  <si>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</si>
  <si>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</si>
  <si>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</si>
  <si>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</si>
  <si>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</si>
  <si>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</si>
  <si>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</si>
  <si>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</si>
  <si>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</si>
  <si>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</si>
  <si>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</si>
  <si>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</si>
  <si>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</si>
  <si>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</si>
  <si>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</si>
  <si>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</si>
  <si>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</si>
  <si>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</si>
  <si>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</si>
  <si>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</si>
  <si>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</si>
  <si>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</si>
  <si>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</si>
  <si>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</si>
  <si>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</si>
  <si>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</si>
  <si>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</si>
  <si>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</si>
  <si>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</si>
  <si>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</si>
  <si>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</si>
  <si>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</si>
  <si>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</si>
  <si>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</si>
  <si>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</si>
  <si>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</si>
  <si>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</si>
  <si>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</si>
  <si>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</si>
  <si>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</si>
  <si>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</si>
  <si>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</si>
  <si>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</si>
  <si>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</si>
  <si>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</si>
  <si>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</si>
  <si>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</si>
  <si>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</si>
  <si>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</si>
  <si>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</si>
  <si>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</si>
  <si>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</si>
  <si>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</si>
  <si>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</si>
  <si>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</si>
  <si>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</si>
  <si>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</si>
  <si>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</si>
  <si>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</si>
  <si>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</si>
  <si>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</si>
  <si>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</si>
  <si>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</si>
  <si>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</si>
  <si>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</si>
  <si>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</si>
  <si>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</si>
  <si>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</si>
  <si>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</si>
  <si>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</si>
  <si>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</si>
  <si>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</si>
  <si>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</si>
  <si>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</si>
  <si>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</si>
  <si>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</si>
  <si>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</si>
  <si>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</si>
  <si>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</si>
  <si>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</si>
  <si>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</si>
  <si>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</si>
  <si>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</si>
  <si>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</si>
  <si>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</si>
  <si>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</si>
  <si>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</si>
  <si>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</si>
  <si>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</si>
  <si>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</si>
  <si>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</si>
  <si>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</si>
  <si>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</si>
  <si>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</si>
  <si>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</si>
  <si>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</si>
  <si>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</si>
  <si>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</si>
  <si>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</si>
  <si>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</si>
  <si>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</si>
  <si>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</si>
  <si>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</si>
  <si>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</si>
  <si>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</si>
  <si>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</si>
  <si>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</si>
  <si>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</si>
  <si>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</si>
  <si>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</si>
  <si>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</si>
  <si>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</si>
  <si>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</si>
  <si>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</si>
  <si>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</si>
  <si>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</si>
  <si>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</si>
  <si>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</si>
  <si>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</si>
  <si>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</si>
  <si>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</si>
  <si>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</si>
  <si>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</si>
  <si>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</si>
  <si>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</si>
  <si>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</si>
  <si>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</si>
  <si>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</si>
  <si>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</si>
  <si>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</si>
  <si>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</si>
  <si>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</si>
  <si>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</si>
  <si>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</si>
  <si>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</si>
  <si>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</si>
  <si>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</si>
  <si>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</si>
  <si>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</si>
  <si>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</si>
  <si>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</si>
  <si>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</si>
  <si>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</si>
  <si>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</si>
  <si>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</si>
  <si>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</si>
  <si>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</si>
  <si>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</si>
  <si>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</si>
  <si>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</si>
  <si>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</si>
  <si>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</si>
  <si>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</si>
  <si>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</si>
  <si>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</si>
  <si>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</si>
  <si>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</si>
  <si>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</si>
  <si>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</si>
  <si>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</si>
  <si>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</si>
  <si>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</si>
  <si>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</si>
  <si>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</si>
  <si>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</si>
  <si>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</si>
  <si>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</si>
  <si>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</si>
  <si>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</si>
  <si>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</si>
  <si>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</si>
  <si>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</si>
  <si>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</si>
  <si>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</si>
  <si>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</si>
  <si>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</si>
  <si>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</si>
  <si>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</si>
  <si>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</si>
  <si>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</si>
  <si>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</si>
  <si>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</si>
  <si>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</si>
  <si>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</si>
  <si>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</si>
  <si>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</si>
  <si>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</si>
  <si>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</si>
  <si>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</si>
  <si>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</si>
  <si>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</si>
  <si>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</si>
  <si>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</si>
  <si>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</si>
  <si>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</si>
  <si>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</si>
  <si>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</si>
  <si>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</si>
  <si>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</si>
  <si>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</si>
  <si>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</si>
  <si>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</si>
  <si>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</si>
  <si>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</si>
  <si>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</si>
  <si>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</si>
  <si>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</si>
  <si>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</si>
  <si>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</si>
  <si>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</si>
  <si>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</si>
  <si>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</si>
  <si>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</si>
  <si>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</si>
  <si>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</si>
  <si>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</si>
  <si>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</si>
  <si>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</si>
  <si>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</si>
  <si>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</si>
  <si>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</si>
  <si>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</si>
  <si>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</si>
  <si>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</si>
  <si>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</si>
  <si>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</si>
  <si>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</si>
  <si>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</si>
  <si>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</si>
  <si>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</si>
  <si>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</si>
  <si>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</si>
  <si>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</si>
  <si>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</si>
  <si>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</si>
  <si>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</si>
  <si>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</si>
  <si>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</si>
  <si>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</si>
  <si>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</si>
  <si>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</si>
  <si>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</si>
  <si>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</si>
  <si>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</si>
  <si>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</si>
  <si>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</si>
  <si>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</si>
  <si>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</si>
  <si>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</si>
  <si>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</si>
  <si>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</si>
  <si>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</si>
  <si>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</si>
  <si>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mypy \</t>
    <phoneticPr fontId="2"/>
  </si>
  <si>
    <t xml:space="preserve">  pylint \</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</si>
  <si>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</si>
  <si>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</si>
  <si>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</si>
  <si>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</si>
  <si>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python3 -m pip install \</t>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</si>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</sst>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7">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G56" sqref="G56"/>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1003</v>
      </c>
      <c r="F1" s="106"/>
      <c r="I1" s="107" t="s">
        <v>29</v>
      </c>
    </row>
    <row r="2" spans="1:13">
      <c r="A2" s="109" t="s">
        <v>32</v>
      </c>
      <c r="B2" s="110" t="s">
        <v>172</v>
      </c>
      <c r="C2" s="111" t="s">
        <v>173</v>
      </c>
      <c r="D2" s="109" t="s">
        <v>575</v>
      </c>
      <c r="E2" s="110" t="s">
        <v>1001</v>
      </c>
      <c r="F2" s="111" t="s">
        <v>1002</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1045</v>
      </c>
      <c r="B4" s="118" t="s">
        <v>0</v>
      </c>
      <c r="C4" s="119" t="s">
        <v>156</v>
      </c>
      <c r="D4" s="120" t="s">
        <v>1019</v>
      </c>
      <c r="E4" s="148"/>
      <c r="F4" s="149"/>
      <c r="G4" s="121"/>
      <c r="H4" s="122" t="s">
        <v>1141</v>
      </c>
      <c r="I4" s="107" t="s">
        <v>29</v>
      </c>
      <c r="J4" s="108"/>
      <c r="M4" s="108"/>
    </row>
    <row r="5" spans="1:13" s="108" customFormat="1">
      <c r="A5" s="117" t="s">
        <v>1051</v>
      </c>
      <c r="B5" s="118" t="s">
        <v>156</v>
      </c>
      <c r="C5" s="119" t="s">
        <v>156</v>
      </c>
      <c r="D5" s="120" t="s">
        <v>1050</v>
      </c>
      <c r="E5" s="148" t="s">
        <v>40</v>
      </c>
      <c r="F5" s="149"/>
      <c r="G5" s="123" t="s">
        <v>150</v>
      </c>
      <c r="H5" s="121" t="s">
        <v>1073</v>
      </c>
      <c r="I5" s="108" t="s">
        <v>29</v>
      </c>
      <c r="J5" s="107"/>
      <c r="K5" s="107"/>
      <c r="L5" s="107"/>
      <c r="M5" s="107"/>
    </row>
    <row r="6" spans="1:13" s="108" customFormat="1">
      <c r="A6" s="117" t="s">
        <v>1051</v>
      </c>
      <c r="B6" s="118" t="s">
        <v>156</v>
      </c>
      <c r="C6" s="119" t="s">
        <v>156</v>
      </c>
      <c r="D6" s="120" t="s">
        <v>1049</v>
      </c>
      <c r="E6" s="148" t="s">
        <v>40</v>
      </c>
      <c r="F6" s="149"/>
      <c r="G6" s="123" t="s">
        <v>151</v>
      </c>
      <c r="H6" s="121"/>
      <c r="I6" s="108" t="s">
        <v>29</v>
      </c>
      <c r="J6" s="107"/>
      <c r="K6" s="107"/>
      <c r="L6" s="107"/>
      <c r="M6" s="107"/>
    </row>
    <row r="7" spans="1:13" s="108" customFormat="1">
      <c r="A7" s="117" t="s">
        <v>1051</v>
      </c>
      <c r="B7" s="118" t="s">
        <v>156</v>
      </c>
      <c r="C7" s="119" t="s">
        <v>156</v>
      </c>
      <c r="D7" s="120" t="s">
        <v>1048</v>
      </c>
      <c r="E7" s="148" t="s">
        <v>40</v>
      </c>
      <c r="F7" s="149"/>
      <c r="G7" s="123" t="s">
        <v>152</v>
      </c>
      <c r="H7" s="121"/>
      <c r="I7" s="108" t="s">
        <v>29</v>
      </c>
      <c r="J7" s="107"/>
      <c r="K7" s="107"/>
      <c r="L7" s="107"/>
      <c r="M7" s="107"/>
    </row>
    <row r="8" spans="1:13">
      <c r="A8" s="117" t="s">
        <v>1044</v>
      </c>
      <c r="B8" s="118" t="s">
        <v>156</v>
      </c>
      <c r="C8" s="119" t="s">
        <v>156</v>
      </c>
      <c r="D8" s="120" t="s">
        <v>50</v>
      </c>
      <c r="E8" s="148" t="s">
        <v>977</v>
      </c>
      <c r="F8" s="149"/>
      <c r="G8" s="121" t="s">
        <v>1017</v>
      </c>
      <c r="H8" s="121"/>
      <c r="I8" s="108" t="s">
        <v>29</v>
      </c>
    </row>
    <row r="9" spans="1:13">
      <c r="A9" s="117" t="s">
        <v>1015</v>
      </c>
      <c r="B9" s="118" t="s">
        <v>0</v>
      </c>
      <c r="C9" s="119" t="s">
        <v>156</v>
      </c>
      <c r="D9" s="120" t="s">
        <v>1000</v>
      </c>
      <c r="E9" s="148"/>
      <c r="F9" s="149"/>
      <c r="G9" s="121"/>
      <c r="H9" s="121"/>
      <c r="I9" s="107" t="s">
        <v>29</v>
      </c>
      <c r="J9" s="108"/>
    </row>
    <row r="10" spans="1:13">
      <c r="A10" s="117" t="s">
        <v>1015</v>
      </c>
      <c r="B10" s="118" t="s">
        <v>0</v>
      </c>
      <c r="C10" s="119" t="s">
        <v>156</v>
      </c>
      <c r="D10" s="120" t="s">
        <v>1030</v>
      </c>
      <c r="E10" s="148"/>
      <c r="F10" s="149"/>
      <c r="G10" s="121"/>
      <c r="H10" s="121"/>
      <c r="I10" s="107" t="s">
        <v>29</v>
      </c>
      <c r="J10" s="108"/>
    </row>
    <row r="11" spans="1:13">
      <c r="A11" s="117" t="s">
        <v>1015</v>
      </c>
      <c r="B11" s="118" t="s">
        <v>28</v>
      </c>
      <c r="C11" s="119" t="s">
        <v>156</v>
      </c>
      <c r="D11" s="120" t="s">
        <v>57</v>
      </c>
      <c r="E11" s="148"/>
      <c r="F11" s="149"/>
      <c r="G11" s="121"/>
      <c r="H11" s="121"/>
      <c r="I11" s="107" t="s">
        <v>29</v>
      </c>
      <c r="J11" s="108"/>
    </row>
    <row r="12" spans="1:13">
      <c r="A12" s="117" t="s">
        <v>1015</v>
      </c>
      <c r="B12" s="118" t="s">
        <v>28</v>
      </c>
      <c r="C12" s="119" t="s">
        <v>156</v>
      </c>
      <c r="D12" s="120" t="s">
        <v>1029</v>
      </c>
      <c r="E12" s="148"/>
      <c r="F12" s="149"/>
      <c r="G12" s="121"/>
      <c r="H12" s="121"/>
      <c r="I12" s="107" t="s">
        <v>29</v>
      </c>
      <c r="J12" s="108"/>
    </row>
    <row r="13" spans="1:13" s="108" customFormat="1">
      <c r="A13" s="117" t="s">
        <v>1061</v>
      </c>
      <c r="B13" s="118" t="s">
        <v>156</v>
      </c>
      <c r="C13" s="119" t="s">
        <v>28</v>
      </c>
      <c r="D13" s="120" t="s">
        <v>1052</v>
      </c>
      <c r="E13" s="148" t="s">
        <v>40</v>
      </c>
      <c r="F13" s="149"/>
      <c r="G13" s="121" t="s">
        <v>1007</v>
      </c>
      <c r="H13" s="121"/>
      <c r="I13" s="108" t="s">
        <v>29</v>
      </c>
      <c r="J13" s="107"/>
      <c r="K13" s="107"/>
      <c r="L13" s="107"/>
      <c r="M13" s="107"/>
    </row>
    <row r="14" spans="1:13" s="108" customFormat="1">
      <c r="A14" s="117" t="s">
        <v>1061</v>
      </c>
      <c r="B14" s="118" t="s">
        <v>156</v>
      </c>
      <c r="C14" s="119" t="s">
        <v>28</v>
      </c>
      <c r="D14" s="120" t="s">
        <v>1053</v>
      </c>
      <c r="E14" s="148" t="s">
        <v>40</v>
      </c>
      <c r="F14" s="149"/>
      <c r="G14" s="121" t="s">
        <v>1008</v>
      </c>
      <c r="H14" s="121"/>
      <c r="I14" s="108" t="s">
        <v>29</v>
      </c>
      <c r="J14" s="107"/>
      <c r="K14" s="107"/>
      <c r="L14" s="107"/>
      <c r="M14" s="107"/>
    </row>
    <row r="15" spans="1:13" s="108" customFormat="1">
      <c r="A15" s="117" t="s">
        <v>1061</v>
      </c>
      <c r="B15" s="118" t="s">
        <v>156</v>
      </c>
      <c r="C15" s="119" t="s">
        <v>28</v>
      </c>
      <c r="D15" s="120" t="s">
        <v>1054</v>
      </c>
      <c r="E15" s="148" t="s">
        <v>40</v>
      </c>
      <c r="F15" s="149"/>
      <c r="G15" s="121" t="s">
        <v>1009</v>
      </c>
      <c r="H15" s="121"/>
      <c r="I15" s="108" t="s">
        <v>29</v>
      </c>
      <c r="J15" s="107"/>
      <c r="K15" s="107"/>
      <c r="L15" s="107"/>
      <c r="M15" s="107"/>
    </row>
    <row r="16" spans="1:13" s="108" customFormat="1">
      <c r="A16" s="117" t="s">
        <v>1061</v>
      </c>
      <c r="B16" s="118" t="s">
        <v>156</v>
      </c>
      <c r="C16" s="119" t="s">
        <v>28</v>
      </c>
      <c r="D16" s="120" t="s">
        <v>1055</v>
      </c>
      <c r="E16" s="148" t="s">
        <v>40</v>
      </c>
      <c r="F16" s="149"/>
      <c r="G16" s="121" t="s">
        <v>1010</v>
      </c>
      <c r="H16" s="121"/>
      <c r="I16" s="108" t="s">
        <v>29</v>
      </c>
      <c r="J16" s="107"/>
      <c r="K16" s="107"/>
      <c r="L16" s="107"/>
      <c r="M16" s="107"/>
    </row>
    <row r="17" spans="1:13" s="108" customFormat="1">
      <c r="A17" s="117" t="s">
        <v>1061</v>
      </c>
      <c r="B17" s="118" t="s">
        <v>156</v>
      </c>
      <c r="C17" s="119" t="s">
        <v>28</v>
      </c>
      <c r="D17" s="120" t="s">
        <v>1056</v>
      </c>
      <c r="E17" s="148" t="s">
        <v>40</v>
      </c>
      <c r="F17" s="149"/>
      <c r="G17" s="121" t="s">
        <v>1011</v>
      </c>
      <c r="H17" s="121"/>
      <c r="I17" s="108" t="s">
        <v>29</v>
      </c>
      <c r="J17" s="107"/>
      <c r="K17" s="107"/>
      <c r="L17" s="107"/>
      <c r="M17" s="107"/>
    </row>
    <row r="18" spans="1:13" s="108" customFormat="1">
      <c r="A18" s="117" t="s">
        <v>1061</v>
      </c>
      <c r="B18" s="118" t="s">
        <v>156</v>
      </c>
      <c r="C18" s="119" t="s">
        <v>28</v>
      </c>
      <c r="D18" s="120" t="s">
        <v>1057</v>
      </c>
      <c r="E18" s="148" t="s">
        <v>40</v>
      </c>
      <c r="F18" s="149"/>
      <c r="G18" s="121" t="s">
        <v>1072</v>
      </c>
      <c r="H18" s="121"/>
      <c r="I18" s="108" t="s">
        <v>29</v>
      </c>
      <c r="J18" s="107"/>
      <c r="K18" s="107"/>
      <c r="L18" s="107"/>
      <c r="M18" s="107"/>
    </row>
    <row r="19" spans="1:13" s="108" customFormat="1">
      <c r="A19" s="117" t="s">
        <v>1061</v>
      </c>
      <c r="B19" s="118" t="s">
        <v>156</v>
      </c>
      <c r="C19" s="119" t="s">
        <v>28</v>
      </c>
      <c r="D19" s="120" t="s">
        <v>1058</v>
      </c>
      <c r="E19" s="148" t="s">
        <v>40</v>
      </c>
      <c r="F19" s="149"/>
      <c r="G19" s="121" t="s">
        <v>1012</v>
      </c>
      <c r="H19" s="121"/>
      <c r="I19" s="108" t="s">
        <v>29</v>
      </c>
      <c r="J19" s="107"/>
      <c r="K19" s="107"/>
      <c r="L19" s="107"/>
      <c r="M19" s="107"/>
    </row>
    <row r="20" spans="1:13" s="108" customFormat="1">
      <c r="A20" s="117" t="s">
        <v>1061</v>
      </c>
      <c r="B20" s="118" t="s">
        <v>156</v>
      </c>
      <c r="C20" s="119" t="s">
        <v>28</v>
      </c>
      <c r="D20" s="120" t="s">
        <v>1059</v>
      </c>
      <c r="E20" s="148" t="s">
        <v>40</v>
      </c>
      <c r="F20" s="149"/>
      <c r="G20" s="121" t="s">
        <v>1013</v>
      </c>
      <c r="H20" s="121"/>
      <c r="I20" s="108" t="s">
        <v>29</v>
      </c>
      <c r="J20" s="107"/>
      <c r="K20" s="107"/>
      <c r="L20" s="107"/>
      <c r="M20" s="107"/>
    </row>
    <row r="21" spans="1:13" s="108" customFormat="1">
      <c r="A21" s="117" t="s">
        <v>1061</v>
      </c>
      <c r="B21" s="118" t="s">
        <v>156</v>
      </c>
      <c r="C21" s="119" t="s">
        <v>28</v>
      </c>
      <c r="D21" s="120" t="s">
        <v>1060</v>
      </c>
      <c r="E21" s="148" t="s">
        <v>40</v>
      </c>
      <c r="F21" s="149"/>
      <c r="G21" s="121" t="s">
        <v>1014</v>
      </c>
      <c r="H21" s="121"/>
      <c r="I21" s="108" t="s">
        <v>29</v>
      </c>
      <c r="J21" s="107"/>
      <c r="K21" s="107"/>
      <c r="L21" s="107"/>
      <c r="M21" s="107"/>
    </row>
    <row r="22" spans="1:13" s="108" customFormat="1">
      <c r="A22" s="117" t="s">
        <v>1051</v>
      </c>
      <c r="B22" s="118" t="s">
        <v>156</v>
      </c>
      <c r="C22" s="119" t="s">
        <v>28</v>
      </c>
      <c r="D22" s="120" t="s">
        <v>1006</v>
      </c>
      <c r="E22" s="148" t="s">
        <v>40</v>
      </c>
      <c r="F22" s="149"/>
      <c r="G22" s="121"/>
      <c r="H22" s="121"/>
      <c r="I22" s="108" t="s">
        <v>29</v>
      </c>
      <c r="J22" s="107"/>
      <c r="K22" s="107"/>
      <c r="L22" s="107"/>
      <c r="M22" s="107"/>
    </row>
    <row r="23" spans="1:13" s="108" customFormat="1">
      <c r="A23" s="117" t="s">
        <v>1051</v>
      </c>
      <c r="B23" s="118" t="s">
        <v>156</v>
      </c>
      <c r="C23" s="119" t="s">
        <v>28</v>
      </c>
      <c r="D23" s="120" t="s">
        <v>1079</v>
      </c>
      <c r="E23" s="148" t="s">
        <v>40</v>
      </c>
      <c r="F23" s="149"/>
      <c r="G23" s="124" t="s">
        <v>1080</v>
      </c>
      <c r="H23" s="121"/>
      <c r="I23" s="108" t="s">
        <v>29</v>
      </c>
      <c r="J23" s="107"/>
      <c r="K23" s="107"/>
      <c r="L23" s="107"/>
      <c r="M23" s="107"/>
    </row>
    <row r="24" spans="1:13" s="108" customFormat="1">
      <c r="A24" s="117" t="s">
        <v>1051</v>
      </c>
      <c r="B24" s="118" t="s">
        <v>156</v>
      </c>
      <c r="C24" s="119" t="s">
        <v>28</v>
      </c>
      <c r="D24" s="120" t="s">
        <v>1078</v>
      </c>
      <c r="E24" s="148" t="s">
        <v>40</v>
      </c>
      <c r="F24" s="149"/>
      <c r="G24" s="124" t="s">
        <v>1081</v>
      </c>
      <c r="H24" s="121"/>
      <c r="I24" s="108" t="s">
        <v>29</v>
      </c>
      <c r="J24" s="107"/>
      <c r="K24" s="107"/>
      <c r="L24" s="107"/>
      <c r="M24" s="107"/>
    </row>
    <row r="25" spans="1:13" s="108" customFormat="1">
      <c r="A25" s="117" t="s">
        <v>1051</v>
      </c>
      <c r="B25" s="118" t="s">
        <v>156</v>
      </c>
      <c r="C25" s="119" t="s">
        <v>28</v>
      </c>
      <c r="D25" s="120" t="s">
        <v>1074</v>
      </c>
      <c r="E25" s="148" t="s">
        <v>40</v>
      </c>
      <c r="F25" s="149"/>
      <c r="G25" s="124" t="s">
        <v>1086</v>
      </c>
      <c r="H25" s="121"/>
      <c r="I25" s="108" t="s">
        <v>29</v>
      </c>
      <c r="J25" s="107"/>
      <c r="K25" s="107"/>
      <c r="L25" s="107"/>
      <c r="M25" s="107"/>
    </row>
    <row r="26" spans="1:13" s="108" customFormat="1">
      <c r="A26" s="117" t="s">
        <v>1051</v>
      </c>
      <c r="B26" s="118" t="s">
        <v>156</v>
      </c>
      <c r="C26" s="119" t="s">
        <v>28</v>
      </c>
      <c r="D26" s="120" t="s">
        <v>1075</v>
      </c>
      <c r="E26" s="148" t="s">
        <v>40</v>
      </c>
      <c r="F26" s="149"/>
      <c r="G26" s="124" t="s">
        <v>1085</v>
      </c>
      <c r="H26" s="121"/>
      <c r="I26" s="108" t="s">
        <v>29</v>
      </c>
      <c r="J26" s="107"/>
      <c r="K26" s="107"/>
      <c r="L26" s="107"/>
      <c r="M26" s="107"/>
    </row>
    <row r="27" spans="1:13" s="108" customFormat="1">
      <c r="A27" s="117" t="s">
        <v>1051</v>
      </c>
      <c r="B27" s="118" t="s">
        <v>156</v>
      </c>
      <c r="C27" s="119" t="s">
        <v>28</v>
      </c>
      <c r="D27" s="120" t="s">
        <v>1076</v>
      </c>
      <c r="E27" s="148" t="s">
        <v>40</v>
      </c>
      <c r="F27" s="149"/>
      <c r="G27" s="124" t="s">
        <v>1084</v>
      </c>
      <c r="H27" s="121"/>
      <c r="I27" s="108" t="s">
        <v>29</v>
      </c>
      <c r="J27" s="107"/>
      <c r="K27" s="107"/>
      <c r="L27" s="107"/>
      <c r="M27" s="107"/>
    </row>
    <row r="28" spans="1:13" s="108" customFormat="1">
      <c r="A28" s="117" t="s">
        <v>1051</v>
      </c>
      <c r="B28" s="118" t="s">
        <v>156</v>
      </c>
      <c r="C28" s="119" t="s">
        <v>28</v>
      </c>
      <c r="D28" s="120" t="s">
        <v>1077</v>
      </c>
      <c r="E28" s="148" t="s">
        <v>40</v>
      </c>
      <c r="F28" s="149"/>
      <c r="G28" s="124" t="s">
        <v>1082</v>
      </c>
      <c r="H28" s="121"/>
      <c r="I28" s="108" t="s">
        <v>29</v>
      </c>
      <c r="J28" s="107"/>
      <c r="K28" s="107"/>
      <c r="L28" s="107"/>
      <c r="M28" s="107"/>
    </row>
    <row r="29" spans="1:13" s="108" customFormat="1">
      <c r="A29" s="117" t="s">
        <v>1051</v>
      </c>
      <c r="B29" s="118" t="s">
        <v>156</v>
      </c>
      <c r="C29" s="119" t="s">
        <v>28</v>
      </c>
      <c r="D29" s="125" t="s">
        <v>1083</v>
      </c>
      <c r="E29" s="148" t="s">
        <v>40</v>
      </c>
      <c r="F29" s="149"/>
      <c r="G29" s="126"/>
      <c r="H29" s="121"/>
      <c r="I29" s="108" t="s">
        <v>29</v>
      </c>
      <c r="J29" s="107"/>
      <c r="K29" s="107"/>
      <c r="L29" s="107"/>
      <c r="M29" s="107"/>
    </row>
    <row r="30" spans="1:13">
      <c r="A30" s="117" t="s">
        <v>1044</v>
      </c>
      <c r="B30" s="118" t="s">
        <v>0</v>
      </c>
      <c r="C30" s="119" t="s">
        <v>156</v>
      </c>
      <c r="D30" s="120" t="s">
        <v>1034</v>
      </c>
      <c r="E30" s="148"/>
      <c r="F30" s="149"/>
      <c r="G30" s="121"/>
      <c r="H30" s="122" t="s">
        <v>1109</v>
      </c>
      <c r="I30" s="107" t="s">
        <v>29</v>
      </c>
      <c r="J30" s="108"/>
    </row>
    <row r="31" spans="1:13">
      <c r="A31" s="117" t="s">
        <v>1044</v>
      </c>
      <c r="B31" s="118" t="s">
        <v>0</v>
      </c>
      <c r="C31" s="119" t="s">
        <v>156</v>
      </c>
      <c r="D31" s="120" t="s">
        <v>1035</v>
      </c>
      <c r="E31" s="148"/>
      <c r="F31" s="149"/>
      <c r="G31" s="121"/>
      <c r="H31" s="122" t="s">
        <v>1110</v>
      </c>
      <c r="I31" s="107" t="s">
        <v>29</v>
      </c>
      <c r="J31" s="108"/>
    </row>
    <row r="32" spans="1:13">
      <c r="A32" s="117" t="s">
        <v>1044</v>
      </c>
      <c r="B32" s="118" t="s">
        <v>0</v>
      </c>
      <c r="C32" s="119" t="s">
        <v>156</v>
      </c>
      <c r="D32" s="120" t="s">
        <v>1036</v>
      </c>
      <c r="E32" s="148"/>
      <c r="F32" s="149"/>
      <c r="G32" s="121"/>
      <c r="H32" s="122" t="s">
        <v>1111</v>
      </c>
      <c r="I32" s="107" t="s">
        <v>29</v>
      </c>
      <c r="J32" s="108"/>
    </row>
    <row r="33" spans="1:13">
      <c r="A33" s="117" t="s">
        <v>1044</v>
      </c>
      <c r="B33" s="118" t="s">
        <v>0</v>
      </c>
      <c r="C33" s="119" t="s">
        <v>156</v>
      </c>
      <c r="D33" s="120" t="s">
        <v>1037</v>
      </c>
      <c r="E33" s="148"/>
      <c r="F33" s="149"/>
      <c r="G33" s="121"/>
      <c r="H33" s="122" t="s">
        <v>1112</v>
      </c>
      <c r="I33" s="107" t="s">
        <v>29</v>
      </c>
      <c r="J33" s="108"/>
    </row>
    <row r="34" spans="1:13">
      <c r="A34" s="117" t="s">
        <v>1044</v>
      </c>
      <c r="B34" s="118" t="s">
        <v>0</v>
      </c>
      <c r="C34" s="119" t="s">
        <v>156</v>
      </c>
      <c r="D34" s="120" t="s">
        <v>1038</v>
      </c>
      <c r="E34" s="148"/>
      <c r="F34" s="149"/>
      <c r="G34" s="121"/>
      <c r="H34" s="122" t="s">
        <v>1113</v>
      </c>
      <c r="I34" s="107" t="s">
        <v>29</v>
      </c>
      <c r="J34" s="108"/>
    </row>
    <row r="35" spans="1:13">
      <c r="A35" s="117" t="s">
        <v>1044</v>
      </c>
      <c r="B35" s="118" t="s">
        <v>0</v>
      </c>
      <c r="C35" s="119" t="s">
        <v>156</v>
      </c>
      <c r="D35" s="120" t="s">
        <v>1039</v>
      </c>
      <c r="E35" s="148"/>
      <c r="F35" s="149"/>
      <c r="G35" s="121"/>
      <c r="H35" s="122" t="s">
        <v>1114</v>
      </c>
      <c r="I35" s="107" t="s">
        <v>29</v>
      </c>
      <c r="J35" s="108"/>
    </row>
    <row r="36" spans="1:13">
      <c r="A36" s="117" t="s">
        <v>1044</v>
      </c>
      <c r="B36" s="118" t="s">
        <v>0</v>
      </c>
      <c r="C36" s="119" t="s">
        <v>156</v>
      </c>
      <c r="D36" s="120" t="s">
        <v>1040</v>
      </c>
      <c r="E36" s="148"/>
      <c r="F36" s="149"/>
      <c r="G36" s="121"/>
      <c r="H36" s="122" t="s">
        <v>1115</v>
      </c>
      <c r="I36" s="107" t="s">
        <v>29</v>
      </c>
      <c r="J36" s="108"/>
    </row>
    <row r="37" spans="1:13">
      <c r="A37" s="117" t="s">
        <v>1044</v>
      </c>
      <c r="B37" s="118" t="s">
        <v>0</v>
      </c>
      <c r="C37" s="119" t="s">
        <v>156</v>
      </c>
      <c r="D37" s="120" t="s">
        <v>1041</v>
      </c>
      <c r="E37" s="148"/>
      <c r="F37" s="149"/>
      <c r="G37" s="121"/>
      <c r="H37" s="122" t="s">
        <v>1116</v>
      </c>
      <c r="I37" s="107" t="s">
        <v>29</v>
      </c>
      <c r="J37" s="108"/>
    </row>
    <row r="38" spans="1:13">
      <c r="A38" s="117" t="s">
        <v>1044</v>
      </c>
      <c r="B38" s="118" t="s">
        <v>0</v>
      </c>
      <c r="C38" s="119" t="s">
        <v>156</v>
      </c>
      <c r="D38" s="120" t="s">
        <v>1042</v>
      </c>
      <c r="E38" s="148"/>
      <c r="F38" s="149"/>
      <c r="G38" s="121"/>
      <c r="H38" s="123" t="s">
        <v>1021</v>
      </c>
      <c r="I38" s="107" t="s">
        <v>29</v>
      </c>
      <c r="J38" s="108"/>
    </row>
    <row r="39" spans="1:13">
      <c r="A39" s="117" t="s">
        <v>1044</v>
      </c>
      <c r="B39" s="118" t="s">
        <v>0</v>
      </c>
      <c r="C39" s="119" t="s">
        <v>156</v>
      </c>
      <c r="D39" s="120" t="s">
        <v>1043</v>
      </c>
      <c r="E39" s="148"/>
      <c r="F39" s="149"/>
      <c r="G39" s="121"/>
      <c r="H39" s="122" t="s">
        <v>1021</v>
      </c>
      <c r="I39" s="107" t="s">
        <v>29</v>
      </c>
      <c r="J39" s="108"/>
    </row>
    <row r="40" spans="1:13">
      <c r="A40" s="117" t="s">
        <v>1044</v>
      </c>
      <c r="B40" s="118" t="s">
        <v>156</v>
      </c>
      <c r="C40" s="119" t="s">
        <v>156</v>
      </c>
      <c r="D40" s="120" t="s">
        <v>1022</v>
      </c>
      <c r="E40" s="148" t="s">
        <v>977</v>
      </c>
      <c r="F40" s="149"/>
      <c r="G40" s="121"/>
      <c r="H40" s="121" t="s">
        <v>912</v>
      </c>
      <c r="I40" s="108" t="s">
        <v>29</v>
      </c>
    </row>
    <row r="41" spans="1:13">
      <c r="A41" s="117" t="s">
        <v>1044</v>
      </c>
      <c r="B41" s="118" t="s">
        <v>156</v>
      </c>
      <c r="C41" s="119" t="s">
        <v>156</v>
      </c>
      <c r="D41" s="120" t="s">
        <v>1016</v>
      </c>
      <c r="E41" s="148" t="s">
        <v>977</v>
      </c>
      <c r="F41" s="149"/>
      <c r="G41" s="121" t="s">
        <v>993</v>
      </c>
      <c r="H41" s="121"/>
      <c r="I41" s="108" t="s">
        <v>29</v>
      </c>
    </row>
    <row r="42" spans="1:13" s="108" customFormat="1">
      <c r="A42" s="117" t="s">
        <v>1044</v>
      </c>
      <c r="B42" s="118" t="s">
        <v>156</v>
      </c>
      <c r="C42" s="119" t="s">
        <v>0</v>
      </c>
      <c r="D42" s="120" t="s">
        <v>1005</v>
      </c>
      <c r="E42" s="148" t="s">
        <v>40</v>
      </c>
      <c r="F42" s="149"/>
      <c r="G42" s="121"/>
      <c r="H42" s="121"/>
      <c r="I42" s="108" t="s">
        <v>29</v>
      </c>
      <c r="J42" s="107"/>
      <c r="K42" s="107"/>
      <c r="L42" s="107"/>
      <c r="M42" s="107"/>
    </row>
    <row r="43" spans="1:13">
      <c r="A43" s="117" t="s">
        <v>1044</v>
      </c>
      <c r="B43" s="118" t="s">
        <v>156</v>
      </c>
      <c r="C43" s="119" t="s">
        <v>156</v>
      </c>
      <c r="D43" s="120" t="s">
        <v>157</v>
      </c>
      <c r="E43" s="148" t="s">
        <v>977</v>
      </c>
      <c r="F43" s="149"/>
      <c r="G43" s="121"/>
      <c r="H43" s="121"/>
      <c r="I43" s="108" t="s">
        <v>29</v>
      </c>
    </row>
    <row r="44" spans="1:13" s="108" customFormat="1">
      <c r="A44" s="117" t="s">
        <v>1044</v>
      </c>
      <c r="B44" s="118" t="s">
        <v>156</v>
      </c>
      <c r="C44" s="119" t="s">
        <v>156</v>
      </c>
      <c r="D44" s="120" t="s">
        <v>1026</v>
      </c>
      <c r="E44" s="148" t="s">
        <v>40</v>
      </c>
      <c r="F44" s="149"/>
      <c r="G44" s="121"/>
      <c r="H44" s="123" t="s">
        <v>148</v>
      </c>
      <c r="I44" s="108" t="s">
        <v>29</v>
      </c>
      <c r="J44" s="107"/>
      <c r="K44" s="107"/>
      <c r="L44" s="107"/>
      <c r="M44" s="107"/>
    </row>
    <row r="45" spans="1:13" s="108" customFormat="1">
      <c r="A45" s="117" t="s">
        <v>1044</v>
      </c>
      <c r="B45" s="118" t="s">
        <v>156</v>
      </c>
      <c r="C45" s="119" t="s">
        <v>156</v>
      </c>
      <c r="D45" s="120" t="s">
        <v>1027</v>
      </c>
      <c r="E45" s="148" t="s">
        <v>40</v>
      </c>
      <c r="F45" s="149"/>
      <c r="G45" s="121"/>
      <c r="H45" s="123" t="s">
        <v>149</v>
      </c>
      <c r="I45" s="108" t="s">
        <v>29</v>
      </c>
      <c r="J45" s="107"/>
      <c r="K45" s="107"/>
      <c r="L45" s="107"/>
      <c r="M45" s="107"/>
    </row>
    <row r="46" spans="1:13">
      <c r="A46" s="117" t="s">
        <v>1044</v>
      </c>
      <c r="B46" s="118" t="s">
        <v>0</v>
      </c>
      <c r="C46" s="119" t="s">
        <v>156</v>
      </c>
      <c r="D46" s="120" t="s">
        <v>1046</v>
      </c>
      <c r="E46" s="148" t="s">
        <v>977</v>
      </c>
      <c r="F46" s="149"/>
      <c r="G46" s="121"/>
      <c r="H46" s="121"/>
      <c r="I46" s="108" t="s">
        <v>29</v>
      </c>
      <c r="L46" s="108"/>
    </row>
    <row r="47" spans="1:13">
      <c r="A47" s="117" t="s">
        <v>1044</v>
      </c>
      <c r="B47" s="118" t="s">
        <v>0</v>
      </c>
      <c r="C47" s="119" t="s">
        <v>156</v>
      </c>
      <c r="D47" s="120" t="s">
        <v>1225</v>
      </c>
      <c r="E47" s="148"/>
      <c r="F47" s="149"/>
      <c r="G47" s="121" t="s">
        <v>1226</v>
      </c>
      <c r="H47" s="121" t="s">
        <v>1227</v>
      </c>
      <c r="I47" s="108" t="s">
        <v>29</v>
      </c>
      <c r="L47" s="108"/>
    </row>
    <row r="48" spans="1:13" s="108" customFormat="1">
      <c r="A48" s="117" t="s">
        <v>1044</v>
      </c>
      <c r="B48" s="118" t="s">
        <v>28</v>
      </c>
      <c r="C48" s="119" t="s">
        <v>0</v>
      </c>
      <c r="D48" s="120" t="s">
        <v>1340</v>
      </c>
      <c r="E48" s="148"/>
      <c r="F48" s="149"/>
      <c r="G48" s="121"/>
      <c r="H48" s="121" t="s">
        <v>1341</v>
      </c>
      <c r="I48" s="108" t="s">
        <v>29</v>
      </c>
      <c r="J48" s="107"/>
      <c r="K48" s="107"/>
      <c r="L48" s="107"/>
      <c r="M48" s="107"/>
    </row>
    <row r="49" spans="1:13">
      <c r="A49" s="117" t="s">
        <v>976</v>
      </c>
      <c r="B49" s="118" t="s">
        <v>156</v>
      </c>
      <c r="C49" s="119" t="s">
        <v>156</v>
      </c>
      <c r="D49" s="120" t="s">
        <v>1032</v>
      </c>
      <c r="E49" s="148" t="s">
        <v>977</v>
      </c>
      <c r="F49" s="149"/>
      <c r="G49" s="121"/>
      <c r="H49" s="121" t="s">
        <v>994</v>
      </c>
      <c r="I49" s="108" t="s">
        <v>29</v>
      </c>
    </row>
    <row r="50" spans="1:13">
      <c r="A50" s="117" t="s">
        <v>976</v>
      </c>
      <c r="B50" s="118" t="s">
        <v>156</v>
      </c>
      <c r="C50" s="119" t="s">
        <v>156</v>
      </c>
      <c r="D50" s="120" t="s">
        <v>1023</v>
      </c>
      <c r="E50" s="148" t="s">
        <v>977</v>
      </c>
      <c r="F50" s="149"/>
      <c r="G50" s="121"/>
      <c r="H50" s="121" t="s">
        <v>912</v>
      </c>
      <c r="I50" s="108" t="s">
        <v>29</v>
      </c>
    </row>
    <row r="51" spans="1:13">
      <c r="A51" s="117" t="s">
        <v>153</v>
      </c>
      <c r="B51" s="118" t="s">
        <v>0</v>
      </c>
      <c r="C51" s="119" t="s">
        <v>156</v>
      </c>
      <c r="D51" s="120" t="s">
        <v>47</v>
      </c>
      <c r="E51" s="148" t="s">
        <v>977</v>
      </c>
      <c r="F51" s="149"/>
      <c r="G51" s="121"/>
      <c r="H51" s="121"/>
      <c r="I51" s="107" t="s">
        <v>29</v>
      </c>
      <c r="J51" s="108"/>
      <c r="M51" s="108"/>
    </row>
    <row r="52" spans="1:13">
      <c r="A52" s="117" t="s">
        <v>153</v>
      </c>
      <c r="B52" s="118" t="s">
        <v>28</v>
      </c>
      <c r="C52" s="119" t="s">
        <v>156</v>
      </c>
      <c r="D52" s="127" t="s">
        <v>1066</v>
      </c>
      <c r="E52" s="148" t="s">
        <v>977</v>
      </c>
      <c r="F52" s="149"/>
      <c r="G52" s="121"/>
      <c r="H52" s="128" t="s">
        <v>1067</v>
      </c>
      <c r="I52" s="107" t="s">
        <v>29</v>
      </c>
      <c r="J52" s="108"/>
      <c r="M52" s="108"/>
    </row>
    <row r="53" spans="1:13">
      <c r="A53" s="117" t="s">
        <v>153</v>
      </c>
      <c r="B53" s="118" t="s">
        <v>28</v>
      </c>
      <c r="C53" s="119" t="s">
        <v>156</v>
      </c>
      <c r="D53" s="127" t="s">
        <v>1065</v>
      </c>
      <c r="E53" s="148" t="s">
        <v>977</v>
      </c>
      <c r="F53" s="149"/>
      <c r="G53" s="121"/>
      <c r="H53" s="121" t="s">
        <v>1064</v>
      </c>
      <c r="I53" s="107" t="s">
        <v>29</v>
      </c>
      <c r="J53" s="108"/>
      <c r="M53" s="108"/>
    </row>
    <row r="54" spans="1:13">
      <c r="A54" s="117" t="s">
        <v>153</v>
      </c>
      <c r="B54" s="118" t="s">
        <v>0</v>
      </c>
      <c r="C54" s="119" t="s">
        <v>156</v>
      </c>
      <c r="D54" s="120" t="s">
        <v>1031</v>
      </c>
      <c r="E54" s="148" t="s">
        <v>977</v>
      </c>
      <c r="F54" s="149"/>
      <c r="G54" s="129"/>
      <c r="H54" s="121"/>
      <c r="I54" s="107" t="s">
        <v>29</v>
      </c>
      <c r="J54" s="108"/>
      <c r="M54" s="108"/>
    </row>
    <row r="55" spans="1:13">
      <c r="A55" s="117" t="s">
        <v>153</v>
      </c>
      <c r="B55" s="118" t="s">
        <v>0</v>
      </c>
      <c r="C55" s="119" t="s">
        <v>156</v>
      </c>
      <c r="D55" s="120" t="s">
        <v>48</v>
      </c>
      <c r="E55" s="148" t="s">
        <v>977</v>
      </c>
      <c r="F55" s="149"/>
      <c r="G55" s="129"/>
      <c r="H55" s="121"/>
      <c r="I55" s="107" t="s">
        <v>29</v>
      </c>
      <c r="J55" s="108"/>
      <c r="M55" s="108"/>
    </row>
    <row r="56" spans="1:13">
      <c r="A56" s="117" t="s">
        <v>153</v>
      </c>
      <c r="B56" s="118" t="s">
        <v>0</v>
      </c>
      <c r="C56" s="119" t="s">
        <v>156</v>
      </c>
      <c r="D56" s="120" t="s">
        <v>1024</v>
      </c>
      <c r="E56" s="148" t="s">
        <v>977</v>
      </c>
      <c r="F56" s="149"/>
      <c r="G56" s="129"/>
      <c r="H56" s="121"/>
      <c r="I56" s="107" t="s">
        <v>29</v>
      </c>
      <c r="J56" s="108"/>
      <c r="M56" s="108"/>
    </row>
    <row r="57" spans="1:13">
      <c r="A57" s="117" t="s">
        <v>153</v>
      </c>
      <c r="B57" s="118" t="s">
        <v>0</v>
      </c>
      <c r="C57" s="119" t="s">
        <v>156</v>
      </c>
      <c r="D57" s="120" t="s">
        <v>1025</v>
      </c>
      <c r="E57" s="148" t="s">
        <v>977</v>
      </c>
      <c r="F57" s="149"/>
      <c r="G57" s="129"/>
      <c r="H57" s="121"/>
      <c r="I57" s="107" t="s">
        <v>29</v>
      </c>
      <c r="J57" s="108"/>
      <c r="M57" s="108"/>
    </row>
    <row r="58" spans="1:13">
      <c r="A58" s="117" t="s">
        <v>153</v>
      </c>
      <c r="B58" s="118" t="s">
        <v>0</v>
      </c>
      <c r="C58" s="119" t="s">
        <v>156</v>
      </c>
      <c r="D58" s="120" t="s">
        <v>1020</v>
      </c>
      <c r="E58" s="148"/>
      <c r="F58" s="149"/>
      <c r="G58" s="121"/>
      <c r="H58" s="121" t="s">
        <v>1117</v>
      </c>
      <c r="I58" s="107" t="s">
        <v>29</v>
      </c>
      <c r="J58" s="108"/>
      <c r="M58" s="108"/>
    </row>
    <row r="59" spans="1:13">
      <c r="A59" s="117" t="s">
        <v>153</v>
      </c>
      <c r="B59" s="118" t="s">
        <v>0</v>
      </c>
      <c r="C59" s="119" t="s">
        <v>156</v>
      </c>
      <c r="D59" s="127" t="s">
        <v>1071</v>
      </c>
      <c r="E59" s="148" t="s">
        <v>977</v>
      </c>
      <c r="F59" s="149"/>
      <c r="G59" s="121"/>
      <c r="H59" s="121"/>
      <c r="I59" s="108" t="s">
        <v>29</v>
      </c>
      <c r="L59" s="108"/>
    </row>
    <row r="60" spans="1:13">
      <c r="A60" s="117" t="s">
        <v>153</v>
      </c>
      <c r="B60" s="118" t="s">
        <v>0</v>
      </c>
      <c r="C60" s="119" t="s">
        <v>156</v>
      </c>
      <c r="D60" s="127" t="s">
        <v>1069</v>
      </c>
      <c r="E60" s="148" t="s">
        <v>977</v>
      </c>
      <c r="F60" s="149"/>
      <c r="G60" s="121"/>
      <c r="H60" s="121" t="s">
        <v>1070</v>
      </c>
      <c r="I60" s="108" t="s">
        <v>29</v>
      </c>
      <c r="L60" s="108"/>
    </row>
    <row r="61" spans="1:13">
      <c r="A61" s="117" t="s">
        <v>153</v>
      </c>
      <c r="B61" s="118" t="s">
        <v>0</v>
      </c>
      <c r="C61" s="119" t="s">
        <v>156</v>
      </c>
      <c r="D61" s="127" t="s">
        <v>49</v>
      </c>
      <c r="E61" s="148" t="s">
        <v>977</v>
      </c>
      <c r="F61" s="149"/>
      <c r="G61" s="121"/>
      <c r="H61" s="130"/>
      <c r="I61" s="108" t="s">
        <v>29</v>
      </c>
      <c r="L61" s="108"/>
    </row>
    <row r="62" spans="1:13">
      <c r="A62" s="117" t="s">
        <v>153</v>
      </c>
      <c r="B62" s="118" t="s">
        <v>28</v>
      </c>
      <c r="C62" s="119" t="s">
        <v>156</v>
      </c>
      <c r="D62" s="127" t="s">
        <v>1093</v>
      </c>
      <c r="E62" s="148" t="s">
        <v>977</v>
      </c>
      <c r="F62" s="149"/>
      <c r="G62" s="121"/>
      <c r="H62" s="130"/>
      <c r="I62" s="108" t="s">
        <v>29</v>
      </c>
      <c r="L62" s="108"/>
    </row>
    <row r="63" spans="1:13">
      <c r="A63" s="117" t="s">
        <v>153</v>
      </c>
      <c r="B63" s="118" t="s">
        <v>28</v>
      </c>
      <c r="C63" s="119" t="s">
        <v>156</v>
      </c>
      <c r="D63" s="127" t="s">
        <v>1094</v>
      </c>
      <c r="E63" s="148" t="s">
        <v>977</v>
      </c>
      <c r="F63" s="149"/>
      <c r="G63" s="121"/>
      <c r="H63" s="130"/>
      <c r="I63" s="108" t="s">
        <v>29</v>
      </c>
      <c r="L63" s="108"/>
    </row>
    <row r="64" spans="1:13">
      <c r="A64" s="117" t="s">
        <v>153</v>
      </c>
      <c r="B64" s="118" t="s">
        <v>0</v>
      </c>
      <c r="C64" s="119" t="s">
        <v>156</v>
      </c>
      <c r="D64" s="127" t="s">
        <v>1068</v>
      </c>
      <c r="E64" s="148" t="s">
        <v>977</v>
      </c>
      <c r="F64" s="149"/>
      <c r="G64" s="121"/>
      <c r="H64" s="130"/>
      <c r="I64" s="108" t="s">
        <v>29</v>
      </c>
      <c r="L64" s="108"/>
    </row>
    <row r="65" spans="1:13">
      <c r="A65" s="117" t="s">
        <v>153</v>
      </c>
      <c r="B65" s="118" t="s">
        <v>0</v>
      </c>
      <c r="C65" s="119" t="s">
        <v>156</v>
      </c>
      <c r="D65" s="120" t="s">
        <v>1028</v>
      </c>
      <c r="E65" s="148" t="s">
        <v>977</v>
      </c>
      <c r="F65" s="149"/>
      <c r="G65" s="121"/>
      <c r="H65" s="121" t="s">
        <v>1033</v>
      </c>
      <c r="I65" s="108" t="s">
        <v>29</v>
      </c>
    </row>
    <row r="66" spans="1:13">
      <c r="A66" s="117" t="s">
        <v>153</v>
      </c>
      <c r="B66" s="118" t="s">
        <v>28</v>
      </c>
      <c r="C66" s="119" t="s">
        <v>156</v>
      </c>
      <c r="D66" s="131" t="s">
        <v>158</v>
      </c>
      <c r="E66" s="148" t="s">
        <v>977</v>
      </c>
      <c r="F66" s="149"/>
      <c r="G66" s="121"/>
      <c r="H66" s="121"/>
      <c r="I66" s="108" t="s">
        <v>29</v>
      </c>
    </row>
    <row r="67" spans="1:13" s="108" customFormat="1">
      <c r="A67" s="117" t="s">
        <v>1047</v>
      </c>
      <c r="B67" s="118" t="s">
        <v>156</v>
      </c>
      <c r="C67" s="119" t="s">
        <v>0</v>
      </c>
      <c r="D67" s="120" t="s">
        <v>1004</v>
      </c>
      <c r="E67" s="148" t="s">
        <v>40</v>
      </c>
      <c r="F67" s="149"/>
      <c r="G67" s="121"/>
      <c r="H67" s="121" t="s">
        <v>1018</v>
      </c>
      <c r="I67" s="108" t="s">
        <v>29</v>
      </c>
      <c r="J67" s="107"/>
      <c r="K67" s="107"/>
      <c r="L67" s="107"/>
      <c r="M67" s="107"/>
    </row>
    <row r="68" spans="1:13" s="108" customFormat="1">
      <c r="A68" s="117"/>
      <c r="B68" s="118"/>
      <c r="C68" s="119"/>
      <c r="D68" s="120"/>
      <c r="E68" s="148"/>
      <c r="F68" s="149"/>
      <c r="G68" s="121"/>
      <c r="H68" s="121"/>
      <c r="I68" s="108" t="s">
        <v>29</v>
      </c>
      <c r="J68" s="107"/>
      <c r="K68" s="107"/>
      <c r="L68" s="107"/>
      <c r="M68" s="107"/>
    </row>
    <row r="69" spans="1:13" s="108" customFormat="1">
      <c r="A69" s="117"/>
      <c r="B69" s="118"/>
      <c r="C69" s="119"/>
      <c r="D69" s="120"/>
      <c r="E69" s="148"/>
      <c r="F69" s="149"/>
      <c r="G69" s="121"/>
      <c r="H69" s="121"/>
      <c r="I69" s="108" t="s">
        <v>29</v>
      </c>
      <c r="J69" s="107"/>
      <c r="K69" s="107"/>
      <c r="L69" s="107"/>
      <c r="M69" s="107"/>
    </row>
    <row r="70" spans="1:13" s="108" customFormat="1">
      <c r="A70" s="117"/>
      <c r="B70" s="118"/>
      <c r="C70" s="119"/>
      <c r="D70" s="120"/>
      <c r="E70" s="148"/>
      <c r="F70" s="149"/>
      <c r="G70" s="121"/>
      <c r="H70" s="121"/>
      <c r="I70" s="108" t="s">
        <v>29</v>
      </c>
      <c r="J70" s="107"/>
      <c r="K70" s="107"/>
      <c r="L70" s="107"/>
      <c r="M70" s="107"/>
    </row>
    <row r="71" spans="1:13" s="108" customFormat="1">
      <c r="A71" s="117"/>
      <c r="B71" s="118"/>
      <c r="C71" s="119"/>
      <c r="D71" s="120"/>
      <c r="E71" s="148"/>
      <c r="F71" s="149"/>
      <c r="G71" s="121"/>
      <c r="H71" s="121"/>
      <c r="I71" s="108" t="s">
        <v>29</v>
      </c>
      <c r="J71" s="107"/>
      <c r="K71" s="107"/>
      <c r="L71" s="107"/>
      <c r="M71" s="107"/>
    </row>
    <row r="72" spans="1:13" s="108" customFormat="1">
      <c r="A72" s="117"/>
      <c r="B72" s="118"/>
      <c r="C72" s="119"/>
      <c r="D72" s="120"/>
      <c r="E72" s="148"/>
      <c r="F72" s="149"/>
      <c r="G72" s="121"/>
      <c r="H72" s="121"/>
      <c r="I72" s="108" t="s">
        <v>29</v>
      </c>
      <c r="J72" s="107"/>
      <c r="K72" s="107"/>
      <c r="L72" s="107"/>
      <c r="M72" s="107"/>
    </row>
    <row r="73" spans="1:13" s="108" customFormat="1">
      <c r="A73" s="132"/>
      <c r="B73" s="133"/>
      <c r="C73" s="134"/>
      <c r="D73" s="135"/>
      <c r="E73" s="148"/>
      <c r="F73" s="149"/>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4:F73" xr:uid="{5DBEFEC1-5F51-42F3-95A2-1D333EC55104}">
      <formula1>"★,○,-"</formula1>
    </dataValidation>
    <dataValidation type="list" allowBlank="1" showInputMessage="1" showErrorMessage="1" sqref="B4:C73" xr:uid="{C6263EA6-EB41-4BB0-BF50-A7FFAECF6AC5}">
      <formula1>"○,×"</formula1>
    </dataValidation>
  </dataValidations>
  <hyperlinks>
    <hyperlink ref="D66"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3" r:id="rId8" xr:uid="{22668462-DB82-4A3B-B2BE-C474CDEFB5C6}"/>
    <hyperlink ref="H52" r:id="rId9" display="★目的は？" xr:uid="{3E36FB00-39EA-43BF-B366-D60775D11904}"/>
    <hyperlink ref="D52" r:id="rId10" xr:uid="{6783CF10-A48F-4D14-93B3-4FC8A2CA382F}"/>
    <hyperlink ref="D62" r:id="rId11" display="SD Zドライブ化" xr:uid="{37FEF0FF-A0DF-4A02-9A09-6B4E0A98B031}"/>
    <hyperlink ref="D64" r:id="rId12" xr:uid="{7E21653E-589F-480B-848E-A0E171649144}"/>
    <hyperlink ref="D61" r:id="rId13" xr:uid="{0452F271-80B9-46BA-884E-65E6DA75D481}"/>
    <hyperlink ref="D60" r:id="rId14" xr:uid="{02ED04ED-C471-4EDA-839F-E5DA7F33AF88}"/>
    <hyperlink ref="D59" r:id="rId15" xr:uid="{662D4537-75BA-49F5-89D9-A61D25DBB472}"/>
    <hyperlink ref="D63"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1102</v>
      </c>
      <c r="D20" s="7" t="s">
        <v>493</v>
      </c>
    </row>
    <row r="21" spans="1:5">
      <c r="B21" s="7" t="s">
        <v>494</v>
      </c>
      <c r="C21" s="7" t="s">
        <v>506</v>
      </c>
      <c r="D21" s="7" t="s">
        <v>495</v>
      </c>
    </row>
    <row r="22" spans="1:5">
      <c r="B22" s="7" t="s">
        <v>496</v>
      </c>
      <c r="C22" s="7" t="s">
        <v>537</v>
      </c>
      <c r="D22" s="7" t="s">
        <v>497</v>
      </c>
      <c r="E22" s="7" t="s">
        <v>1103</v>
      </c>
    </row>
    <row r="23" spans="1:5">
      <c r="B23" s="7" t="s">
        <v>498</v>
      </c>
      <c r="C23" s="7" t="s">
        <v>541</v>
      </c>
      <c r="D23" s="7" t="s">
        <v>499</v>
      </c>
      <c r="E23" s="7" t="s">
        <v>1103</v>
      </c>
    </row>
    <row r="24" spans="1:5">
      <c r="B24" s="7" t="s">
        <v>500</v>
      </c>
      <c r="C24" s="7" t="s">
        <v>539</v>
      </c>
      <c r="D24" s="7" t="s">
        <v>501</v>
      </c>
      <c r="E24" s="7" t="s">
        <v>1103</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election activeCell="A2" sqref="A2"/>
    </sheetView>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B36" sqref="B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15"/>
  <sheetViews>
    <sheetView showGridLines="0" view="pageBreakPreview" zoomScaleNormal="100" zoomScaleSheetLayoutView="100" workbookViewId="0">
      <pane xSplit="2" ySplit="10" topLeftCell="C42" activePane="bottomRight" state="frozen"/>
      <selection pane="topRight" activeCell="C1" sqref="C1"/>
      <selection pane="bottomLeft" activeCell="A4" sqref="A4"/>
      <selection pane="bottomRight" activeCell="D137" sqref="D137"/>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973</v>
      </c>
      <c r="C2" s="4"/>
      <c r="D2" s="4"/>
      <c r="E2" s="4"/>
      <c r="F2" s="4"/>
    </row>
    <row r="3" spans="1:36" customFormat="1">
      <c r="A3" s="99" t="s">
        <v>974</v>
      </c>
      <c r="C3" s="4"/>
      <c r="D3" s="4"/>
      <c r="E3" s="4"/>
      <c r="F3" s="4"/>
    </row>
    <row r="4" spans="1:36" customFormat="1">
      <c r="A4" s="99" t="s">
        <v>975</v>
      </c>
      <c r="C4" s="4"/>
      <c r="D4" s="4"/>
      <c r="E4" s="4"/>
      <c r="F4" s="4"/>
    </row>
    <row r="5" spans="1:36" customFormat="1">
      <c r="A5" s="99" t="s">
        <v>970</v>
      </c>
      <c r="C5" s="4"/>
      <c r="D5" s="4"/>
      <c r="E5" s="4"/>
      <c r="F5" s="4"/>
    </row>
    <row r="6" spans="1:36" customFormat="1">
      <c r="A6" s="99" t="s">
        <v>1228</v>
      </c>
      <c r="C6" s="4"/>
      <c r="D6" s="4"/>
      <c r="E6" s="4"/>
      <c r="F6" s="4"/>
    </row>
    <row r="7" spans="1:36" customFormat="1">
      <c r="C7" s="4"/>
      <c r="D7" s="4"/>
      <c r="E7" s="4"/>
      <c r="F7" s="4"/>
    </row>
    <row r="8" spans="1:36" ht="22.5">
      <c r="D8" s="5" t="s">
        <v>1188</v>
      </c>
      <c r="E8" s="5"/>
      <c r="F8" s="5" t="s">
        <v>174</v>
      </c>
      <c r="G8" s="5"/>
      <c r="H8" s="79"/>
      <c r="I8" s="5" t="s">
        <v>182</v>
      </c>
      <c r="J8" s="89" t="s">
        <v>577</v>
      </c>
      <c r="K8" s="89" t="s">
        <v>900</v>
      </c>
      <c r="L8" s="5" t="s">
        <v>180</v>
      </c>
      <c r="M8" s="5"/>
      <c r="N8" s="3" t="s">
        <v>181</v>
      </c>
      <c r="O8" s="5" t="s">
        <v>1311</v>
      </c>
      <c r="P8" s="5"/>
      <c r="Q8" s="3" t="s">
        <v>976</v>
      </c>
      <c r="R8" s="29" t="s">
        <v>308</v>
      </c>
      <c r="S8" s="29" t="s">
        <v>32</v>
      </c>
      <c r="T8" s="11" t="s">
        <v>61</v>
      </c>
      <c r="U8" s="11"/>
      <c r="V8" s="11"/>
      <c r="W8" s="11" t="s">
        <v>567</v>
      </c>
      <c r="X8" s="11"/>
      <c r="Y8" s="11" t="s">
        <v>903</v>
      </c>
      <c r="Z8" s="11"/>
      <c r="AA8" s="11" t="s">
        <v>62</v>
      </c>
      <c r="AB8" s="11"/>
      <c r="AC8" s="11"/>
      <c r="AD8" s="11"/>
      <c r="AE8" s="11" t="s">
        <v>60</v>
      </c>
      <c r="AF8" s="11"/>
      <c r="AG8" s="165" t="s">
        <v>1319</v>
      </c>
      <c r="AH8" s="11"/>
      <c r="AI8" s="11" t="s">
        <v>986</v>
      </c>
      <c r="AJ8" s="95" t="s">
        <v>183</v>
      </c>
    </row>
    <row r="9" spans="1:36" s="8" customFormat="1">
      <c r="A9" s="3" t="s">
        <v>179</v>
      </c>
      <c r="B9" s="3" t="s">
        <v>885</v>
      </c>
      <c r="C9" s="3" t="s">
        <v>45</v>
      </c>
      <c r="D9" s="5" t="s">
        <v>898</v>
      </c>
      <c r="E9" s="5" t="s">
        <v>1189</v>
      </c>
      <c r="F9" s="3" t="s">
        <v>172</v>
      </c>
      <c r="G9" s="3" t="s">
        <v>173</v>
      </c>
      <c r="H9" s="80" t="s">
        <v>32</v>
      </c>
      <c r="I9" s="5" t="s">
        <v>981</v>
      </c>
      <c r="J9" s="5" t="s">
        <v>883</v>
      </c>
      <c r="K9" s="5" t="s">
        <v>583</v>
      </c>
      <c r="L9" s="91" t="s">
        <v>983</v>
      </c>
      <c r="M9" s="92" t="s">
        <v>583</v>
      </c>
      <c r="N9" s="5" t="s">
        <v>981</v>
      </c>
      <c r="O9" s="5" t="s">
        <v>1312</v>
      </c>
      <c r="P9" s="162" t="s">
        <v>1313</v>
      </c>
      <c r="Q9" s="5" t="s">
        <v>982</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1316</v>
      </c>
      <c r="AH9" s="12" t="s">
        <v>1317</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1314</v>
      </c>
      <c r="P11" s="163" t="s">
        <v>1314</v>
      </c>
      <c r="Q11" s="26" t="s">
        <v>978</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1314</v>
      </c>
      <c r="P12" s="163" t="s">
        <v>1314</v>
      </c>
      <c r="Q12" s="26" t="s">
        <v>978</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1314</v>
      </c>
      <c r="P13" s="163" t="s">
        <v>1314</v>
      </c>
      <c r="Q13" s="26" t="s">
        <v>978</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1314</v>
      </c>
      <c r="P14" s="163" t="s">
        <v>1314</v>
      </c>
      <c r="Q14" s="26" t="s">
        <v>978</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1314</v>
      </c>
      <c r="P15" s="163" t="s">
        <v>1314</v>
      </c>
      <c r="Q15" s="26" t="s">
        <v>978</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1314</v>
      </c>
      <c r="P16" s="163" t="s">
        <v>1314</v>
      </c>
      <c r="Q16" s="26" t="s">
        <v>978</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1314</v>
      </c>
      <c r="P17" s="163" t="s">
        <v>1314</v>
      </c>
      <c r="Q17" s="26" t="s">
        <v>978</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1314</v>
      </c>
      <c r="P18" s="163" t="s">
        <v>1314</v>
      </c>
      <c r="Q18" s="26" t="s">
        <v>978</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1314</v>
      </c>
      <c r="P19" s="163" t="s">
        <v>1314</v>
      </c>
      <c r="Q19" s="26" t="s">
        <v>978</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1314</v>
      </c>
      <c r="P20" s="163" t="s">
        <v>1314</v>
      </c>
      <c r="Q20" s="26" t="s">
        <v>978</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1314</v>
      </c>
      <c r="P21" s="163" t="s">
        <v>1314</v>
      </c>
      <c r="Q21" s="26" t="s">
        <v>978</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1314</v>
      </c>
      <c r="P22" s="163" t="s">
        <v>1314</v>
      </c>
      <c r="Q22" s="26" t="s">
        <v>978</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1314</v>
      </c>
      <c r="P23" s="163" t="s">
        <v>1314</v>
      </c>
      <c r="Q23" s="26" t="s">
        <v>978</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1314</v>
      </c>
      <c r="P24" s="163" t="s">
        <v>1314</v>
      </c>
      <c r="Q24" s="26" t="s">
        <v>978</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1314</v>
      </c>
      <c r="P25" s="163" t="s">
        <v>1314</v>
      </c>
      <c r="Q25" s="26" t="s">
        <v>978</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1314</v>
      </c>
      <c r="P26" s="163" t="s">
        <v>1314</v>
      </c>
      <c r="Q26" s="26" t="s">
        <v>978</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1314</v>
      </c>
      <c r="P27" s="163" t="s">
        <v>1314</v>
      </c>
      <c r="Q27" s="26" t="s">
        <v>978</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1314</v>
      </c>
      <c r="P28" s="163" t="s">
        <v>1314</v>
      </c>
      <c r="Q28" s="26" t="s">
        <v>978</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1314</v>
      </c>
      <c r="P29" s="163" t="s">
        <v>1314</v>
      </c>
      <c r="Q29" s="26" t="s">
        <v>978</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1314</v>
      </c>
      <c r="P30" s="163" t="s">
        <v>1314</v>
      </c>
      <c r="Q30" s="26" t="s">
        <v>978</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1314</v>
      </c>
      <c r="P31" s="163" t="s">
        <v>1314</v>
      </c>
      <c r="Q31" s="26" t="s">
        <v>978</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1314</v>
      </c>
      <c r="P32" s="163" t="s">
        <v>1314</v>
      </c>
      <c r="Q32" s="26" t="s">
        <v>978</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1314</v>
      </c>
      <c r="P33" s="163" t="s">
        <v>1314</v>
      </c>
      <c r="Q33" s="26" t="s">
        <v>978</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1314</v>
      </c>
      <c r="P34" s="163" t="s">
        <v>1314</v>
      </c>
      <c r="Q34" s="26" t="s">
        <v>978</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1314</v>
      </c>
      <c r="P35" s="163" t="s">
        <v>1314</v>
      </c>
      <c r="Q35" s="26" t="s">
        <v>978</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1314</v>
      </c>
      <c r="P36" s="163" t="s">
        <v>1314</v>
      </c>
      <c r="Q36" s="26" t="s">
        <v>978</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1314</v>
      </c>
      <c r="P37" s="163" t="s">
        <v>1314</v>
      </c>
      <c r="Q37" s="26" t="s">
        <v>978</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1314</v>
      </c>
      <c r="P38" s="163" t="s">
        <v>1314</v>
      </c>
      <c r="Q38" s="26" t="s">
        <v>978</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1314</v>
      </c>
      <c r="P39" s="163" t="s">
        <v>1314</v>
      </c>
      <c r="Q39" s="26" t="s">
        <v>978</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1314</v>
      </c>
      <c r="P40" s="163" t="s">
        <v>1314</v>
      </c>
      <c r="Q40" s="26" t="s">
        <v>978</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1314</v>
      </c>
      <c r="P41" s="163" t="s">
        <v>1314</v>
      </c>
      <c r="Q41" s="26" t="s">
        <v>978</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1314</v>
      </c>
      <c r="P42" s="163" t="s">
        <v>1314</v>
      </c>
      <c r="Q42" s="26" t="s">
        <v>978</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1314</v>
      </c>
      <c r="P43" s="163" t="s">
        <v>1314</v>
      </c>
      <c r="Q43" s="26" t="s">
        <v>978</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1314</v>
      </c>
      <c r="P44" s="163" t="s">
        <v>1314</v>
      </c>
      <c r="Q44" s="26" t="s">
        <v>978</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1314</v>
      </c>
      <c r="P45" s="163" t="s">
        <v>1314</v>
      </c>
      <c r="Q45" s="26" t="s">
        <v>978</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1314</v>
      </c>
      <c r="P46" s="163" t="s">
        <v>1314</v>
      </c>
      <c r="Q46" s="26" t="s">
        <v>978</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1314</v>
      </c>
      <c r="P47" s="163" t="s">
        <v>1314</v>
      </c>
      <c r="Q47" s="26" t="s">
        <v>978</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1314</v>
      </c>
      <c r="P48" s="163" t="s">
        <v>1314</v>
      </c>
      <c r="Q48" s="26" t="s">
        <v>978</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1314</v>
      </c>
      <c r="P49" s="163" t="s">
        <v>1314</v>
      </c>
      <c r="Q49" s="26" t="s">
        <v>978</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1314</v>
      </c>
      <c r="P50" s="163" t="s">
        <v>1314</v>
      </c>
      <c r="Q50" s="26" t="s">
        <v>978</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1314</v>
      </c>
      <c r="P51" s="163" t="s">
        <v>1314</v>
      </c>
      <c r="Q51" s="26" t="s">
        <v>978</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1314</v>
      </c>
      <c r="P52" s="163" t="s">
        <v>1314</v>
      </c>
      <c r="Q52" s="26" t="s">
        <v>978</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1314</v>
      </c>
      <c r="P53" s="163" t="s">
        <v>1314</v>
      </c>
      <c r="Q53" s="26" t="s">
        <v>978</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1314</v>
      </c>
      <c r="P54" s="163" t="s">
        <v>1314</v>
      </c>
      <c r="Q54" s="26" t="s">
        <v>978</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1314</v>
      </c>
      <c r="P55" s="163" t="s">
        <v>1314</v>
      </c>
      <c r="Q55" s="26" t="s">
        <v>978</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1314</v>
      </c>
      <c r="P56" s="163" t="s">
        <v>1314</v>
      </c>
      <c r="Q56" s="26" t="s">
        <v>978</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1314</v>
      </c>
      <c r="P57" s="163" t="s">
        <v>1314</v>
      </c>
      <c r="Q57" s="26" t="s">
        <v>978</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1314</v>
      </c>
      <c r="P58" s="163" t="s">
        <v>1314</v>
      </c>
      <c r="Q58" s="26" t="s">
        <v>978</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1314</v>
      </c>
      <c r="P59" s="163" t="s">
        <v>1314</v>
      </c>
      <c r="Q59" s="26" t="s">
        <v>978</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1314</v>
      </c>
      <c r="P60" s="163" t="s">
        <v>1314</v>
      </c>
      <c r="Q60" s="26" t="s">
        <v>978</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1314</v>
      </c>
      <c r="P61" s="163" t="s">
        <v>1314</v>
      </c>
      <c r="Q61" s="26" t="s">
        <v>978</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1314</v>
      </c>
      <c r="P62" s="163" t="s">
        <v>1314</v>
      </c>
      <c r="Q62" s="26" t="s">
        <v>978</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1314</v>
      </c>
      <c r="P63" s="163" t="s">
        <v>1314</v>
      </c>
      <c r="Q63" s="26" t="s">
        <v>978</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1314</v>
      </c>
      <c r="P64" s="163" t="s">
        <v>1314</v>
      </c>
      <c r="Q64" s="26" t="s">
        <v>978</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1314</v>
      </c>
      <c r="P65" s="163" t="s">
        <v>1314</v>
      </c>
      <c r="Q65" s="26" t="s">
        <v>978</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1314</v>
      </c>
      <c r="P66" s="163" t="s">
        <v>1314</v>
      </c>
      <c r="Q66" s="26" t="s">
        <v>978</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1314</v>
      </c>
      <c r="P67" s="163" t="s">
        <v>1314</v>
      </c>
      <c r="Q67" s="26" t="s">
        <v>978</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1314</v>
      </c>
      <c r="P68" s="163" t="s">
        <v>1314</v>
      </c>
      <c r="Q68" s="26" t="s">
        <v>978</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1314</v>
      </c>
      <c r="P69" s="163" t="s">
        <v>1314</v>
      </c>
      <c r="Q69" s="26" t="s">
        <v>978</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1314</v>
      </c>
      <c r="P70" s="163" t="s">
        <v>1314</v>
      </c>
      <c r="Q70" s="26" t="s">
        <v>978</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1314</v>
      </c>
      <c r="P71" s="163" t="s">
        <v>1314</v>
      </c>
      <c r="Q71" s="26" t="s">
        <v>978</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1314</v>
      </c>
      <c r="P72" s="163" t="s">
        <v>1314</v>
      </c>
      <c r="Q72" s="26" t="s">
        <v>978</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1314</v>
      </c>
      <c r="P73" s="163" t="s">
        <v>1314</v>
      </c>
      <c r="Q73" s="26" t="s">
        <v>978</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1314</v>
      </c>
      <c r="P74" s="163" t="s">
        <v>1314</v>
      </c>
      <c r="Q74" s="26" t="s">
        <v>978</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1314</v>
      </c>
      <c r="P75" s="163" t="s">
        <v>1314</v>
      </c>
      <c r="Q75" s="26" t="s">
        <v>978</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51"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42" si="10">IF(
  AND($A75&lt;&gt;"",$O75&lt;&gt;"-",$O75&lt;&gt;""),
  (
    "schtasks /create /tn """&amp;$O75&amp;""" /tr """&amp;$C75&amp;""" /sc daily /st "&amp;$P75&amp;" /rl highest"
  ),
  ""
)</f>
        <v/>
      </c>
      <c r="AH75" s="13" t="str">
        <f t="shared" ref="AH75:AH142" si="11">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1314</v>
      </c>
      <c r="P76" s="163" t="s">
        <v>1314</v>
      </c>
      <c r="Q76" s="26" t="s">
        <v>978</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1314</v>
      </c>
      <c r="P77" s="163" t="s">
        <v>1314</v>
      </c>
      <c r="Q77" s="26" t="s">
        <v>978</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1314</v>
      </c>
      <c r="P78" s="163" t="s">
        <v>1314</v>
      </c>
      <c r="Q78" s="26" t="s">
        <v>978</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1314</v>
      </c>
      <c r="P79" s="163" t="s">
        <v>1314</v>
      </c>
      <c r="Q79" s="26" t="s">
        <v>978</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1314</v>
      </c>
      <c r="P80" s="163" t="s">
        <v>1314</v>
      </c>
      <c r="Q80" s="26" t="s">
        <v>978</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1314</v>
      </c>
      <c r="P81" s="163" t="s">
        <v>1314</v>
      </c>
      <c r="Q81" s="26" t="s">
        <v>978</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1314</v>
      </c>
      <c r="P82" s="163" t="s">
        <v>1314</v>
      </c>
      <c r="Q82" s="26" t="s">
        <v>978</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1314</v>
      </c>
      <c r="P83" s="163" t="s">
        <v>1314</v>
      </c>
      <c r="Q83" s="26" t="s">
        <v>978</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1314</v>
      </c>
      <c r="P84" s="163" t="s">
        <v>1314</v>
      </c>
      <c r="Q84" s="26" t="s">
        <v>978</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1314</v>
      </c>
      <c r="P85" s="163" t="s">
        <v>1314</v>
      </c>
      <c r="Q85" s="26" t="s">
        <v>978</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1314</v>
      </c>
      <c r="P86" s="163" t="s">
        <v>1314</v>
      </c>
      <c r="Q86" s="26" t="s">
        <v>978</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1314</v>
      </c>
      <c r="P87" s="163" t="s">
        <v>1314</v>
      </c>
      <c r="Q87" s="26" t="s">
        <v>978</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1314</v>
      </c>
      <c r="P88" s="163" t="s">
        <v>1314</v>
      </c>
      <c r="Q88" s="26" t="s">
        <v>978</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1314</v>
      </c>
      <c r="P89" s="163" t="s">
        <v>1314</v>
      </c>
      <c r="Q89" s="26" t="s">
        <v>978</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1314</v>
      </c>
      <c r="P90" s="163" t="s">
        <v>1314</v>
      </c>
      <c r="Q90" s="26" t="s">
        <v>978</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1314</v>
      </c>
      <c r="P91" s="163" t="s">
        <v>1314</v>
      </c>
      <c r="Q91" s="26" t="s">
        <v>978</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1314</v>
      </c>
      <c r="P92" s="163" t="s">
        <v>1314</v>
      </c>
      <c r="Q92" s="26" t="s">
        <v>978</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1314</v>
      </c>
      <c r="P93" s="163" t="s">
        <v>1314</v>
      </c>
      <c r="Q93" s="26" t="s">
        <v>978</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1314</v>
      </c>
      <c r="P94" s="163" t="s">
        <v>1314</v>
      </c>
      <c r="Q94" s="26" t="s">
        <v>978</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1314</v>
      </c>
      <c r="P95" s="163" t="s">
        <v>1314</v>
      </c>
      <c r="Q95" s="26" t="s">
        <v>978</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1314</v>
      </c>
      <c r="P96" s="163" t="s">
        <v>1314</v>
      </c>
      <c r="Q96" s="26" t="s">
        <v>978</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1314</v>
      </c>
      <c r="P97" s="163" t="s">
        <v>1314</v>
      </c>
      <c r="Q97" s="26" t="s">
        <v>978</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1314</v>
      </c>
      <c r="P98" s="163" t="s">
        <v>1314</v>
      </c>
      <c r="Q98" s="26" t="s">
        <v>978</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1314</v>
      </c>
      <c r="P99" s="163" t="s">
        <v>1314</v>
      </c>
      <c r="Q99" s="26" t="s">
        <v>978</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0</v>
      </c>
      <c r="O100" s="26" t="s">
        <v>1314</v>
      </c>
      <c r="P100" s="163" t="s">
        <v>1314</v>
      </c>
      <c r="Q100" s="26" t="s">
        <v>978</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1314</v>
      </c>
      <c r="P101" s="163" t="s">
        <v>1314</v>
      </c>
      <c r="Q101" s="26" t="s">
        <v>978</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1314</v>
      </c>
      <c r="P102" s="163" t="s">
        <v>1314</v>
      </c>
      <c r="Q102" s="26" t="s">
        <v>978</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1314</v>
      </c>
      <c r="P103" s="163" t="s">
        <v>1314</v>
      </c>
      <c r="Q103" s="26" t="s">
        <v>978</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1221</v>
      </c>
      <c r="N104" s="15" t="s">
        <v>66</v>
      </c>
      <c r="O104" s="26" t="s">
        <v>1314</v>
      </c>
      <c r="P104" s="163" t="s">
        <v>1314</v>
      </c>
      <c r="Q104" s="26" t="s">
        <v>978</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1222</v>
      </c>
      <c r="N105" s="15" t="s">
        <v>66</v>
      </c>
      <c r="O105" s="26" t="s">
        <v>1314</v>
      </c>
      <c r="P105" s="163" t="s">
        <v>1314</v>
      </c>
      <c r="Q105" s="26" t="s">
        <v>978</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1314</v>
      </c>
      <c r="P106" s="163" t="s">
        <v>1314</v>
      </c>
      <c r="Q106" s="26" t="s">
        <v>978</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1314</v>
      </c>
      <c r="P107" s="163" t="s">
        <v>1314</v>
      </c>
      <c r="Q107" s="26" t="s">
        <v>978</v>
      </c>
      <c r="R107" s="9" t="str">
        <f t="shared" ref="R107:R138" si="12">IF(
  AND(
    $A107&lt;&gt;"",
    COUNTIF(C:C,$A107)&gt;1
  ),
  "★NG★",
  ""
)</f>
        <v/>
      </c>
      <c r="S107" s="9" t="str">
        <f t="shared" ref="S107:S142"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1314</v>
      </c>
      <c r="P108" s="163" t="s">
        <v>1314</v>
      </c>
      <c r="Q108" s="26" t="s">
        <v>978</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1314</v>
      </c>
      <c r="P109" s="163" t="s">
        <v>1314</v>
      </c>
      <c r="Q109" s="26" t="s">
        <v>978</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1314</v>
      </c>
      <c r="P110" s="163" t="s">
        <v>1314</v>
      </c>
      <c r="Q110" s="26" t="s">
        <v>978</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1314</v>
      </c>
      <c r="P111" s="163" t="s">
        <v>1314</v>
      </c>
      <c r="Q111" s="26" t="s">
        <v>978</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1314</v>
      </c>
      <c r="P112" s="163" t="s">
        <v>1314</v>
      </c>
      <c r="Q112" s="26" t="s">
        <v>978</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1314</v>
      </c>
      <c r="P113" s="163" t="s">
        <v>1314</v>
      </c>
      <c r="Q113" s="26" t="s">
        <v>978</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1314</v>
      </c>
      <c r="P114" s="163" t="s">
        <v>1314</v>
      </c>
      <c r="Q114" s="26" t="s">
        <v>978</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5" t="s">
        <v>183</v>
      </c>
    </row>
    <row r="115" spans="1:36">
      <c r="A115" s="9" t="s">
        <v>1179</v>
      </c>
      <c r="B115" s="9" t="s">
        <v>1177</v>
      </c>
      <c r="C115" s="9" t="s">
        <v>1176</v>
      </c>
      <c r="D115" s="15" t="s">
        <v>977</v>
      </c>
      <c r="E115" s="26" t="s">
        <v>40</v>
      </c>
      <c r="F115" s="15" t="s">
        <v>0</v>
      </c>
      <c r="G115" s="15" t="s">
        <v>0</v>
      </c>
      <c r="H115" s="9" t="s">
        <v>87</v>
      </c>
      <c r="I115" s="15" t="s">
        <v>0</v>
      </c>
      <c r="J115" s="15" t="s">
        <v>1178</v>
      </c>
      <c r="K115" s="15" t="s">
        <v>1178</v>
      </c>
      <c r="L115" s="97" t="s">
        <v>1178</v>
      </c>
      <c r="M115" s="98" t="s">
        <v>1178</v>
      </c>
      <c r="N115" s="15" t="s">
        <v>1178</v>
      </c>
      <c r="O115" s="26" t="s">
        <v>1314</v>
      </c>
      <c r="P115" s="163" t="s">
        <v>1314</v>
      </c>
      <c r="Q115" s="26" t="s">
        <v>1178</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4">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5" t="s">
        <v>183</v>
      </c>
    </row>
    <row r="116" spans="1:36">
      <c r="A116" s="9" t="s">
        <v>1237</v>
      </c>
      <c r="B116" s="9" t="s">
        <v>1238</v>
      </c>
      <c r="C116" s="9" t="s">
        <v>1236</v>
      </c>
      <c r="D116" s="15" t="s">
        <v>1239</v>
      </c>
      <c r="E116" s="26" t="s">
        <v>1239</v>
      </c>
      <c r="F116" s="15" t="s">
        <v>0</v>
      </c>
      <c r="G116" s="15" t="s">
        <v>0</v>
      </c>
      <c r="H116" s="9" t="s">
        <v>74</v>
      </c>
      <c r="I116" s="15" t="s">
        <v>0</v>
      </c>
      <c r="J116" s="15" t="s">
        <v>977</v>
      </c>
      <c r="K116" s="15" t="s">
        <v>977</v>
      </c>
      <c r="L116" s="97" t="s">
        <v>977</v>
      </c>
      <c r="M116" s="98" t="s">
        <v>977</v>
      </c>
      <c r="N116" s="15" t="s">
        <v>0</v>
      </c>
      <c r="O116" s="26" t="s">
        <v>1314</v>
      </c>
      <c r="P116" s="163" t="s">
        <v>1314</v>
      </c>
      <c r="Q116" s="26" t="s">
        <v>1239</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4"/>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5" t="s">
        <v>183</v>
      </c>
    </row>
    <row r="117" spans="1:36">
      <c r="A117" s="9" t="s">
        <v>1254</v>
      </c>
      <c r="B117" s="9" t="s">
        <v>1255</v>
      </c>
      <c r="C117" s="9" t="s">
        <v>1344</v>
      </c>
      <c r="D117" s="15" t="s">
        <v>977</v>
      </c>
      <c r="E117" s="26" t="s">
        <v>1256</v>
      </c>
      <c r="F117" s="15" t="s">
        <v>0</v>
      </c>
      <c r="G117" s="15" t="s">
        <v>28</v>
      </c>
      <c r="H117" s="9" t="s">
        <v>65</v>
      </c>
      <c r="I117" s="15" t="s">
        <v>0</v>
      </c>
      <c r="J117" s="15" t="s">
        <v>977</v>
      </c>
      <c r="K117" s="15" t="s">
        <v>977</v>
      </c>
      <c r="L117" s="97" t="s">
        <v>977</v>
      </c>
      <c r="M117" s="98" t="s">
        <v>977</v>
      </c>
      <c r="N117" s="15" t="s">
        <v>977</v>
      </c>
      <c r="O117" s="26" t="s">
        <v>1314</v>
      </c>
      <c r="P117" s="163" t="s">
        <v>1314</v>
      </c>
      <c r="Q117" s="26" t="s">
        <v>977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5" t="s">
        <v>183</v>
      </c>
    </row>
    <row r="118" spans="1:36">
      <c r="A118" s="9" t="s">
        <v>1345</v>
      </c>
      <c r="B118" s="9" t="s">
        <v>1343</v>
      </c>
      <c r="C118" s="9" t="s">
        <v>1342</v>
      </c>
      <c r="D118" s="15" t="s">
        <v>977</v>
      </c>
      <c r="E118" s="26" t="s">
        <v>40</v>
      </c>
      <c r="F118" s="15" t="s">
        <v>0</v>
      </c>
      <c r="G118" s="15" t="s">
        <v>28</v>
      </c>
      <c r="H118" s="9" t="s">
        <v>65</v>
      </c>
      <c r="I118" s="15" t="s">
        <v>0</v>
      </c>
      <c r="J118" s="15" t="s">
        <v>977</v>
      </c>
      <c r="K118" s="15" t="s">
        <v>977</v>
      </c>
      <c r="L118" s="97" t="s">
        <v>977</v>
      </c>
      <c r="M118" s="98" t="s">
        <v>977</v>
      </c>
      <c r="N118" s="15" t="s">
        <v>977</v>
      </c>
      <c r="O118" s="26" t="s">
        <v>40</v>
      </c>
      <c r="P118" s="163" t="s">
        <v>40</v>
      </c>
      <c r="Q118" s="26" t="s">
        <v>977</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5" t="s">
        <v>183</v>
      </c>
    </row>
    <row r="119" spans="1:36">
      <c r="A119" s="9" t="s">
        <v>1328</v>
      </c>
      <c r="B119" s="9" t="s">
        <v>1329</v>
      </c>
      <c r="C119" s="9" t="s">
        <v>1327</v>
      </c>
      <c r="D119" s="15" t="s">
        <v>1330</v>
      </c>
      <c r="E119" s="26" t="s">
        <v>1330</v>
      </c>
      <c r="F119" s="15" t="s">
        <v>28</v>
      </c>
      <c r="G119" s="15" t="s">
        <v>0</v>
      </c>
      <c r="H119" s="9" t="s">
        <v>84</v>
      </c>
      <c r="I119" s="15" t="s">
        <v>0</v>
      </c>
      <c r="J119" s="15" t="s">
        <v>1330</v>
      </c>
      <c r="K119" s="15" t="s">
        <v>1330</v>
      </c>
      <c r="L119" s="97" t="s">
        <v>1330</v>
      </c>
      <c r="M119" s="98" t="s">
        <v>1330</v>
      </c>
      <c r="N119" s="15" t="s">
        <v>1330</v>
      </c>
      <c r="O119" s="26" t="s">
        <v>1330</v>
      </c>
      <c r="P119" s="163" t="s">
        <v>1330</v>
      </c>
      <c r="Q119" s="26" t="s">
        <v>1330</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5" t="s">
        <v>183</v>
      </c>
    </row>
    <row r="120" spans="1:36">
      <c r="A120" s="9" t="s">
        <v>1359</v>
      </c>
      <c r="B120" s="9" t="s">
        <v>1360</v>
      </c>
      <c r="C120" s="9" t="s">
        <v>1358</v>
      </c>
      <c r="D120" s="15" t="s">
        <v>40</v>
      </c>
      <c r="E120" s="26" t="s">
        <v>40</v>
      </c>
      <c r="F120" s="15" t="s">
        <v>156</v>
      </c>
      <c r="G120" s="15" t="s">
        <v>0</v>
      </c>
      <c r="H120" s="9" t="s">
        <v>74</v>
      </c>
      <c r="I120" s="15" t="s">
        <v>0</v>
      </c>
      <c r="J120" s="15" t="s">
        <v>40</v>
      </c>
      <c r="K120" s="15" t="s">
        <v>40</v>
      </c>
      <c r="L120" s="97" t="s">
        <v>40</v>
      </c>
      <c r="M120" s="98" t="s">
        <v>40</v>
      </c>
      <c r="N120" s="15" t="s">
        <v>40</v>
      </c>
      <c r="O120" s="26" t="s">
        <v>40</v>
      </c>
      <c r="P120" s="163" t="s">
        <v>40</v>
      </c>
      <c r="Q120" s="26" t="s">
        <v>40</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5" t="s">
        <v>183</v>
      </c>
    </row>
    <row r="121" spans="1:36">
      <c r="A121" s="9" t="s">
        <v>56</v>
      </c>
      <c r="B121" s="9" t="s">
        <v>819</v>
      </c>
      <c r="C121" s="9" t="s">
        <v>95</v>
      </c>
      <c r="D121" s="15" t="s">
        <v>40</v>
      </c>
      <c r="E121" s="26" t="s">
        <v>40</v>
      </c>
      <c r="F121" s="15" t="s">
        <v>175</v>
      </c>
      <c r="G121" s="15" t="s">
        <v>156</v>
      </c>
      <c r="H121" s="9" t="s">
        <v>84</v>
      </c>
      <c r="I121" s="15" t="s">
        <v>877</v>
      </c>
      <c r="J121" s="15" t="s">
        <v>66</v>
      </c>
      <c r="K121" s="15" t="s">
        <v>66</v>
      </c>
      <c r="L121" s="97" t="s">
        <v>66</v>
      </c>
      <c r="M121" s="98" t="s">
        <v>578</v>
      </c>
      <c r="N121" s="15" t="s">
        <v>66</v>
      </c>
      <c r="O121" s="26" t="s">
        <v>1314</v>
      </c>
      <c r="P121" s="163" t="s">
        <v>1314</v>
      </c>
      <c r="Q121" s="26" t="s">
        <v>978</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Menu\Programs\143_Movie_Edit" &amp; "C:\codes\vbs\command\CreateShortcutFile.vbs" "%USERPROFILE%\AppData\Roaming\Microsoft\Windows\Start Menu\Programs\143_Movie_Edit\DVD Shrink（DVDリッピング）.lnk" "C:\prg\DVD Shrink\DVD Shrink 3.2.exe" "" ""</v>
      </c>
      <c r="U121" s="9" t="str">
        <f ca="1">IFERROR(
  VLOOKUP(
    $H121,
    shortcut設定!$F:$J,
    MATCH(
      "ProgramsIndex",
      shortcut設定!$F$12:$J$12,
      0
    ),
    FALSE
  ),
  ""
)</f>
        <v>143</v>
      </c>
      <c r="V121" s="13" t="str">
        <f ca="1">IF(
  AND($A121&lt;&gt;"",$I121="○"),
  shortcut設定!$F$4&amp;"\"&amp;U121&amp;"_"&amp;H121,
  ""
)</f>
        <v>%USERPROFILE%\AppData\Roaming\Microsoft\Windows\Start Menu\Programs\143_Movie_Edit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143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5" t="s">
        <v>183</v>
      </c>
    </row>
    <row r="122" spans="1:36">
      <c r="A122" s="9" t="s">
        <v>680</v>
      </c>
      <c r="B122" s="9" t="s">
        <v>817</v>
      </c>
      <c r="C122" s="9" t="s">
        <v>163</v>
      </c>
      <c r="D122" s="15" t="s">
        <v>40</v>
      </c>
      <c r="E122" s="26" t="s">
        <v>40</v>
      </c>
      <c r="F122" s="15" t="s">
        <v>175</v>
      </c>
      <c r="G122" s="15" t="s">
        <v>156</v>
      </c>
      <c r="H122" s="9" t="s">
        <v>87</v>
      </c>
      <c r="I122" s="15" t="s">
        <v>877</v>
      </c>
      <c r="J122" s="15" t="s">
        <v>66</v>
      </c>
      <c r="K122" s="15" t="s">
        <v>66</v>
      </c>
      <c r="L122" s="97" t="s">
        <v>66</v>
      </c>
      <c r="M122" s="98" t="s">
        <v>578</v>
      </c>
      <c r="N122" s="15" t="s">
        <v>66</v>
      </c>
      <c r="O122" s="26" t="s">
        <v>1314</v>
      </c>
      <c r="P122" s="163" t="s">
        <v>1314</v>
      </c>
      <c r="Q122" s="26" t="s">
        <v>978</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2" s="9" t="str">
        <f ca="1">IFERROR(
  VLOOKUP(
    $H122,
    shortcut設定!$F:$J,
    MATCH(
      "ProgramsIndex",
      shortcut設定!$F$12:$J$12,
      0
    ),
    FALSE
  ),
  ""
)</f>
        <v>162</v>
      </c>
      <c r="V122" s="13" t="str">
        <f ca="1">IF(
  AND($A122&lt;&gt;"",$I122="○"),
  shortcut設定!$F$4&amp;"\"&amp;U122&amp;"_"&amp;H122,
  ""
)</f>
        <v>%USERPROFILE%\AppData\Roaming\Microsoft\Windows\Start Menu\Programs\162_Network_Local</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162</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5" t="s">
        <v>183</v>
      </c>
    </row>
    <row r="123" spans="1:36">
      <c r="A123" s="9" t="s">
        <v>681</v>
      </c>
      <c r="B123" s="9" t="s">
        <v>820</v>
      </c>
      <c r="C123" s="9" t="s">
        <v>166</v>
      </c>
      <c r="D123" s="15" t="s">
        <v>40</v>
      </c>
      <c r="E123" s="26" t="s">
        <v>40</v>
      </c>
      <c r="F123" s="15" t="s">
        <v>175</v>
      </c>
      <c r="G123" s="15" t="s">
        <v>156</v>
      </c>
      <c r="H123" s="9" t="s">
        <v>79</v>
      </c>
      <c r="I123" s="15" t="s">
        <v>877</v>
      </c>
      <c r="J123" s="15" t="s">
        <v>66</v>
      </c>
      <c r="K123" s="15" t="s">
        <v>66</v>
      </c>
      <c r="L123" s="97" t="s">
        <v>66</v>
      </c>
      <c r="M123" s="98" t="s">
        <v>578</v>
      </c>
      <c r="N123" s="15" t="s">
        <v>66</v>
      </c>
      <c r="O123" s="26" t="s">
        <v>1314</v>
      </c>
      <c r="P123" s="163" t="s">
        <v>1314</v>
      </c>
      <c r="Q123" s="26" t="s">
        <v>978</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Menu\Programs\123_Doc_Edit\LibreOffice（Office互換）.lnk" "C:\prg\LibreOffice\program\soffice.exe" "" ""</v>
      </c>
      <c r="U123" s="9" t="str">
        <f ca="1">IFERROR(
  VLOOKUP(
    $H123,
    shortcut設定!$F:$J,
    MATCH(
      "ProgramsIndex",
      shortcut設定!$F$12:$J$12,
      0
    ),
    FALSE
  ),
  ""
)</f>
        <v>123</v>
      </c>
      <c r="V123" s="13" t="str">
        <f ca="1">IF(
  AND($A123&lt;&gt;"",$I123="○"),
  shortcut設定!$F$4&amp;"\"&amp;U123&amp;"_"&amp;H123,
  ""
)</f>
        <v>%USERPROFILE%\AppData\Roaming\Microsoft\Windows\Start Menu\Programs\123_Doc_Edit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123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5" t="s">
        <v>183</v>
      </c>
    </row>
    <row r="124" spans="1:36">
      <c r="A124" s="9" t="s">
        <v>486</v>
      </c>
      <c r="B124" s="9" t="s">
        <v>775</v>
      </c>
      <c r="C124" s="9" t="s">
        <v>167</v>
      </c>
      <c r="D124" s="15" t="s">
        <v>40</v>
      </c>
      <c r="E124" s="26" t="s">
        <v>40</v>
      </c>
      <c r="F124" s="15" t="s">
        <v>175</v>
      </c>
      <c r="G124" s="15" t="s">
        <v>156</v>
      </c>
      <c r="H124" s="9" t="s">
        <v>80</v>
      </c>
      <c r="I124" s="15" t="s">
        <v>877</v>
      </c>
      <c r="J124" s="15" t="s">
        <v>66</v>
      </c>
      <c r="K124" s="15" t="s">
        <v>66</v>
      </c>
      <c r="L124" s="97" t="s">
        <v>66</v>
      </c>
      <c r="M124" s="98" t="s">
        <v>578</v>
      </c>
      <c r="N124" s="15" t="s">
        <v>66</v>
      </c>
      <c r="O124" s="26" t="s">
        <v>1314</v>
      </c>
      <c r="P124" s="163" t="s">
        <v>1314</v>
      </c>
      <c r="Q124" s="26" t="s">
        <v>978</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Menu\Programs\133_Music_Listen" &amp; "C:\codes\vbs\command\CreateShortcutFile.vbs" "%USERPROFILE%\AppData\Roaming\Microsoft\Windows\Start Menu\Programs\133_Music_Listen\iTunes（音楽再生）.lnk" "C:\prg\iTunes\iTunes.exe" "" ""</v>
      </c>
      <c r="U124" s="9" t="str">
        <f ca="1">IFERROR(
  VLOOKUP(
    $H124,
    shortcut設定!$F:$J,
    MATCH(
      "ProgramsIndex",
      shortcut設定!$F$12:$J$12,
      0
    ),
    FALSE
  ),
  ""
)</f>
        <v>133</v>
      </c>
      <c r="V124" s="13" t="str">
        <f ca="1">IF(
  AND($A124&lt;&gt;"",$I124="○"),
  shortcut設定!$F$4&amp;"\"&amp;U124&amp;"_"&amp;H124,
  ""
)</f>
        <v>%USERPROFILE%\AppData\Roaming\Microsoft\Windows\Start Menu\Programs\133_Music_Listen</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133</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5" t="s">
        <v>183</v>
      </c>
    </row>
    <row r="125" spans="1:36">
      <c r="A125" s="9" t="s">
        <v>682</v>
      </c>
      <c r="B125" s="9" t="s">
        <v>821</v>
      </c>
      <c r="C125" s="9" t="s">
        <v>168</v>
      </c>
      <c r="D125" s="15" t="s">
        <v>40</v>
      </c>
      <c r="E125" s="26" t="s">
        <v>40</v>
      </c>
      <c r="F125" s="15" t="s">
        <v>175</v>
      </c>
      <c r="G125" s="15" t="s">
        <v>156</v>
      </c>
      <c r="H125" s="9" t="s">
        <v>81</v>
      </c>
      <c r="I125" s="15" t="s">
        <v>877</v>
      </c>
      <c r="J125" s="15" t="s">
        <v>66</v>
      </c>
      <c r="K125" s="15" t="s">
        <v>66</v>
      </c>
      <c r="L125" s="97" t="s">
        <v>66</v>
      </c>
      <c r="M125" s="98" t="s">
        <v>578</v>
      </c>
      <c r="N125" s="15" t="s">
        <v>66</v>
      </c>
      <c r="O125" s="26" t="s">
        <v>1314</v>
      </c>
      <c r="P125" s="163" t="s">
        <v>1314</v>
      </c>
      <c r="Q125" s="26" t="s">
        <v>978</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5" s="9" t="str">
        <f ca="1">IFERROR(
  VLOOKUP(
    $H125,
    shortcut設定!$F:$J,
    MATCH(
      "ProgramsIndex",
      shortcut設定!$F$12:$J$12,
      0
    ),
    FALSE
  ),
  ""
)</f>
        <v>153</v>
      </c>
      <c r="V125" s="13" t="str">
        <f ca="1">IF(
  AND($A125&lt;&gt;"",$I125="○"),
  shortcut設定!$F$4&amp;"\"&amp;U125&amp;"_"&amp;H125,
  ""
)</f>
        <v>%USERPROFILE%\AppData\Roaming\Microsoft\Windows\Start Menu\Programs\153_Picture_Edit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153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5" t="s">
        <v>183</v>
      </c>
    </row>
    <row r="126" spans="1:36">
      <c r="A126" s="9" t="s">
        <v>683</v>
      </c>
      <c r="B126" s="9" t="s">
        <v>822</v>
      </c>
      <c r="C126" s="9" t="s">
        <v>169</v>
      </c>
      <c r="D126" s="15" t="s">
        <v>40</v>
      </c>
      <c r="E126" s="26" t="s">
        <v>40</v>
      </c>
      <c r="F126" s="15" t="s">
        <v>156</v>
      </c>
      <c r="G126" s="15" t="s">
        <v>175</v>
      </c>
      <c r="H126" s="9" t="s">
        <v>71</v>
      </c>
      <c r="I126" s="15" t="s">
        <v>877</v>
      </c>
      <c r="J126" s="15" t="s">
        <v>66</v>
      </c>
      <c r="K126" s="15" t="s">
        <v>66</v>
      </c>
      <c r="L126" s="97" t="s">
        <v>66</v>
      </c>
      <c r="M126" s="98" t="s">
        <v>578</v>
      </c>
      <c r="N126" s="15" t="s">
        <v>66</v>
      </c>
      <c r="O126" s="26" t="s">
        <v>1314</v>
      </c>
      <c r="P126" s="163" t="s">
        <v>1314</v>
      </c>
      <c r="Q126" s="26" t="s">
        <v>978</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Menu\Programs\161_Network_Global\VcXsrv（X11サーバー）.lnk" "C:\prg\VcXsrv\xlaunch.exe"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5" t="s">
        <v>183</v>
      </c>
    </row>
    <row r="127" spans="1:36">
      <c r="A127" s="9" t="s">
        <v>54</v>
      </c>
      <c r="B127" s="9" t="s">
        <v>823</v>
      </c>
      <c r="C127" s="9" t="s">
        <v>90</v>
      </c>
      <c r="D127" s="15" t="s">
        <v>40</v>
      </c>
      <c r="E127" s="26" t="s">
        <v>40</v>
      </c>
      <c r="F127" s="15" t="s">
        <v>175</v>
      </c>
      <c r="G127" s="15" t="s">
        <v>156</v>
      </c>
      <c r="H127" s="9" t="s">
        <v>70</v>
      </c>
      <c r="I127" s="15" t="s">
        <v>877</v>
      </c>
      <c r="J127" s="15" t="s">
        <v>66</v>
      </c>
      <c r="K127" s="15" t="s">
        <v>66</v>
      </c>
      <c r="L127" s="97" t="s">
        <v>66</v>
      </c>
      <c r="M127" s="98" t="s">
        <v>578</v>
      </c>
      <c r="N127" s="15" t="s">
        <v>66</v>
      </c>
      <c r="O127" s="26" t="s">
        <v>1314</v>
      </c>
      <c r="P127" s="163" t="s">
        <v>1314</v>
      </c>
      <c r="Q127" s="26" t="s">
        <v>978</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Menu\Programs\172_Utility_Other\Anki（暗記補助）.lnk" "C:\prg\Anki\anki.exe" "" ""</v>
      </c>
      <c r="U127" s="9" t="str">
        <f ca="1">IFERROR(
  VLOOKUP(
    $H127,
    shortcut設定!$F:$J,
    MATCH(
      "ProgramsIndex",
      shortcut設定!$F$12:$J$12,
      0
    ),
    FALSE
  ),
  ""
)</f>
        <v>172</v>
      </c>
      <c r="V127" s="13" t="str">
        <f ca="1">IF(
  AND($A127&lt;&gt;"",$I127="○"),
  shortcut設定!$F$4&amp;"\"&amp;U127&amp;"_"&amp;H127,
  ""
)</f>
        <v>%USERPROFILE%\AppData\Roaming\Microsoft\Windows\Start Menu\Programs\172_Utility_Other</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172</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5" t="s">
        <v>183</v>
      </c>
    </row>
    <row r="128" spans="1:36">
      <c r="A128" s="9" t="s">
        <v>684</v>
      </c>
      <c r="B128" s="9" t="s">
        <v>824</v>
      </c>
      <c r="C128" s="9" t="s">
        <v>313</v>
      </c>
      <c r="D128" s="15" t="s">
        <v>40</v>
      </c>
      <c r="E128" s="26" t="s">
        <v>40</v>
      </c>
      <c r="F128" s="15" t="s">
        <v>175</v>
      </c>
      <c r="G128" s="15" t="s">
        <v>156</v>
      </c>
      <c r="H128" s="9" t="s">
        <v>79</v>
      </c>
      <c r="I128" s="15" t="s">
        <v>877</v>
      </c>
      <c r="J128" s="15" t="s">
        <v>66</v>
      </c>
      <c r="K128" s="15" t="s">
        <v>66</v>
      </c>
      <c r="L128" s="97" t="s">
        <v>66</v>
      </c>
      <c r="M128" s="98" t="s">
        <v>578</v>
      </c>
      <c r="N128" s="15" t="s">
        <v>66</v>
      </c>
      <c r="O128" s="26" t="s">
        <v>1314</v>
      </c>
      <c r="P128" s="163" t="s">
        <v>1314</v>
      </c>
      <c r="Q128" s="26" t="s">
        <v>978</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5" t="s">
        <v>183</v>
      </c>
    </row>
    <row r="129" spans="1:36">
      <c r="A129" s="9" t="s">
        <v>685</v>
      </c>
      <c r="B129" s="9" t="s">
        <v>825</v>
      </c>
      <c r="C129" s="9" t="s">
        <v>314</v>
      </c>
      <c r="D129" s="15" t="s">
        <v>40</v>
      </c>
      <c r="E129" s="26" t="s">
        <v>40</v>
      </c>
      <c r="F129" s="15" t="s">
        <v>175</v>
      </c>
      <c r="G129" s="15" t="s">
        <v>156</v>
      </c>
      <c r="H129" s="9" t="s">
        <v>79</v>
      </c>
      <c r="I129" s="15" t="s">
        <v>877</v>
      </c>
      <c r="J129" s="15" t="s">
        <v>66</v>
      </c>
      <c r="K129" s="15" t="s">
        <v>66</v>
      </c>
      <c r="L129" s="97" t="s">
        <v>66</v>
      </c>
      <c r="M129" s="98" t="s">
        <v>578</v>
      </c>
      <c r="N129" s="15" t="s">
        <v>66</v>
      </c>
      <c r="O129" s="26" t="s">
        <v>1314</v>
      </c>
      <c r="P129" s="163" t="s">
        <v>1314</v>
      </c>
      <c r="Q129" s="26" t="s">
        <v>978</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5" t="s">
        <v>183</v>
      </c>
    </row>
    <row r="130" spans="1:36">
      <c r="A130" s="9" t="s">
        <v>1230</v>
      </c>
      <c r="B130" s="9" t="s">
        <v>1231</v>
      </c>
      <c r="C130" s="9" t="s">
        <v>1229</v>
      </c>
      <c r="D130" s="15" t="s">
        <v>977</v>
      </c>
      <c r="E130" s="26" t="s">
        <v>40</v>
      </c>
      <c r="F130" s="15" t="s">
        <v>28</v>
      </c>
      <c r="G130" s="15" t="s">
        <v>0</v>
      </c>
      <c r="H130" s="9" t="s">
        <v>71</v>
      </c>
      <c r="I130" s="15" t="s">
        <v>0</v>
      </c>
      <c r="J130" s="15" t="s">
        <v>977</v>
      </c>
      <c r="K130" s="15" t="s">
        <v>977</v>
      </c>
      <c r="L130" s="97" t="s">
        <v>977</v>
      </c>
      <c r="M130" s="98" t="s">
        <v>977</v>
      </c>
      <c r="N130" s="15" t="s">
        <v>977</v>
      </c>
      <c r="O130" s="26" t="s">
        <v>1314</v>
      </c>
      <c r="P130" s="163" t="s">
        <v>1314</v>
      </c>
      <c r="Q130" s="26" t="s">
        <v>40</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Menu\Programs\161_Network_Global\Steam（ゲーム）.lnk" "C:\prg\Steam\steam.exe"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IF(AND($M130&lt;&gt;"",$M130&lt;&gt;"-")," (&amp;"&amp;$M130&amp;")","")</f>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5" t="s">
        <v>183</v>
      </c>
    </row>
    <row r="131" spans="1:36">
      <c r="A131" s="9" t="s">
        <v>1355</v>
      </c>
      <c r="B131" s="9" t="s">
        <v>1356</v>
      </c>
      <c r="C131" s="9" t="s">
        <v>1354</v>
      </c>
      <c r="D131" s="15" t="s">
        <v>40</v>
      </c>
      <c r="E131" s="26" t="s">
        <v>1357</v>
      </c>
      <c r="F131" s="15" t="s">
        <v>28</v>
      </c>
      <c r="G131" s="15" t="s">
        <v>0</v>
      </c>
      <c r="H131" s="9" t="s">
        <v>70</v>
      </c>
      <c r="I131" s="15" t="s">
        <v>0</v>
      </c>
      <c r="J131" s="15" t="s">
        <v>40</v>
      </c>
      <c r="K131" s="15" t="s">
        <v>40</v>
      </c>
      <c r="L131" s="97" t="s">
        <v>40</v>
      </c>
      <c r="M131" s="98" t="s">
        <v>40</v>
      </c>
      <c r="N131" s="15" t="s">
        <v>977</v>
      </c>
      <c r="O131" s="26" t="s">
        <v>40</v>
      </c>
      <c r="P131" s="163" t="s">
        <v>40</v>
      </c>
      <c r="Q131" s="26" t="s">
        <v>40</v>
      </c>
      <c r="R131" s="9" t="str">
        <f t="shared" si="12"/>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131" s="9" t="str">
        <f ca="1">IFERROR(
  VLOOKUP(
    $H131,
    shortcut設定!$F:$J,
    MATCH(
      "ProgramsIndex",
      shortcut設定!$F$12:$J$12,
      0
    ),
    FALSE
  ),
  ""
)</f>
        <v>172</v>
      </c>
      <c r="V131" s="13" t="str">
        <f ca="1">IF(
  AND($A131&lt;&gt;"",$I131="○"),
  shortcut設定!$F$4&amp;"\"&amp;U131&amp;"_"&amp;H131,
  ""
)</f>
        <v>%USERPROFILE%\AppData\Roaming\Microsoft\Windows\Start Menu\Programs\172_Utility_Other</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172</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5" t="s">
        <v>183</v>
      </c>
    </row>
    <row r="132" spans="1:36">
      <c r="A132" s="9" t="s">
        <v>686</v>
      </c>
      <c r="B132" s="9" t="s">
        <v>750</v>
      </c>
      <c r="C132" s="9" t="s">
        <v>89</v>
      </c>
      <c r="D132" s="15" t="s">
        <v>40</v>
      </c>
      <c r="E132" s="26" t="s">
        <v>40</v>
      </c>
      <c r="F132" s="15" t="s">
        <v>156</v>
      </c>
      <c r="G132" s="15" t="s">
        <v>156</v>
      </c>
      <c r="H132" s="9" t="s">
        <v>71</v>
      </c>
      <c r="I132" s="15" t="s">
        <v>877</v>
      </c>
      <c r="J132" s="15" t="s">
        <v>66</v>
      </c>
      <c r="K132" s="15" t="s">
        <v>66</v>
      </c>
      <c r="L132" s="97" t="s">
        <v>66</v>
      </c>
      <c r="M132" s="98" t="s">
        <v>578</v>
      </c>
      <c r="N132" s="15" t="s">
        <v>877</v>
      </c>
      <c r="O132" s="26" t="s">
        <v>1314</v>
      </c>
      <c r="P132" s="163" t="s">
        <v>1314</v>
      </c>
      <c r="Q132" s="26" t="s">
        <v>978</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0"/>
        <v/>
      </c>
      <c r="AH132" s="13" t="str">
        <f t="shared" si="11"/>
        <v/>
      </c>
      <c r="AI132" s="13" t="str">
        <f>IF(
  AND($A132&lt;&gt;"",$Q132&lt;&gt;"-",$Q132&lt;&gt;""),
  (
    """"&amp;shortcut設定!$F$7&amp;""""&amp;
    " """&amp;$Q132&amp;".lnk"""&amp;
    " """&amp;$C132&amp;""""&amp;
    IF($D132="-"," """""," """&amp;$D132&amp;"""")&amp;
    IF($E132="-"," """""," """&amp;$E132&amp;"""")
  ),
  ""
)</f>
        <v/>
      </c>
      <c r="AJ132" s="95" t="s">
        <v>183</v>
      </c>
    </row>
    <row r="133" spans="1:36">
      <c r="A133" s="9" t="s">
        <v>687</v>
      </c>
      <c r="B133" s="9" t="s">
        <v>826</v>
      </c>
      <c r="C133" s="81" t="s">
        <v>91</v>
      </c>
      <c r="D133" s="15" t="s">
        <v>899</v>
      </c>
      <c r="E133" s="26" t="s">
        <v>40</v>
      </c>
      <c r="F133" s="15" t="s">
        <v>156</v>
      </c>
      <c r="G133" s="15" t="s">
        <v>156</v>
      </c>
      <c r="H133" s="9" t="s">
        <v>79</v>
      </c>
      <c r="I133" s="15" t="s">
        <v>877</v>
      </c>
      <c r="J133" s="15" t="s">
        <v>66</v>
      </c>
      <c r="K133" s="15" t="s">
        <v>66</v>
      </c>
      <c r="L133" s="97" t="s">
        <v>0</v>
      </c>
      <c r="M133" s="98" t="s">
        <v>578</v>
      </c>
      <c r="N133" s="15" t="s">
        <v>66</v>
      </c>
      <c r="O133" s="26" t="s">
        <v>1314</v>
      </c>
      <c r="P133" s="163" t="s">
        <v>1314</v>
      </c>
      <c r="Q133" s="26" t="s">
        <v>978</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9"/>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5" t="s">
        <v>183</v>
      </c>
    </row>
    <row r="134" spans="1:36">
      <c r="A134" s="9" t="s">
        <v>688</v>
      </c>
      <c r="B134" s="9" t="s">
        <v>826</v>
      </c>
      <c r="C134" s="9" t="s">
        <v>92</v>
      </c>
      <c r="D134" s="15" t="s">
        <v>40</v>
      </c>
      <c r="E134" s="26" t="s">
        <v>40</v>
      </c>
      <c r="F134" s="15" t="s">
        <v>156</v>
      </c>
      <c r="G134" s="15" t="s">
        <v>156</v>
      </c>
      <c r="H134" s="9" t="s">
        <v>79</v>
      </c>
      <c r="I134" s="15" t="s">
        <v>877</v>
      </c>
      <c r="J134" s="15" t="s">
        <v>66</v>
      </c>
      <c r="K134" s="15" t="s">
        <v>66</v>
      </c>
      <c r="L134" s="97" t="s">
        <v>66</v>
      </c>
      <c r="M134" s="98" t="s">
        <v>578</v>
      </c>
      <c r="N134" s="15" t="s">
        <v>66</v>
      </c>
      <c r="O134" s="26" t="s">
        <v>1314</v>
      </c>
      <c r="P134" s="163" t="s">
        <v>1314</v>
      </c>
      <c r="Q134" s="26" t="s">
        <v>978</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5" t="s">
        <v>183</v>
      </c>
    </row>
    <row r="135" spans="1:36">
      <c r="A135" s="9" t="s">
        <v>689</v>
      </c>
      <c r="B135" s="9" t="s">
        <v>826</v>
      </c>
      <c r="C135" s="9" t="s">
        <v>93</v>
      </c>
      <c r="D135" s="15" t="s">
        <v>40</v>
      </c>
      <c r="E135" s="26" t="s">
        <v>40</v>
      </c>
      <c r="F135" s="15" t="s">
        <v>156</v>
      </c>
      <c r="G135" s="15" t="s">
        <v>156</v>
      </c>
      <c r="H135" s="9" t="s">
        <v>79</v>
      </c>
      <c r="I135" s="15" t="s">
        <v>877</v>
      </c>
      <c r="J135" s="15" t="s">
        <v>66</v>
      </c>
      <c r="K135" s="15" t="s">
        <v>66</v>
      </c>
      <c r="L135" s="97" t="s">
        <v>66</v>
      </c>
      <c r="M135" s="98" t="s">
        <v>578</v>
      </c>
      <c r="N135" s="15" t="s">
        <v>66</v>
      </c>
      <c r="O135" s="26" t="s">
        <v>1314</v>
      </c>
      <c r="P135" s="163" t="s">
        <v>1314</v>
      </c>
      <c r="Q135" s="26" t="s">
        <v>978</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9"/>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5" t="s">
        <v>183</v>
      </c>
    </row>
    <row r="136" spans="1:36">
      <c r="A136" s="9" t="s">
        <v>690</v>
      </c>
      <c r="B136" s="9" t="s">
        <v>827</v>
      </c>
      <c r="C136" s="9" t="s">
        <v>94</v>
      </c>
      <c r="D136" s="15" t="s">
        <v>40</v>
      </c>
      <c r="E136" s="26" t="s">
        <v>40</v>
      </c>
      <c r="F136" s="15" t="s">
        <v>156</v>
      </c>
      <c r="G136" s="15" t="s">
        <v>156</v>
      </c>
      <c r="H136" s="9" t="s">
        <v>71</v>
      </c>
      <c r="I136" s="15" t="s">
        <v>877</v>
      </c>
      <c r="J136" s="15" t="s">
        <v>66</v>
      </c>
      <c r="K136" s="15" t="s">
        <v>66</v>
      </c>
      <c r="L136" s="97" t="s">
        <v>66</v>
      </c>
      <c r="M136" s="98" t="s">
        <v>578</v>
      </c>
      <c r="N136" s="15" t="s">
        <v>66</v>
      </c>
      <c r="O136" s="26" t="s">
        <v>1314</v>
      </c>
      <c r="P136" s="163" t="s">
        <v>1314</v>
      </c>
      <c r="Q136" s="26" t="s">
        <v>978</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9"/>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5" t="s">
        <v>183</v>
      </c>
    </row>
    <row r="137" spans="1:36">
      <c r="A137" s="9" t="s">
        <v>691</v>
      </c>
      <c r="B137" s="9" t="s">
        <v>828</v>
      </c>
      <c r="C137" s="9" t="s">
        <v>888</v>
      </c>
      <c r="D137" s="15" t="s">
        <v>40</v>
      </c>
      <c r="E137" s="26" t="s">
        <v>40</v>
      </c>
      <c r="F137" s="15" t="s">
        <v>175</v>
      </c>
      <c r="G137" s="15" t="s">
        <v>156</v>
      </c>
      <c r="H137" s="9" t="s">
        <v>81</v>
      </c>
      <c r="I137" s="15" t="s">
        <v>877</v>
      </c>
      <c r="J137" s="15" t="s">
        <v>66</v>
      </c>
      <c r="K137" s="15" t="s">
        <v>66</v>
      </c>
      <c r="L137" s="97" t="s">
        <v>66</v>
      </c>
      <c r="M137" s="98" t="s">
        <v>578</v>
      </c>
      <c r="N137" s="15" t="s">
        <v>66</v>
      </c>
      <c r="O137" s="26" t="s">
        <v>1314</v>
      </c>
      <c r="P137" s="163" t="s">
        <v>1314</v>
      </c>
      <c r="Q137" s="26" t="s">
        <v>978</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9"/>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5" t="s">
        <v>183</v>
      </c>
    </row>
    <row r="138" spans="1:36">
      <c r="A138" s="9" t="s">
        <v>886</v>
      </c>
      <c r="B138" s="9" t="s">
        <v>887</v>
      </c>
      <c r="C138" s="9" t="s">
        <v>889</v>
      </c>
      <c r="D138" s="15" t="s">
        <v>40</v>
      </c>
      <c r="E138" s="26" t="s">
        <v>40</v>
      </c>
      <c r="F138" s="15" t="s">
        <v>28</v>
      </c>
      <c r="G138" s="15" t="s">
        <v>0</v>
      </c>
      <c r="H138" s="9" t="s">
        <v>67</v>
      </c>
      <c r="I138" s="15" t="s">
        <v>0</v>
      </c>
      <c r="J138" s="15" t="s">
        <v>582</v>
      </c>
      <c r="K138" s="15" t="s">
        <v>40</v>
      </c>
      <c r="L138" s="97" t="s">
        <v>582</v>
      </c>
      <c r="M138" s="98" t="s">
        <v>582</v>
      </c>
      <c r="N138" s="15" t="s">
        <v>582</v>
      </c>
      <c r="O138" s="26" t="s">
        <v>1314</v>
      </c>
      <c r="P138" s="163" t="s">
        <v>1314</v>
      </c>
      <c r="Q138" s="26" t="s">
        <v>978</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5" t="s">
        <v>183</v>
      </c>
    </row>
    <row r="139" spans="1:36">
      <c r="A139" s="9" t="s">
        <v>891</v>
      </c>
      <c r="B139" s="9" t="s">
        <v>894</v>
      </c>
      <c r="C139" s="9" t="s">
        <v>890</v>
      </c>
      <c r="D139" s="15" t="s">
        <v>40</v>
      </c>
      <c r="E139" s="26" t="s">
        <v>40</v>
      </c>
      <c r="F139" s="15" t="s">
        <v>28</v>
      </c>
      <c r="G139" s="15" t="s">
        <v>0</v>
      </c>
      <c r="H139" s="9" t="s">
        <v>71</v>
      </c>
      <c r="I139" s="15" t="s">
        <v>0</v>
      </c>
      <c r="J139" s="15" t="s">
        <v>582</v>
      </c>
      <c r="K139" s="15" t="s">
        <v>40</v>
      </c>
      <c r="L139" s="97" t="s">
        <v>582</v>
      </c>
      <c r="M139" s="98" t="s">
        <v>582</v>
      </c>
      <c r="N139" s="15" t="s">
        <v>582</v>
      </c>
      <c r="O139" s="26" t="s">
        <v>1314</v>
      </c>
      <c r="P139" s="163" t="s">
        <v>1314</v>
      </c>
      <c r="Q139" s="26" t="s">
        <v>978</v>
      </c>
      <c r="R139" s="9" t="str">
        <f t="shared" ref="R139:R170" si="15">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5" t="s">
        <v>183</v>
      </c>
    </row>
    <row r="140" spans="1:36">
      <c r="A140" s="9" t="s">
        <v>893</v>
      </c>
      <c r="B140" s="9" t="s">
        <v>894</v>
      </c>
      <c r="C140" s="9" t="s">
        <v>892</v>
      </c>
      <c r="D140" s="15" t="s">
        <v>40</v>
      </c>
      <c r="E140" s="26" t="s">
        <v>40</v>
      </c>
      <c r="F140" s="15" t="s">
        <v>0</v>
      </c>
      <c r="G140" s="15" t="s">
        <v>28</v>
      </c>
      <c r="H140" s="9" t="s">
        <v>71</v>
      </c>
      <c r="I140" s="15" t="s">
        <v>0</v>
      </c>
      <c r="J140" s="15" t="s">
        <v>582</v>
      </c>
      <c r="K140" s="15" t="s">
        <v>40</v>
      </c>
      <c r="L140" s="97" t="s">
        <v>582</v>
      </c>
      <c r="M140" s="98" t="s">
        <v>582</v>
      </c>
      <c r="N140" s="15" t="s">
        <v>582</v>
      </c>
      <c r="O140" s="26" t="s">
        <v>1314</v>
      </c>
      <c r="P140" s="163" t="s">
        <v>1314</v>
      </c>
      <c r="Q140" s="26" t="s">
        <v>978</v>
      </c>
      <c r="R140" s="9" t="str">
        <f t="shared" si="15"/>
        <v/>
      </c>
      <c r="S140" s="9" t="str">
        <f t="shared" si="13"/>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10"/>
        <v/>
      </c>
      <c r="AH140" s="13" t="str">
        <f t="shared" si="11"/>
        <v/>
      </c>
      <c r="AI140" s="13" t="str">
        <f>IF(
  AND($A140&lt;&gt;"",$Q140&lt;&gt;"-",$Q140&lt;&gt;""),
  (
    """"&amp;shortcut設定!$F$7&amp;""""&amp;
    " """&amp;$Q140&amp;".lnk"""&amp;
    " """&amp;$C140&amp;""""&amp;
    IF($D140="-"," """""," """&amp;$D140&amp;"""")&amp;
    IF($E140="-"," """""," """&amp;$E140&amp;"""")
  ),
  ""
)</f>
        <v/>
      </c>
      <c r="AJ140" s="95" t="s">
        <v>183</v>
      </c>
    </row>
    <row r="141" spans="1:36">
      <c r="A141" s="9" t="s">
        <v>1191</v>
      </c>
      <c r="B141" s="9" t="s">
        <v>1193</v>
      </c>
      <c r="C141" s="9" t="s">
        <v>1190</v>
      </c>
      <c r="D141" s="15" t="s">
        <v>40</v>
      </c>
      <c r="E141" s="26" t="s">
        <v>1232</v>
      </c>
      <c r="F141" s="15" t="s">
        <v>0</v>
      </c>
      <c r="G141" s="15" t="s">
        <v>0</v>
      </c>
      <c r="H141" s="9" t="s">
        <v>70</v>
      </c>
      <c r="I141" s="15" t="s">
        <v>0</v>
      </c>
      <c r="J141" s="15" t="s">
        <v>1192</v>
      </c>
      <c r="K141" s="15" t="s">
        <v>40</v>
      </c>
      <c r="L141" s="97" t="s">
        <v>40</v>
      </c>
      <c r="M141" s="98" t="s">
        <v>40</v>
      </c>
      <c r="N141" s="15" t="s">
        <v>40</v>
      </c>
      <c r="O141" s="26" t="s">
        <v>1314</v>
      </c>
      <c r="P141" s="163" t="s">
        <v>1314</v>
      </c>
      <c r="Q141" s="26" t="s">
        <v>40</v>
      </c>
      <c r="R141" s="9" t="str">
        <f t="shared" si="15"/>
        <v/>
      </c>
      <c r="S141" s="9" t="str">
        <f t="shared" si="13"/>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IF(AND($M141&lt;&gt;"",$M141&lt;&gt;"-")," (&amp;"&amp;$M141&amp;")","")</f>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10"/>
        <v/>
      </c>
      <c r="AH141" s="13" t="str">
        <f t="shared" si="11"/>
        <v/>
      </c>
      <c r="AI141" s="13" t="str">
        <f>IF(
  AND($A141&lt;&gt;"",$Q141&lt;&gt;"-",$Q141&lt;&gt;""),
  (
    """"&amp;shortcut設定!$F$7&amp;""""&amp;
    " """&amp;$Q141&amp;".lnk"""&amp;
    " """&amp;$C141&amp;""""&amp;
    IF($D141="-"," """""," """&amp;$D141&amp;"""")&amp;
    IF($E141="-"," """""," """&amp;$E141&amp;"""")
  ),
  ""
)</f>
        <v/>
      </c>
      <c r="AJ141" s="95" t="s">
        <v>183</v>
      </c>
    </row>
    <row r="142" spans="1:36">
      <c r="A142" s="9" t="s">
        <v>1191</v>
      </c>
      <c r="B142" s="9" t="s">
        <v>1234</v>
      </c>
      <c r="C142" s="9" t="s">
        <v>1233</v>
      </c>
      <c r="D142" s="15" t="s">
        <v>1235</v>
      </c>
      <c r="E142" s="26" t="s">
        <v>40</v>
      </c>
      <c r="F142" s="15" t="s">
        <v>0</v>
      </c>
      <c r="G142" s="15" t="s">
        <v>0</v>
      </c>
      <c r="H142" s="9" t="s">
        <v>70</v>
      </c>
      <c r="I142" s="15" t="s">
        <v>0</v>
      </c>
      <c r="J142" s="15" t="s">
        <v>1192</v>
      </c>
      <c r="K142" s="15" t="s">
        <v>40</v>
      </c>
      <c r="L142" s="97" t="s">
        <v>40</v>
      </c>
      <c r="M142" s="98" t="s">
        <v>40</v>
      </c>
      <c r="N142" s="15" t="s">
        <v>40</v>
      </c>
      <c r="O142" s="26" t="s">
        <v>1314</v>
      </c>
      <c r="P142" s="163" t="s">
        <v>1314</v>
      </c>
      <c r="Q142" s="26" t="s">
        <v>40</v>
      </c>
      <c r="R142" s="9" t="str">
        <f t="shared" si="15"/>
        <v/>
      </c>
      <c r="S142" s="9" t="str">
        <f t="shared" si="13"/>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IF(AND($M142&lt;&gt;"",$M142&lt;&gt;"-")," (&amp;"&amp;$M142&amp;")","")</f>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10"/>
        <v/>
      </c>
      <c r="AH142" s="13" t="str">
        <f t="shared" si="11"/>
        <v/>
      </c>
      <c r="AI142" s="13" t="str">
        <f>IF(
  AND($A142&lt;&gt;"",$Q142&lt;&gt;"-",$Q142&lt;&gt;""),
  (
    """"&amp;shortcut設定!$F$7&amp;""""&amp;
    " """&amp;$Q142&amp;".lnk"""&amp;
    " """&amp;$C142&amp;""""&amp;
    IF($D142="-"," """""," """&amp;$D142&amp;"""")&amp;
    IF($E142="-"," """""," """&amp;$E142&amp;"""")
  ),
  ""
)</f>
        <v/>
      </c>
      <c r="AJ142" s="95" t="s">
        <v>183</v>
      </c>
    </row>
    <row r="143" spans="1:36">
      <c r="A143" s="9" t="s">
        <v>692</v>
      </c>
      <c r="B143" s="9" t="s">
        <v>829</v>
      </c>
      <c r="C143" s="9" t="s">
        <v>96</v>
      </c>
      <c r="D143" s="15" t="s">
        <v>40</v>
      </c>
      <c r="E143" s="26" t="s">
        <v>40</v>
      </c>
      <c r="F143" s="15" t="s">
        <v>0</v>
      </c>
      <c r="G143" s="15" t="s">
        <v>0</v>
      </c>
      <c r="H143" s="9" t="s">
        <v>550</v>
      </c>
      <c r="I143" s="15" t="s">
        <v>66</v>
      </c>
      <c r="J143" s="15" t="s">
        <v>66</v>
      </c>
      <c r="K143" s="15" t="s">
        <v>66</v>
      </c>
      <c r="L143" s="97" t="s">
        <v>66</v>
      </c>
      <c r="M143" s="98" t="s">
        <v>578</v>
      </c>
      <c r="N143" s="15" t="s">
        <v>877</v>
      </c>
      <c r="O143" s="26" t="s">
        <v>1314</v>
      </c>
      <c r="P143" s="163" t="s">
        <v>1314</v>
      </c>
      <c r="Q143" s="26" t="s">
        <v>978</v>
      </c>
      <c r="R143" s="9" t="str">
        <f t="shared" si="15"/>
        <v/>
      </c>
      <c r="S143" s="9" t="str">
        <f t="shared" ref="S143:S174" si="16">IF(
  OR(
    $H143="",
    $H143="-",
    COUNTIF(カテゴリ,$H143)&gt;0
  ),
  "",
  "★NG★"
)</f>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9"/>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ref="AG143:AG198" si="17">IF(
  AND($A143&lt;&gt;"",$O143&lt;&gt;"-",$O143&lt;&gt;""),
  (
    "schtasks /create /tn """&amp;$O143&amp;""" /tr """&amp;$C143&amp;""" /sc daily /st "&amp;$P143&amp;" /rl highest"
  ),
  ""
)</f>
        <v/>
      </c>
      <c r="AH143" s="13" t="str">
        <f t="shared" ref="AH143:AH198" si="18">IF(
  AND($A143&lt;&gt;"",$O143&lt;&gt;"-",$O143&lt;&gt;""),
  (
    "schtasks /delete /tn """&amp;$O143&amp;""""
  ),
  ""
)</f>
        <v/>
      </c>
      <c r="AI143" s="13" t="str">
        <f>IF(
  AND($A143&lt;&gt;"",$Q143&lt;&gt;"-",$Q143&lt;&gt;""),
  (
    """"&amp;shortcut設定!$F$7&amp;""""&amp;
    " """&amp;$Q143&amp;".lnk"""&amp;
    " """&amp;$C143&amp;""""&amp;
    IF($D143="-"," """""," """&amp;$D143&amp;"""")&amp;
    IF($E143="-"," """""," """&amp;$E143&amp;"""")
  ),
  ""
)</f>
        <v/>
      </c>
      <c r="AJ143" s="95" t="s">
        <v>183</v>
      </c>
    </row>
    <row r="144" spans="1:36">
      <c r="A144" s="9" t="s">
        <v>693</v>
      </c>
      <c r="B144" s="9" t="s">
        <v>830</v>
      </c>
      <c r="C144" s="9" t="s">
        <v>574</v>
      </c>
      <c r="D144" s="15" t="s">
        <v>40</v>
      </c>
      <c r="E144" s="26" t="s">
        <v>40</v>
      </c>
      <c r="F144" s="15" t="s">
        <v>0</v>
      </c>
      <c r="G144" s="15" t="s">
        <v>0</v>
      </c>
      <c r="H144" s="9" t="s">
        <v>550</v>
      </c>
      <c r="I144" s="15" t="s">
        <v>66</v>
      </c>
      <c r="J144" s="15" t="s">
        <v>66</v>
      </c>
      <c r="K144" s="15" t="s">
        <v>66</v>
      </c>
      <c r="L144" s="97" t="s">
        <v>877</v>
      </c>
      <c r="M144" s="98" t="s">
        <v>578</v>
      </c>
      <c r="N144" s="15" t="s">
        <v>66</v>
      </c>
      <c r="O144" s="26" t="s">
        <v>1314</v>
      </c>
      <c r="P144" s="163" t="s">
        <v>1314</v>
      </c>
      <c r="Q144" s="26" t="s">
        <v>978</v>
      </c>
      <c r="R144" s="9" t="str">
        <f t="shared" si="15"/>
        <v/>
      </c>
      <c r="S144" s="9" t="str">
        <f t="shared" si="16"/>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17"/>
        <v/>
      </c>
      <c r="AH144" s="13" t="str">
        <f t="shared" si="18"/>
        <v/>
      </c>
      <c r="AI144" s="13" t="str">
        <f>IF(
  AND($A144&lt;&gt;"",$Q144&lt;&gt;"-",$Q144&lt;&gt;""),
  (
    """"&amp;shortcut設定!$F$7&amp;""""&amp;
    " """&amp;$Q144&amp;".lnk"""&amp;
    " """&amp;$C144&amp;""""&amp;
    IF($D144="-"," """""," """&amp;$D144&amp;"""")&amp;
    IF($E144="-"," """""," """&amp;$E144&amp;"""")
  ),
  ""
)</f>
        <v/>
      </c>
      <c r="AJ144" s="95" t="s">
        <v>183</v>
      </c>
    </row>
    <row r="145" spans="1:36">
      <c r="A145" s="9" t="s">
        <v>694</v>
      </c>
      <c r="B145" s="9" t="s">
        <v>831</v>
      </c>
      <c r="C145" s="9" t="s">
        <v>97</v>
      </c>
      <c r="D145" s="15" t="s">
        <v>40</v>
      </c>
      <c r="E145" s="26" t="s">
        <v>40</v>
      </c>
      <c r="F145" s="15" t="s">
        <v>0</v>
      </c>
      <c r="G145" s="15" t="s">
        <v>0</v>
      </c>
      <c r="H145" s="9" t="s">
        <v>550</v>
      </c>
      <c r="I145" s="15" t="s">
        <v>66</v>
      </c>
      <c r="J145" s="15" t="s">
        <v>66</v>
      </c>
      <c r="K145" s="15" t="s">
        <v>66</v>
      </c>
      <c r="L145" s="97" t="s">
        <v>877</v>
      </c>
      <c r="M145" s="98" t="s">
        <v>578</v>
      </c>
      <c r="N145" s="15" t="s">
        <v>66</v>
      </c>
      <c r="O145" s="26" t="s">
        <v>1314</v>
      </c>
      <c r="P145" s="163" t="s">
        <v>1314</v>
      </c>
      <c r="Q145" s="26" t="s">
        <v>978</v>
      </c>
      <c r="R145" s="9" t="str">
        <f t="shared" si="15"/>
        <v/>
      </c>
      <c r="S145" s="9" t="str">
        <f t="shared" si="16"/>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17"/>
        <v/>
      </c>
      <c r="AH145" s="13" t="str">
        <f t="shared" si="18"/>
        <v/>
      </c>
      <c r="AI145" s="13" t="str">
        <f>IF(
  AND($A145&lt;&gt;"",$Q145&lt;&gt;"-",$Q145&lt;&gt;""),
  (
    """"&amp;shortcut設定!$F$7&amp;""""&amp;
    " """&amp;$Q145&amp;".lnk"""&amp;
    " """&amp;$C145&amp;""""&amp;
    IF($D145="-"," """""," """&amp;$D145&amp;"""")&amp;
    IF($E145="-"," """""," """&amp;$E145&amp;"""")
  ),
  ""
)</f>
        <v/>
      </c>
      <c r="AJ145" s="95" t="s">
        <v>183</v>
      </c>
    </row>
    <row r="146" spans="1:36">
      <c r="A146" s="9" t="s">
        <v>695</v>
      </c>
      <c r="B146" s="9" t="s">
        <v>832</v>
      </c>
      <c r="C146" s="9" t="s">
        <v>98</v>
      </c>
      <c r="D146" s="15" t="s">
        <v>40</v>
      </c>
      <c r="E146" s="26" t="s">
        <v>40</v>
      </c>
      <c r="F146" s="15" t="s">
        <v>0</v>
      </c>
      <c r="G146" s="15" t="s">
        <v>0</v>
      </c>
      <c r="H146" s="9" t="s">
        <v>550</v>
      </c>
      <c r="I146" s="15" t="s">
        <v>66</v>
      </c>
      <c r="J146" s="15" t="s">
        <v>66</v>
      </c>
      <c r="K146" s="15" t="s">
        <v>66</v>
      </c>
      <c r="L146" s="97" t="s">
        <v>877</v>
      </c>
      <c r="M146" s="98" t="s">
        <v>578</v>
      </c>
      <c r="N146" s="15" t="s">
        <v>66</v>
      </c>
      <c r="O146" s="26" t="s">
        <v>1314</v>
      </c>
      <c r="P146" s="163" t="s">
        <v>1314</v>
      </c>
      <c r="Q146" s="26" t="s">
        <v>978</v>
      </c>
      <c r="R146" s="9" t="str">
        <f t="shared" si="15"/>
        <v/>
      </c>
      <c r="S146" s="9" t="str">
        <f t="shared" si="16"/>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9"/>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17"/>
        <v/>
      </c>
      <c r="AH146" s="13" t="str">
        <f t="shared" si="18"/>
        <v/>
      </c>
      <c r="AI146" s="13" t="str">
        <f>IF(
  AND($A146&lt;&gt;"",$Q146&lt;&gt;"-",$Q146&lt;&gt;""),
  (
    """"&amp;shortcut設定!$F$7&amp;""""&amp;
    " """&amp;$Q146&amp;".lnk"""&amp;
    " """&amp;$C146&amp;""""&amp;
    IF($D146="-"," """""," """&amp;$D146&amp;"""")&amp;
    IF($E146="-"," """""," """&amp;$E146&amp;"""")
  ),
  ""
)</f>
        <v/>
      </c>
      <c r="AJ146" s="95" t="s">
        <v>183</v>
      </c>
    </row>
    <row r="147" spans="1:36">
      <c r="A147" s="9" t="s">
        <v>696</v>
      </c>
      <c r="B147" s="9" t="s">
        <v>833</v>
      </c>
      <c r="C147" s="9" t="s">
        <v>99</v>
      </c>
      <c r="D147" s="15" t="s">
        <v>40</v>
      </c>
      <c r="E147" s="26" t="s">
        <v>40</v>
      </c>
      <c r="F147" s="15" t="s">
        <v>0</v>
      </c>
      <c r="G147" s="15" t="s">
        <v>0</v>
      </c>
      <c r="H147" s="9" t="s">
        <v>550</v>
      </c>
      <c r="I147" s="15" t="s">
        <v>66</v>
      </c>
      <c r="J147" s="15" t="s">
        <v>66</v>
      </c>
      <c r="K147" s="15" t="s">
        <v>66</v>
      </c>
      <c r="L147" s="97" t="s">
        <v>877</v>
      </c>
      <c r="M147" s="98" t="s">
        <v>578</v>
      </c>
      <c r="N147" s="15" t="s">
        <v>66</v>
      </c>
      <c r="O147" s="26" t="s">
        <v>1314</v>
      </c>
      <c r="P147" s="163" t="s">
        <v>1314</v>
      </c>
      <c r="Q147" s="26" t="s">
        <v>978</v>
      </c>
      <c r="R147" s="9" t="str">
        <f t="shared" si="15"/>
        <v/>
      </c>
      <c r="S147" s="9" t="str">
        <f t="shared" si="16"/>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9"/>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17"/>
        <v/>
      </c>
      <c r="AH147" s="13" t="str">
        <f t="shared" si="18"/>
        <v/>
      </c>
      <c r="AI147" s="13" t="str">
        <f>IF(
  AND($A147&lt;&gt;"",$Q147&lt;&gt;"-",$Q147&lt;&gt;""),
  (
    """"&amp;shortcut設定!$F$7&amp;""""&amp;
    " """&amp;$Q147&amp;".lnk"""&amp;
    " """&amp;$C147&amp;""""&amp;
    IF($D147="-"," """""," """&amp;$D147&amp;"""")&amp;
    IF($E147="-"," """""," """&amp;$E147&amp;"""")
  ),
  ""
)</f>
        <v/>
      </c>
      <c r="AJ147" s="95" t="s">
        <v>183</v>
      </c>
    </row>
    <row r="148" spans="1:36">
      <c r="A148" s="9" t="s">
        <v>697</v>
      </c>
      <c r="B148" s="9" t="s">
        <v>834</v>
      </c>
      <c r="C148" s="9" t="s">
        <v>100</v>
      </c>
      <c r="D148" s="15" t="s">
        <v>40</v>
      </c>
      <c r="E148" s="26" t="s">
        <v>40</v>
      </c>
      <c r="F148" s="15" t="s">
        <v>0</v>
      </c>
      <c r="G148" s="15" t="s">
        <v>0</v>
      </c>
      <c r="H148" s="9" t="s">
        <v>550</v>
      </c>
      <c r="I148" s="15" t="s">
        <v>66</v>
      </c>
      <c r="J148" s="15" t="s">
        <v>66</v>
      </c>
      <c r="K148" s="15" t="s">
        <v>66</v>
      </c>
      <c r="L148" s="97" t="s">
        <v>877</v>
      </c>
      <c r="M148" s="98" t="s">
        <v>578</v>
      </c>
      <c r="N148" s="15" t="s">
        <v>66</v>
      </c>
      <c r="O148" s="26" t="s">
        <v>1314</v>
      </c>
      <c r="P148" s="163" t="s">
        <v>1314</v>
      </c>
      <c r="Q148" s="26" t="s">
        <v>978</v>
      </c>
      <c r="R148" s="9" t="str">
        <f t="shared" si="15"/>
        <v/>
      </c>
      <c r="S148" s="9" t="str">
        <f t="shared" si="16"/>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9"/>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17"/>
        <v/>
      </c>
      <c r="AH148" s="13" t="str">
        <f t="shared" si="18"/>
        <v/>
      </c>
      <c r="AI148" s="13" t="str">
        <f>IF(
  AND($A148&lt;&gt;"",$Q148&lt;&gt;"-",$Q148&lt;&gt;""),
  (
    """"&amp;shortcut設定!$F$7&amp;""""&amp;
    " """&amp;$Q148&amp;".lnk"""&amp;
    " """&amp;$C148&amp;""""&amp;
    IF($D148="-"," """""," """&amp;$D148&amp;"""")&amp;
    IF($E148="-"," """""," """&amp;$E148&amp;"""")
  ),
  ""
)</f>
        <v/>
      </c>
      <c r="AJ148" s="95" t="s">
        <v>183</v>
      </c>
    </row>
    <row r="149" spans="1:36">
      <c r="A149" s="9" t="s">
        <v>698</v>
      </c>
      <c r="B149" s="9" t="s">
        <v>835</v>
      </c>
      <c r="C149" s="9" t="s">
        <v>102</v>
      </c>
      <c r="D149" s="15" t="s">
        <v>40</v>
      </c>
      <c r="E149" s="26" t="s">
        <v>40</v>
      </c>
      <c r="F149" s="15" t="s">
        <v>0</v>
      </c>
      <c r="G149" s="15" t="s">
        <v>0</v>
      </c>
      <c r="H149" s="9" t="s">
        <v>550</v>
      </c>
      <c r="I149" s="15" t="s">
        <v>66</v>
      </c>
      <c r="J149" s="15" t="s">
        <v>66</v>
      </c>
      <c r="K149" s="15" t="s">
        <v>66</v>
      </c>
      <c r="L149" s="97" t="s">
        <v>66</v>
      </c>
      <c r="M149" s="98" t="s">
        <v>578</v>
      </c>
      <c r="N149" s="15" t="s">
        <v>66</v>
      </c>
      <c r="O149" s="26" t="s">
        <v>1314</v>
      </c>
      <c r="P149" s="163" t="s">
        <v>1314</v>
      </c>
      <c r="Q149" s="26" t="s">
        <v>978</v>
      </c>
      <c r="R149" s="9" t="str">
        <f t="shared" si="15"/>
        <v/>
      </c>
      <c r="S149" s="9" t="str">
        <f t="shared" si="16"/>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9"/>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7"/>
        <v/>
      </c>
      <c r="AH149" s="13" t="str">
        <f t="shared" si="18"/>
        <v/>
      </c>
      <c r="AI149" s="13" t="str">
        <f>IF(
  AND($A149&lt;&gt;"",$Q149&lt;&gt;"-",$Q149&lt;&gt;""),
  (
    """"&amp;shortcut設定!$F$7&amp;""""&amp;
    " """&amp;$Q149&amp;".lnk"""&amp;
    " """&amp;$C149&amp;""""&amp;
    IF($D149="-"," """""," """&amp;$D149&amp;"""")&amp;
    IF($E149="-"," """""," """&amp;$E149&amp;"""")
  ),
  ""
)</f>
        <v/>
      </c>
      <c r="AJ149" s="95" t="s">
        <v>183</v>
      </c>
    </row>
    <row r="150" spans="1:36">
      <c r="A150" s="9" t="s">
        <v>699</v>
      </c>
      <c r="B150" s="9" t="s">
        <v>836</v>
      </c>
      <c r="C150" s="9" t="s">
        <v>103</v>
      </c>
      <c r="D150" s="15" t="s">
        <v>40</v>
      </c>
      <c r="E150" s="26" t="s">
        <v>40</v>
      </c>
      <c r="F150" s="15" t="s">
        <v>0</v>
      </c>
      <c r="G150" s="15" t="s">
        <v>0</v>
      </c>
      <c r="H150" s="9" t="s">
        <v>550</v>
      </c>
      <c r="I150" s="15" t="s">
        <v>66</v>
      </c>
      <c r="J150" s="15" t="s">
        <v>66</v>
      </c>
      <c r="K150" s="15" t="s">
        <v>66</v>
      </c>
      <c r="L150" s="97" t="s">
        <v>66</v>
      </c>
      <c r="M150" s="98" t="s">
        <v>578</v>
      </c>
      <c r="N150" s="15" t="s">
        <v>66</v>
      </c>
      <c r="O150" s="26" t="s">
        <v>1314</v>
      </c>
      <c r="P150" s="163" t="s">
        <v>1314</v>
      </c>
      <c r="Q150" s="26" t="s">
        <v>978</v>
      </c>
      <c r="R150" s="9" t="str">
        <f t="shared" si="15"/>
        <v/>
      </c>
      <c r="S150" s="9" t="str">
        <f t="shared" si="16"/>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9"/>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7"/>
        <v/>
      </c>
      <c r="AH150" s="13" t="str">
        <f t="shared" si="18"/>
        <v/>
      </c>
      <c r="AI150" s="13" t="str">
        <f>IF(
  AND($A150&lt;&gt;"",$Q150&lt;&gt;"-",$Q150&lt;&gt;""),
  (
    """"&amp;shortcut設定!$F$7&amp;""""&amp;
    " """&amp;$Q150&amp;".lnk"""&amp;
    " """&amp;$C150&amp;""""&amp;
    IF($D150="-"," """""," """&amp;$D150&amp;"""")&amp;
    IF($E150="-"," """""," """&amp;$E150&amp;"""")
  ),
  ""
)</f>
        <v/>
      </c>
      <c r="AJ150" s="95" t="s">
        <v>183</v>
      </c>
    </row>
    <row r="151" spans="1:36">
      <c r="A151" s="9" t="s">
        <v>700</v>
      </c>
      <c r="B151" s="9" t="s">
        <v>837</v>
      </c>
      <c r="C151" s="9" t="s">
        <v>104</v>
      </c>
      <c r="D151" s="15" t="s">
        <v>40</v>
      </c>
      <c r="E151" s="26" t="s">
        <v>40</v>
      </c>
      <c r="F151" s="15" t="s">
        <v>0</v>
      </c>
      <c r="G151" s="15" t="s">
        <v>0</v>
      </c>
      <c r="H151" s="9" t="s">
        <v>550</v>
      </c>
      <c r="I151" s="15" t="s">
        <v>66</v>
      </c>
      <c r="J151" s="15" t="s">
        <v>66</v>
      </c>
      <c r="K151" s="15" t="s">
        <v>66</v>
      </c>
      <c r="L151" s="97" t="s">
        <v>66</v>
      </c>
      <c r="M151" s="98" t="s">
        <v>578</v>
      </c>
      <c r="N151" s="15" t="s">
        <v>66</v>
      </c>
      <c r="O151" s="26" t="s">
        <v>1314</v>
      </c>
      <c r="P151" s="163" t="s">
        <v>1314</v>
      </c>
      <c r="Q151" s="26" t="s">
        <v>978</v>
      </c>
      <c r="R151" s="9" t="str">
        <f t="shared" si="15"/>
        <v/>
      </c>
      <c r="S151" s="9" t="str">
        <f t="shared" si="16"/>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9"/>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7"/>
        <v/>
      </c>
      <c r="AH151" s="13" t="str">
        <f t="shared" si="18"/>
        <v/>
      </c>
      <c r="AI151" s="13" t="str">
        <f>IF(
  AND($A151&lt;&gt;"",$Q151&lt;&gt;"-",$Q151&lt;&gt;""),
  (
    """"&amp;shortcut設定!$F$7&amp;""""&amp;
    " """&amp;$Q151&amp;".lnk"""&amp;
    " """&amp;$C151&amp;""""&amp;
    IF($D151="-"," """""," """&amp;$D151&amp;"""")&amp;
    IF($E151="-"," """""," """&amp;$E151&amp;"""")
  ),
  ""
)</f>
        <v/>
      </c>
      <c r="AJ151" s="95" t="s">
        <v>183</v>
      </c>
    </row>
    <row r="152" spans="1:36">
      <c r="A152" s="9" t="s">
        <v>701</v>
      </c>
      <c r="B152" s="9" t="s">
        <v>838</v>
      </c>
      <c r="C152" s="9" t="s">
        <v>110</v>
      </c>
      <c r="D152" s="15" t="s">
        <v>40</v>
      </c>
      <c r="E152" s="26" t="s">
        <v>40</v>
      </c>
      <c r="F152" s="15" t="s">
        <v>0</v>
      </c>
      <c r="G152" s="15" t="s">
        <v>0</v>
      </c>
      <c r="H152" s="9" t="s">
        <v>550</v>
      </c>
      <c r="I152" s="15" t="s">
        <v>66</v>
      </c>
      <c r="J152" s="15" t="s">
        <v>66</v>
      </c>
      <c r="K152" s="15" t="s">
        <v>66</v>
      </c>
      <c r="L152" s="97" t="s">
        <v>66</v>
      </c>
      <c r="M152" s="98" t="s">
        <v>578</v>
      </c>
      <c r="N152" s="15" t="s">
        <v>66</v>
      </c>
      <c r="O152" s="26" t="s">
        <v>1314</v>
      </c>
      <c r="P152" s="163" t="s">
        <v>1314</v>
      </c>
      <c r="Q152" s="26" t="s">
        <v>978</v>
      </c>
      <c r="R152" s="9" t="str">
        <f t="shared" si="15"/>
        <v/>
      </c>
      <c r="S152" s="9" t="str">
        <f t="shared" si="16"/>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ref="AC152:AC172" si="19">IF(AND($M152&lt;&gt;"",$M152&lt;&gt;"-")," (&amp;"&amp;$M152&amp;")","")</f>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7"/>
        <v/>
      </c>
      <c r="AH152" s="13" t="str">
        <f t="shared" si="18"/>
        <v/>
      </c>
      <c r="AI152" s="13" t="str">
        <f>IF(
  AND($A152&lt;&gt;"",$Q152&lt;&gt;"-",$Q152&lt;&gt;""),
  (
    """"&amp;shortcut設定!$F$7&amp;""""&amp;
    " """&amp;$Q152&amp;".lnk"""&amp;
    " """&amp;$C152&amp;""""&amp;
    IF($D152="-"," """""," """&amp;$D152&amp;"""")&amp;
    IF($E152="-"," """""," """&amp;$E152&amp;"""")
  ),
  ""
)</f>
        <v/>
      </c>
      <c r="AJ152" s="95" t="s">
        <v>183</v>
      </c>
    </row>
    <row r="153" spans="1:36">
      <c r="A153" s="9" t="s">
        <v>702</v>
      </c>
      <c r="B153" s="9" t="s">
        <v>839</v>
      </c>
      <c r="C153" s="9" t="s">
        <v>111</v>
      </c>
      <c r="D153" s="15" t="s">
        <v>40</v>
      </c>
      <c r="E153" s="26" t="s">
        <v>40</v>
      </c>
      <c r="F153" s="15" t="s">
        <v>0</v>
      </c>
      <c r="G153" s="15" t="s">
        <v>0</v>
      </c>
      <c r="H153" s="9" t="s">
        <v>550</v>
      </c>
      <c r="I153" s="15" t="s">
        <v>66</v>
      </c>
      <c r="J153" s="15" t="s">
        <v>66</v>
      </c>
      <c r="K153" s="15" t="s">
        <v>66</v>
      </c>
      <c r="L153" s="97" t="s">
        <v>66</v>
      </c>
      <c r="M153" s="98" t="s">
        <v>578</v>
      </c>
      <c r="N153" s="15" t="s">
        <v>66</v>
      </c>
      <c r="O153" s="26" t="s">
        <v>1314</v>
      </c>
      <c r="P153" s="163" t="s">
        <v>1314</v>
      </c>
      <c r="Q153" s="26" t="s">
        <v>978</v>
      </c>
      <c r="R153" s="9" t="str">
        <f t="shared" si="15"/>
        <v/>
      </c>
      <c r="S153" s="9" t="str">
        <f t="shared" si="16"/>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19"/>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17"/>
        <v/>
      </c>
      <c r="AH153" s="13" t="str">
        <f t="shared" si="18"/>
        <v/>
      </c>
      <c r="AI153" s="13" t="str">
        <f>IF(
  AND($A153&lt;&gt;"",$Q153&lt;&gt;"-",$Q153&lt;&gt;""),
  (
    """"&amp;shortcut設定!$F$7&amp;""""&amp;
    " """&amp;$Q153&amp;".lnk"""&amp;
    " """&amp;$C153&amp;""""&amp;
    IF($D153="-"," """""," """&amp;$D153&amp;"""")&amp;
    IF($E153="-"," """""," """&amp;$E153&amp;"""")
  ),
  ""
)</f>
        <v/>
      </c>
      <c r="AJ153" s="95" t="s">
        <v>183</v>
      </c>
    </row>
    <row r="154" spans="1:36">
      <c r="A154" s="9" t="s">
        <v>703</v>
      </c>
      <c r="B154" s="9" t="s">
        <v>840</v>
      </c>
      <c r="C154" s="9" t="s">
        <v>112</v>
      </c>
      <c r="D154" s="15" t="s">
        <v>40</v>
      </c>
      <c r="E154" s="26" t="s">
        <v>40</v>
      </c>
      <c r="F154" s="15" t="s">
        <v>0</v>
      </c>
      <c r="G154" s="15" t="s">
        <v>0</v>
      </c>
      <c r="H154" s="9" t="s">
        <v>550</v>
      </c>
      <c r="I154" s="15" t="s">
        <v>66</v>
      </c>
      <c r="J154" s="15" t="s">
        <v>66</v>
      </c>
      <c r="K154" s="15" t="s">
        <v>66</v>
      </c>
      <c r="L154" s="97" t="s">
        <v>66</v>
      </c>
      <c r="M154" s="98" t="s">
        <v>578</v>
      </c>
      <c r="N154" s="15" t="s">
        <v>66</v>
      </c>
      <c r="O154" s="26" t="s">
        <v>1314</v>
      </c>
      <c r="P154" s="163" t="s">
        <v>1314</v>
      </c>
      <c r="Q154" s="26" t="s">
        <v>978</v>
      </c>
      <c r="R154" s="9" t="str">
        <f t="shared" si="15"/>
        <v/>
      </c>
      <c r="S154" s="9" t="str">
        <f t="shared" si="16"/>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7"/>
        <v/>
      </c>
      <c r="AH154" s="13" t="str">
        <f t="shared" si="18"/>
        <v/>
      </c>
      <c r="AI154" s="13" t="str">
        <f>IF(
  AND($A154&lt;&gt;"",$Q154&lt;&gt;"-",$Q154&lt;&gt;""),
  (
    """"&amp;shortcut設定!$F$7&amp;""""&amp;
    " """&amp;$Q154&amp;".lnk"""&amp;
    " """&amp;$C154&amp;""""&amp;
    IF($D154="-"," """""," """&amp;$D154&amp;"""")&amp;
    IF($E154="-"," """""," """&amp;$E154&amp;"""")
  ),
  ""
)</f>
        <v/>
      </c>
      <c r="AJ154" s="95" t="s">
        <v>183</v>
      </c>
    </row>
    <row r="155" spans="1:36">
      <c r="A155" s="9" t="s">
        <v>704</v>
      </c>
      <c r="B155" s="9" t="s">
        <v>841</v>
      </c>
      <c r="C155" s="9" t="s">
        <v>30</v>
      </c>
      <c r="D155" s="15" t="s">
        <v>40</v>
      </c>
      <c r="E155" s="26" t="s">
        <v>40</v>
      </c>
      <c r="F155" s="15" t="s">
        <v>0</v>
      </c>
      <c r="G155" s="15" t="s">
        <v>0</v>
      </c>
      <c r="H155" s="9" t="s">
        <v>550</v>
      </c>
      <c r="I155" s="15" t="s">
        <v>66</v>
      </c>
      <c r="J155" s="15" t="s">
        <v>66</v>
      </c>
      <c r="K155" s="15" t="s">
        <v>66</v>
      </c>
      <c r="L155" s="97" t="s">
        <v>877</v>
      </c>
      <c r="M155" s="98" t="s">
        <v>578</v>
      </c>
      <c r="N155" s="15" t="s">
        <v>66</v>
      </c>
      <c r="O155" s="26" t="s">
        <v>1314</v>
      </c>
      <c r="P155" s="163" t="s">
        <v>1314</v>
      </c>
      <c r="Q155" s="26" t="s">
        <v>978</v>
      </c>
      <c r="R155" s="9" t="str">
        <f t="shared" si="15"/>
        <v/>
      </c>
      <c r="S155" s="9" t="str">
        <f t="shared" si="16"/>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19"/>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17"/>
        <v/>
      </c>
      <c r="AH155" s="13" t="str">
        <f t="shared" si="18"/>
        <v/>
      </c>
      <c r="AI155" s="13" t="str">
        <f>IF(
  AND($A155&lt;&gt;"",$Q155&lt;&gt;"-",$Q155&lt;&gt;""),
  (
    """"&amp;shortcut設定!$F$7&amp;""""&amp;
    " """&amp;$Q155&amp;".lnk"""&amp;
    " """&amp;$C155&amp;""""&amp;
    IF($D155="-"," """""," """&amp;$D155&amp;"""")&amp;
    IF($E155="-"," """""," """&amp;$E155&amp;"""")
  ),
  ""
)</f>
        <v/>
      </c>
      <c r="AJ155" s="95" t="s">
        <v>183</v>
      </c>
    </row>
    <row r="156" spans="1:36">
      <c r="A156" s="9" t="s">
        <v>705</v>
      </c>
      <c r="B156" s="9" t="s">
        <v>842</v>
      </c>
      <c r="C156" s="9" t="s">
        <v>31</v>
      </c>
      <c r="D156" s="15" t="s">
        <v>40</v>
      </c>
      <c r="E156" s="26" t="s">
        <v>40</v>
      </c>
      <c r="F156" s="15" t="s">
        <v>0</v>
      </c>
      <c r="G156" s="15" t="s">
        <v>0</v>
      </c>
      <c r="H156" s="9" t="s">
        <v>550</v>
      </c>
      <c r="I156" s="15" t="s">
        <v>66</v>
      </c>
      <c r="J156" s="15" t="s">
        <v>66</v>
      </c>
      <c r="K156" s="15" t="s">
        <v>66</v>
      </c>
      <c r="L156" s="97" t="s">
        <v>877</v>
      </c>
      <c r="M156" s="98" t="s">
        <v>578</v>
      </c>
      <c r="N156" s="15" t="s">
        <v>66</v>
      </c>
      <c r="O156" s="26" t="s">
        <v>1314</v>
      </c>
      <c r="P156" s="163" t="s">
        <v>1314</v>
      </c>
      <c r="Q156" s="26" t="s">
        <v>978</v>
      </c>
      <c r="R156" s="9" t="str">
        <f t="shared" si="15"/>
        <v/>
      </c>
      <c r="S156" s="9" t="str">
        <f t="shared" si="16"/>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19"/>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17"/>
        <v/>
      </c>
      <c r="AH156" s="13" t="str">
        <f t="shared" si="18"/>
        <v/>
      </c>
      <c r="AI156" s="13" t="str">
        <f>IF(
  AND($A156&lt;&gt;"",$Q156&lt;&gt;"-",$Q156&lt;&gt;""),
  (
    """"&amp;shortcut設定!$F$7&amp;""""&amp;
    " """&amp;$Q156&amp;".lnk"""&amp;
    " """&amp;$C156&amp;""""&amp;
    IF($D156="-"," """""," """&amp;$D156&amp;"""")&amp;
    IF($E156="-"," """""," """&amp;$E156&amp;"""")
  ),
  ""
)</f>
        <v/>
      </c>
      <c r="AJ156" s="95" t="s">
        <v>183</v>
      </c>
    </row>
    <row r="157" spans="1:36">
      <c r="A157" s="9" t="s">
        <v>706</v>
      </c>
      <c r="B157" s="9" t="s">
        <v>843</v>
      </c>
      <c r="C157" s="9" t="s">
        <v>105</v>
      </c>
      <c r="D157" s="15" t="s">
        <v>40</v>
      </c>
      <c r="E157" s="26" t="s">
        <v>40</v>
      </c>
      <c r="F157" s="15" t="s">
        <v>0</v>
      </c>
      <c r="G157" s="15" t="s">
        <v>0</v>
      </c>
      <c r="H157" s="9" t="s">
        <v>550</v>
      </c>
      <c r="I157" s="15" t="s">
        <v>66</v>
      </c>
      <c r="J157" s="15" t="s">
        <v>66</v>
      </c>
      <c r="K157" s="15" t="s">
        <v>66</v>
      </c>
      <c r="L157" s="97" t="s">
        <v>877</v>
      </c>
      <c r="M157" s="98" t="s">
        <v>578</v>
      </c>
      <c r="N157" s="15" t="s">
        <v>66</v>
      </c>
      <c r="O157" s="26" t="s">
        <v>1314</v>
      </c>
      <c r="P157" s="163" t="s">
        <v>1314</v>
      </c>
      <c r="Q157" s="26" t="s">
        <v>978</v>
      </c>
      <c r="R157" s="9" t="str">
        <f t="shared" si="15"/>
        <v/>
      </c>
      <c r="S157" s="9" t="str">
        <f t="shared" si="16"/>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19"/>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17"/>
        <v/>
      </c>
      <c r="AH157" s="13" t="str">
        <f t="shared" si="18"/>
        <v/>
      </c>
      <c r="AI157" s="13" t="str">
        <f>IF(
  AND($A157&lt;&gt;"",$Q157&lt;&gt;"-",$Q157&lt;&gt;""),
  (
    """"&amp;shortcut設定!$F$7&amp;""""&amp;
    " """&amp;$Q157&amp;".lnk"""&amp;
    " """&amp;$C157&amp;""""&amp;
    IF($D157="-"," """""," """&amp;$D157&amp;"""")&amp;
    IF($E157="-"," """""," """&amp;$E157&amp;"""")
  ),
  ""
)</f>
        <v/>
      </c>
      <c r="AJ157" s="95" t="s">
        <v>183</v>
      </c>
    </row>
    <row r="158" spans="1:36">
      <c r="A158" s="81" t="s">
        <v>707</v>
      </c>
      <c r="B158" s="81" t="s">
        <v>844</v>
      </c>
      <c r="C158" s="9" t="s">
        <v>106</v>
      </c>
      <c r="D158" s="15" t="s">
        <v>40</v>
      </c>
      <c r="E158" s="26" t="s">
        <v>40</v>
      </c>
      <c r="F158" s="15" t="s">
        <v>0</v>
      </c>
      <c r="G158" s="15" t="s">
        <v>0</v>
      </c>
      <c r="H158" s="9" t="s">
        <v>550</v>
      </c>
      <c r="I158" s="15" t="s">
        <v>66</v>
      </c>
      <c r="J158" s="15" t="s">
        <v>66</v>
      </c>
      <c r="K158" s="15" t="s">
        <v>66</v>
      </c>
      <c r="L158" s="97" t="s">
        <v>66</v>
      </c>
      <c r="M158" s="98" t="s">
        <v>578</v>
      </c>
      <c r="N158" s="15" t="s">
        <v>66</v>
      </c>
      <c r="O158" s="26" t="s">
        <v>1314</v>
      </c>
      <c r="P158" s="163" t="s">
        <v>1314</v>
      </c>
      <c r="Q158" s="26" t="s">
        <v>978</v>
      </c>
      <c r="R158" s="9" t="str">
        <f t="shared" si="15"/>
        <v/>
      </c>
      <c r="S158" s="9" t="str">
        <f t="shared" si="16"/>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7"/>
        <v/>
      </c>
      <c r="AH158" s="13" t="str">
        <f t="shared" si="18"/>
        <v/>
      </c>
      <c r="AI158" s="13" t="str">
        <f>IF(
  AND($A158&lt;&gt;"",$Q158&lt;&gt;"-",$Q158&lt;&gt;""),
  (
    """"&amp;shortcut設定!$F$7&amp;""""&amp;
    " """&amp;$Q158&amp;".lnk"""&amp;
    " """&amp;$C158&amp;""""&amp;
    IF($D158="-"," """""," """&amp;$D158&amp;"""")&amp;
    IF($E158="-"," """""," """&amp;$E158&amp;"""")
  ),
  ""
)</f>
        <v/>
      </c>
      <c r="AJ158" s="95" t="s">
        <v>183</v>
      </c>
    </row>
    <row r="159" spans="1:36">
      <c r="A159" s="9" t="s">
        <v>708</v>
      </c>
      <c r="B159" s="9" t="s">
        <v>845</v>
      </c>
      <c r="C159" s="9" t="s">
        <v>101</v>
      </c>
      <c r="D159" s="15" t="s">
        <v>40</v>
      </c>
      <c r="E159" s="26" t="s">
        <v>40</v>
      </c>
      <c r="F159" s="15" t="s">
        <v>0</v>
      </c>
      <c r="G159" s="15" t="s">
        <v>0</v>
      </c>
      <c r="H159" s="9" t="s">
        <v>550</v>
      </c>
      <c r="I159" s="15" t="s">
        <v>66</v>
      </c>
      <c r="J159" s="15" t="s">
        <v>66</v>
      </c>
      <c r="K159" s="15" t="s">
        <v>66</v>
      </c>
      <c r="L159" s="97" t="s">
        <v>877</v>
      </c>
      <c r="M159" s="98" t="s">
        <v>578</v>
      </c>
      <c r="N159" s="15" t="s">
        <v>66</v>
      </c>
      <c r="O159" s="26" t="s">
        <v>1314</v>
      </c>
      <c r="P159" s="163" t="s">
        <v>1314</v>
      </c>
      <c r="Q159" s="26" t="s">
        <v>978</v>
      </c>
      <c r="R159" s="9" t="str">
        <f t="shared" si="15"/>
        <v/>
      </c>
      <c r="S159" s="9" t="str">
        <f t="shared" si="16"/>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19"/>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17"/>
        <v/>
      </c>
      <c r="AH159" s="13" t="str">
        <f t="shared" si="18"/>
        <v/>
      </c>
      <c r="AI159" s="13" t="str">
        <f>IF(
  AND($A159&lt;&gt;"",$Q159&lt;&gt;"-",$Q159&lt;&gt;""),
  (
    """"&amp;shortcut設定!$F$7&amp;""""&amp;
    " """&amp;$Q159&amp;".lnk"""&amp;
    " """&amp;$C159&amp;""""&amp;
    IF($D159="-"," """""," """&amp;$D159&amp;"""")&amp;
    IF($E159="-"," """""," """&amp;$E159&amp;"""")
  ),
  ""
)</f>
        <v/>
      </c>
      <c r="AJ159" s="95" t="s">
        <v>183</v>
      </c>
    </row>
    <row r="160" spans="1:36">
      <c r="A160" s="9" t="s">
        <v>709</v>
      </c>
      <c r="B160" s="9" t="s">
        <v>846</v>
      </c>
      <c r="C160" s="9" t="s">
        <v>107</v>
      </c>
      <c r="D160" s="15" t="s">
        <v>40</v>
      </c>
      <c r="E160" s="26" t="s">
        <v>40</v>
      </c>
      <c r="F160" s="15" t="s">
        <v>0</v>
      </c>
      <c r="G160" s="15" t="s">
        <v>0</v>
      </c>
      <c r="H160" s="9" t="s">
        <v>550</v>
      </c>
      <c r="I160" s="15" t="s">
        <v>66</v>
      </c>
      <c r="J160" s="15" t="s">
        <v>66</v>
      </c>
      <c r="K160" s="15" t="s">
        <v>66</v>
      </c>
      <c r="L160" s="97" t="s">
        <v>66</v>
      </c>
      <c r="M160" s="98" t="s">
        <v>578</v>
      </c>
      <c r="N160" s="15" t="s">
        <v>66</v>
      </c>
      <c r="O160" s="26" t="s">
        <v>1314</v>
      </c>
      <c r="P160" s="163" t="s">
        <v>1314</v>
      </c>
      <c r="Q160" s="26" t="s">
        <v>978</v>
      </c>
      <c r="R160" s="9" t="str">
        <f t="shared" si="15"/>
        <v/>
      </c>
      <c r="S160" s="9" t="str">
        <f t="shared" si="16"/>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7"/>
        <v/>
      </c>
      <c r="AH160" s="13" t="str">
        <f t="shared" si="18"/>
        <v/>
      </c>
      <c r="AI160" s="13" t="str">
        <f>IF(
  AND($A160&lt;&gt;"",$Q160&lt;&gt;"-",$Q160&lt;&gt;""),
  (
    """"&amp;shortcut設定!$F$7&amp;""""&amp;
    " """&amp;$Q160&amp;".lnk"""&amp;
    " """&amp;$C160&amp;""""&amp;
    IF($D160="-"," """""," """&amp;$D160&amp;"""")&amp;
    IF($E160="-"," """""," """&amp;$E160&amp;"""")
  ),
  ""
)</f>
        <v/>
      </c>
      <c r="AJ160" s="95" t="s">
        <v>183</v>
      </c>
    </row>
    <row r="161" spans="1:36">
      <c r="A161" s="9" t="s">
        <v>710</v>
      </c>
      <c r="B161" s="9" t="s">
        <v>847</v>
      </c>
      <c r="C161" s="9" t="s">
        <v>108</v>
      </c>
      <c r="D161" s="15" t="s">
        <v>40</v>
      </c>
      <c r="E161" s="26" t="s">
        <v>40</v>
      </c>
      <c r="F161" s="15" t="s">
        <v>572</v>
      </c>
      <c r="G161" s="15" t="s">
        <v>0</v>
      </c>
      <c r="H161" s="9" t="s">
        <v>550</v>
      </c>
      <c r="I161" s="15" t="s">
        <v>66</v>
      </c>
      <c r="J161" s="15" t="s">
        <v>66</v>
      </c>
      <c r="K161" s="15" t="s">
        <v>66</v>
      </c>
      <c r="L161" s="97" t="s">
        <v>66</v>
      </c>
      <c r="M161" s="98" t="s">
        <v>578</v>
      </c>
      <c r="N161" s="15" t="s">
        <v>66</v>
      </c>
      <c r="O161" s="26" t="s">
        <v>1314</v>
      </c>
      <c r="P161" s="163" t="s">
        <v>1314</v>
      </c>
      <c r="Q161" s="26" t="s">
        <v>978</v>
      </c>
      <c r="R161" s="9" t="str">
        <f t="shared" si="15"/>
        <v/>
      </c>
      <c r="S161" s="9" t="str">
        <f t="shared" si="16"/>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7"/>
        <v/>
      </c>
      <c r="AH161" s="13" t="str">
        <f t="shared" si="18"/>
        <v/>
      </c>
      <c r="AI161" s="13" t="str">
        <f>IF(
  AND($A161&lt;&gt;"",$Q161&lt;&gt;"-",$Q161&lt;&gt;""),
  (
    """"&amp;shortcut設定!$F$7&amp;""""&amp;
    " """&amp;$Q161&amp;".lnk"""&amp;
    " """&amp;$C161&amp;""""&amp;
    IF($D161="-"," """""," """&amp;$D161&amp;"""")&amp;
    IF($E161="-"," """""," """&amp;$E161&amp;"""")
  ),
  ""
)</f>
        <v/>
      </c>
      <c r="AJ161" s="95" t="s">
        <v>183</v>
      </c>
    </row>
    <row r="162" spans="1:36">
      <c r="A162" s="9" t="s">
        <v>711</v>
      </c>
      <c r="B162" s="9" t="s">
        <v>848</v>
      </c>
      <c r="C162" s="9" t="s">
        <v>109</v>
      </c>
      <c r="D162" s="15" t="s">
        <v>40</v>
      </c>
      <c r="E162" s="26" t="s">
        <v>40</v>
      </c>
      <c r="F162" s="15" t="s">
        <v>572</v>
      </c>
      <c r="G162" s="15" t="s">
        <v>0</v>
      </c>
      <c r="H162" s="9" t="s">
        <v>550</v>
      </c>
      <c r="I162" s="15" t="s">
        <v>66</v>
      </c>
      <c r="J162" s="15" t="s">
        <v>66</v>
      </c>
      <c r="K162" s="15" t="s">
        <v>66</v>
      </c>
      <c r="L162" s="97" t="s">
        <v>66</v>
      </c>
      <c r="M162" s="98" t="s">
        <v>578</v>
      </c>
      <c r="N162" s="15" t="s">
        <v>66</v>
      </c>
      <c r="O162" s="26" t="s">
        <v>1314</v>
      </c>
      <c r="P162" s="163" t="s">
        <v>1314</v>
      </c>
      <c r="Q162" s="26" t="s">
        <v>978</v>
      </c>
      <c r="R162" s="9" t="str">
        <f t="shared" si="15"/>
        <v/>
      </c>
      <c r="S162" s="9" t="str">
        <f t="shared" si="16"/>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9"/>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7"/>
        <v/>
      </c>
      <c r="AH162" s="13" t="str">
        <f t="shared" si="18"/>
        <v/>
      </c>
      <c r="AI162" s="13" t="str">
        <f>IF(
  AND($A162&lt;&gt;"",$Q162&lt;&gt;"-",$Q162&lt;&gt;""),
  (
    """"&amp;shortcut設定!$F$7&amp;""""&amp;
    " """&amp;$Q162&amp;".lnk"""&amp;
    " """&amp;$C162&amp;""""&amp;
    IF($D162="-"," """""," """&amp;$D162&amp;"""")&amp;
    IF($E162="-"," """""," """&amp;$E162&amp;"""")
  ),
  ""
)</f>
        <v/>
      </c>
      <c r="AJ162" s="95" t="s">
        <v>183</v>
      </c>
    </row>
    <row r="163" spans="1:36">
      <c r="A163" s="9" t="s">
        <v>712</v>
      </c>
      <c r="B163" s="9" t="s">
        <v>849</v>
      </c>
      <c r="C163" s="9" t="s">
        <v>113</v>
      </c>
      <c r="D163" s="15" t="s">
        <v>40</v>
      </c>
      <c r="E163" s="26" t="s">
        <v>40</v>
      </c>
      <c r="F163" s="15" t="s">
        <v>0</v>
      </c>
      <c r="G163" s="15" t="s">
        <v>0</v>
      </c>
      <c r="H163" s="9" t="s">
        <v>550</v>
      </c>
      <c r="I163" s="15" t="s">
        <v>66</v>
      </c>
      <c r="J163" s="15" t="s">
        <v>66</v>
      </c>
      <c r="K163" s="15" t="s">
        <v>66</v>
      </c>
      <c r="L163" s="97" t="s">
        <v>66</v>
      </c>
      <c r="M163" s="98" t="s">
        <v>578</v>
      </c>
      <c r="N163" s="15" t="s">
        <v>66</v>
      </c>
      <c r="O163" s="26" t="s">
        <v>1314</v>
      </c>
      <c r="P163" s="163" t="s">
        <v>1314</v>
      </c>
      <c r="Q163" s="26" t="s">
        <v>978</v>
      </c>
      <c r="R163" s="9" t="str">
        <f t="shared" si="15"/>
        <v/>
      </c>
      <c r="S163" s="9" t="str">
        <f t="shared" si="16"/>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7"/>
        <v/>
      </c>
      <c r="AH163" s="13" t="str">
        <f t="shared" si="18"/>
        <v/>
      </c>
      <c r="AI163" s="13" t="str">
        <f>IF(
  AND($A163&lt;&gt;"",$Q163&lt;&gt;"-",$Q163&lt;&gt;""),
  (
    """"&amp;shortcut設定!$F$7&amp;""""&amp;
    " """&amp;$Q163&amp;".lnk"""&amp;
    " """&amp;$C163&amp;""""&amp;
    IF($D163="-"," """""," """&amp;$D163&amp;"""")&amp;
    IF($E163="-"," """""," """&amp;$E163&amp;"""")
  ),
  ""
)</f>
        <v/>
      </c>
      <c r="AJ163" s="95" t="s">
        <v>183</v>
      </c>
    </row>
    <row r="164" spans="1:36">
      <c r="A164" s="9" t="s">
        <v>713</v>
      </c>
      <c r="B164" s="9" t="s">
        <v>850</v>
      </c>
      <c r="C164" s="9" t="s">
        <v>116</v>
      </c>
      <c r="D164" s="15" t="s">
        <v>40</v>
      </c>
      <c r="E164" s="26" t="s">
        <v>40</v>
      </c>
      <c r="F164" s="15" t="s">
        <v>0</v>
      </c>
      <c r="G164" s="15" t="s">
        <v>0</v>
      </c>
      <c r="H164" s="9" t="s">
        <v>550</v>
      </c>
      <c r="I164" s="15" t="s">
        <v>66</v>
      </c>
      <c r="J164" s="15" t="s">
        <v>66</v>
      </c>
      <c r="K164" s="15" t="s">
        <v>66</v>
      </c>
      <c r="L164" s="97" t="s">
        <v>66</v>
      </c>
      <c r="M164" s="98" t="s">
        <v>578</v>
      </c>
      <c r="N164" s="15" t="s">
        <v>66</v>
      </c>
      <c r="O164" s="26" t="s">
        <v>1314</v>
      </c>
      <c r="P164" s="163" t="s">
        <v>1314</v>
      </c>
      <c r="Q164" s="26" t="s">
        <v>978</v>
      </c>
      <c r="R164" s="9" t="str">
        <f t="shared" si="15"/>
        <v/>
      </c>
      <c r="S164" s="9" t="str">
        <f t="shared" si="16"/>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9"/>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7"/>
        <v/>
      </c>
      <c r="AH164" s="13" t="str">
        <f t="shared" si="18"/>
        <v/>
      </c>
      <c r="AI164" s="13" t="str">
        <f>IF(
  AND($A164&lt;&gt;"",$Q164&lt;&gt;"-",$Q164&lt;&gt;""),
  (
    """"&amp;shortcut設定!$F$7&amp;""""&amp;
    " """&amp;$Q164&amp;".lnk"""&amp;
    " """&amp;$C164&amp;""""&amp;
    IF($D164="-"," """""," """&amp;$D164&amp;"""")&amp;
    IF($E164="-"," """""," """&amp;$E164&amp;"""")
  ),
  ""
)</f>
        <v/>
      </c>
      <c r="AJ164" s="95" t="s">
        <v>183</v>
      </c>
    </row>
    <row r="165" spans="1:36">
      <c r="A165" s="9" t="s">
        <v>714</v>
      </c>
      <c r="B165" s="9" t="s">
        <v>851</v>
      </c>
      <c r="C165" s="9" t="s">
        <v>114</v>
      </c>
      <c r="D165" s="15" t="s">
        <v>40</v>
      </c>
      <c r="E165" s="26" t="s">
        <v>40</v>
      </c>
      <c r="F165" s="15" t="s">
        <v>0</v>
      </c>
      <c r="G165" s="15" t="s">
        <v>0</v>
      </c>
      <c r="H165" s="9" t="s">
        <v>550</v>
      </c>
      <c r="I165" s="15" t="s">
        <v>66</v>
      </c>
      <c r="J165" s="15" t="s">
        <v>66</v>
      </c>
      <c r="K165" s="15" t="s">
        <v>66</v>
      </c>
      <c r="L165" s="97" t="s">
        <v>66</v>
      </c>
      <c r="M165" s="98" t="s">
        <v>578</v>
      </c>
      <c r="N165" s="15" t="s">
        <v>66</v>
      </c>
      <c r="O165" s="26" t="s">
        <v>1314</v>
      </c>
      <c r="P165" s="163" t="s">
        <v>1314</v>
      </c>
      <c r="Q165" s="26" t="s">
        <v>978</v>
      </c>
      <c r="R165" s="9" t="str">
        <f t="shared" si="15"/>
        <v/>
      </c>
      <c r="S165" s="9" t="str">
        <f t="shared" si="16"/>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7"/>
        <v/>
      </c>
      <c r="AH165" s="13" t="str">
        <f t="shared" si="18"/>
        <v/>
      </c>
      <c r="AI165" s="13" t="str">
        <f>IF(
  AND($A165&lt;&gt;"",$Q165&lt;&gt;"-",$Q165&lt;&gt;""),
  (
    """"&amp;shortcut設定!$F$7&amp;""""&amp;
    " """&amp;$Q165&amp;".lnk"""&amp;
    " """&amp;$C165&amp;""""&amp;
    IF($D165="-"," """""," """&amp;$D165&amp;"""")&amp;
    IF($E165="-"," """""," """&amp;$E165&amp;"""")
  ),
  ""
)</f>
        <v/>
      </c>
      <c r="AJ165" s="95" t="s">
        <v>183</v>
      </c>
    </row>
    <row r="166" spans="1:36">
      <c r="A166" s="9" t="s">
        <v>715</v>
      </c>
      <c r="B166" s="9" t="s">
        <v>852</v>
      </c>
      <c r="C166" s="9" t="s">
        <v>115</v>
      </c>
      <c r="D166" s="15" t="s">
        <v>40</v>
      </c>
      <c r="E166" s="26" t="s">
        <v>40</v>
      </c>
      <c r="F166" s="15" t="s">
        <v>0</v>
      </c>
      <c r="G166" s="15" t="s">
        <v>0</v>
      </c>
      <c r="H166" s="9" t="s">
        <v>550</v>
      </c>
      <c r="I166" s="15" t="s">
        <v>66</v>
      </c>
      <c r="J166" s="15" t="s">
        <v>66</v>
      </c>
      <c r="K166" s="15" t="s">
        <v>66</v>
      </c>
      <c r="L166" s="97" t="s">
        <v>66</v>
      </c>
      <c r="M166" s="98" t="s">
        <v>578</v>
      </c>
      <c r="N166" s="15" t="s">
        <v>66</v>
      </c>
      <c r="O166" s="26" t="s">
        <v>1314</v>
      </c>
      <c r="P166" s="163" t="s">
        <v>1314</v>
      </c>
      <c r="Q166" s="26" t="s">
        <v>978</v>
      </c>
      <c r="R166" s="9" t="str">
        <f t="shared" si="15"/>
        <v/>
      </c>
      <c r="S166" s="9" t="str">
        <f t="shared" si="16"/>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7"/>
        <v/>
      </c>
      <c r="AH166" s="13" t="str">
        <f t="shared" si="18"/>
        <v/>
      </c>
      <c r="AI166" s="13" t="str">
        <f>IF(
  AND($A166&lt;&gt;"",$Q166&lt;&gt;"-",$Q166&lt;&gt;""),
  (
    """"&amp;shortcut設定!$F$7&amp;""""&amp;
    " """&amp;$Q166&amp;".lnk"""&amp;
    " """&amp;$C166&amp;""""&amp;
    IF($D166="-"," """""," """&amp;$D166&amp;"""")&amp;
    IF($E166="-"," """""," """&amp;$E166&amp;"""")
  ),
  ""
)</f>
        <v/>
      </c>
      <c r="AJ166" s="95" t="s">
        <v>183</v>
      </c>
    </row>
    <row r="167" spans="1:36">
      <c r="A167" s="9" t="s">
        <v>716</v>
      </c>
      <c r="B167" s="9" t="s">
        <v>853</v>
      </c>
      <c r="C167" s="9" t="s">
        <v>117</v>
      </c>
      <c r="D167" s="15" t="s">
        <v>40</v>
      </c>
      <c r="E167" s="26" t="s">
        <v>40</v>
      </c>
      <c r="F167" s="15" t="s">
        <v>0</v>
      </c>
      <c r="G167" s="15" t="s">
        <v>0</v>
      </c>
      <c r="H167" s="9" t="s">
        <v>550</v>
      </c>
      <c r="I167" s="15" t="s">
        <v>66</v>
      </c>
      <c r="J167" s="15" t="s">
        <v>66</v>
      </c>
      <c r="K167" s="15" t="s">
        <v>66</v>
      </c>
      <c r="L167" s="97" t="s">
        <v>66</v>
      </c>
      <c r="M167" s="98" t="s">
        <v>578</v>
      </c>
      <c r="N167" s="15" t="s">
        <v>66</v>
      </c>
      <c r="O167" s="26" t="s">
        <v>1314</v>
      </c>
      <c r="P167" s="163" t="s">
        <v>1314</v>
      </c>
      <c r="Q167" s="26" t="s">
        <v>978</v>
      </c>
      <c r="R167" s="9" t="str">
        <f t="shared" si="15"/>
        <v/>
      </c>
      <c r="S167" s="9" t="str">
        <f t="shared" si="16"/>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9"/>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7"/>
        <v/>
      </c>
      <c r="AH167" s="13" t="str">
        <f t="shared" si="18"/>
        <v/>
      </c>
      <c r="AI167" s="13" t="str">
        <f>IF(
  AND($A167&lt;&gt;"",$Q167&lt;&gt;"-",$Q167&lt;&gt;""),
  (
    """"&amp;shortcut設定!$F$7&amp;""""&amp;
    " """&amp;$Q167&amp;".lnk"""&amp;
    " """&amp;$C167&amp;""""&amp;
    IF($D167="-"," """""," """&amp;$D167&amp;"""")&amp;
    IF($E167="-"," """""," """&amp;$E167&amp;"""")
  ),
  ""
)</f>
        <v/>
      </c>
      <c r="AJ167" s="95" t="s">
        <v>183</v>
      </c>
    </row>
    <row r="168" spans="1:36">
      <c r="A168" s="9" t="s">
        <v>717</v>
      </c>
      <c r="B168" s="9" t="s">
        <v>854</v>
      </c>
      <c r="C168" s="9" t="s">
        <v>118</v>
      </c>
      <c r="D168" s="15" t="s">
        <v>40</v>
      </c>
      <c r="E168" s="26" t="s">
        <v>40</v>
      </c>
      <c r="F168" s="15" t="s">
        <v>0</v>
      </c>
      <c r="G168" s="15" t="s">
        <v>0</v>
      </c>
      <c r="H168" s="9" t="s">
        <v>550</v>
      </c>
      <c r="I168" s="15" t="s">
        <v>66</v>
      </c>
      <c r="J168" s="15" t="s">
        <v>66</v>
      </c>
      <c r="K168" s="15" t="s">
        <v>66</v>
      </c>
      <c r="L168" s="97" t="s">
        <v>877</v>
      </c>
      <c r="M168" s="98" t="s">
        <v>578</v>
      </c>
      <c r="N168" s="15" t="s">
        <v>66</v>
      </c>
      <c r="O168" s="26" t="s">
        <v>1314</v>
      </c>
      <c r="P168" s="163" t="s">
        <v>1314</v>
      </c>
      <c r="Q168" s="26" t="s">
        <v>978</v>
      </c>
      <c r="R168" s="9" t="str">
        <f t="shared" si="15"/>
        <v/>
      </c>
      <c r="S168" s="9" t="str">
        <f t="shared" si="16"/>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19"/>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17"/>
        <v/>
      </c>
      <c r="AH168" s="13" t="str">
        <f t="shared" si="18"/>
        <v/>
      </c>
      <c r="AI168" s="13" t="str">
        <f>IF(
  AND($A168&lt;&gt;"",$Q168&lt;&gt;"-",$Q168&lt;&gt;""),
  (
    """"&amp;shortcut設定!$F$7&amp;""""&amp;
    " """&amp;$Q168&amp;".lnk"""&amp;
    " """&amp;$C168&amp;""""&amp;
    IF($D168="-"," """""," """&amp;$D168&amp;"""")&amp;
    IF($E168="-"," """""," """&amp;$E168&amp;"""")
  ),
  ""
)</f>
        <v/>
      </c>
      <c r="AJ168" s="95" t="s">
        <v>183</v>
      </c>
    </row>
    <row r="169" spans="1:36">
      <c r="A169" s="9" t="s">
        <v>718</v>
      </c>
      <c r="B169" s="9" t="s">
        <v>855</v>
      </c>
      <c r="C169" s="9" t="s">
        <v>119</v>
      </c>
      <c r="D169" s="15" t="s">
        <v>40</v>
      </c>
      <c r="E169" s="26" t="s">
        <v>40</v>
      </c>
      <c r="F169" s="15" t="s">
        <v>0</v>
      </c>
      <c r="G169" s="15" t="s">
        <v>0</v>
      </c>
      <c r="H169" s="9" t="s">
        <v>550</v>
      </c>
      <c r="I169" s="15" t="s">
        <v>66</v>
      </c>
      <c r="J169" s="15" t="s">
        <v>66</v>
      </c>
      <c r="K169" s="15" t="s">
        <v>66</v>
      </c>
      <c r="L169" s="97" t="s">
        <v>66</v>
      </c>
      <c r="M169" s="98" t="s">
        <v>578</v>
      </c>
      <c r="N169" s="15" t="s">
        <v>66</v>
      </c>
      <c r="O169" s="26" t="s">
        <v>1314</v>
      </c>
      <c r="P169" s="163" t="s">
        <v>1314</v>
      </c>
      <c r="Q169" s="26" t="s">
        <v>978</v>
      </c>
      <c r="R169" s="9" t="str">
        <f t="shared" si="15"/>
        <v/>
      </c>
      <c r="S169" s="9" t="str">
        <f t="shared" si="16"/>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9"/>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7"/>
        <v/>
      </c>
      <c r="AH169" s="13" t="str">
        <f t="shared" si="18"/>
        <v/>
      </c>
      <c r="AI169" s="13" t="str">
        <f>IF(
  AND($A169&lt;&gt;"",$Q169&lt;&gt;"-",$Q169&lt;&gt;""),
  (
    """"&amp;shortcut設定!$F$7&amp;""""&amp;
    " """&amp;$Q169&amp;".lnk"""&amp;
    " """&amp;$C169&amp;""""&amp;
    IF($D169="-"," """""," """&amp;$D169&amp;"""")&amp;
    IF($E169="-"," """""," """&amp;$E169&amp;"""")
  ),
  ""
)</f>
        <v/>
      </c>
      <c r="AJ169" s="95" t="s">
        <v>183</v>
      </c>
    </row>
    <row r="170" spans="1:36">
      <c r="A170" s="9" t="s">
        <v>719</v>
      </c>
      <c r="B170" s="9" t="s">
        <v>856</v>
      </c>
      <c r="C170" s="9" t="s">
        <v>120</v>
      </c>
      <c r="D170" s="15" t="s">
        <v>40</v>
      </c>
      <c r="E170" s="26" t="s">
        <v>40</v>
      </c>
      <c r="F170" s="15" t="s">
        <v>0</v>
      </c>
      <c r="G170" s="15" t="s">
        <v>0</v>
      </c>
      <c r="H170" s="9" t="s">
        <v>550</v>
      </c>
      <c r="I170" s="15" t="s">
        <v>66</v>
      </c>
      <c r="J170" s="15" t="s">
        <v>66</v>
      </c>
      <c r="K170" s="15" t="s">
        <v>66</v>
      </c>
      <c r="L170" s="97" t="s">
        <v>66</v>
      </c>
      <c r="M170" s="98" t="s">
        <v>578</v>
      </c>
      <c r="N170" s="15" t="s">
        <v>66</v>
      </c>
      <c r="O170" s="26" t="s">
        <v>1314</v>
      </c>
      <c r="P170" s="163" t="s">
        <v>1314</v>
      </c>
      <c r="Q170" s="26" t="s">
        <v>978</v>
      </c>
      <c r="R170" s="9" t="str">
        <f t="shared" si="15"/>
        <v/>
      </c>
      <c r="S170" s="9" t="str">
        <f t="shared" si="16"/>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19"/>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17"/>
        <v/>
      </c>
      <c r="AH170" s="13" t="str">
        <f t="shared" si="18"/>
        <v/>
      </c>
      <c r="AI170" s="13" t="str">
        <f>IF(
  AND($A170&lt;&gt;"",$Q170&lt;&gt;"-",$Q170&lt;&gt;""),
  (
    """"&amp;shortcut設定!$F$7&amp;""""&amp;
    " """&amp;$Q170&amp;".lnk"""&amp;
    " """&amp;$C170&amp;""""&amp;
    IF($D170="-"," """""," """&amp;$D170&amp;"""")&amp;
    IF($E170="-"," """""," """&amp;$E170&amp;"""")
  ),
  ""
)</f>
        <v/>
      </c>
      <c r="AJ170" s="95" t="s">
        <v>183</v>
      </c>
    </row>
    <row r="171" spans="1:36">
      <c r="A171" s="9" t="s">
        <v>720</v>
      </c>
      <c r="B171" s="9" t="s">
        <v>857</v>
      </c>
      <c r="C171" s="9" t="s">
        <v>121</v>
      </c>
      <c r="D171" s="15" t="s">
        <v>40</v>
      </c>
      <c r="E171" s="26" t="s">
        <v>40</v>
      </c>
      <c r="F171" s="15" t="s">
        <v>0</v>
      </c>
      <c r="G171" s="15" t="s">
        <v>0</v>
      </c>
      <c r="H171" s="9" t="s">
        <v>550</v>
      </c>
      <c r="I171" s="15" t="s">
        <v>66</v>
      </c>
      <c r="J171" s="15" t="s">
        <v>66</v>
      </c>
      <c r="K171" s="15" t="s">
        <v>66</v>
      </c>
      <c r="L171" s="97" t="s">
        <v>66</v>
      </c>
      <c r="M171" s="98" t="s">
        <v>578</v>
      </c>
      <c r="N171" s="15" t="s">
        <v>66</v>
      </c>
      <c r="O171" s="26" t="s">
        <v>1314</v>
      </c>
      <c r="P171" s="163" t="s">
        <v>1314</v>
      </c>
      <c r="Q171" s="26" t="s">
        <v>978</v>
      </c>
      <c r="R171" s="9" t="str">
        <f t="shared" ref="R171:R200" si="20">IF(
  AND(
    $A171&lt;&gt;"",
    COUNTIF(C:C,$A171)&gt;1
  ),
  "★NG★",
  ""
)</f>
        <v/>
      </c>
      <c r="S171" s="9" t="str">
        <f t="shared" si="16"/>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19"/>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17"/>
        <v/>
      </c>
      <c r="AH171" s="13" t="str">
        <f t="shared" si="18"/>
        <v/>
      </c>
      <c r="AI171" s="13" t="str">
        <f>IF(
  AND($A171&lt;&gt;"",$Q171&lt;&gt;"-",$Q171&lt;&gt;""),
  (
    """"&amp;shortcut設定!$F$7&amp;""""&amp;
    " """&amp;$Q171&amp;".lnk"""&amp;
    " """&amp;$C171&amp;""""&amp;
    IF($D171="-"," """""," """&amp;$D171&amp;"""")&amp;
    IF($E171="-"," """""," """&amp;$E171&amp;"""")
  ),
  ""
)</f>
        <v/>
      </c>
      <c r="AJ171" s="95" t="s">
        <v>183</v>
      </c>
    </row>
    <row r="172" spans="1:36">
      <c r="A172" s="9" t="s">
        <v>721</v>
      </c>
      <c r="B172" s="9" t="s">
        <v>858</v>
      </c>
      <c r="C172" s="9" t="s">
        <v>122</v>
      </c>
      <c r="D172" s="15" t="s">
        <v>40</v>
      </c>
      <c r="E172" s="26" t="s">
        <v>40</v>
      </c>
      <c r="F172" s="15" t="s">
        <v>0</v>
      </c>
      <c r="G172" s="15" t="s">
        <v>28</v>
      </c>
      <c r="H172" s="9" t="s">
        <v>550</v>
      </c>
      <c r="I172" s="15" t="s">
        <v>66</v>
      </c>
      <c r="J172" s="15" t="s">
        <v>66</v>
      </c>
      <c r="K172" s="15" t="s">
        <v>66</v>
      </c>
      <c r="L172" s="97" t="s">
        <v>66</v>
      </c>
      <c r="M172" s="98" t="s">
        <v>578</v>
      </c>
      <c r="N172" s="15" t="s">
        <v>66</v>
      </c>
      <c r="O172" s="26" t="s">
        <v>1314</v>
      </c>
      <c r="P172" s="163" t="s">
        <v>1314</v>
      </c>
      <c r="Q172" s="26" t="s">
        <v>978</v>
      </c>
      <c r="R172" s="9" t="str">
        <f t="shared" si="20"/>
        <v/>
      </c>
      <c r="S172" s="9" t="str">
        <f t="shared" si="1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19"/>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7"/>
        <v/>
      </c>
      <c r="AH172" s="13" t="str">
        <f t="shared" si="18"/>
        <v/>
      </c>
      <c r="AI172" s="13" t="str">
        <f>IF(
  AND($A172&lt;&gt;"",$Q172&lt;&gt;"-",$Q172&lt;&gt;""),
  (
    """"&amp;shortcut設定!$F$7&amp;""""&amp;
    " """&amp;$Q172&amp;".lnk"""&amp;
    " """&amp;$C172&amp;""""&amp;
    IF($D172="-"," """""," """&amp;$D172&amp;"""")&amp;
    IF($E172="-"," """""," """&amp;$E172&amp;"""")
  ),
  ""
)</f>
        <v/>
      </c>
      <c r="AJ172" s="95" t="s">
        <v>183</v>
      </c>
    </row>
    <row r="173" spans="1:36">
      <c r="A173" s="9" t="s">
        <v>722</v>
      </c>
      <c r="B173" s="9" t="s">
        <v>859</v>
      </c>
      <c r="C173" s="9" t="s">
        <v>123</v>
      </c>
      <c r="D173" s="15" t="s">
        <v>40</v>
      </c>
      <c r="E173" s="26" t="s">
        <v>40</v>
      </c>
      <c r="F173" s="15" t="s">
        <v>0</v>
      </c>
      <c r="G173" s="15" t="s">
        <v>0</v>
      </c>
      <c r="H173" s="9" t="s">
        <v>550</v>
      </c>
      <c r="I173" s="15" t="s">
        <v>66</v>
      </c>
      <c r="J173" s="15" t="s">
        <v>66</v>
      </c>
      <c r="K173" s="15" t="s">
        <v>66</v>
      </c>
      <c r="L173" s="97" t="s">
        <v>877</v>
      </c>
      <c r="M173" s="98" t="s">
        <v>579</v>
      </c>
      <c r="N173" s="15" t="s">
        <v>66</v>
      </c>
      <c r="O173" s="26" t="s">
        <v>1314</v>
      </c>
      <c r="P173" s="163" t="s">
        <v>1314</v>
      </c>
      <c r="Q173" s="26" t="s">
        <v>978</v>
      </c>
      <c r="R173" s="9" t="str">
        <f t="shared" si="20"/>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IF(AND($M173&lt;&gt;"",$M173&lt;&gt;"-")," (&amp;"&amp;$M173&amp;")","")</f>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17"/>
        <v/>
      </c>
      <c r="AH173" s="13" t="str">
        <f t="shared" si="18"/>
        <v/>
      </c>
      <c r="AI173" s="13" t="str">
        <f>IF(
  AND($A173&lt;&gt;"",$Q173&lt;&gt;"-",$Q173&lt;&gt;""),
  (
    """"&amp;shortcut設定!$F$7&amp;""""&amp;
    " """&amp;$Q173&amp;".lnk"""&amp;
    " """&amp;$C173&amp;""""&amp;
    IF($D173="-"," """""," """&amp;$D173&amp;"""")&amp;
    IF($E173="-"," """""," """&amp;$E173&amp;"""")
  ),
  ""
)</f>
        <v/>
      </c>
      <c r="AJ173" s="95" t="s">
        <v>183</v>
      </c>
    </row>
    <row r="174" spans="1:36">
      <c r="A174" s="9" t="s">
        <v>723</v>
      </c>
      <c r="B174" s="9" t="s">
        <v>860</v>
      </c>
      <c r="C174" s="9" t="s">
        <v>124</v>
      </c>
      <c r="D174" s="15" t="s">
        <v>40</v>
      </c>
      <c r="E174" s="26" t="s">
        <v>40</v>
      </c>
      <c r="F174" s="15" t="s">
        <v>0</v>
      </c>
      <c r="G174" s="15" t="s">
        <v>0</v>
      </c>
      <c r="H174" s="9" t="s">
        <v>550</v>
      </c>
      <c r="I174" s="15" t="s">
        <v>66</v>
      </c>
      <c r="J174" s="15" t="s">
        <v>66</v>
      </c>
      <c r="K174" s="15" t="s">
        <v>66</v>
      </c>
      <c r="L174" s="97" t="s">
        <v>877</v>
      </c>
      <c r="M174" s="98" t="s">
        <v>578</v>
      </c>
      <c r="N174" s="15" t="s">
        <v>66</v>
      </c>
      <c r="O174" s="26" t="s">
        <v>1314</v>
      </c>
      <c r="P174" s="163" t="s">
        <v>1314</v>
      </c>
      <c r="Q174" s="26" t="s">
        <v>978</v>
      </c>
      <c r="R174" s="9" t="str">
        <f t="shared" si="20"/>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ref="AC174:AC214" si="21">IF(AND($M174&lt;&gt;"",$M174&lt;&gt;"-")," (&amp;"&amp;$M174&amp;")","")</f>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17"/>
        <v/>
      </c>
      <c r="AH174" s="13" t="str">
        <f t="shared" si="18"/>
        <v/>
      </c>
      <c r="AI174" s="13" t="str">
        <f>IF(
  AND($A174&lt;&gt;"",$Q174&lt;&gt;"-",$Q174&lt;&gt;""),
  (
    """"&amp;shortcut設定!$F$7&amp;""""&amp;
    " """&amp;$Q174&amp;".lnk"""&amp;
    " """&amp;$C174&amp;""""&amp;
    IF($D174="-"," """""," """&amp;$D174&amp;"""")&amp;
    IF($E174="-"," """""," """&amp;$E174&amp;"""")
  ),
  ""
)</f>
        <v/>
      </c>
      <c r="AJ174" s="95" t="s">
        <v>183</v>
      </c>
    </row>
    <row r="175" spans="1:36">
      <c r="A175" s="9" t="s">
        <v>724</v>
      </c>
      <c r="B175" s="9" t="s">
        <v>861</v>
      </c>
      <c r="C175" s="9" t="s">
        <v>125</v>
      </c>
      <c r="D175" s="15" t="s">
        <v>40</v>
      </c>
      <c r="E175" s="26" t="s">
        <v>40</v>
      </c>
      <c r="F175" s="15" t="s">
        <v>0</v>
      </c>
      <c r="G175" s="15" t="s">
        <v>0</v>
      </c>
      <c r="H175" s="9" t="s">
        <v>550</v>
      </c>
      <c r="I175" s="15" t="s">
        <v>66</v>
      </c>
      <c r="J175" s="15" t="s">
        <v>66</v>
      </c>
      <c r="K175" s="15" t="s">
        <v>66</v>
      </c>
      <c r="L175" s="97" t="s">
        <v>66</v>
      </c>
      <c r="M175" s="98" t="s">
        <v>578</v>
      </c>
      <c r="N175" s="15" t="s">
        <v>66</v>
      </c>
      <c r="O175" s="26" t="s">
        <v>1314</v>
      </c>
      <c r="P175" s="163" t="s">
        <v>1314</v>
      </c>
      <c r="Q175" s="26" t="s">
        <v>978</v>
      </c>
      <c r="R175" s="9" t="str">
        <f t="shared" si="20"/>
        <v/>
      </c>
      <c r="S175" s="9" t="str">
        <f t="shared" ref="S175:S214" si="22">IF(
  OR(
    $H175="",
    $H175="-",
    COUNTIF(カテゴリ,$H175)&gt;0
  ),
  "",
  "★NG★"
)</f>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1"/>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7"/>
        <v/>
      </c>
      <c r="AH175" s="13" t="str">
        <f t="shared" si="18"/>
        <v/>
      </c>
      <c r="AI175" s="13" t="str">
        <f>IF(
  AND($A175&lt;&gt;"",$Q175&lt;&gt;"-",$Q175&lt;&gt;""),
  (
    """"&amp;shortcut設定!$F$7&amp;""""&amp;
    " """&amp;$Q175&amp;".lnk"""&amp;
    " """&amp;$C175&amp;""""&amp;
    IF($D175="-"," """""," """&amp;$D175&amp;"""")&amp;
    IF($E175="-"," """""," """&amp;$E175&amp;"""")
  ),
  ""
)</f>
        <v/>
      </c>
      <c r="AJ175" s="95" t="s">
        <v>183</v>
      </c>
    </row>
    <row r="176" spans="1:36">
      <c r="A176" s="9" t="s">
        <v>725</v>
      </c>
      <c r="B176" s="9" t="s">
        <v>862</v>
      </c>
      <c r="C176" s="9" t="s">
        <v>126</v>
      </c>
      <c r="D176" s="15" t="s">
        <v>40</v>
      </c>
      <c r="E176" s="26" t="s">
        <v>40</v>
      </c>
      <c r="F176" s="15" t="s">
        <v>0</v>
      </c>
      <c r="G176" s="15" t="s">
        <v>0</v>
      </c>
      <c r="H176" s="9" t="s">
        <v>550</v>
      </c>
      <c r="I176" s="15" t="s">
        <v>66</v>
      </c>
      <c r="J176" s="15" t="s">
        <v>66</v>
      </c>
      <c r="K176" s="15" t="s">
        <v>66</v>
      </c>
      <c r="L176" s="97" t="s">
        <v>877</v>
      </c>
      <c r="M176" s="98" t="s">
        <v>580</v>
      </c>
      <c r="N176" s="15" t="s">
        <v>66</v>
      </c>
      <c r="O176" s="26" t="s">
        <v>1314</v>
      </c>
      <c r="P176" s="163" t="s">
        <v>1314</v>
      </c>
      <c r="Q176" s="26" t="s">
        <v>978</v>
      </c>
      <c r="R176" s="9" t="str">
        <f t="shared" si="20"/>
        <v/>
      </c>
      <c r="S176" s="9" t="str">
        <f t="shared" si="22"/>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1"/>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17"/>
        <v/>
      </c>
      <c r="AH176" s="13" t="str">
        <f t="shared" si="18"/>
        <v/>
      </c>
      <c r="AI176" s="13" t="str">
        <f>IF(
  AND($A176&lt;&gt;"",$Q176&lt;&gt;"-",$Q176&lt;&gt;""),
  (
    """"&amp;shortcut設定!$F$7&amp;""""&amp;
    " """&amp;$Q176&amp;".lnk"""&amp;
    " """&amp;$C176&amp;""""&amp;
    IF($D176="-"," """""," """&amp;$D176&amp;"""")&amp;
    IF($E176="-"," """""," """&amp;$E176&amp;"""")
  ),
  ""
)</f>
        <v/>
      </c>
      <c r="AJ176" s="95" t="s">
        <v>183</v>
      </c>
    </row>
    <row r="177" spans="1:36">
      <c r="A177" s="9" t="s">
        <v>726</v>
      </c>
      <c r="B177" s="9" t="s">
        <v>863</v>
      </c>
      <c r="C177" s="9" t="s">
        <v>127</v>
      </c>
      <c r="D177" s="15" t="s">
        <v>40</v>
      </c>
      <c r="E177" s="26" t="s">
        <v>40</v>
      </c>
      <c r="F177" s="15" t="s">
        <v>0</v>
      </c>
      <c r="G177" s="15" t="s">
        <v>0</v>
      </c>
      <c r="H177" s="9" t="s">
        <v>550</v>
      </c>
      <c r="I177" s="15" t="s">
        <v>66</v>
      </c>
      <c r="J177" s="15" t="s">
        <v>66</v>
      </c>
      <c r="K177" s="15" t="s">
        <v>66</v>
      </c>
      <c r="L177" s="97" t="s">
        <v>877</v>
      </c>
      <c r="M177" s="98" t="s">
        <v>581</v>
      </c>
      <c r="N177" s="15" t="s">
        <v>66</v>
      </c>
      <c r="O177" s="26" t="s">
        <v>1314</v>
      </c>
      <c r="P177" s="163" t="s">
        <v>1314</v>
      </c>
      <c r="Q177" s="26" t="s">
        <v>978</v>
      </c>
      <c r="R177" s="9" t="str">
        <f t="shared" si="20"/>
        <v/>
      </c>
      <c r="S177" s="9" t="str">
        <f t="shared" si="22"/>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1"/>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17"/>
        <v/>
      </c>
      <c r="AH177" s="13" t="str">
        <f t="shared" si="18"/>
        <v/>
      </c>
      <c r="AI177" s="13" t="str">
        <f>IF(
  AND($A177&lt;&gt;"",$Q177&lt;&gt;"-",$Q177&lt;&gt;""),
  (
    """"&amp;shortcut設定!$F$7&amp;""""&amp;
    " """&amp;$Q177&amp;".lnk"""&amp;
    " """&amp;$C177&amp;""""&amp;
    IF($D177="-"," """""," """&amp;$D177&amp;"""")&amp;
    IF($E177="-"," """""," """&amp;$E177&amp;"""")
  ),
  ""
)</f>
        <v/>
      </c>
      <c r="AJ177" s="95" t="s">
        <v>183</v>
      </c>
    </row>
    <row r="178" spans="1:36">
      <c r="A178" s="9" t="s">
        <v>727</v>
      </c>
      <c r="B178" s="9" t="s">
        <v>864</v>
      </c>
      <c r="C178" s="9" t="s">
        <v>128</v>
      </c>
      <c r="D178" s="15" t="s">
        <v>40</v>
      </c>
      <c r="E178" s="26" t="s">
        <v>40</v>
      </c>
      <c r="F178" s="15" t="s">
        <v>0</v>
      </c>
      <c r="G178" s="15" t="s">
        <v>0</v>
      </c>
      <c r="H178" s="9" t="s">
        <v>550</v>
      </c>
      <c r="I178" s="15" t="s">
        <v>66</v>
      </c>
      <c r="J178" s="15" t="s">
        <v>66</v>
      </c>
      <c r="K178" s="15" t="s">
        <v>66</v>
      </c>
      <c r="L178" s="97" t="s">
        <v>877</v>
      </c>
      <c r="M178" s="98" t="s">
        <v>578</v>
      </c>
      <c r="N178" s="15" t="s">
        <v>66</v>
      </c>
      <c r="O178" s="26" t="s">
        <v>1314</v>
      </c>
      <c r="P178" s="163" t="s">
        <v>1314</v>
      </c>
      <c r="Q178" s="26" t="s">
        <v>978</v>
      </c>
      <c r="R178" s="9" t="str">
        <f t="shared" si="20"/>
        <v/>
      </c>
      <c r="S178" s="9" t="str">
        <f t="shared" si="22"/>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1"/>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17"/>
        <v/>
      </c>
      <c r="AH178" s="13" t="str">
        <f t="shared" si="18"/>
        <v/>
      </c>
      <c r="AI178" s="13" t="str">
        <f>IF(
  AND($A178&lt;&gt;"",$Q178&lt;&gt;"-",$Q178&lt;&gt;""),
  (
    """"&amp;shortcut設定!$F$7&amp;""""&amp;
    " """&amp;$Q178&amp;".lnk"""&amp;
    " """&amp;$C178&amp;""""&amp;
    IF($D178="-"," """""," """&amp;$D178&amp;"""")&amp;
    IF($E178="-"," """""," """&amp;$E178&amp;"""")
  ),
  ""
)</f>
        <v/>
      </c>
      <c r="AJ178" s="95" t="s">
        <v>183</v>
      </c>
    </row>
    <row r="179" spans="1:36">
      <c r="A179" s="9" t="s">
        <v>728</v>
      </c>
      <c r="B179" s="9" t="s">
        <v>865</v>
      </c>
      <c r="C179" s="9" t="s">
        <v>573</v>
      </c>
      <c r="D179" s="15" t="s">
        <v>40</v>
      </c>
      <c r="E179" s="26" t="s">
        <v>40</v>
      </c>
      <c r="F179" s="15" t="s">
        <v>0</v>
      </c>
      <c r="G179" s="15" t="s">
        <v>0</v>
      </c>
      <c r="H179" s="9" t="s">
        <v>550</v>
      </c>
      <c r="I179" s="15" t="s">
        <v>66</v>
      </c>
      <c r="J179" s="15" t="s">
        <v>66</v>
      </c>
      <c r="K179" s="15" t="s">
        <v>66</v>
      </c>
      <c r="L179" s="97" t="s">
        <v>66</v>
      </c>
      <c r="M179" s="98" t="s">
        <v>578</v>
      </c>
      <c r="N179" s="15" t="s">
        <v>66</v>
      </c>
      <c r="O179" s="26" t="s">
        <v>1314</v>
      </c>
      <c r="P179" s="163" t="s">
        <v>1314</v>
      </c>
      <c r="Q179" s="26" t="s">
        <v>978</v>
      </c>
      <c r="R179" s="9" t="str">
        <f t="shared" si="20"/>
        <v/>
      </c>
      <c r="S179" s="9" t="str">
        <f t="shared" si="22"/>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1"/>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7"/>
        <v/>
      </c>
      <c r="AH179" s="13" t="str">
        <f t="shared" si="18"/>
        <v/>
      </c>
      <c r="AI179" s="13" t="str">
        <f>IF(
  AND($A179&lt;&gt;"",$Q179&lt;&gt;"-",$Q179&lt;&gt;""),
  (
    """"&amp;shortcut設定!$F$7&amp;""""&amp;
    " """&amp;$Q179&amp;".lnk"""&amp;
    " """&amp;$C179&amp;""""&amp;
    IF($D179="-"," """""," """&amp;$D179&amp;"""")&amp;
    IF($E179="-"," """""," """&amp;$E179&amp;"""")
  ),
  ""
)</f>
        <v/>
      </c>
      <c r="AJ179" s="95" t="s">
        <v>183</v>
      </c>
    </row>
    <row r="180" spans="1:36">
      <c r="A180" s="9" t="s">
        <v>729</v>
      </c>
      <c r="B180" s="9" t="s">
        <v>866</v>
      </c>
      <c r="C180" s="9" t="s">
        <v>556</v>
      </c>
      <c r="D180" s="15" t="s">
        <v>40</v>
      </c>
      <c r="E180" s="26" t="s">
        <v>40</v>
      </c>
      <c r="F180" s="15" t="s">
        <v>28</v>
      </c>
      <c r="G180" s="15" t="s">
        <v>0</v>
      </c>
      <c r="H180" s="9" t="s">
        <v>550</v>
      </c>
      <c r="I180" s="15" t="s">
        <v>66</v>
      </c>
      <c r="J180" s="15" t="s">
        <v>66</v>
      </c>
      <c r="K180" s="15" t="s">
        <v>66</v>
      </c>
      <c r="L180" s="97" t="s">
        <v>66</v>
      </c>
      <c r="M180" s="98" t="s">
        <v>578</v>
      </c>
      <c r="N180" s="15" t="s">
        <v>40</v>
      </c>
      <c r="O180" s="26" t="s">
        <v>1314</v>
      </c>
      <c r="P180" s="163" t="s">
        <v>1314</v>
      </c>
      <c r="Q180" s="26" t="s">
        <v>978</v>
      </c>
      <c r="R180" s="9" t="str">
        <f t="shared" si="20"/>
        <v/>
      </c>
      <c r="S180" s="9" t="str">
        <f t="shared" si="22"/>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1"/>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7"/>
        <v/>
      </c>
      <c r="AH180" s="13" t="str">
        <f t="shared" si="18"/>
        <v/>
      </c>
      <c r="AI180" s="13" t="str">
        <f>IF(
  AND($A180&lt;&gt;"",$Q180&lt;&gt;"-",$Q180&lt;&gt;""),
  (
    """"&amp;shortcut設定!$F$7&amp;""""&amp;
    " """&amp;$Q180&amp;".lnk"""&amp;
    " """&amp;$C180&amp;""""&amp;
    IF($D180="-"," """""," """&amp;$D180&amp;"""")&amp;
    IF($E180="-"," """""," """&amp;$E180&amp;"""")
  ),
  ""
)</f>
        <v/>
      </c>
      <c r="AJ180" s="95" t="s">
        <v>183</v>
      </c>
    </row>
    <row r="181" spans="1:36">
      <c r="A181" s="9" t="s">
        <v>730</v>
      </c>
      <c r="B181" s="9" t="s">
        <v>867</v>
      </c>
      <c r="C181" s="9" t="s">
        <v>557</v>
      </c>
      <c r="D181" s="15" t="s">
        <v>40</v>
      </c>
      <c r="E181" s="26" t="s">
        <v>40</v>
      </c>
      <c r="F181" s="15" t="s">
        <v>0</v>
      </c>
      <c r="G181" s="15" t="s">
        <v>0</v>
      </c>
      <c r="H181" s="9" t="s">
        <v>550</v>
      </c>
      <c r="I181" s="15" t="s">
        <v>66</v>
      </c>
      <c r="J181" s="15" t="s">
        <v>878</v>
      </c>
      <c r="K181" s="15" t="s">
        <v>66</v>
      </c>
      <c r="L181" s="97" t="s">
        <v>66</v>
      </c>
      <c r="M181" s="98" t="s">
        <v>578</v>
      </c>
      <c r="N181" s="15" t="s">
        <v>66</v>
      </c>
      <c r="O181" s="26" t="s">
        <v>1314</v>
      </c>
      <c r="P181" s="163" t="s">
        <v>1314</v>
      </c>
      <c r="Q181" s="26" t="s">
        <v>978</v>
      </c>
      <c r="R181" s="9" t="str">
        <f t="shared" si="20"/>
        <v/>
      </c>
      <c r="S181" s="9" t="str">
        <f t="shared" si="22"/>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1"/>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7"/>
        <v/>
      </c>
      <c r="AH181" s="13" t="str">
        <f t="shared" si="18"/>
        <v/>
      </c>
      <c r="AI181" s="13" t="str">
        <f>IF(
  AND($A181&lt;&gt;"",$Q181&lt;&gt;"-",$Q181&lt;&gt;""),
  (
    """"&amp;shortcut設定!$F$7&amp;""""&amp;
    " """&amp;$Q181&amp;".lnk"""&amp;
    " """&amp;$C181&amp;""""&amp;
    IF($D181="-"," """""," """&amp;$D181&amp;"""")&amp;
    IF($E181="-"," """""," """&amp;$E181&amp;"""")
  ),
  ""
)</f>
        <v/>
      </c>
      <c r="AJ181" s="95" t="s">
        <v>183</v>
      </c>
    </row>
    <row r="182" spans="1:36">
      <c r="A182" s="9" t="s">
        <v>731</v>
      </c>
      <c r="B182" s="9" t="s">
        <v>867</v>
      </c>
      <c r="C182" s="9" t="s">
        <v>129</v>
      </c>
      <c r="D182" s="15" t="s">
        <v>40</v>
      </c>
      <c r="E182" s="26" t="s">
        <v>40</v>
      </c>
      <c r="F182" s="15" t="s">
        <v>0</v>
      </c>
      <c r="G182" s="15" t="s">
        <v>0</v>
      </c>
      <c r="H182" s="9" t="s">
        <v>550</v>
      </c>
      <c r="I182" s="15" t="s">
        <v>66</v>
      </c>
      <c r="J182" s="15" t="s">
        <v>66</v>
      </c>
      <c r="K182" s="15" t="s">
        <v>66</v>
      </c>
      <c r="L182" s="97" t="s">
        <v>66</v>
      </c>
      <c r="M182" s="98" t="s">
        <v>578</v>
      </c>
      <c r="N182" s="15" t="s">
        <v>66</v>
      </c>
      <c r="O182" s="26" t="s">
        <v>1314</v>
      </c>
      <c r="P182" s="163" t="s">
        <v>1314</v>
      </c>
      <c r="Q182" s="26" t="s">
        <v>978</v>
      </c>
      <c r="R182" s="9" t="str">
        <f t="shared" si="20"/>
        <v/>
      </c>
      <c r="S182" s="9" t="str">
        <f t="shared" si="22"/>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1"/>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7"/>
        <v/>
      </c>
      <c r="AH182" s="13" t="str">
        <f t="shared" si="18"/>
        <v/>
      </c>
      <c r="AI182" s="13" t="str">
        <f>IF(
  AND($A182&lt;&gt;"",$Q182&lt;&gt;"-",$Q182&lt;&gt;""),
  (
    """"&amp;shortcut設定!$F$7&amp;""""&amp;
    " """&amp;$Q182&amp;".lnk"""&amp;
    " """&amp;$C182&amp;""""&amp;
    IF($D182="-"," """""," """&amp;$D182&amp;"""")&amp;
    IF($E182="-"," """""," """&amp;$E182&amp;"""")
  ),
  ""
)</f>
        <v/>
      </c>
      <c r="AJ182" s="95" t="s">
        <v>183</v>
      </c>
    </row>
    <row r="183" spans="1:36">
      <c r="A183" s="9" t="s">
        <v>732</v>
      </c>
      <c r="B183" s="9" t="s">
        <v>868</v>
      </c>
      <c r="C183" s="9" t="s">
        <v>130</v>
      </c>
      <c r="D183" s="15" t="s">
        <v>40</v>
      </c>
      <c r="E183" s="26" t="s">
        <v>40</v>
      </c>
      <c r="F183" s="15" t="s">
        <v>28</v>
      </c>
      <c r="G183" s="15" t="s">
        <v>0</v>
      </c>
      <c r="H183" s="9" t="s">
        <v>550</v>
      </c>
      <c r="I183" s="15" t="s">
        <v>66</v>
      </c>
      <c r="J183" s="15" t="s">
        <v>879</v>
      </c>
      <c r="K183" s="15" t="s">
        <v>66</v>
      </c>
      <c r="L183" s="97" t="s">
        <v>66</v>
      </c>
      <c r="M183" s="98" t="s">
        <v>578</v>
      </c>
      <c r="N183" s="15" t="s">
        <v>66</v>
      </c>
      <c r="O183" s="26" t="s">
        <v>1314</v>
      </c>
      <c r="P183" s="163" t="s">
        <v>1314</v>
      </c>
      <c r="Q183" s="26" t="s">
        <v>978</v>
      </c>
      <c r="R183" s="9" t="str">
        <f t="shared" si="20"/>
        <v/>
      </c>
      <c r="S183" s="9" t="str">
        <f t="shared" si="22"/>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1"/>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7"/>
        <v/>
      </c>
      <c r="AH183" s="13" t="str">
        <f t="shared" si="18"/>
        <v/>
      </c>
      <c r="AI183" s="13" t="str">
        <f>IF(
  AND($A183&lt;&gt;"",$Q183&lt;&gt;"-",$Q183&lt;&gt;""),
  (
    """"&amp;shortcut設定!$F$7&amp;""""&amp;
    " """&amp;$Q183&amp;".lnk"""&amp;
    " """&amp;$C183&amp;""""&amp;
    IF($D183="-"," """""," """&amp;$D183&amp;"""")&amp;
    IF($E183="-"," """""," """&amp;$E183&amp;"""")
  ),
  ""
)</f>
        <v/>
      </c>
      <c r="AJ183" s="95" t="s">
        <v>183</v>
      </c>
    </row>
    <row r="184" spans="1:36">
      <c r="A184" s="9" t="s">
        <v>733</v>
      </c>
      <c r="B184" s="9" t="s">
        <v>869</v>
      </c>
      <c r="C184" s="9" t="s">
        <v>558</v>
      </c>
      <c r="D184" s="15" t="s">
        <v>40</v>
      </c>
      <c r="E184" s="26" t="s">
        <v>40</v>
      </c>
      <c r="F184" s="15" t="s">
        <v>28</v>
      </c>
      <c r="G184" s="15" t="s">
        <v>0</v>
      </c>
      <c r="H184" s="9" t="s">
        <v>550</v>
      </c>
      <c r="I184" s="15" t="s">
        <v>66</v>
      </c>
      <c r="J184" s="15" t="s">
        <v>880</v>
      </c>
      <c r="K184" s="15" t="s">
        <v>66</v>
      </c>
      <c r="L184" s="97" t="s">
        <v>66</v>
      </c>
      <c r="M184" s="98" t="s">
        <v>578</v>
      </c>
      <c r="N184" s="15" t="s">
        <v>66</v>
      </c>
      <c r="O184" s="26" t="s">
        <v>1314</v>
      </c>
      <c r="P184" s="163" t="s">
        <v>1314</v>
      </c>
      <c r="Q184" s="26" t="s">
        <v>978</v>
      </c>
      <c r="R184" s="9" t="str">
        <f t="shared" si="20"/>
        <v/>
      </c>
      <c r="S184" s="9" t="str">
        <f t="shared" si="22"/>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1"/>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7"/>
        <v/>
      </c>
      <c r="AH184" s="13" t="str">
        <f t="shared" si="18"/>
        <v/>
      </c>
      <c r="AI184" s="13" t="str">
        <f>IF(
  AND($A184&lt;&gt;"",$Q184&lt;&gt;"-",$Q184&lt;&gt;""),
  (
    """"&amp;shortcut設定!$F$7&amp;""""&amp;
    " """&amp;$Q184&amp;".lnk"""&amp;
    " """&amp;$C184&amp;""""&amp;
    IF($D184="-"," """""," """&amp;$D184&amp;"""")&amp;
    IF($E184="-"," """""," """&amp;$E184&amp;"""")
  ),
  ""
)</f>
        <v/>
      </c>
      <c r="AJ184" s="95" t="s">
        <v>183</v>
      </c>
    </row>
    <row r="185" spans="1:36">
      <c r="A185" s="9" t="s">
        <v>734</v>
      </c>
      <c r="B185" s="9" t="s">
        <v>870</v>
      </c>
      <c r="C185" s="9" t="s">
        <v>559</v>
      </c>
      <c r="D185" s="15" t="s">
        <v>40</v>
      </c>
      <c r="E185" s="26" t="s">
        <v>40</v>
      </c>
      <c r="F185" s="15" t="s">
        <v>28</v>
      </c>
      <c r="G185" s="15" t="s">
        <v>0</v>
      </c>
      <c r="H185" s="9" t="s">
        <v>550</v>
      </c>
      <c r="I185" s="15" t="s">
        <v>66</v>
      </c>
      <c r="J185" s="15" t="s">
        <v>881</v>
      </c>
      <c r="K185" s="15" t="s">
        <v>66</v>
      </c>
      <c r="L185" s="97" t="s">
        <v>66</v>
      </c>
      <c r="M185" s="98" t="s">
        <v>578</v>
      </c>
      <c r="N185" s="15" t="s">
        <v>66</v>
      </c>
      <c r="O185" s="26" t="s">
        <v>1314</v>
      </c>
      <c r="P185" s="163" t="s">
        <v>1314</v>
      </c>
      <c r="Q185" s="26" t="s">
        <v>978</v>
      </c>
      <c r="R185" s="9" t="str">
        <f t="shared" si="20"/>
        <v/>
      </c>
      <c r="S185" s="9" t="str">
        <f t="shared" si="22"/>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1"/>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7"/>
        <v/>
      </c>
      <c r="AH185" s="13" t="str">
        <f t="shared" si="18"/>
        <v/>
      </c>
      <c r="AI185" s="13" t="str">
        <f>IF(
  AND($A185&lt;&gt;"",$Q185&lt;&gt;"-",$Q185&lt;&gt;""),
  (
    """"&amp;shortcut設定!$F$7&amp;""""&amp;
    " """&amp;$Q185&amp;".lnk"""&amp;
    " """&amp;$C185&amp;""""&amp;
    IF($D185="-"," """""," """&amp;$D185&amp;"""")&amp;
    IF($E185="-"," """""," """&amp;$E185&amp;"""")
  ),
  ""
)</f>
        <v/>
      </c>
      <c r="AJ185" s="95" t="s">
        <v>183</v>
      </c>
    </row>
    <row r="186" spans="1:36">
      <c r="A186" s="9" t="s">
        <v>735</v>
      </c>
      <c r="B186" s="9" t="s">
        <v>871</v>
      </c>
      <c r="C186" s="9" t="s">
        <v>560</v>
      </c>
      <c r="D186" s="15" t="s">
        <v>40</v>
      </c>
      <c r="E186" s="26" t="s">
        <v>40</v>
      </c>
      <c r="F186" s="15" t="s">
        <v>0</v>
      </c>
      <c r="G186" s="15" t="s">
        <v>28</v>
      </c>
      <c r="H186" s="9" t="s">
        <v>550</v>
      </c>
      <c r="I186" s="15" t="s">
        <v>66</v>
      </c>
      <c r="J186" s="15" t="s">
        <v>66</v>
      </c>
      <c r="K186" s="15" t="s">
        <v>66</v>
      </c>
      <c r="L186" s="97" t="s">
        <v>66</v>
      </c>
      <c r="M186" s="98" t="s">
        <v>578</v>
      </c>
      <c r="N186" s="15" t="s">
        <v>66</v>
      </c>
      <c r="O186" s="26" t="s">
        <v>1314</v>
      </c>
      <c r="P186" s="163" t="s">
        <v>1314</v>
      </c>
      <c r="Q186" s="26" t="s">
        <v>978</v>
      </c>
      <c r="R186" s="9" t="str">
        <f t="shared" si="20"/>
        <v/>
      </c>
      <c r="S186" s="9" t="str">
        <f t="shared" si="22"/>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1"/>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7"/>
        <v/>
      </c>
      <c r="AH186" s="13" t="str">
        <f t="shared" si="18"/>
        <v/>
      </c>
      <c r="AI186" s="13" t="str">
        <f>IF(
  AND($A186&lt;&gt;"",$Q186&lt;&gt;"-",$Q186&lt;&gt;""),
  (
    """"&amp;shortcut設定!$F$7&amp;""""&amp;
    " """&amp;$Q186&amp;".lnk"""&amp;
    " """&amp;$C186&amp;""""&amp;
    IF($D186="-"," """""," """&amp;$D186&amp;"""")&amp;
    IF($E186="-"," """""," """&amp;$E186&amp;"""")
  ),
  ""
)</f>
        <v/>
      </c>
      <c r="AJ186" s="95" t="s">
        <v>183</v>
      </c>
    </row>
    <row r="187" spans="1:36">
      <c r="A187" s="9" t="s">
        <v>736</v>
      </c>
      <c r="B187" s="9" t="s">
        <v>872</v>
      </c>
      <c r="C187" s="9" t="s">
        <v>561</v>
      </c>
      <c r="D187" s="15" t="s">
        <v>40</v>
      </c>
      <c r="E187" s="26" t="s">
        <v>40</v>
      </c>
      <c r="F187" s="15" t="s">
        <v>0</v>
      </c>
      <c r="G187" s="15" t="s">
        <v>0</v>
      </c>
      <c r="H187" s="9" t="s">
        <v>550</v>
      </c>
      <c r="I187" s="15" t="s">
        <v>66</v>
      </c>
      <c r="J187" s="15" t="s">
        <v>66</v>
      </c>
      <c r="K187" s="15" t="s">
        <v>66</v>
      </c>
      <c r="L187" s="97" t="s">
        <v>66</v>
      </c>
      <c r="M187" s="98" t="s">
        <v>578</v>
      </c>
      <c r="N187" s="15" t="s">
        <v>877</v>
      </c>
      <c r="O187" s="26" t="s">
        <v>1314</v>
      </c>
      <c r="P187" s="163" t="s">
        <v>1314</v>
      </c>
      <c r="Q187" s="26" t="s">
        <v>978</v>
      </c>
      <c r="R187" s="9" t="str">
        <f t="shared" si="20"/>
        <v/>
      </c>
      <c r="S187" s="9" t="str">
        <f t="shared" si="22"/>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1"/>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17"/>
        <v/>
      </c>
      <c r="AH187" s="13" t="str">
        <f t="shared" si="18"/>
        <v/>
      </c>
      <c r="AI187" s="13" t="str">
        <f>IF(
  AND($A187&lt;&gt;"",$Q187&lt;&gt;"-",$Q187&lt;&gt;""),
  (
    """"&amp;shortcut設定!$F$7&amp;""""&amp;
    " """&amp;$Q187&amp;".lnk"""&amp;
    " """&amp;$C187&amp;""""&amp;
    IF($D187="-"," """""," """&amp;$D187&amp;"""")&amp;
    IF($E187="-"," """""," """&amp;$E187&amp;"""")
  ),
  ""
)</f>
        <v/>
      </c>
      <c r="AJ187" s="95" t="s">
        <v>183</v>
      </c>
    </row>
    <row r="188" spans="1:36">
      <c r="A188" s="9" t="s">
        <v>737</v>
      </c>
      <c r="B188" s="9" t="s">
        <v>831</v>
      </c>
      <c r="C188" s="9" t="s">
        <v>562</v>
      </c>
      <c r="D188" s="15" t="s">
        <v>40</v>
      </c>
      <c r="E188" s="26" t="s">
        <v>40</v>
      </c>
      <c r="F188" s="15" t="s">
        <v>0</v>
      </c>
      <c r="G188" s="15" t="s">
        <v>28</v>
      </c>
      <c r="H188" s="9" t="s">
        <v>550</v>
      </c>
      <c r="I188" s="15" t="s">
        <v>66</v>
      </c>
      <c r="J188" s="15" t="s">
        <v>66</v>
      </c>
      <c r="K188" s="15" t="s">
        <v>66</v>
      </c>
      <c r="L188" s="97" t="s">
        <v>66</v>
      </c>
      <c r="M188" s="98" t="s">
        <v>578</v>
      </c>
      <c r="N188" s="15" t="s">
        <v>571</v>
      </c>
      <c r="O188" s="26" t="s">
        <v>1314</v>
      </c>
      <c r="P188" s="163" t="s">
        <v>1314</v>
      </c>
      <c r="Q188" s="26" t="s">
        <v>978</v>
      </c>
      <c r="R188" s="9" t="str">
        <f t="shared" si="20"/>
        <v/>
      </c>
      <c r="S188" s="9" t="str">
        <f t="shared" si="22"/>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1"/>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7"/>
        <v/>
      </c>
      <c r="AH188" s="13" t="str">
        <f t="shared" si="18"/>
        <v/>
      </c>
      <c r="AI188" s="13" t="str">
        <f>IF(
  AND($A188&lt;&gt;"",$Q188&lt;&gt;"-",$Q188&lt;&gt;""),
  (
    """"&amp;shortcut設定!$F$7&amp;""""&amp;
    " """&amp;$Q188&amp;".lnk"""&amp;
    " """&amp;$C188&amp;""""&amp;
    IF($D188="-"," """""," """&amp;$D188&amp;"""")&amp;
    IF($E188="-"," """""," """&amp;$E188&amp;"""")
  ),
  ""
)</f>
        <v/>
      </c>
      <c r="AJ188" s="95" t="s">
        <v>183</v>
      </c>
    </row>
    <row r="189" spans="1:36">
      <c r="A189" s="9" t="s">
        <v>738</v>
      </c>
      <c r="B189" s="9" t="s">
        <v>873</v>
      </c>
      <c r="C189" s="9" t="s">
        <v>563</v>
      </c>
      <c r="D189" s="15" t="s">
        <v>40</v>
      </c>
      <c r="E189" s="26" t="s">
        <v>40</v>
      </c>
      <c r="F189" s="15" t="s">
        <v>0</v>
      </c>
      <c r="G189" s="15" t="s">
        <v>28</v>
      </c>
      <c r="H189" s="9" t="s">
        <v>550</v>
      </c>
      <c r="I189" s="15" t="s">
        <v>66</v>
      </c>
      <c r="J189" s="15" t="s">
        <v>66</v>
      </c>
      <c r="K189" s="15" t="s">
        <v>66</v>
      </c>
      <c r="L189" s="97" t="s">
        <v>66</v>
      </c>
      <c r="M189" s="98" t="s">
        <v>578</v>
      </c>
      <c r="N189" s="15" t="s">
        <v>877</v>
      </c>
      <c r="O189" s="26" t="s">
        <v>1314</v>
      </c>
      <c r="P189" s="163" t="s">
        <v>1314</v>
      </c>
      <c r="Q189" s="26" t="s">
        <v>978</v>
      </c>
      <c r="R189" s="9" t="str">
        <f t="shared" si="20"/>
        <v/>
      </c>
      <c r="S189" s="9" t="str">
        <f t="shared" si="22"/>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1"/>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17"/>
        <v/>
      </c>
      <c r="AH189" s="13" t="str">
        <f t="shared" si="18"/>
        <v/>
      </c>
      <c r="AI189" s="13" t="str">
        <f>IF(
  AND($A189&lt;&gt;"",$Q189&lt;&gt;"-",$Q189&lt;&gt;""),
  (
    """"&amp;shortcut設定!$F$7&amp;""""&amp;
    " """&amp;$Q189&amp;".lnk"""&amp;
    " """&amp;$C189&amp;""""&amp;
    IF($D189="-"," """""," """&amp;$D189&amp;"""")&amp;
    IF($E189="-"," """""," """&amp;$E189&amp;"""")
  ),
  ""
)</f>
        <v/>
      </c>
      <c r="AJ189" s="95" t="s">
        <v>183</v>
      </c>
    </row>
    <row r="190" spans="1:36">
      <c r="A190" s="9" t="s">
        <v>739</v>
      </c>
      <c r="B190" s="9" t="s">
        <v>874</v>
      </c>
      <c r="C190" s="9" t="s">
        <v>564</v>
      </c>
      <c r="D190" s="15" t="s">
        <v>40</v>
      </c>
      <c r="E190" s="26" t="s">
        <v>40</v>
      </c>
      <c r="F190" s="15" t="s">
        <v>0</v>
      </c>
      <c r="G190" s="15" t="s">
        <v>28</v>
      </c>
      <c r="H190" s="9" t="s">
        <v>550</v>
      </c>
      <c r="I190" s="15" t="s">
        <v>66</v>
      </c>
      <c r="J190" s="15" t="s">
        <v>882</v>
      </c>
      <c r="K190" s="15" t="s">
        <v>66</v>
      </c>
      <c r="L190" s="97" t="s">
        <v>66</v>
      </c>
      <c r="M190" s="98" t="s">
        <v>578</v>
      </c>
      <c r="N190" s="15" t="s">
        <v>66</v>
      </c>
      <c r="O190" s="26" t="s">
        <v>1314</v>
      </c>
      <c r="P190" s="163" t="s">
        <v>1314</v>
      </c>
      <c r="Q190" s="26" t="s">
        <v>978</v>
      </c>
      <c r="R190" s="9" t="str">
        <f t="shared" si="20"/>
        <v/>
      </c>
      <c r="S190" s="9" t="str">
        <f t="shared" si="22"/>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1"/>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7"/>
        <v/>
      </c>
      <c r="AH190" s="13" t="str">
        <f t="shared" si="18"/>
        <v/>
      </c>
      <c r="AI190" s="13" t="str">
        <f>IF(
  AND($A190&lt;&gt;"",$Q190&lt;&gt;"-",$Q190&lt;&gt;""),
  (
    """"&amp;shortcut設定!$F$7&amp;""""&amp;
    " """&amp;$Q190&amp;".lnk"""&amp;
    " """&amp;$C190&amp;""""&amp;
    IF($D190="-"," """""," """&amp;$D190&amp;"""")&amp;
    IF($E190="-"," """""," """&amp;$E190&amp;"""")
  ),
  ""
)</f>
        <v/>
      </c>
      <c r="AJ190" s="95" t="s">
        <v>183</v>
      </c>
    </row>
    <row r="191" spans="1:36">
      <c r="A191" s="9" t="s">
        <v>740</v>
      </c>
      <c r="B191" s="9" t="s">
        <v>875</v>
      </c>
      <c r="C191" s="9" t="s">
        <v>565</v>
      </c>
      <c r="D191" s="15" t="s">
        <v>40</v>
      </c>
      <c r="E191" s="26" t="s">
        <v>40</v>
      </c>
      <c r="F191" s="15" t="s">
        <v>0</v>
      </c>
      <c r="G191" s="15" t="s">
        <v>28</v>
      </c>
      <c r="H191" s="9" t="s">
        <v>550</v>
      </c>
      <c r="I191" s="15" t="s">
        <v>66</v>
      </c>
      <c r="J191" s="15" t="s">
        <v>879</v>
      </c>
      <c r="K191" s="15" t="s">
        <v>66</v>
      </c>
      <c r="L191" s="97" t="s">
        <v>66</v>
      </c>
      <c r="M191" s="98" t="s">
        <v>578</v>
      </c>
      <c r="N191" s="15" t="s">
        <v>66</v>
      </c>
      <c r="O191" s="26" t="s">
        <v>1314</v>
      </c>
      <c r="P191" s="163" t="s">
        <v>1314</v>
      </c>
      <c r="Q191" s="26" t="s">
        <v>978</v>
      </c>
      <c r="R191" s="9" t="str">
        <f t="shared" si="20"/>
        <v/>
      </c>
      <c r="S191" s="9" t="str">
        <f t="shared" si="22"/>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1"/>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7"/>
        <v/>
      </c>
      <c r="AH191" s="13" t="str">
        <f t="shared" si="18"/>
        <v/>
      </c>
      <c r="AI191" s="13" t="str">
        <f>IF(
  AND($A191&lt;&gt;"",$Q191&lt;&gt;"-",$Q191&lt;&gt;""),
  (
    """"&amp;shortcut設定!$F$7&amp;""""&amp;
    " """&amp;$Q191&amp;".lnk"""&amp;
    " """&amp;$C191&amp;""""&amp;
    IF($D191="-"," """""," """&amp;$D191&amp;"""")&amp;
    IF($E191="-"," """""," """&amp;$E191&amp;"""")
  ),
  ""
)</f>
        <v/>
      </c>
      <c r="AJ191" s="95" t="s">
        <v>183</v>
      </c>
    </row>
    <row r="192" spans="1:36">
      <c r="A192" s="9" t="s">
        <v>741</v>
      </c>
      <c r="B192" s="9" t="s">
        <v>876</v>
      </c>
      <c r="C192" s="9" t="s">
        <v>566</v>
      </c>
      <c r="D192" s="15" t="s">
        <v>40</v>
      </c>
      <c r="E192" s="26" t="s">
        <v>40</v>
      </c>
      <c r="F192" s="15" t="s">
        <v>0</v>
      </c>
      <c r="G192" s="15" t="s">
        <v>28</v>
      </c>
      <c r="H192" s="9" t="s">
        <v>550</v>
      </c>
      <c r="I192" s="15" t="s">
        <v>66</v>
      </c>
      <c r="J192" s="15" t="s">
        <v>881</v>
      </c>
      <c r="K192" s="15" t="s">
        <v>66</v>
      </c>
      <c r="L192" s="97" t="s">
        <v>66</v>
      </c>
      <c r="M192" s="98" t="s">
        <v>578</v>
      </c>
      <c r="N192" s="15" t="s">
        <v>66</v>
      </c>
      <c r="O192" s="26" t="s">
        <v>1314</v>
      </c>
      <c r="P192" s="163" t="s">
        <v>1314</v>
      </c>
      <c r="Q192" s="26" t="s">
        <v>978</v>
      </c>
      <c r="R192" s="9" t="str">
        <f t="shared" si="20"/>
        <v/>
      </c>
      <c r="S192" s="9" t="str">
        <f t="shared" si="22"/>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1"/>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7"/>
        <v/>
      </c>
      <c r="AH192" s="13" t="str">
        <f t="shared" si="18"/>
        <v/>
      </c>
      <c r="AI192" s="13" t="str">
        <f>IF(
  AND($A192&lt;&gt;"",$Q192&lt;&gt;"-",$Q192&lt;&gt;""),
  (
    """"&amp;shortcut設定!$F$7&amp;""""&amp;
    " """&amp;$Q192&amp;".lnk"""&amp;
    " """&amp;$C192&amp;""""&amp;
    IF($D192="-"," """""," """&amp;$D192&amp;"""")&amp;
    IF($E192="-"," """""," """&amp;$E192&amp;"""")
  ),
  ""
)</f>
        <v/>
      </c>
      <c r="AJ192" s="95" t="s">
        <v>183</v>
      </c>
    </row>
    <row r="193" spans="1:36">
      <c r="A193" s="9" t="s">
        <v>984</v>
      </c>
      <c r="B193" s="9" t="s">
        <v>985</v>
      </c>
      <c r="C193" s="9" t="s">
        <v>979</v>
      </c>
      <c r="D193" s="15" t="s">
        <v>977</v>
      </c>
      <c r="E193" s="26" t="s">
        <v>40</v>
      </c>
      <c r="F193" s="15" t="s">
        <v>28</v>
      </c>
      <c r="G193" s="15" t="s">
        <v>0</v>
      </c>
      <c r="H193" s="9" t="s">
        <v>550</v>
      </c>
      <c r="I193" s="15" t="s">
        <v>66</v>
      </c>
      <c r="J193" s="15" t="s">
        <v>66</v>
      </c>
      <c r="K193" s="15" t="s">
        <v>66</v>
      </c>
      <c r="L193" s="97" t="s">
        <v>66</v>
      </c>
      <c r="M193" s="98" t="s">
        <v>40</v>
      </c>
      <c r="N193" s="15" t="s">
        <v>977</v>
      </c>
      <c r="O193" s="26" t="s">
        <v>1314</v>
      </c>
      <c r="P193" s="163" t="s">
        <v>1314</v>
      </c>
      <c r="Q193" s="26" t="s">
        <v>980</v>
      </c>
      <c r="R193" s="9" t="str">
        <f t="shared" si="20"/>
        <v/>
      </c>
      <c r="S193" s="9" t="str">
        <f t="shared" si="22"/>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1"/>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7"/>
        <v/>
      </c>
      <c r="AH193" s="13" t="str">
        <f t="shared" si="18"/>
        <v/>
      </c>
      <c r="AI193" s="13" t="str">
        <f>IF(
  AND($A193&lt;&gt;"",$Q193&lt;&gt;"-",$Q193&lt;&gt;""),
  (
    """"&amp;shortcut設定!$F$7&amp;""""&amp;
    " """&amp;$Q193&amp;".lnk"""&amp;
    " """&amp;$C193&amp;""""&amp;
    IF($D193="-"," """""," """&amp;$D193&amp;"""")&amp;
    IF($E193="-"," """""," """&amp;$E193&amp;"""")
  ),
  ""
)</f>
        <v>"C:\codes\vbs\command\CreateShortcutFile.vbs" "C:\_push_all.bat.lnk" "C:\codes\bat\tools\tortoisegit\ShowGitPushWindows.bat" "" ""</v>
      </c>
      <c r="AJ193" s="95" t="s">
        <v>183</v>
      </c>
    </row>
    <row r="194" spans="1:36">
      <c r="A194" s="9" t="s">
        <v>1101</v>
      </c>
      <c r="B194" s="9" t="s">
        <v>1062</v>
      </c>
      <c r="C194" s="9" t="s">
        <v>1100</v>
      </c>
      <c r="D194" s="15" t="s">
        <v>977</v>
      </c>
      <c r="E194" s="26" t="s">
        <v>40</v>
      </c>
      <c r="F194" s="15" t="s">
        <v>28</v>
      </c>
      <c r="G194" s="15" t="s">
        <v>0</v>
      </c>
      <c r="H194" s="9" t="s">
        <v>550</v>
      </c>
      <c r="I194" s="15" t="s">
        <v>977</v>
      </c>
      <c r="J194" s="15" t="s">
        <v>1063</v>
      </c>
      <c r="K194" s="15" t="s">
        <v>1063</v>
      </c>
      <c r="L194" s="97" t="s">
        <v>1063</v>
      </c>
      <c r="M194" s="98" t="s">
        <v>1063</v>
      </c>
      <c r="N194" s="15" t="s">
        <v>0</v>
      </c>
      <c r="O194" s="26" t="s">
        <v>1314</v>
      </c>
      <c r="P194" s="163" t="s">
        <v>1314</v>
      </c>
      <c r="Q194" s="26" t="s">
        <v>40</v>
      </c>
      <c r="R194" s="9" t="str">
        <f t="shared" si="20"/>
        <v/>
      </c>
      <c r="S194" s="9" t="str">
        <f t="shared" si="22"/>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1"/>
        <v/>
      </c>
      <c r="AD194" s="13" t="str">
        <f>IF(
  AND($A194&lt;&gt;"",$L194="○"),
  shortcut設定!$F$5&amp;"\"&amp;AB194&amp;"_"&amp;A194&amp;"（"&amp;B194&amp;"）"&amp;AC194&amp;".lnk",
  ""
)</f>
        <v/>
      </c>
      <c r="AE194" s="13" t="str">
        <f>IF(
  AND($A194&lt;&gt;"",$N194="○"),
  (
    """"&amp;shortcut設定!$F$7&amp;""""&amp;
    " """&amp;$AF194&amp;""""&amp;
    " """&amp;$C194&amp;""""&amp;
    IF($D194="-"," """""," """&amp;$D194&amp;"""")&amp;
    IF($E194="-"," """""," """&amp;$E194&amp;"""")
  ),
  ""
)</f>
        <v>"C:\codes\vbs\command\CreateShortcutFile.vbs" "%USERPROFILE%\AppData\Roaming\Microsoft\Windows\Start Menu\Programs\Startup\CreateProgramList.bat（インストールプログラム一覧作成）.lnk" "C:\codes\bat\tools\other\CreateProgramList.bat" "" ""</v>
      </c>
      <c r="AF194" s="9" t="str">
        <f>IF(
  AND($A194&lt;&gt;"",$N194="○"),
  shortcut設定!$F$6&amp;"\"&amp;A194&amp;"（"&amp;B194&amp;"）.lnk",
  ""
)</f>
        <v>%USERPROFILE%\AppData\Roaming\Microsoft\Windows\Start Menu\Programs\Startup\CreateProgramList.bat（インストールプログラム一覧作成）.lnk</v>
      </c>
      <c r="AG194" s="13" t="str">
        <f t="shared" si="17"/>
        <v/>
      </c>
      <c r="AH194" s="13" t="str">
        <f t="shared" si="18"/>
        <v/>
      </c>
      <c r="AI194" s="13" t="str">
        <f>IF(
  AND($A194&lt;&gt;"",$Q194&lt;&gt;"-",$Q194&lt;&gt;""),
  (
    """"&amp;shortcut設定!$F$7&amp;""""&amp;
    " """&amp;$Q194&amp;".lnk"""&amp;
    " """&amp;$C194&amp;""""&amp;
    IF($D194="-"," """""," """&amp;$D194&amp;"""")&amp;
    IF($E194="-"," """""," """&amp;$E194&amp;"""")
  ),
  ""
)</f>
        <v/>
      </c>
      <c r="AJ194" s="95" t="s">
        <v>183</v>
      </c>
    </row>
    <row r="195" spans="1:36">
      <c r="A195" s="9" t="s">
        <v>1291</v>
      </c>
      <c r="B195" s="9" t="s">
        <v>1296</v>
      </c>
      <c r="C195" s="9" t="s">
        <v>1289</v>
      </c>
      <c r="D195" s="15" t="s">
        <v>977</v>
      </c>
      <c r="E195" s="26" t="s">
        <v>40</v>
      </c>
      <c r="F195" s="15" t="s">
        <v>28</v>
      </c>
      <c r="G195" s="15" t="s">
        <v>0</v>
      </c>
      <c r="H195" s="9" t="s">
        <v>550</v>
      </c>
      <c r="I195" s="15" t="s">
        <v>0</v>
      </c>
      <c r="J195" s="15" t="s">
        <v>977</v>
      </c>
      <c r="K195" s="15" t="s">
        <v>40</v>
      </c>
      <c r="L195" s="97" t="s">
        <v>40</v>
      </c>
      <c r="M195" s="98" t="s">
        <v>40</v>
      </c>
      <c r="N195" s="15" t="s">
        <v>977</v>
      </c>
      <c r="O195" s="26" t="s">
        <v>1314</v>
      </c>
      <c r="P195" s="163" t="s">
        <v>1314</v>
      </c>
      <c r="Q195" s="26" t="s">
        <v>40</v>
      </c>
      <c r="R195" s="9" t="str">
        <f t="shared" si="20"/>
        <v/>
      </c>
      <c r="S195" s="9" t="str">
        <f t="shared" si="22"/>
        <v/>
      </c>
      <c r="T195" s="13" t="str">
        <f ca="1">IF(
  AND($A195&lt;&gt;"",$I195="○"),
  (
    "mkdir """&amp;V195&amp;""" &amp; "
  )&amp;(
    """"&amp;shortcut設定!$F$7&amp;""""&amp;
    " """&amp;V195&amp;"\"&amp;$A195&amp;"（"&amp;$B195&amp;"）.lnk"""&amp;
    " """&amp;$C195&amp;""""&amp;
    IF($D195="-"," """""," """&amp;$D195&amp;"""")&amp;
    IF($E195="-"," """""," """&amp;$E195&amp;"""")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5" s="9" t="str">
        <f ca="1">IFERROR(
  VLOOKUP(
    $H195,
    shortcut設定!$F:$J,
    MATCH(
      "ProgramsIndex",
      shortcut設定!$F$12:$J$12,
      0
    ),
    FALSE
  ),
  ""
)</f>
        <v>200</v>
      </c>
      <c r="V195" s="13" t="str">
        <f ca="1">IF(
  AND($A195&lt;&gt;"",$I195="○"),
  shortcut設定!$F$4&amp;"\"&amp;U195&amp;"_"&amp;H195,
  ""
)</f>
        <v>%USERPROFILE%\AppData\Roaming\Microsoft\Windows\Start Menu\Programs\200_Codes</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1"/>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7"/>
        <v/>
      </c>
      <c r="AH195" s="13" t="str">
        <f t="shared" si="18"/>
        <v/>
      </c>
      <c r="AI195" s="13" t="str">
        <f>IF(
  AND($A195&lt;&gt;"",$Q195&lt;&gt;"-",$Q195&lt;&gt;""),
  (
    """"&amp;shortcut設定!$F$7&amp;""""&amp;
    " """&amp;$Q195&amp;".lnk"""&amp;
    " """&amp;$C195&amp;""""&amp;
    IF($D195="-"," """""," """&amp;$D195&amp;"""")&amp;
    IF($E195="-"," """""," """&amp;$E195&amp;"""")
  ),
  ""
)</f>
        <v/>
      </c>
      <c r="AJ195" s="95" t="s">
        <v>183</v>
      </c>
    </row>
    <row r="196" spans="1:36">
      <c r="A196" s="9" t="s">
        <v>1292</v>
      </c>
      <c r="B196" s="9" t="s">
        <v>1297</v>
      </c>
      <c r="C196" s="9" t="s">
        <v>1099</v>
      </c>
      <c r="D196" s="15" t="s">
        <v>977</v>
      </c>
      <c r="E196" s="26" t="s">
        <v>40</v>
      </c>
      <c r="F196" s="15" t="s">
        <v>28</v>
      </c>
      <c r="G196" s="15" t="s">
        <v>0</v>
      </c>
      <c r="H196" s="9" t="s">
        <v>550</v>
      </c>
      <c r="I196" s="15" t="s">
        <v>1301</v>
      </c>
      <c r="J196" s="15" t="s">
        <v>977</v>
      </c>
      <c r="K196" s="15" t="s">
        <v>40</v>
      </c>
      <c r="L196" s="97" t="s">
        <v>40</v>
      </c>
      <c r="M196" s="98" t="s">
        <v>40</v>
      </c>
      <c r="N196" s="15" t="s">
        <v>977</v>
      </c>
      <c r="O196" s="26" t="s">
        <v>1314</v>
      </c>
      <c r="P196" s="163" t="s">
        <v>1314</v>
      </c>
      <c r="Q196" s="26" t="s">
        <v>40</v>
      </c>
      <c r="R196" s="9" t="str">
        <f t="shared" si="20"/>
        <v/>
      </c>
      <c r="S196" s="9" t="str">
        <f t="shared" si="22"/>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1"/>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7"/>
        <v/>
      </c>
      <c r="AH196" s="13" t="str">
        <f t="shared" si="18"/>
        <v/>
      </c>
      <c r="AI196" s="13" t="str">
        <f>IF(
  AND($A196&lt;&gt;"",$Q196&lt;&gt;"-",$Q196&lt;&gt;""),
  (
    """"&amp;shortcut設定!$F$7&amp;""""&amp;
    " """&amp;$Q196&amp;".lnk"""&amp;
    " """&amp;$C196&amp;""""&amp;
    IF($D196="-"," """""," """&amp;$D196&amp;"""")&amp;
    IF($E196="-"," """""," """&amp;$E196&amp;"""")
  ),
  ""
)</f>
        <v/>
      </c>
      <c r="AJ196" s="95" t="s">
        <v>183</v>
      </c>
    </row>
    <row r="197" spans="1:36">
      <c r="A197" s="9" t="s">
        <v>1293</v>
      </c>
      <c r="B197" s="9" t="s">
        <v>1298</v>
      </c>
      <c r="C197" s="9" t="s">
        <v>1104</v>
      </c>
      <c r="D197" s="15" t="s">
        <v>977</v>
      </c>
      <c r="E197" s="26" t="s">
        <v>40</v>
      </c>
      <c r="F197" s="15" t="s">
        <v>28</v>
      </c>
      <c r="G197" s="15" t="s">
        <v>0</v>
      </c>
      <c r="H197" s="9" t="s">
        <v>550</v>
      </c>
      <c r="I197" s="15" t="s">
        <v>1301</v>
      </c>
      <c r="J197" s="15" t="s">
        <v>977</v>
      </c>
      <c r="K197" s="15" t="s">
        <v>40</v>
      </c>
      <c r="L197" s="97" t="s">
        <v>40</v>
      </c>
      <c r="M197" s="98" t="s">
        <v>40</v>
      </c>
      <c r="N197" s="15" t="s">
        <v>977</v>
      </c>
      <c r="O197" s="26" t="s">
        <v>1314</v>
      </c>
      <c r="P197" s="163" t="s">
        <v>1314</v>
      </c>
      <c r="Q197" s="26" t="s">
        <v>40</v>
      </c>
      <c r="R197" s="9" t="str">
        <f t="shared" si="20"/>
        <v/>
      </c>
      <c r="S197" s="9" t="str">
        <f t="shared" si="22"/>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1"/>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17"/>
        <v/>
      </c>
      <c r="AH197" s="13" t="str">
        <f t="shared" si="18"/>
        <v/>
      </c>
      <c r="AI197" s="13" t="str">
        <f>IF(
  AND($A197&lt;&gt;"",$Q197&lt;&gt;"-",$Q197&lt;&gt;""),
  (
    """"&amp;shortcut設定!$F$7&amp;""""&amp;
    " """&amp;$Q197&amp;".lnk"""&amp;
    " """&amp;$C197&amp;""""&amp;
    IF($D197="-"," """""," """&amp;$D197&amp;"""")&amp;
    IF($E197="-"," """""," """&amp;$E197&amp;"""")
  ),
  ""
)</f>
        <v/>
      </c>
      <c r="AJ197" s="95" t="s">
        <v>183</v>
      </c>
    </row>
    <row r="198" spans="1:36">
      <c r="A198" s="9" t="s">
        <v>1294</v>
      </c>
      <c r="B198" s="9" t="s">
        <v>1299</v>
      </c>
      <c r="C198" s="9" t="s">
        <v>1105</v>
      </c>
      <c r="D198" s="15" t="s">
        <v>977</v>
      </c>
      <c r="E198" s="26" t="s">
        <v>40</v>
      </c>
      <c r="F198" s="15" t="s">
        <v>0</v>
      </c>
      <c r="G198" s="15" t="s">
        <v>0</v>
      </c>
      <c r="H198" s="9" t="s">
        <v>550</v>
      </c>
      <c r="I198" s="15" t="s">
        <v>1301</v>
      </c>
      <c r="J198" s="15" t="s">
        <v>977</v>
      </c>
      <c r="K198" s="15" t="s">
        <v>40</v>
      </c>
      <c r="L198" s="97" t="s">
        <v>40</v>
      </c>
      <c r="M198" s="98" t="s">
        <v>40</v>
      </c>
      <c r="N198" s="15" t="s">
        <v>977</v>
      </c>
      <c r="O198" s="26" t="s">
        <v>1314</v>
      </c>
      <c r="P198" s="163" t="s">
        <v>1314</v>
      </c>
      <c r="Q198" s="26" t="s">
        <v>40</v>
      </c>
      <c r="R198" s="9" t="str">
        <f t="shared" si="20"/>
        <v/>
      </c>
      <c r="S198" s="9" t="str">
        <f t="shared" si="22"/>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1"/>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17"/>
        <v/>
      </c>
      <c r="AH198" s="13" t="str">
        <f t="shared" si="18"/>
        <v/>
      </c>
      <c r="AI198" s="13" t="str">
        <f>IF(
  AND($A198&lt;&gt;"",$Q198&lt;&gt;"-",$Q198&lt;&gt;""),
  (
    """"&amp;shortcut設定!$F$7&amp;""""&amp;
    " """&amp;$Q198&amp;".lnk"""&amp;
    " """&amp;$C198&amp;""""&amp;
    IF($D198="-"," """""," """&amp;$D198&amp;"""")&amp;
    IF($E198="-"," """""," """&amp;$E198&amp;"""")
  ),
  ""
)</f>
        <v/>
      </c>
      <c r="AJ198" s="95" t="s">
        <v>183</v>
      </c>
    </row>
    <row r="199" spans="1:36">
      <c r="A199" s="9" t="s">
        <v>1295</v>
      </c>
      <c r="B199" s="9" t="s">
        <v>1300</v>
      </c>
      <c r="C199" s="9" t="s">
        <v>1290</v>
      </c>
      <c r="D199" s="15" t="s">
        <v>977</v>
      </c>
      <c r="E199" s="26" t="s">
        <v>40</v>
      </c>
      <c r="F199" s="15" t="s">
        <v>0</v>
      </c>
      <c r="G199" s="15" t="s">
        <v>28</v>
      </c>
      <c r="H199" s="9" t="s">
        <v>550</v>
      </c>
      <c r="I199" s="15" t="s">
        <v>1301</v>
      </c>
      <c r="J199" s="15" t="s">
        <v>977</v>
      </c>
      <c r="K199" s="15" t="s">
        <v>40</v>
      </c>
      <c r="L199" s="97" t="s">
        <v>40</v>
      </c>
      <c r="M199" s="98" t="s">
        <v>40</v>
      </c>
      <c r="N199" s="15" t="s">
        <v>977</v>
      </c>
      <c r="O199" s="26" t="s">
        <v>1315</v>
      </c>
      <c r="P199" s="163" t="s">
        <v>1318</v>
      </c>
      <c r="Q199" s="26" t="s">
        <v>40</v>
      </c>
      <c r="R199" s="9" t="str">
        <f t="shared" si="20"/>
        <v/>
      </c>
      <c r="S199" s="9" t="str">
        <f t="shared" si="22"/>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1"/>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IF(
  AND($A199&lt;&gt;"",$O199&lt;&gt;"-",$O199&lt;&gt;""),
  (
    "schtasks /create /tn """&amp;$O199&amp;""" /tr """&amp;$C199&amp;""" /sc daily /st "&amp;$P199&amp;" /rl highest"
  ),
  ""
)</f>
        <v>schtasks /create /tn "_scheduled_backup_root" /tr "C:\codes\bat\tools\other\BackupRoot.bat" /sc daily /st 17:56 /rl highest</v>
      </c>
      <c r="AH199" s="13" t="str">
        <f>IF(
  AND($A199&lt;&gt;"",$O199&lt;&gt;"-",$O199&lt;&gt;""),
  (
    "schtasks /delete /tn """&amp;$O199&amp;""""
  ),
  ""
)</f>
        <v>schtasks /delete /tn "_scheduled_backup_root"</v>
      </c>
      <c r="AI199" s="13" t="str">
        <f>IF(
  AND($A199&lt;&gt;"",$Q199&lt;&gt;"-",$Q199&lt;&gt;""),
  (
    """"&amp;shortcut設定!$F$7&amp;""""&amp;
    " """&amp;$Q199&amp;".lnk"""&amp;
    " """&amp;$C199&amp;""""&amp;
    IF($D199="-"," """""," """&amp;$D199&amp;"""")&amp;
    IF($E199="-"," """""," """&amp;$E199&amp;"""")
  ),
  ""
)</f>
        <v/>
      </c>
      <c r="AJ199" s="95" t="s">
        <v>183</v>
      </c>
    </row>
    <row r="200" spans="1:36">
      <c r="A200" s="9" t="s">
        <v>1335</v>
      </c>
      <c r="B200" s="9" t="s">
        <v>1336</v>
      </c>
      <c r="C200" s="9" t="s">
        <v>1334</v>
      </c>
      <c r="D200" s="15" t="s">
        <v>1337</v>
      </c>
      <c r="E200" s="26" t="s">
        <v>1337</v>
      </c>
      <c r="F200" s="15" t="s">
        <v>28</v>
      </c>
      <c r="G200" s="15" t="s">
        <v>0</v>
      </c>
      <c r="H200" s="9" t="s">
        <v>550</v>
      </c>
      <c r="I200" s="15" t="s">
        <v>1337</v>
      </c>
      <c r="J200" s="15" t="s">
        <v>1337</v>
      </c>
      <c r="K200" s="15" t="s">
        <v>1337</v>
      </c>
      <c r="L200" s="97" t="s">
        <v>1337</v>
      </c>
      <c r="M200" s="98" t="s">
        <v>1337</v>
      </c>
      <c r="N200" s="15" t="s">
        <v>0</v>
      </c>
      <c r="O200" s="26" t="s">
        <v>1337</v>
      </c>
      <c r="P200" s="163" t="s">
        <v>1337</v>
      </c>
      <c r="Q200" s="26" t="s">
        <v>1337</v>
      </c>
      <c r="R200" s="9" t="str">
        <f t="shared" si="20"/>
        <v/>
      </c>
      <c r="S200" s="9" t="str">
        <f t="shared" si="22"/>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1"/>
        <v/>
      </c>
      <c r="AD200" s="13" t="str">
        <f>IF(
  AND($A200&lt;&gt;"",$L200="○"),
  shortcut設定!$F$5&amp;"\"&amp;AB200&amp;"_"&amp;A200&amp;"（"&amp;B200&amp;"）"&amp;AC200&amp;".lnk",
  ""
)</f>
        <v/>
      </c>
      <c r="AE200" s="13" t="str">
        <f>IF(
  AND($A200&lt;&gt;"",$N200="○"),
  (
    """"&amp;shortcut設定!$F$7&amp;""""&amp;
    " """&amp;$AF200&amp;""""&amp;
    " """&amp;$C200&amp;""""&amp;
    IF($D200="-"," """""," """&amp;$D200&amp;"""")&amp;
    IF($E200="-"," """""," """&amp;$E200&amp;"""")
  ),
  ""
)</f>
        <v>"C:\codes\vbs\command\CreateShortcutFile.vbs" "%USERPROFILE%\AppData\Roaming\Microsoft\Windows\Start Menu\Programs\Startup\BackupOtherPrgSettings.bat（各種プログラム設定バックアップ）.lnk" "C:\codes\bat\tools\other\BackupOtherPrgSettings.bat" "" ""</v>
      </c>
      <c r="AF200" s="9" t="str">
        <f>IF(
  AND($A200&lt;&gt;"",$N200="○"),
  shortcut設定!$F$6&amp;"\"&amp;A200&amp;"（"&amp;B200&amp;"）.lnk",
  ""
)</f>
        <v>%USERPROFILE%\AppData\Roaming\Microsoft\Windows\Start Menu\Programs\Startup\BackupOtherPrgSettings.bat（各種プログラム設定バックアップ）.lnk</v>
      </c>
      <c r="AG200" s="13" t="str">
        <f t="shared" ref="AG200:AG214" si="23">IF(
  AND($A200&lt;&gt;"",$O200&lt;&gt;"-",$O200&lt;&gt;""),
  (
    "schtasks /create /tn """&amp;$O200&amp;""" /tr """&amp;$C200&amp;""" /sc daily /st "&amp;$P200&amp;" /rl highest"
  ),
  ""
)</f>
        <v/>
      </c>
      <c r="AH200" s="13" t="str">
        <f t="shared" ref="AH200:AH214" si="24">IF(
  AND($A200&lt;&gt;"",$O200&lt;&gt;"-",$O200&lt;&gt;""),
  (
    "schtasks /delete /tn """&amp;$O200&amp;""""
  ),
  ""
)</f>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3"/>
      <c r="Q201" s="26"/>
      <c r="R201" s="9" t="str">
        <f t="shared" ref="R201:R212" si="25">IF(
  AND(
    $A201&lt;&gt;"",
    COUNTIF(C:C,$A201)&gt;1
  ),
  "★NG★",
  ""
)</f>
        <v/>
      </c>
      <c r="S201" s="9" t="str">
        <f t="shared" si="22"/>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1"/>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3"/>
      <c r="Q202" s="26"/>
      <c r="R202" s="9" t="str">
        <f t="shared" si="25"/>
        <v/>
      </c>
      <c r="S202" s="9" t="str">
        <f t="shared" si="22"/>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1"/>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5" t="s">
        <v>183</v>
      </c>
    </row>
    <row r="203" spans="1:36">
      <c r="A203" s="9"/>
      <c r="B203" s="9"/>
      <c r="C203" s="9"/>
      <c r="D203" s="15"/>
      <c r="E203" s="26"/>
      <c r="F203" s="15"/>
      <c r="G203" s="15"/>
      <c r="H203" s="9"/>
      <c r="I203" s="15"/>
      <c r="J203" s="15"/>
      <c r="K203" s="15"/>
      <c r="L203" s="97"/>
      <c r="M203" s="98"/>
      <c r="N203" s="15"/>
      <c r="O203" s="26"/>
      <c r="P203" s="163"/>
      <c r="Q203" s="26"/>
      <c r="R203" s="9" t="str">
        <f t="shared" si="25"/>
        <v/>
      </c>
      <c r="S203" s="9" t="str">
        <f t="shared" si="22"/>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1"/>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5" t="s">
        <v>183</v>
      </c>
    </row>
    <row r="204" spans="1:36">
      <c r="A204" s="9"/>
      <c r="B204" s="9"/>
      <c r="C204" s="9"/>
      <c r="D204" s="15"/>
      <c r="E204" s="26"/>
      <c r="F204" s="15"/>
      <c r="G204" s="15"/>
      <c r="H204" s="9"/>
      <c r="I204" s="15"/>
      <c r="J204" s="15"/>
      <c r="K204" s="15"/>
      <c r="L204" s="97"/>
      <c r="M204" s="98"/>
      <c r="N204" s="15"/>
      <c r="O204" s="26"/>
      <c r="P204" s="163"/>
      <c r="Q204" s="26"/>
      <c r="R204" s="9" t="str">
        <f t="shared" si="25"/>
        <v/>
      </c>
      <c r="S204" s="9" t="str">
        <f t="shared" si="22"/>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1"/>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5" t="s">
        <v>183</v>
      </c>
    </row>
    <row r="205" spans="1:36">
      <c r="A205" s="9"/>
      <c r="B205" s="9"/>
      <c r="C205" s="9"/>
      <c r="D205" s="15"/>
      <c r="E205" s="26"/>
      <c r="F205" s="15"/>
      <c r="G205" s="15"/>
      <c r="H205" s="9"/>
      <c r="I205" s="15"/>
      <c r="J205" s="15"/>
      <c r="K205" s="15"/>
      <c r="L205" s="97"/>
      <c r="M205" s="98"/>
      <c r="N205" s="15"/>
      <c r="O205" s="26"/>
      <c r="P205" s="163"/>
      <c r="Q205" s="26"/>
      <c r="R205" s="9" t="str">
        <f t="shared" si="25"/>
        <v/>
      </c>
      <c r="S205" s="9" t="str">
        <f t="shared" si="22"/>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1"/>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5" t="s">
        <v>183</v>
      </c>
    </row>
    <row r="206" spans="1:36">
      <c r="A206" s="9"/>
      <c r="B206" s="9"/>
      <c r="C206" s="9"/>
      <c r="D206" s="15"/>
      <c r="E206" s="26"/>
      <c r="F206" s="15"/>
      <c r="G206" s="15"/>
      <c r="H206" s="9"/>
      <c r="I206" s="15"/>
      <c r="J206" s="15"/>
      <c r="K206" s="15"/>
      <c r="L206" s="97"/>
      <c r="M206" s="98"/>
      <c r="N206" s="15"/>
      <c r="O206" s="26"/>
      <c r="P206" s="163"/>
      <c r="Q206" s="26"/>
      <c r="R206" s="9" t="str">
        <f t="shared" si="25"/>
        <v/>
      </c>
      <c r="S206" s="9" t="str">
        <f t="shared" si="22"/>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1"/>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5" t="s">
        <v>183</v>
      </c>
    </row>
    <row r="207" spans="1:36">
      <c r="A207" s="9"/>
      <c r="B207" s="9"/>
      <c r="C207" s="9"/>
      <c r="D207" s="15"/>
      <c r="E207" s="26"/>
      <c r="F207" s="15"/>
      <c r="G207" s="15"/>
      <c r="H207" s="9"/>
      <c r="I207" s="15"/>
      <c r="J207" s="15"/>
      <c r="K207" s="15"/>
      <c r="L207" s="97"/>
      <c r="M207" s="98"/>
      <c r="N207" s="15"/>
      <c r="O207" s="26"/>
      <c r="P207" s="163"/>
      <c r="Q207" s="26"/>
      <c r="R207" s="9" t="str">
        <f t="shared" si="25"/>
        <v/>
      </c>
      <c r="S207" s="9" t="str">
        <f t="shared" si="22"/>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1"/>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5" t="s">
        <v>183</v>
      </c>
    </row>
    <row r="208" spans="1:36">
      <c r="A208" s="9"/>
      <c r="B208" s="9"/>
      <c r="C208" s="9"/>
      <c r="D208" s="15"/>
      <c r="E208" s="26"/>
      <c r="F208" s="15"/>
      <c r="G208" s="15"/>
      <c r="H208" s="9"/>
      <c r="I208" s="15"/>
      <c r="J208" s="15"/>
      <c r="K208" s="15"/>
      <c r="L208" s="97"/>
      <c r="M208" s="98"/>
      <c r="N208" s="15"/>
      <c r="O208" s="26"/>
      <c r="P208" s="163"/>
      <c r="Q208" s="26"/>
      <c r="R208" s="9" t="str">
        <f t="shared" si="25"/>
        <v/>
      </c>
      <c r="S208" s="9" t="str">
        <f t="shared" si="22"/>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1"/>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5" t="s">
        <v>183</v>
      </c>
    </row>
    <row r="209" spans="1:36">
      <c r="A209" s="9"/>
      <c r="B209" s="9"/>
      <c r="C209" s="9"/>
      <c r="D209" s="15"/>
      <c r="E209" s="26"/>
      <c r="F209" s="15"/>
      <c r="G209" s="15"/>
      <c r="H209" s="9"/>
      <c r="I209" s="15"/>
      <c r="J209" s="15"/>
      <c r="K209" s="15"/>
      <c r="L209" s="97"/>
      <c r="M209" s="98"/>
      <c r="N209" s="15"/>
      <c r="O209" s="26"/>
      <c r="P209" s="163"/>
      <c r="Q209" s="26"/>
      <c r="R209" s="9" t="str">
        <f t="shared" si="25"/>
        <v/>
      </c>
      <c r="S209" s="9" t="str">
        <f t="shared" si="22"/>
        <v/>
      </c>
      <c r="T209" s="13" t="str">
        <f>IF(
  AND($A209&lt;&gt;"",$I209="○"),
  (
    "mkdir """&amp;V209&amp;""" &amp; "
  )&amp;(
    """"&amp;shortcut設定!$F$7&amp;""""&amp;
    " """&amp;V209&amp;"\"&amp;$A209&amp;"（"&amp;$B209&amp;"）.lnk"""&amp;
    " """&amp;$C209&amp;""""&amp;
    IF($D209="-"," """""," """&amp;$D209&amp;"""")&amp;
    IF($E209="-"," """""," """&amp;$E209&amp;"""")
  ),
  ""
)</f>
        <v/>
      </c>
      <c r="U209" s="9" t="str">
        <f>IFERROR(
  VLOOKUP(
    $H209,
    shortcut設定!$F:$J,
    MATCH(
      "ProgramsIndex",
      shortcut設定!$F$12:$J$12,
      0
    ),
    FALSE
  ),
  ""
)</f>
        <v/>
      </c>
      <c r="V209" s="13" t="str">
        <f>IF(
  AND($A209&lt;&gt;"",$I209="○"),
  shortcut設定!$F$4&amp;"\"&amp;U209&amp;"_"&amp;H209,
  ""
)</f>
        <v/>
      </c>
      <c r="W209" s="13" t="str">
        <f>IF(
  AND($A209&lt;&gt;"",$J209&lt;&gt;"-",$J209&lt;&gt;""),
  (
    "mkdir """&amp;shortcut設定!$F$4&amp;"\"&amp;shortcut設定!$F$8&amp;""" &amp; "
  )&amp;(
    """"&amp;shortcut設定!$F$7&amp;""""&amp;
    " """&amp;$X209&amp;""""&amp;
    " """&amp;$C209&amp;""""&amp;
    IF($D209="-"," """""," """&amp;$D209&amp;"""")&amp;
    IF($E209="-"," """""," """&amp;$E209&amp;"""")
  ),
  ""
)</f>
        <v/>
      </c>
      <c r="X209" s="14" t="str">
        <f>IF(
  AND($A209&lt;&gt;"",$J209&lt;&gt;"-",$J209&lt;&gt;""),
  shortcut設定!$F$4&amp;"\"&amp;shortcut設定!$F$8&amp;"\"&amp;$J209&amp;"（"&amp;$B209&amp;"）.lnk",
  ""
)</f>
        <v/>
      </c>
      <c r="Y209" s="13" t="str">
        <f>IF(
  AND($A209&lt;&gt;"",$K209&lt;&gt;"-",$K209&lt;&gt;""),
  (
    "mkdir """&amp;shortcut設定!$F$4&amp;"\"&amp;shortcut設定!$F$9&amp;""" &amp; "
  )&amp;(
    """"&amp;shortcut設定!$F$7&amp;""""&amp;
    " """&amp;$Z209&amp;""""&amp;
    " """&amp;$C209&amp;""""&amp;
    IF($D209="-"," """""," """&amp;$D209&amp;"""")&amp;
    IF($E209="-"," """""," """&amp;$E209&amp;"""")&amp;
    IF($K209="-"," """""," """&amp;$K209&amp;"""")
  ),
  ""
)</f>
        <v/>
      </c>
      <c r="Z209" s="14" t="str">
        <f>IF(
  AND($A209&lt;&gt;"",$K209&lt;&gt;"-",$K209&lt;&gt;""),
  shortcut設定!$F$4&amp;"\"&amp;shortcut設定!$F$9&amp;"\"&amp;$A209&amp;"（"&amp;$B209&amp;"）.lnk",
  ""
)</f>
        <v/>
      </c>
      <c r="AA209" s="13" t="str">
        <f>IF(
  AND($A209&lt;&gt;"",$L209&lt;&gt;"-",$L209&lt;&gt;""),
  (
    """"&amp;shortcut設定!$F$7&amp;""""&amp;
    " """&amp;$AD209&amp;""""&amp;
    " """&amp;$C209&amp;""""&amp;
    IF($D209="-"," """""," """&amp;$D209&amp;"""")&amp;
    IF($E209="-"," """""," """&amp;$E209&amp;"""")
  ),
  ""
)</f>
        <v/>
      </c>
      <c r="AB209" s="9" t="str">
        <f>IFERROR(
  VLOOKUP(
    $H209,
    shortcut設定!$F:$J,
    MATCH(
      "ProgramsIndex",
      shortcut設定!$F$12:$J$12,
      0
    ),
    FALSE
  ),
  ""
)</f>
        <v/>
      </c>
      <c r="AC209" s="20" t="str">
        <f t="shared" si="21"/>
        <v/>
      </c>
      <c r="AD209" s="13" t="str">
        <f>IF(
  AND($A209&lt;&gt;"",$L209="○"),
  shortcut設定!$F$5&amp;"\"&amp;AB209&amp;"_"&amp;A209&amp;"（"&amp;B209&amp;"）"&amp;AC209&amp;".lnk",
  ""
)</f>
        <v/>
      </c>
      <c r="AE209" s="13" t="str">
        <f>IF(
  AND($A209&lt;&gt;"",$N209="○"),
  (
    """"&amp;shortcut設定!$F$7&amp;""""&amp;
    " """&amp;$AF209&amp;""""&amp;
    " """&amp;$C209&amp;""""&amp;
    IF($D209="-"," """""," """&amp;$D209&amp;"""")&amp;
    IF($E209="-"," """""," """&amp;$E209&amp;"""")
  ),
  ""
)</f>
        <v/>
      </c>
      <c r="AF209" s="9" t="str">
        <f>IF(
  AND($A209&lt;&gt;"",$N209="○"),
  shortcut設定!$F$6&amp;"\"&amp;A209&amp;"（"&amp;B209&amp;"）.lnk",
  ""
)</f>
        <v/>
      </c>
      <c r="AG209" s="13" t="str">
        <f t="shared" si="23"/>
        <v/>
      </c>
      <c r="AH209" s="13" t="str">
        <f t="shared" si="24"/>
        <v/>
      </c>
      <c r="AI209" s="13" t="str">
        <f>IF(
  AND($A209&lt;&gt;"",$Q209&lt;&gt;"-",$Q209&lt;&gt;""),
  (
    """"&amp;shortcut設定!$F$7&amp;""""&amp;
    " """&amp;$Q209&amp;".lnk"""&amp;
    " """&amp;$C209&amp;""""&amp;
    IF($D209="-"," """""," """&amp;$D209&amp;"""")&amp;
    IF($E209="-"," """""," """&amp;$E209&amp;"""")
  ),
  ""
)</f>
        <v/>
      </c>
      <c r="AJ209" s="95" t="s">
        <v>183</v>
      </c>
    </row>
    <row r="210" spans="1:36">
      <c r="A210" s="9"/>
      <c r="B210" s="9"/>
      <c r="C210" s="9"/>
      <c r="D210" s="15"/>
      <c r="E210" s="26"/>
      <c r="F210" s="15"/>
      <c r="G210" s="15"/>
      <c r="H210" s="9"/>
      <c r="I210" s="15"/>
      <c r="J210" s="15"/>
      <c r="K210" s="15"/>
      <c r="L210" s="97"/>
      <c r="M210" s="98"/>
      <c r="N210" s="15"/>
      <c r="O210" s="26"/>
      <c r="P210" s="163"/>
      <c r="Q210" s="26"/>
      <c r="R210" s="9" t="str">
        <f t="shared" si="25"/>
        <v/>
      </c>
      <c r="S210" s="9" t="str">
        <f t="shared" si="22"/>
        <v/>
      </c>
      <c r="T210" s="13" t="str">
        <f>IF(
  AND($A210&lt;&gt;"",$I210="○"),
  (
    "mkdir """&amp;V210&amp;""" &amp; "
  )&amp;(
    """"&amp;shortcut設定!$F$7&amp;""""&amp;
    " """&amp;V210&amp;"\"&amp;$A210&amp;"（"&amp;$B210&amp;"）.lnk"""&amp;
    " """&amp;$C210&amp;""""&amp;
    IF($D210="-"," """""," """&amp;$D210&amp;"""")&amp;
    IF($E210="-"," """""," """&amp;$E210&amp;"""")
  ),
  ""
)</f>
        <v/>
      </c>
      <c r="U210" s="9" t="str">
        <f>IFERROR(
  VLOOKUP(
    $H210,
    shortcut設定!$F:$J,
    MATCH(
      "ProgramsIndex",
      shortcut設定!$F$12:$J$12,
      0
    ),
    FALSE
  ),
  ""
)</f>
        <v/>
      </c>
      <c r="V210" s="13" t="str">
        <f>IF(
  AND($A210&lt;&gt;"",$I210="○"),
  shortcut設定!$F$4&amp;"\"&amp;U210&amp;"_"&amp;H210,
  ""
)</f>
        <v/>
      </c>
      <c r="W210" s="13" t="str">
        <f>IF(
  AND($A210&lt;&gt;"",$J210&lt;&gt;"-",$J210&lt;&gt;""),
  (
    "mkdir """&amp;shortcut設定!$F$4&amp;"\"&amp;shortcut設定!$F$8&amp;""" &amp; "
  )&amp;(
    """"&amp;shortcut設定!$F$7&amp;""""&amp;
    " """&amp;$X210&amp;""""&amp;
    " """&amp;$C210&amp;""""&amp;
    IF($D210="-"," """""," """&amp;$D210&amp;"""")&amp;
    IF($E210="-"," """""," """&amp;$E210&amp;"""")
  ),
  ""
)</f>
        <v/>
      </c>
      <c r="X210" s="14" t="str">
        <f>IF(
  AND($A210&lt;&gt;"",$J210&lt;&gt;"-",$J210&lt;&gt;""),
  shortcut設定!$F$4&amp;"\"&amp;shortcut設定!$F$8&amp;"\"&amp;$J210&amp;"（"&amp;$B210&amp;"）.lnk",
  ""
)</f>
        <v/>
      </c>
      <c r="Y210" s="13" t="str">
        <f>IF(
  AND($A210&lt;&gt;"",$K210&lt;&gt;"-",$K210&lt;&gt;""),
  (
    "mkdir """&amp;shortcut設定!$F$4&amp;"\"&amp;shortcut設定!$F$9&amp;""" &amp; "
  )&amp;(
    """"&amp;shortcut設定!$F$7&amp;""""&amp;
    " """&amp;$Z210&amp;""""&amp;
    " """&amp;$C210&amp;""""&amp;
    IF($D210="-"," """""," """&amp;$D210&amp;"""")&amp;
    IF($E210="-"," """""," """&amp;$E210&amp;"""")&amp;
    IF($K210="-"," """""," """&amp;$K210&amp;"""")
  ),
  ""
)</f>
        <v/>
      </c>
      <c r="Z210" s="14" t="str">
        <f>IF(
  AND($A210&lt;&gt;"",$K210&lt;&gt;"-",$K210&lt;&gt;""),
  shortcut設定!$F$4&amp;"\"&amp;shortcut設定!$F$9&amp;"\"&amp;$A210&amp;"（"&amp;$B210&amp;"）.lnk",
  ""
)</f>
        <v/>
      </c>
      <c r="AA210" s="13" t="str">
        <f>IF(
  AND($A210&lt;&gt;"",$L210&lt;&gt;"-",$L210&lt;&gt;""),
  (
    """"&amp;shortcut設定!$F$7&amp;""""&amp;
    " """&amp;$AD210&amp;""""&amp;
    " """&amp;$C210&amp;""""&amp;
    IF($D210="-"," """""," """&amp;$D210&amp;"""")&amp;
    IF($E210="-"," """""," """&amp;$E210&amp;"""")
  ),
  ""
)</f>
        <v/>
      </c>
      <c r="AB210" s="9" t="str">
        <f>IFERROR(
  VLOOKUP(
    $H210,
    shortcut設定!$F:$J,
    MATCH(
      "ProgramsIndex",
      shortcut設定!$F$12:$J$12,
      0
    ),
    FALSE
  ),
  ""
)</f>
        <v/>
      </c>
      <c r="AC210" s="20" t="str">
        <f t="shared" si="21"/>
        <v/>
      </c>
      <c r="AD210" s="13" t="str">
        <f>IF(
  AND($A210&lt;&gt;"",$L210="○"),
  shortcut設定!$F$5&amp;"\"&amp;AB210&amp;"_"&amp;A210&amp;"（"&amp;B210&amp;"）"&amp;AC210&amp;".lnk",
  ""
)</f>
        <v/>
      </c>
      <c r="AE210" s="13" t="str">
        <f>IF(
  AND($A210&lt;&gt;"",$N210="○"),
  (
    """"&amp;shortcut設定!$F$7&amp;""""&amp;
    " """&amp;$AF210&amp;""""&amp;
    " """&amp;$C210&amp;""""&amp;
    IF($D210="-"," """""," """&amp;$D210&amp;"""")&amp;
    IF($E210="-"," """""," """&amp;$E210&amp;"""")
  ),
  ""
)</f>
        <v/>
      </c>
      <c r="AF210" s="9" t="str">
        <f>IF(
  AND($A210&lt;&gt;"",$N210="○"),
  shortcut設定!$F$6&amp;"\"&amp;A210&amp;"（"&amp;B210&amp;"）.lnk",
  ""
)</f>
        <v/>
      </c>
      <c r="AG210" s="13" t="str">
        <f t="shared" si="23"/>
        <v/>
      </c>
      <c r="AH210" s="13" t="str">
        <f t="shared" si="24"/>
        <v/>
      </c>
      <c r="AI210" s="13" t="str">
        <f>IF(
  AND($A210&lt;&gt;"",$Q210&lt;&gt;"-",$Q210&lt;&gt;""),
  (
    """"&amp;shortcut設定!$F$7&amp;""""&amp;
    " """&amp;$Q210&amp;".lnk"""&amp;
    " """&amp;$C210&amp;""""&amp;
    IF($D210="-"," """""," """&amp;$D210&amp;"""")&amp;
    IF($E210="-"," """""," """&amp;$E210&amp;"""")
  ),
  ""
)</f>
        <v/>
      </c>
      <c r="AJ210" s="95" t="s">
        <v>183</v>
      </c>
    </row>
    <row r="211" spans="1:36">
      <c r="A211" s="9"/>
      <c r="B211" s="9"/>
      <c r="C211" s="9"/>
      <c r="D211" s="15"/>
      <c r="E211" s="26"/>
      <c r="F211" s="15"/>
      <c r="G211" s="15"/>
      <c r="H211" s="9"/>
      <c r="I211" s="15"/>
      <c r="J211" s="15"/>
      <c r="K211" s="15"/>
      <c r="L211" s="97"/>
      <c r="M211" s="98"/>
      <c r="N211" s="15"/>
      <c r="O211" s="26"/>
      <c r="P211" s="163"/>
      <c r="Q211" s="26"/>
      <c r="R211" s="9" t="str">
        <f t="shared" si="25"/>
        <v/>
      </c>
      <c r="S211" s="9" t="str">
        <f t="shared" si="22"/>
        <v/>
      </c>
      <c r="T211" s="13" t="str">
        <f>IF(
  AND($A211&lt;&gt;"",$I211="○"),
  (
    "mkdir """&amp;V211&amp;""" &amp; "
  )&amp;(
    """"&amp;shortcut設定!$F$7&amp;""""&amp;
    " """&amp;V211&amp;"\"&amp;$A211&amp;"（"&amp;$B211&amp;"）.lnk"""&amp;
    " """&amp;$C211&amp;""""&amp;
    IF($D211="-"," """""," """&amp;$D211&amp;"""")&amp;
    IF($E211="-"," """""," """&amp;$E211&amp;"""")
  ),
  ""
)</f>
        <v/>
      </c>
      <c r="U211" s="9" t="str">
        <f>IFERROR(
  VLOOKUP(
    $H211,
    shortcut設定!$F:$J,
    MATCH(
      "ProgramsIndex",
      shortcut設定!$F$12:$J$12,
      0
    ),
    FALSE
  ),
  ""
)</f>
        <v/>
      </c>
      <c r="V211" s="13" t="str">
        <f>IF(
  AND($A211&lt;&gt;"",$I211="○"),
  shortcut設定!$F$4&amp;"\"&amp;U211&amp;"_"&amp;H211,
  ""
)</f>
        <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IFERROR(
  VLOOKUP(
    $H211,
    shortcut設定!$F:$J,
    MATCH(
      "ProgramsIndex",
      shortcut設定!$F$12:$J$12,
      0
    ),
    FALSE
  ),
  ""
)</f>
        <v/>
      </c>
      <c r="AC211" s="20" t="str">
        <f t="shared" si="21"/>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si="23"/>
        <v/>
      </c>
      <c r="AH211" s="13" t="str">
        <f t="shared" si="24"/>
        <v/>
      </c>
      <c r="AI211" s="13" t="str">
        <f>IF(
  AND($A211&lt;&gt;"",$Q211&lt;&gt;"-",$Q211&lt;&gt;""),
  (
    """"&amp;shortcut設定!$F$7&amp;""""&amp;
    " """&amp;$Q211&amp;".lnk"""&amp;
    " """&amp;$C211&amp;""""&amp;
    IF($D211="-"," """""," """&amp;$D211&amp;"""")&amp;
    IF($E211="-"," """""," """&amp;$E211&amp;"""")
  ),
  ""
)</f>
        <v/>
      </c>
      <c r="AJ211" s="95" t="s">
        <v>183</v>
      </c>
    </row>
    <row r="212" spans="1:36">
      <c r="A212" s="9"/>
      <c r="B212" s="9"/>
      <c r="C212" s="9"/>
      <c r="D212" s="15"/>
      <c r="E212" s="26"/>
      <c r="F212" s="15"/>
      <c r="G212" s="15"/>
      <c r="H212" s="9"/>
      <c r="I212" s="15"/>
      <c r="J212" s="15"/>
      <c r="K212" s="15"/>
      <c r="L212" s="97"/>
      <c r="M212" s="98"/>
      <c r="N212" s="15"/>
      <c r="O212" s="26"/>
      <c r="P212" s="163"/>
      <c r="Q212" s="26"/>
      <c r="R212" s="9" t="str">
        <f t="shared" si="25"/>
        <v/>
      </c>
      <c r="S212" s="9" t="str">
        <f t="shared" si="22"/>
        <v/>
      </c>
      <c r="T212" s="13" t="str">
        <f>IF(
  AND($A212&lt;&gt;"",$I212="○"),
  (
    "mkdir """&amp;V212&amp;""" &amp; "
  )&amp;(
    """"&amp;shortcut設定!$F$7&amp;""""&amp;
    " """&amp;V212&amp;"\"&amp;$A212&amp;"（"&amp;$B212&amp;"）.lnk"""&amp;
    " """&amp;$C212&amp;""""&amp;
    IF($D212="-"," """""," """&amp;$D212&amp;"""")&amp;
    IF($E212="-"," """""," """&amp;$E212&amp;"""")
  ),
  ""
)</f>
        <v/>
      </c>
      <c r="U212" s="9" t="str">
        <f>IFERROR(
  VLOOKUP(
    $H212,
    shortcut設定!$F:$J,
    MATCH(
      "ProgramsIndex",
      shortcut設定!$F$12:$J$12,
      0
    ),
    FALSE
  ),
  ""
)</f>
        <v/>
      </c>
      <c r="V212" s="13" t="str">
        <f>IF(
  AND($A212&lt;&gt;"",$I212="○"),
  shortcut設定!$F$4&amp;"\"&amp;U212&amp;"_"&amp;H212,
  ""
)</f>
        <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IFERROR(
  VLOOKUP(
    $H212,
    shortcut設定!$F:$J,
    MATCH(
      "ProgramsIndex",
      shortcut設定!$F$12:$J$12,
      0
    ),
    FALSE
  ),
  ""
)</f>
        <v/>
      </c>
      <c r="AC212" s="20" t="str">
        <f t="shared" si="21"/>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3"/>
        <v/>
      </c>
      <c r="AH212" s="13" t="str">
        <f t="shared" si="24"/>
        <v/>
      </c>
      <c r="AI212" s="13" t="str">
        <f>IF(
  AND($A212&lt;&gt;"",$Q212&lt;&gt;"-",$Q212&lt;&gt;""),
  (
    """"&amp;shortcut設定!$F$7&amp;""""&amp;
    " """&amp;$Q212&amp;".lnk"""&amp;
    " """&amp;$C212&amp;""""&amp;
    IF($D212="-"," """""," """&amp;$D212&amp;"""")&amp;
    IF($E212="-"," """""," """&amp;$E212&amp;"""")
  ),
  ""
)</f>
        <v/>
      </c>
      <c r="AJ212" s="95" t="s">
        <v>183</v>
      </c>
    </row>
    <row r="213" spans="1:36">
      <c r="A213" s="9"/>
      <c r="B213" s="9"/>
      <c r="C213" s="9"/>
      <c r="D213" s="15"/>
      <c r="E213" s="26"/>
      <c r="F213" s="15"/>
      <c r="G213" s="15"/>
      <c r="H213" s="9"/>
      <c r="I213" s="15"/>
      <c r="J213" s="15"/>
      <c r="K213" s="15"/>
      <c r="L213" s="97"/>
      <c r="M213" s="98"/>
      <c r="N213" s="15"/>
      <c r="O213" s="26"/>
      <c r="P213" s="163"/>
      <c r="Q213" s="26"/>
      <c r="R213" s="9" t="str">
        <f>IF(
  AND(
    $A213&lt;&gt;"",
    COUNTIF(C:C,$A213)&gt;1
  ),
  "★NG★",
  ""
)</f>
        <v/>
      </c>
      <c r="S213" s="9" t="str">
        <f t="shared" si="22"/>
        <v/>
      </c>
      <c r="T213" s="13" t="str">
        <f>IF(
  AND($A213&lt;&gt;"",$I213="○"),
  (
    "mkdir """&amp;V213&amp;""" &amp; "
  )&amp;(
    """"&amp;shortcut設定!$F$7&amp;""""&amp;
    " """&amp;V213&amp;"\"&amp;$A213&amp;"（"&amp;$B213&amp;"）.lnk"""&amp;
    " """&amp;$C213&amp;""""&amp;
    IF($D213="-"," """""," """&amp;$D213&amp;"""")&amp;
    IF($E213="-"," """""," """&amp;$E213&amp;"""")
  ),
  ""
)</f>
        <v/>
      </c>
      <c r="U213" s="9" t="str">
        <f>IFERROR(
  VLOOKUP(
    $H213,
    shortcut設定!$F:$J,
    MATCH(
      "ProgramsIndex",
      shortcut設定!$F$12:$J$12,
      0
    ),
    FALSE
  ),
  ""
)</f>
        <v/>
      </c>
      <c r="V213" s="13" t="str">
        <f>IF(
  AND($A213&lt;&gt;"",$I213="○"),
  shortcut設定!$F$4&amp;"\"&amp;U213&amp;"_"&amp;H213,
  ""
)</f>
        <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IFERROR(
  VLOOKUP(
    $H213,
    shortcut設定!$F:$J,
    MATCH(
      "ProgramsIndex",
      shortcut設定!$F$12:$J$12,
      0
    ),
    FALSE
  ),
  ""
)</f>
        <v/>
      </c>
      <c r="AC213" s="20" t="str">
        <f t="shared" si="21"/>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3"/>
        <v/>
      </c>
      <c r="AH213" s="13" t="str">
        <f t="shared" si="24"/>
        <v/>
      </c>
      <c r="AI213" s="13" t="str">
        <f>IF(
  AND($A213&lt;&gt;"",$Q213&lt;&gt;"-",$Q213&lt;&gt;""),
  (
    """"&amp;shortcut設定!$F$7&amp;""""&amp;
    " """&amp;$Q213&amp;".lnk"""&amp;
    " """&amp;$C213&amp;""""&amp;
    IF($D213="-"," """""," """&amp;$D213&amp;"""")&amp;
    IF($E213="-"," """""," """&amp;$E213&amp;"""")
  ),
  ""
)</f>
        <v/>
      </c>
      <c r="AJ213" s="95" t="s">
        <v>183</v>
      </c>
    </row>
    <row r="214" spans="1:36">
      <c r="A214" s="9"/>
      <c r="B214" s="9"/>
      <c r="C214" s="9"/>
      <c r="D214" s="15"/>
      <c r="E214" s="26"/>
      <c r="F214" s="15"/>
      <c r="G214" s="15"/>
      <c r="H214" s="9"/>
      <c r="I214" s="15"/>
      <c r="J214" s="15"/>
      <c r="K214" s="15"/>
      <c r="L214" s="97"/>
      <c r="M214" s="98"/>
      <c r="N214" s="15"/>
      <c r="O214" s="26"/>
      <c r="P214" s="163"/>
      <c r="Q214" s="26"/>
      <c r="R214" s="9" t="str">
        <f>IF(
  AND(
    $A214&lt;&gt;"",
    COUNTIF(C:C,$A214)&gt;1
  ),
  "★NG★",
  ""
)</f>
        <v/>
      </c>
      <c r="S214" s="9" t="str">
        <f t="shared" si="22"/>
        <v/>
      </c>
      <c r="T214" s="13" t="str">
        <f>IF(
  AND($A214&lt;&gt;"",$I214="○"),
  (
    "mkdir """&amp;V214&amp;""" &amp; "
  )&amp;(
    """"&amp;shortcut設定!$F$7&amp;""""&amp;
    " """&amp;V214&amp;"\"&amp;$A214&amp;"（"&amp;$B214&amp;"）.lnk"""&amp;
    " """&amp;$C214&amp;""""&amp;
    IF($D214="-"," """""," """&amp;$D214&amp;"""")&amp;
    IF($E214="-"," """""," """&amp;$E214&amp;"""")
  ),
  ""
)</f>
        <v/>
      </c>
      <c r="U214" s="9" t="str">
        <f>IFERROR(
  VLOOKUP(
    $H214,
    shortcut設定!$F:$J,
    MATCH(
      "ProgramsIndex",
      shortcut設定!$F$12:$J$12,
      0
    ),
    FALSE
  ),
  ""
)</f>
        <v/>
      </c>
      <c r="V214" s="13" t="str">
        <f>IF(
  AND($A214&lt;&gt;"",$I214="○"),
  shortcut設定!$F$4&amp;"\"&amp;U214&amp;"_"&amp;H214,
  ""
)</f>
        <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IFERROR(
  VLOOKUP(
    $H214,
    shortcut設定!$F:$J,
    MATCH(
      "ProgramsIndex",
      shortcut設定!$F$12:$J$12,
      0
    ),
    FALSE
  ),
  ""
)</f>
        <v/>
      </c>
      <c r="AC214" s="20" t="str">
        <f t="shared" si="21"/>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3"/>
        <v/>
      </c>
      <c r="AH214" s="13" t="str">
        <f t="shared" si="24"/>
        <v/>
      </c>
      <c r="AI214" s="13" t="str">
        <f>IF(
  AND($A214&lt;&gt;"",$Q214&lt;&gt;"-",$Q214&lt;&gt;""),
  (
    """"&amp;shortcut設定!$F$7&amp;""""&amp;
    " """&amp;$Q214&amp;".lnk"""&amp;
    " """&amp;$C214&amp;""""&amp;
    IF($D214="-"," """""," """&amp;$D214&amp;"""")&amp;
    IF($E214="-"," """""," """&amp;$E214&amp;"""")
  ),
  ""
)</f>
        <v/>
      </c>
      <c r="AJ214" s="95" t="s">
        <v>183</v>
      </c>
    </row>
    <row r="215" spans="1:36" ht="1.5" customHeight="1">
      <c r="A215" s="16"/>
      <c r="B215" s="16"/>
      <c r="C215" s="16"/>
      <c r="D215" s="16"/>
      <c r="E215" s="16"/>
      <c r="F215" s="16"/>
      <c r="G215" s="16"/>
      <c r="H215" s="16"/>
      <c r="I215" s="16"/>
      <c r="J215" s="16"/>
      <c r="K215" s="16"/>
      <c r="L215" s="17"/>
      <c r="M215" s="18"/>
      <c r="N215" s="16"/>
      <c r="O215" s="16"/>
      <c r="P215" s="164"/>
      <c r="Q215" s="100"/>
      <c r="R215" s="16"/>
      <c r="S215" s="16"/>
      <c r="T215" s="17"/>
      <c r="U215" s="16"/>
      <c r="V215" s="17"/>
      <c r="W215" s="17"/>
      <c r="X215" s="18"/>
      <c r="Y215" s="17"/>
      <c r="Z215" s="18"/>
      <c r="AA215" s="17"/>
      <c r="AB215" s="16"/>
      <c r="AC215" s="94"/>
      <c r="AD215" s="17"/>
      <c r="AE215" s="17"/>
      <c r="AF215" s="16"/>
      <c r="AG215" s="17"/>
      <c r="AH215" s="17"/>
      <c r="AI215" s="17"/>
      <c r="AJ215" s="95" t="s">
        <v>183</v>
      </c>
    </row>
  </sheetData>
  <autoFilter ref="A9:AJ215" xr:uid="{734416C5-2068-4066-935A-BD778014C1E0}"/>
  <phoneticPr fontId="2"/>
  <dataValidations count="3">
    <dataValidation type="list" allowBlank="1" showInputMessage="1" showErrorMessage="1" sqref="H11:H214" xr:uid="{BC34F2BF-1C76-48EE-A440-60DE28D5BBFA}">
      <formula1>カテゴリ</formula1>
    </dataValidation>
    <dataValidation type="list" allowBlank="1" showInputMessage="1" showErrorMessage="1" sqref="F11:G214" xr:uid="{42051BDF-A6DF-499F-A931-4F8859B94E8C}">
      <formula1>"○,×"</formula1>
    </dataValidation>
    <dataValidation type="list" allowBlank="1" showInputMessage="1" showErrorMessage="1" sqref="I11:I214 L11:L214 N11:N214"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tabSelected="1"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H61" sqref="H61"/>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973</v>
      </c>
    </row>
    <row r="3" spans="1:13">
      <c r="A3" s="99" t="s">
        <v>974</v>
      </c>
    </row>
    <row r="4" spans="1:13">
      <c r="A4" s="99" t="s">
        <v>975</v>
      </c>
    </row>
    <row r="5" spans="1:13">
      <c r="A5" s="99" t="s">
        <v>970</v>
      </c>
    </row>
    <row r="7" spans="1:13">
      <c r="A7" t="s">
        <v>971</v>
      </c>
    </row>
    <row r="8" spans="1:13">
      <c r="A8" s="99" t="s">
        <v>972</v>
      </c>
    </row>
    <row r="10" spans="1:13">
      <c r="C10" s="5" t="s">
        <v>174</v>
      </c>
      <c r="D10" s="5"/>
      <c r="G10" s="5" t="s">
        <v>43</v>
      </c>
      <c r="H10" s="5"/>
      <c r="I10" s="11" t="s">
        <v>966</v>
      </c>
      <c r="J10" s="11"/>
      <c r="K10" s="11" t="s">
        <v>965</v>
      </c>
      <c r="L10" s="11"/>
      <c r="M10" t="s">
        <v>29</v>
      </c>
    </row>
    <row r="11" spans="1:13" s="4" customFormat="1">
      <c r="A11" s="3" t="s">
        <v>32</v>
      </c>
      <c r="B11" s="3" t="s">
        <v>33</v>
      </c>
      <c r="C11" s="3" t="s">
        <v>176</v>
      </c>
      <c r="D11" s="3" t="s">
        <v>177</v>
      </c>
      <c r="E11" s="3" t="s">
        <v>18</v>
      </c>
      <c r="F11" s="5" t="s">
        <v>46</v>
      </c>
      <c r="G11" s="3" t="s">
        <v>44</v>
      </c>
      <c r="H11" s="3" t="s">
        <v>45</v>
      </c>
      <c r="I11" s="12" t="s">
        <v>1144</v>
      </c>
      <c r="J11" s="12" t="s">
        <v>1145</v>
      </c>
      <c r="K11" s="12" t="s">
        <v>189</v>
      </c>
      <c r="L11" s="12" t="s">
        <v>190</v>
      </c>
      <c r="M11" s="4" t="s">
        <v>29</v>
      </c>
    </row>
    <row r="12" spans="1:13">
      <c r="A12" s="1" t="s">
        <v>1200</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1200</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1200</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1200</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1201</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1201</v>
      </c>
      <c r="B17" s="1" t="s">
        <v>36</v>
      </c>
      <c r="C17" s="2" t="s">
        <v>28</v>
      </c>
      <c r="D17" s="2" t="s">
        <v>28</v>
      </c>
      <c r="E17" s="2" t="s">
        <v>17</v>
      </c>
      <c r="F17" s="2" t="s">
        <v>28</v>
      </c>
      <c r="G17" s="101" t="s">
        <v>995</v>
      </c>
      <c r="H17" s="101" t="s">
        <v>996</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1201</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1202</v>
      </c>
      <c r="C19" s="2" t="s">
        <v>156</v>
      </c>
      <c r="D19" s="2" t="s">
        <v>156</v>
      </c>
      <c r="E19" s="2" t="s">
        <v>16</v>
      </c>
      <c r="F19" s="2" t="s">
        <v>0</v>
      </c>
      <c r="G19" s="1" t="s">
        <v>998</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917</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917</v>
      </c>
      <c r="B21" s="1" t="s">
        <v>39</v>
      </c>
      <c r="C21" s="2" t="s">
        <v>156</v>
      </c>
      <c r="D21" s="2" t="s">
        <v>156</v>
      </c>
      <c r="E21" s="2" t="s">
        <v>17</v>
      </c>
      <c r="F21" s="2" t="s">
        <v>0</v>
      </c>
      <c r="G21" s="1" t="s">
        <v>922</v>
      </c>
      <c r="H21" s="1" t="s">
        <v>923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917</v>
      </c>
      <c r="B22" s="1" t="s">
        <v>921</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917</v>
      </c>
      <c r="B23" s="1" t="s">
        <v>920</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917</v>
      </c>
      <c r="B24" s="1" t="s">
        <v>924</v>
      </c>
      <c r="C24" s="2" t="s">
        <v>156</v>
      </c>
      <c r="D24" s="2" t="s">
        <v>156</v>
      </c>
      <c r="E24" s="2" t="s">
        <v>16</v>
      </c>
      <c r="F24" s="2" t="s">
        <v>0</v>
      </c>
      <c r="G24" s="1" t="s">
        <v>937</v>
      </c>
      <c r="H24" s="1" t="s">
        <v>936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917</v>
      </c>
      <c r="B25" s="1" t="s">
        <v>925</v>
      </c>
      <c r="C25" s="2" t="s">
        <v>156</v>
      </c>
      <c r="D25" s="2" t="s">
        <v>156</v>
      </c>
      <c r="E25" s="2" t="s">
        <v>16</v>
      </c>
      <c r="F25" s="2" t="s">
        <v>0</v>
      </c>
      <c r="G25" s="1" t="s">
        <v>938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917</v>
      </c>
      <c r="B26" s="1" t="s">
        <v>926</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917</v>
      </c>
      <c r="B27" s="1" t="s">
        <v>927</v>
      </c>
      <c r="C27" s="2" t="s">
        <v>156</v>
      </c>
      <c r="D27" s="2" t="s">
        <v>156</v>
      </c>
      <c r="E27" s="2" t="s">
        <v>16</v>
      </c>
      <c r="F27" s="2" t="s">
        <v>0</v>
      </c>
      <c r="G27" s="1" t="s">
        <v>939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917</v>
      </c>
      <c r="B28" s="1" t="s">
        <v>928</v>
      </c>
      <c r="C28" s="2" t="s">
        <v>156</v>
      </c>
      <c r="D28" s="2" t="s">
        <v>156</v>
      </c>
      <c r="E28" s="2" t="s">
        <v>16</v>
      </c>
      <c r="F28" s="2" t="s">
        <v>0</v>
      </c>
      <c r="G28" s="1" t="s">
        <v>940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917</v>
      </c>
      <c r="B29" s="1" t="s">
        <v>929</v>
      </c>
      <c r="C29" s="2" t="s">
        <v>156</v>
      </c>
      <c r="D29" s="2" t="s">
        <v>156</v>
      </c>
      <c r="E29" s="2" t="s">
        <v>16</v>
      </c>
      <c r="F29" s="2" t="s">
        <v>0</v>
      </c>
      <c r="G29" s="1" t="s">
        <v>941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917</v>
      </c>
      <c r="B30" s="1" t="s">
        <v>918</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917</v>
      </c>
      <c r="B31" s="1" t="s">
        <v>919</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917</v>
      </c>
      <c r="B32" s="1" t="s">
        <v>1187</v>
      </c>
      <c r="C32" s="2" t="s">
        <v>156</v>
      </c>
      <c r="D32" s="2" t="s">
        <v>156</v>
      </c>
      <c r="E32" s="2" t="s">
        <v>16</v>
      </c>
      <c r="F32" s="2" t="s">
        <v>0</v>
      </c>
      <c r="G32" s="1" t="s">
        <v>1186</v>
      </c>
      <c r="H32" s="1" t="s">
        <v>1185</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917</v>
      </c>
      <c r="B33" s="1" t="s">
        <v>1199</v>
      </c>
      <c r="C33" s="2" t="s">
        <v>0</v>
      </c>
      <c r="D33" s="2" t="s">
        <v>0</v>
      </c>
      <c r="E33" s="2" t="s">
        <v>16</v>
      </c>
      <c r="F33" s="2" t="s">
        <v>0</v>
      </c>
      <c r="G33" s="1" t="s">
        <v>1198</v>
      </c>
      <c r="H33" s="1" t="s">
        <v>1194</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917</v>
      </c>
      <c r="B34" s="1" t="s">
        <v>1197</v>
      </c>
      <c r="C34" s="2" t="s">
        <v>0</v>
      </c>
      <c r="D34" s="2" t="s">
        <v>0</v>
      </c>
      <c r="E34" s="2" t="s">
        <v>16</v>
      </c>
      <c r="F34" s="2" t="s">
        <v>0</v>
      </c>
      <c r="G34" s="1" t="s">
        <v>1196</v>
      </c>
      <c r="H34" s="1" t="s">
        <v>1195</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917</v>
      </c>
      <c r="B35" s="1" t="s">
        <v>916</v>
      </c>
      <c r="C35" s="2" t="s">
        <v>156</v>
      </c>
      <c r="D35" s="2" t="s">
        <v>156</v>
      </c>
      <c r="E35" s="2" t="s">
        <v>16</v>
      </c>
      <c r="F35" s="2" t="s">
        <v>0</v>
      </c>
      <c r="G35" s="1" t="s">
        <v>1180</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917</v>
      </c>
      <c r="B36" s="1" t="s">
        <v>1208</v>
      </c>
      <c r="C36" s="2" t="s">
        <v>334</v>
      </c>
      <c r="D36" s="2" t="s">
        <v>335</v>
      </c>
      <c r="E36" s="2" t="s">
        <v>16</v>
      </c>
      <c r="F36" s="2" t="s">
        <v>0</v>
      </c>
      <c r="G36" s="1" t="s">
        <v>909</v>
      </c>
      <c r="H36" s="6" t="s">
        <v>1210</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917</v>
      </c>
      <c r="B37" s="1" t="s">
        <v>1207</v>
      </c>
      <c r="C37" s="2" t="s">
        <v>334</v>
      </c>
      <c r="D37" s="2" t="s">
        <v>335</v>
      </c>
      <c r="E37" s="2" t="s">
        <v>16</v>
      </c>
      <c r="F37" s="2" t="s">
        <v>0</v>
      </c>
      <c r="G37" s="1" t="s">
        <v>911</v>
      </c>
      <c r="H37" s="1" t="s">
        <v>1209</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915</v>
      </c>
      <c r="B38" s="1" t="s">
        <v>82</v>
      </c>
      <c r="C38" s="2" t="s">
        <v>334</v>
      </c>
      <c r="D38" s="2" t="s">
        <v>335</v>
      </c>
      <c r="E38" s="2" t="s">
        <v>17</v>
      </c>
      <c r="F38" s="2" t="s">
        <v>0</v>
      </c>
      <c r="G38" s="1" t="s">
        <v>904</v>
      </c>
      <c r="H38" s="1" t="s">
        <v>1118</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915</v>
      </c>
      <c r="B39" s="1" t="s">
        <v>83</v>
      </c>
      <c r="C39" s="2" t="s">
        <v>334</v>
      </c>
      <c r="D39" s="2" t="s">
        <v>335</v>
      </c>
      <c r="E39" s="2" t="s">
        <v>17</v>
      </c>
      <c r="F39" s="2" t="s">
        <v>0</v>
      </c>
      <c r="G39" s="1" t="s">
        <v>942</v>
      </c>
      <c r="H39" s="1" t="s">
        <v>1119</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915</v>
      </c>
      <c r="B40" s="1" t="s">
        <v>78</v>
      </c>
      <c r="C40" s="2" t="s">
        <v>334</v>
      </c>
      <c r="D40" s="2" t="s">
        <v>335</v>
      </c>
      <c r="E40" s="2" t="s">
        <v>17</v>
      </c>
      <c r="F40" s="2" t="s">
        <v>0</v>
      </c>
      <c r="G40" s="1" t="s">
        <v>913</v>
      </c>
      <c r="H40" s="1" t="s">
        <v>1120</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915</v>
      </c>
      <c r="B41" s="1" t="s">
        <v>76</v>
      </c>
      <c r="C41" s="2" t="s">
        <v>334</v>
      </c>
      <c r="D41" s="2" t="s">
        <v>335</v>
      </c>
      <c r="E41" s="2" t="s">
        <v>17</v>
      </c>
      <c r="F41" s="2" t="s">
        <v>0</v>
      </c>
      <c r="G41" s="1" t="s">
        <v>943</v>
      </c>
      <c r="H41" s="1" t="s">
        <v>1121</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915</v>
      </c>
      <c r="B42" s="1" t="s">
        <v>488</v>
      </c>
      <c r="C42" s="2" t="s">
        <v>334</v>
      </c>
      <c r="D42" s="2" t="s">
        <v>335</v>
      </c>
      <c r="E42" s="2" t="s">
        <v>17</v>
      </c>
      <c r="F42" s="2" t="s">
        <v>0</v>
      </c>
      <c r="G42" s="1" t="s">
        <v>1331</v>
      </c>
      <c r="H42" s="1" t="s">
        <v>1122</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915</v>
      </c>
      <c r="B43" s="1" t="s">
        <v>88</v>
      </c>
      <c r="C43" s="2" t="s">
        <v>334</v>
      </c>
      <c r="D43" s="2" t="s">
        <v>335</v>
      </c>
      <c r="E43" s="2" t="s">
        <v>17</v>
      </c>
      <c r="F43" s="2" t="s">
        <v>28</v>
      </c>
      <c r="G43" s="101" t="s">
        <v>1332</v>
      </c>
      <c r="H43" s="101" t="s">
        <v>1333</v>
      </c>
      <c r="I43" s="101" t="str">
        <f>IF($F43="○","mkdir """&amp;[1]!getdirpath($H43)&amp;"""","")</f>
        <v/>
      </c>
      <c r="J43" s="101" t="str">
        <f>IF(
  $F43="○",
  IF(
    $E43="file",
    "copy """&amp;$G43&amp;""" """&amp;[1]!getdirpath($H43)&amp;"""",
    "robocopy """&amp;$G43&amp;""" """&amp;H43&amp;""" /MIR /XD ""System Volume Information"""
  ),
  ""
)</f>
        <v/>
      </c>
      <c r="K43" s="101" t="str">
        <f t="shared" si="1"/>
        <v/>
      </c>
      <c r="L43" s="101" t="str">
        <f t="shared" si="0"/>
        <v/>
      </c>
      <c r="M43" t="s">
        <v>29</v>
      </c>
    </row>
    <row r="44" spans="1:13">
      <c r="A44" s="1" t="s">
        <v>915</v>
      </c>
      <c r="B44" s="1" t="s">
        <v>72</v>
      </c>
      <c r="C44" s="2" t="s">
        <v>334</v>
      </c>
      <c r="D44" s="2" t="s">
        <v>335</v>
      </c>
      <c r="E44" s="2" t="s">
        <v>17</v>
      </c>
      <c r="F44" s="2" t="s">
        <v>0</v>
      </c>
      <c r="G44" s="1" t="s">
        <v>905</v>
      </c>
      <c r="H44" s="1" t="s">
        <v>1123</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915</v>
      </c>
      <c r="B45" s="1" t="s">
        <v>490</v>
      </c>
      <c r="C45" s="2" t="s">
        <v>334</v>
      </c>
      <c r="D45" s="2" t="s">
        <v>335</v>
      </c>
      <c r="E45" s="2" t="s">
        <v>17</v>
      </c>
      <c r="F45" s="2" t="s">
        <v>0</v>
      </c>
      <c r="G45" s="1" t="s">
        <v>906</v>
      </c>
      <c r="H45" s="1" t="s">
        <v>1124</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915</v>
      </c>
      <c r="B46" s="1" t="s">
        <v>51</v>
      </c>
      <c r="C46" s="2" t="s">
        <v>334</v>
      </c>
      <c r="D46" s="2" t="s">
        <v>335</v>
      </c>
      <c r="E46" s="2" t="s">
        <v>17</v>
      </c>
      <c r="F46" s="2" t="s">
        <v>0</v>
      </c>
      <c r="G46" s="1" t="s">
        <v>931</v>
      </c>
      <c r="H46" s="1" t="s">
        <v>1125</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915</v>
      </c>
      <c r="B47" s="1" t="s">
        <v>55</v>
      </c>
      <c r="C47" s="2" t="s">
        <v>334</v>
      </c>
      <c r="D47" s="2" t="s">
        <v>335</v>
      </c>
      <c r="E47" s="2" t="s">
        <v>17</v>
      </c>
      <c r="F47" s="2" t="s">
        <v>0</v>
      </c>
      <c r="G47" s="1" t="s">
        <v>908</v>
      </c>
      <c r="H47" s="1" t="s">
        <v>1126</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915</v>
      </c>
      <c r="B48" s="1" t="s">
        <v>489</v>
      </c>
      <c r="C48" s="2" t="s">
        <v>334</v>
      </c>
      <c r="D48" s="2" t="s">
        <v>335</v>
      </c>
      <c r="E48" s="2" t="s">
        <v>17</v>
      </c>
      <c r="F48" s="2" t="s">
        <v>0</v>
      </c>
      <c r="G48" s="1" t="s">
        <v>907</v>
      </c>
      <c r="H48" s="1" t="s">
        <v>1127</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915</v>
      </c>
      <c r="B49" s="1" t="s">
        <v>914</v>
      </c>
      <c r="C49" s="2" t="s">
        <v>334</v>
      </c>
      <c r="D49" s="2" t="s">
        <v>335</v>
      </c>
      <c r="E49" s="2" t="s">
        <v>17</v>
      </c>
      <c r="F49" s="2" t="s">
        <v>0</v>
      </c>
      <c r="G49" s="1" t="s">
        <v>910</v>
      </c>
      <c r="H49" s="1" t="s">
        <v>1128</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915</v>
      </c>
      <c r="B50" s="1" t="s">
        <v>991</v>
      </c>
      <c r="C50" s="2" t="s">
        <v>0</v>
      </c>
      <c r="D50" s="2" t="s">
        <v>0</v>
      </c>
      <c r="E50" s="2" t="s">
        <v>17</v>
      </c>
      <c r="F50" s="2" t="s">
        <v>28</v>
      </c>
      <c r="G50" s="101" t="s">
        <v>990</v>
      </c>
      <c r="H50" s="101" t="s">
        <v>1135</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915</v>
      </c>
      <c r="B51" s="1" t="s">
        <v>991</v>
      </c>
      <c r="C51" s="2" t="s">
        <v>0</v>
      </c>
      <c r="D51" s="2" t="s">
        <v>0</v>
      </c>
      <c r="E51" s="2" t="s">
        <v>16</v>
      </c>
      <c r="F51" s="2" t="s">
        <v>28</v>
      </c>
      <c r="G51" s="101" t="s">
        <v>1223</v>
      </c>
      <c r="H51" s="101" t="s">
        <v>1224</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915</v>
      </c>
      <c r="B52" s="1" t="s">
        <v>992</v>
      </c>
      <c r="C52" s="2" t="s">
        <v>0</v>
      </c>
      <c r="D52" s="2" t="s">
        <v>0</v>
      </c>
      <c r="E52" s="2" t="s">
        <v>17</v>
      </c>
      <c r="F52" s="2" t="s">
        <v>0</v>
      </c>
      <c r="G52" s="1" t="s">
        <v>989</v>
      </c>
      <c r="H52" s="1" t="s">
        <v>1204</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915</v>
      </c>
      <c r="B53" s="1" t="s">
        <v>1203</v>
      </c>
      <c r="C53" s="2" t="s">
        <v>0</v>
      </c>
      <c r="D53" s="2" t="s">
        <v>335</v>
      </c>
      <c r="E53" s="2" t="s">
        <v>16</v>
      </c>
      <c r="F53" s="2" t="s">
        <v>0</v>
      </c>
      <c r="G53" s="1" t="s">
        <v>1205</v>
      </c>
      <c r="H53" s="1" t="s">
        <v>1206</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915</v>
      </c>
      <c r="B54" s="1" t="s">
        <v>949</v>
      </c>
      <c r="C54" s="2" t="s">
        <v>334</v>
      </c>
      <c r="D54" s="2" t="s">
        <v>335</v>
      </c>
      <c r="E54" s="2" t="s">
        <v>17</v>
      </c>
      <c r="F54" s="2" t="s">
        <v>0</v>
      </c>
      <c r="G54" s="1" t="s">
        <v>945</v>
      </c>
      <c r="H54" s="1" t="s">
        <v>1129</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915</v>
      </c>
      <c r="B55" s="1" t="s">
        <v>950</v>
      </c>
      <c r="C55" s="2" t="s">
        <v>334</v>
      </c>
      <c r="D55" s="2" t="s">
        <v>335</v>
      </c>
      <c r="E55" s="2" t="s">
        <v>16</v>
      </c>
      <c r="F55" s="2" t="s">
        <v>0</v>
      </c>
      <c r="G55" s="1" t="s">
        <v>946</v>
      </c>
      <c r="H55" s="1" t="s">
        <v>1130</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915</v>
      </c>
      <c r="B56" s="1" t="s">
        <v>951</v>
      </c>
      <c r="C56" s="2" t="s">
        <v>334</v>
      </c>
      <c r="D56" s="2" t="s">
        <v>335</v>
      </c>
      <c r="E56" s="2" t="s">
        <v>16</v>
      </c>
      <c r="F56" s="2" t="s">
        <v>0</v>
      </c>
      <c r="G56" s="1" t="s">
        <v>947</v>
      </c>
      <c r="H56" s="1" t="s">
        <v>1131</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915</v>
      </c>
      <c r="B57" s="1" t="s">
        <v>952</v>
      </c>
      <c r="C57" s="2" t="s">
        <v>334</v>
      </c>
      <c r="D57" s="2" t="s">
        <v>335</v>
      </c>
      <c r="E57" s="2" t="s">
        <v>16</v>
      </c>
      <c r="F57" s="2" t="s">
        <v>0</v>
      </c>
      <c r="G57" s="1" t="s">
        <v>948</v>
      </c>
      <c r="H57" s="1" t="s">
        <v>1132</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915</v>
      </c>
      <c r="B58" s="1" t="s">
        <v>953</v>
      </c>
      <c r="C58" s="2" t="s">
        <v>334</v>
      </c>
      <c r="D58" s="2" t="s">
        <v>335</v>
      </c>
      <c r="E58" s="2" t="s">
        <v>16</v>
      </c>
      <c r="F58" s="2" t="s">
        <v>0</v>
      </c>
      <c r="G58" s="1" t="s">
        <v>954</v>
      </c>
      <c r="H58" s="1" t="s">
        <v>1133</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915</v>
      </c>
      <c r="B59" s="1" t="s">
        <v>956</v>
      </c>
      <c r="C59" s="2" t="s">
        <v>334</v>
      </c>
      <c r="D59" s="2" t="s">
        <v>335</v>
      </c>
      <c r="E59" s="2" t="s">
        <v>16</v>
      </c>
      <c r="F59" s="2" t="s">
        <v>0</v>
      </c>
      <c r="G59" s="1" t="s">
        <v>955</v>
      </c>
      <c r="H59" s="1" t="s">
        <v>1134</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930</v>
      </c>
      <c r="B60" s="1" t="s">
        <v>957</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930</v>
      </c>
      <c r="B61" s="1" t="s">
        <v>959</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930</v>
      </c>
      <c r="B62" s="1" t="s">
        <v>958</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969</v>
      </c>
    </row>
    <row r="68" spans="1:13">
      <c r="A68" s="99" t="s">
        <v>968</v>
      </c>
    </row>
    <row r="69" spans="1:13">
      <c r="A69" t="s">
        <v>933</v>
      </c>
    </row>
    <row r="70" spans="1:13">
      <c r="A70" s="99" t="s">
        <v>932</v>
      </c>
    </row>
    <row r="71" spans="1:13">
      <c r="A71" t="s">
        <v>934</v>
      </c>
    </row>
    <row r="72" spans="1:13">
      <c r="A72" t="s">
        <v>935</v>
      </c>
    </row>
    <row r="73" spans="1:13">
      <c r="A73" t="s">
        <v>961</v>
      </c>
    </row>
    <row r="74" spans="1:13">
      <c r="A74" t="s">
        <v>960</v>
      </c>
    </row>
    <row r="75" spans="1:13">
      <c r="A75" t="s">
        <v>962</v>
      </c>
    </row>
    <row r="76" spans="1:13">
      <c r="A76" t="s">
        <v>967</v>
      </c>
    </row>
    <row r="77" spans="1:13">
      <c r="A77" t="s">
        <v>987</v>
      </c>
    </row>
    <row r="78" spans="1:13">
      <c r="A78" s="99" t="s">
        <v>964</v>
      </c>
    </row>
    <row r="79" spans="1:13">
      <c r="A79" s="99" t="s">
        <v>944</v>
      </c>
    </row>
    <row r="80" spans="1:13">
      <c r="A80" t="s">
        <v>988</v>
      </c>
    </row>
    <row r="81" spans="1:1">
      <c r="A81" t="s">
        <v>997</v>
      </c>
    </row>
    <row r="82" spans="1:1">
      <c r="A82" t="s">
        <v>999</v>
      </c>
    </row>
    <row r="83" spans="1:1">
      <c r="A83" t="s">
        <v>1146</v>
      </c>
    </row>
    <row r="84" spans="1:1">
      <c r="A84" t="s">
        <v>1181</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101"/>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D38" sqref="D38"/>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1172</v>
      </c>
    </row>
    <row r="3" spans="1:9">
      <c r="A3" s="99" t="s">
        <v>1174</v>
      </c>
    </row>
    <row r="4" spans="1:9">
      <c r="A4" s="99" t="s">
        <v>1173</v>
      </c>
    </row>
    <row r="6" spans="1:9">
      <c r="F6" s="5" t="s">
        <v>174</v>
      </c>
      <c r="G6" s="5"/>
      <c r="I6" t="s">
        <v>1175</v>
      </c>
    </row>
    <row r="7" spans="1:9">
      <c r="A7" s="3" t="s">
        <v>32</v>
      </c>
      <c r="B7" s="3" t="s">
        <v>1148</v>
      </c>
      <c r="C7" s="3" t="s">
        <v>193</v>
      </c>
      <c r="D7" s="3" t="s">
        <v>194</v>
      </c>
      <c r="E7" s="3" t="s">
        <v>1268</v>
      </c>
      <c r="F7" s="3" t="s">
        <v>172</v>
      </c>
      <c r="G7" s="3" t="s">
        <v>173</v>
      </c>
      <c r="H7" s="3" t="s">
        <v>200</v>
      </c>
      <c r="I7" t="s">
        <v>1175</v>
      </c>
    </row>
    <row r="8" spans="1:9" ht="3" customHeight="1">
      <c r="A8" s="16"/>
      <c r="B8" s="16"/>
      <c r="C8" s="16"/>
      <c r="D8" s="16"/>
      <c r="E8" s="16"/>
      <c r="F8" s="16"/>
      <c r="G8" s="16"/>
      <c r="H8" s="16"/>
      <c r="I8" t="s">
        <v>1175</v>
      </c>
    </row>
    <row r="9" spans="1:9" ht="22.5">
      <c r="A9" s="142" t="s">
        <v>1269</v>
      </c>
      <c r="B9" s="33"/>
      <c r="C9" s="147" t="s">
        <v>1274</v>
      </c>
      <c r="D9" s="147" t="s">
        <v>1274</v>
      </c>
      <c r="E9" s="147" t="s">
        <v>1270</v>
      </c>
      <c r="F9" s="103" t="s">
        <v>156</v>
      </c>
      <c r="G9" s="103" t="s">
        <v>156</v>
      </c>
      <c r="H9" s="33" t="s">
        <v>1271</v>
      </c>
      <c r="I9" t="s">
        <v>29</v>
      </c>
    </row>
    <row r="10" spans="1:9">
      <c r="A10" s="140" t="s">
        <v>315</v>
      </c>
      <c r="B10" s="33"/>
      <c r="C10" s="147" t="s">
        <v>321</v>
      </c>
      <c r="D10" s="147" t="s">
        <v>321</v>
      </c>
      <c r="E10" s="147" t="s">
        <v>1274</v>
      </c>
      <c r="F10" s="103" t="s">
        <v>156</v>
      </c>
      <c r="G10" s="103" t="s">
        <v>156</v>
      </c>
      <c r="H10" s="33"/>
      <c r="I10" t="s">
        <v>1175</v>
      </c>
    </row>
    <row r="11" spans="1:9">
      <c r="A11" s="146" t="s">
        <v>330</v>
      </c>
      <c r="B11" s="44"/>
      <c r="C11" s="42" t="s">
        <v>1302</v>
      </c>
      <c r="D11" s="42" t="s">
        <v>1302</v>
      </c>
      <c r="E11" s="42" t="s">
        <v>1272</v>
      </c>
      <c r="F11" s="38" t="s">
        <v>156</v>
      </c>
      <c r="G11" s="38" t="s">
        <v>156</v>
      </c>
      <c r="H11" s="37"/>
      <c r="I11" t="s">
        <v>29</v>
      </c>
    </row>
    <row r="12" spans="1:9">
      <c r="A12" s="146" t="s">
        <v>330</v>
      </c>
      <c r="B12" s="44"/>
      <c r="C12" s="42" t="s">
        <v>1303</v>
      </c>
      <c r="D12" s="42" t="s">
        <v>1303</v>
      </c>
      <c r="E12" s="152"/>
      <c r="F12" s="38" t="s">
        <v>156</v>
      </c>
      <c r="G12" s="38" t="s">
        <v>156</v>
      </c>
      <c r="H12" s="37"/>
      <c r="I12" t="s">
        <v>29</v>
      </c>
    </row>
    <row r="13" spans="1:9">
      <c r="A13" s="146" t="s">
        <v>330</v>
      </c>
      <c r="B13" s="44"/>
      <c r="C13" s="42" t="s">
        <v>1304</v>
      </c>
      <c r="D13" s="42" t="s">
        <v>1304</v>
      </c>
      <c r="E13" s="152"/>
      <c r="F13" s="38" t="s">
        <v>156</v>
      </c>
      <c r="G13" s="38" t="s">
        <v>156</v>
      </c>
      <c r="H13" s="37"/>
      <c r="I13" t="s">
        <v>29</v>
      </c>
    </row>
    <row r="14" spans="1:9">
      <c r="A14" s="146" t="s">
        <v>330</v>
      </c>
      <c r="B14" s="44"/>
      <c r="C14" s="42" t="s">
        <v>1305</v>
      </c>
      <c r="D14" s="42" t="s">
        <v>1305</v>
      </c>
      <c r="E14" s="152"/>
      <c r="F14" s="38" t="s">
        <v>156</v>
      </c>
      <c r="G14" s="38" t="s">
        <v>156</v>
      </c>
      <c r="H14" s="37"/>
      <c r="I14" t="s">
        <v>29</v>
      </c>
    </row>
    <row r="15" spans="1:9">
      <c r="A15" s="146" t="s">
        <v>330</v>
      </c>
      <c r="B15" s="44"/>
      <c r="C15" s="42" t="s">
        <v>1306</v>
      </c>
      <c r="D15" s="42" t="s">
        <v>1306</v>
      </c>
      <c r="E15" s="152"/>
      <c r="F15" s="38" t="s">
        <v>156</v>
      </c>
      <c r="G15" s="38" t="s">
        <v>156</v>
      </c>
      <c r="H15" s="37"/>
      <c r="I15" t="s">
        <v>29</v>
      </c>
    </row>
    <row r="16" spans="1:9">
      <c r="A16" s="146" t="s">
        <v>330</v>
      </c>
      <c r="B16" s="44"/>
      <c r="C16" s="42" t="s">
        <v>1307</v>
      </c>
      <c r="D16" s="42" t="s">
        <v>1307</v>
      </c>
      <c r="E16" s="152"/>
      <c r="F16" s="38" t="s">
        <v>156</v>
      </c>
      <c r="G16" s="38" t="s">
        <v>156</v>
      </c>
      <c r="H16" s="37"/>
      <c r="I16" t="s">
        <v>29</v>
      </c>
    </row>
    <row r="17" spans="1:9">
      <c r="A17" s="146" t="s">
        <v>330</v>
      </c>
      <c r="B17" s="44"/>
      <c r="C17" s="42" t="s">
        <v>1308</v>
      </c>
      <c r="D17" s="42" t="s">
        <v>1308</v>
      </c>
      <c r="E17" s="42" t="s">
        <v>1284</v>
      </c>
      <c r="F17" s="38" t="s">
        <v>156</v>
      </c>
      <c r="G17" s="38" t="s">
        <v>156</v>
      </c>
      <c r="H17" s="37"/>
      <c r="I17" t="s">
        <v>1175</v>
      </c>
    </row>
    <row r="18" spans="1:9">
      <c r="A18" s="146" t="s">
        <v>330</v>
      </c>
      <c r="B18" s="44"/>
      <c r="C18" s="42" t="s">
        <v>1309</v>
      </c>
      <c r="D18" s="42" t="s">
        <v>1309</v>
      </c>
      <c r="E18" s="42" t="s">
        <v>1285</v>
      </c>
      <c r="F18" s="38" t="s">
        <v>156</v>
      </c>
      <c r="G18" s="38" t="s">
        <v>156</v>
      </c>
      <c r="H18" s="37"/>
      <c r="I18" t="s">
        <v>29</v>
      </c>
    </row>
    <row r="19" spans="1:9">
      <c r="A19" s="146" t="s">
        <v>330</v>
      </c>
      <c r="B19" s="44"/>
      <c r="C19" s="42" t="s">
        <v>1310</v>
      </c>
      <c r="D19" s="42" t="s">
        <v>1310</v>
      </c>
      <c r="E19" s="153" t="s">
        <v>1273</v>
      </c>
      <c r="F19" s="38" t="s">
        <v>156</v>
      </c>
      <c r="G19" s="38" t="s">
        <v>156</v>
      </c>
      <c r="H19" s="37"/>
      <c r="I19" t="s">
        <v>29</v>
      </c>
    </row>
    <row r="20" spans="1:9">
      <c r="A20" s="146" t="s">
        <v>330</v>
      </c>
      <c r="B20" s="44"/>
      <c r="C20" s="42" t="s">
        <v>1350</v>
      </c>
      <c r="D20" s="42" t="s">
        <v>1350</v>
      </c>
      <c r="E20" s="42" t="s">
        <v>1274</v>
      </c>
      <c r="F20" s="40" t="s">
        <v>156</v>
      </c>
      <c r="G20" s="40" t="s">
        <v>156</v>
      </c>
      <c r="H20" s="39"/>
      <c r="I20" t="s">
        <v>29</v>
      </c>
    </row>
    <row r="21" spans="1:9">
      <c r="A21" s="45" t="s">
        <v>310</v>
      </c>
      <c r="B21" s="45"/>
      <c r="C21" s="39" t="s">
        <v>1349</v>
      </c>
      <c r="D21" s="39" t="s">
        <v>1349</v>
      </c>
      <c r="E21" s="39" t="s">
        <v>40</v>
      </c>
      <c r="F21" s="38" t="s">
        <v>156</v>
      </c>
      <c r="G21" s="38" t="s">
        <v>156</v>
      </c>
      <c r="H21" s="37"/>
      <c r="I21" t="s">
        <v>29</v>
      </c>
    </row>
    <row r="22" spans="1:9">
      <c r="A22" s="33" t="s">
        <v>1346</v>
      </c>
      <c r="B22" s="33"/>
      <c r="C22" s="35" t="s">
        <v>1353</v>
      </c>
      <c r="D22" s="35" t="s">
        <v>1353</v>
      </c>
      <c r="E22" s="158" t="s">
        <v>40</v>
      </c>
      <c r="F22" s="36" t="s">
        <v>156</v>
      </c>
      <c r="G22" s="36" t="s">
        <v>156</v>
      </c>
      <c r="H22" s="35"/>
      <c r="I22" t="s">
        <v>29</v>
      </c>
    </row>
    <row r="23" spans="1:9">
      <c r="A23" s="44" t="s">
        <v>310</v>
      </c>
      <c r="B23" s="44"/>
      <c r="C23" s="37" t="s">
        <v>1347</v>
      </c>
      <c r="D23" s="37" t="s">
        <v>1347</v>
      </c>
      <c r="E23" s="159" t="s">
        <v>40</v>
      </c>
      <c r="F23" s="38" t="s">
        <v>156</v>
      </c>
      <c r="G23" s="38" t="s">
        <v>156</v>
      </c>
      <c r="H23" s="37" t="s">
        <v>1351</v>
      </c>
      <c r="I23" t="s">
        <v>29</v>
      </c>
    </row>
    <row r="24" spans="1:9">
      <c r="A24" s="44" t="s">
        <v>310</v>
      </c>
      <c r="B24" s="44"/>
      <c r="C24" s="37" t="s">
        <v>1348</v>
      </c>
      <c r="D24" s="37" t="s">
        <v>1348</v>
      </c>
      <c r="E24" s="159" t="s">
        <v>40</v>
      </c>
      <c r="F24" s="38" t="s">
        <v>156</v>
      </c>
      <c r="G24" s="38" t="s">
        <v>156</v>
      </c>
      <c r="H24" s="37" t="s">
        <v>1352</v>
      </c>
      <c r="I24" t="s">
        <v>29</v>
      </c>
    </row>
    <row r="25" spans="1:9">
      <c r="A25" s="44" t="s">
        <v>310</v>
      </c>
      <c r="B25" s="44"/>
      <c r="C25" s="37" t="s">
        <v>1349</v>
      </c>
      <c r="D25" s="37" t="s">
        <v>1349</v>
      </c>
      <c r="E25" s="159" t="s">
        <v>40</v>
      </c>
      <c r="F25" s="38" t="s">
        <v>156</v>
      </c>
      <c r="G25" s="38" t="s">
        <v>156</v>
      </c>
      <c r="H25" s="37"/>
      <c r="I25" t="s">
        <v>29</v>
      </c>
    </row>
    <row r="26" spans="1:9">
      <c r="A26" s="33" t="s">
        <v>310</v>
      </c>
      <c r="B26" s="33" t="s">
        <v>1219</v>
      </c>
      <c r="C26" s="35" t="s">
        <v>192</v>
      </c>
      <c r="D26" s="35" t="s">
        <v>309</v>
      </c>
      <c r="E26" s="35" t="s">
        <v>1274</v>
      </c>
      <c r="F26" s="36" t="s">
        <v>156</v>
      </c>
      <c r="G26" s="36" t="s">
        <v>156</v>
      </c>
      <c r="H26" s="35"/>
      <c r="I26" t="s">
        <v>1175</v>
      </c>
    </row>
    <row r="27" spans="1:9">
      <c r="A27" s="44" t="s">
        <v>310</v>
      </c>
      <c r="B27" s="44"/>
      <c r="C27" s="37" t="s">
        <v>195</v>
      </c>
      <c r="D27" s="37" t="s">
        <v>309</v>
      </c>
      <c r="E27" s="37" t="s">
        <v>1274</v>
      </c>
      <c r="F27" s="38" t="s">
        <v>156</v>
      </c>
      <c r="G27" s="38" t="s">
        <v>156</v>
      </c>
      <c r="H27" s="37"/>
      <c r="I27" t="s">
        <v>1175</v>
      </c>
    </row>
    <row r="28" spans="1:9">
      <c r="A28" s="44" t="s">
        <v>310</v>
      </c>
      <c r="B28" s="44"/>
      <c r="C28" s="37" t="s">
        <v>196</v>
      </c>
      <c r="D28" s="37" t="s">
        <v>309</v>
      </c>
      <c r="E28" s="37" t="s">
        <v>1274</v>
      </c>
      <c r="F28" s="38" t="s">
        <v>156</v>
      </c>
      <c r="G28" s="38" t="s">
        <v>156</v>
      </c>
      <c r="H28" s="37"/>
      <c r="I28" t="s">
        <v>1175</v>
      </c>
    </row>
    <row r="29" spans="1:9">
      <c r="A29" s="44" t="s">
        <v>310</v>
      </c>
      <c r="B29" s="44"/>
      <c r="C29" s="37" t="s">
        <v>197</v>
      </c>
      <c r="D29" s="37" t="s">
        <v>309</v>
      </c>
      <c r="E29" s="37" t="s">
        <v>1274</v>
      </c>
      <c r="F29" s="38" t="s">
        <v>156</v>
      </c>
      <c r="G29" s="38" t="s">
        <v>156</v>
      </c>
      <c r="H29" s="37"/>
      <c r="I29" t="s">
        <v>1175</v>
      </c>
    </row>
    <row r="30" spans="1:9">
      <c r="A30" s="44" t="s">
        <v>310</v>
      </c>
      <c r="B30" s="44"/>
      <c r="C30" s="37" t="s">
        <v>198</v>
      </c>
      <c r="D30" s="37" t="s">
        <v>309</v>
      </c>
      <c r="E30" s="37" t="s">
        <v>1274</v>
      </c>
      <c r="F30" s="38" t="s">
        <v>156</v>
      </c>
      <c r="G30" s="38" t="s">
        <v>156</v>
      </c>
      <c r="H30" s="37"/>
      <c r="I30" t="s">
        <v>1175</v>
      </c>
    </row>
    <row r="31" spans="1:9">
      <c r="A31" s="44" t="s">
        <v>310</v>
      </c>
      <c r="B31" s="44"/>
      <c r="C31" s="37" t="s">
        <v>199</v>
      </c>
      <c r="D31" s="37" t="s">
        <v>309</v>
      </c>
      <c r="E31" s="37" t="s">
        <v>1274</v>
      </c>
      <c r="F31" s="38" t="s">
        <v>156</v>
      </c>
      <c r="G31" s="38" t="s">
        <v>156</v>
      </c>
      <c r="H31" s="37"/>
      <c r="I31" t="s">
        <v>1175</v>
      </c>
    </row>
    <row r="32" spans="1:9">
      <c r="A32" s="44" t="s">
        <v>310</v>
      </c>
      <c r="B32" s="44"/>
      <c r="C32" s="49" t="s">
        <v>1211</v>
      </c>
      <c r="D32" s="49" t="s">
        <v>40</v>
      </c>
      <c r="E32" s="49" t="s">
        <v>1274</v>
      </c>
      <c r="F32" s="50" t="s">
        <v>156</v>
      </c>
      <c r="G32" s="50" t="s">
        <v>156</v>
      </c>
      <c r="H32" s="49"/>
      <c r="I32" t="s">
        <v>29</v>
      </c>
    </row>
    <row r="33" spans="1:9">
      <c r="A33" s="44" t="s">
        <v>310</v>
      </c>
      <c r="B33" s="49" t="s">
        <v>1220</v>
      </c>
      <c r="C33" s="37" t="s">
        <v>1213</v>
      </c>
      <c r="D33" s="37" t="s">
        <v>309</v>
      </c>
      <c r="E33" s="37" t="s">
        <v>1277</v>
      </c>
      <c r="F33" s="38" t="s">
        <v>156</v>
      </c>
      <c r="G33" s="38" t="s">
        <v>156</v>
      </c>
      <c r="H33" s="37"/>
      <c r="I33" t="s">
        <v>1175</v>
      </c>
    </row>
    <row r="34" spans="1:9">
      <c r="A34" s="44" t="s">
        <v>310</v>
      </c>
      <c r="B34" s="44"/>
      <c r="C34" s="37" t="s">
        <v>1214</v>
      </c>
      <c r="D34" s="37" t="s">
        <v>309</v>
      </c>
      <c r="E34" s="37" t="s">
        <v>1278</v>
      </c>
      <c r="F34" s="38" t="s">
        <v>156</v>
      </c>
      <c r="G34" s="38" t="s">
        <v>156</v>
      </c>
      <c r="H34" s="37"/>
      <c r="I34" t="s">
        <v>1175</v>
      </c>
    </row>
    <row r="35" spans="1:9">
      <c r="A35" s="44" t="s">
        <v>310</v>
      </c>
      <c r="B35" s="44"/>
      <c r="C35" s="37" t="s">
        <v>1215</v>
      </c>
      <c r="D35" s="37" t="s">
        <v>309</v>
      </c>
      <c r="E35" s="37" t="s">
        <v>1279</v>
      </c>
      <c r="F35" s="38" t="s">
        <v>156</v>
      </c>
      <c r="G35" s="38" t="s">
        <v>156</v>
      </c>
      <c r="H35" s="37"/>
      <c r="I35" t="s">
        <v>1175</v>
      </c>
    </row>
    <row r="36" spans="1:9">
      <c r="A36" s="44" t="s">
        <v>310</v>
      </c>
      <c r="B36" s="44"/>
      <c r="C36" s="37" t="s">
        <v>1216</v>
      </c>
      <c r="D36" s="37" t="s">
        <v>309</v>
      </c>
      <c r="E36" s="37" t="s">
        <v>1280</v>
      </c>
      <c r="F36" s="38" t="s">
        <v>156</v>
      </c>
      <c r="G36" s="38" t="s">
        <v>156</v>
      </c>
      <c r="H36" s="37"/>
      <c r="I36" t="s">
        <v>1175</v>
      </c>
    </row>
    <row r="37" spans="1:9">
      <c r="A37" s="44" t="s">
        <v>310</v>
      </c>
      <c r="B37" s="44"/>
      <c r="C37" s="37" t="s">
        <v>1217</v>
      </c>
      <c r="D37" s="37" t="s">
        <v>309</v>
      </c>
      <c r="E37" s="37" t="s">
        <v>1281</v>
      </c>
      <c r="F37" s="38" t="s">
        <v>156</v>
      </c>
      <c r="G37" s="38" t="s">
        <v>156</v>
      </c>
      <c r="H37" s="37"/>
      <c r="I37" t="s">
        <v>1175</v>
      </c>
    </row>
    <row r="38" spans="1:9">
      <c r="A38" s="44" t="s">
        <v>310</v>
      </c>
      <c r="B38" s="44"/>
      <c r="C38" s="37" t="s">
        <v>1218</v>
      </c>
      <c r="D38" s="37" t="s">
        <v>40</v>
      </c>
      <c r="E38" s="37" t="s">
        <v>1282</v>
      </c>
      <c r="F38" s="38" t="s">
        <v>156</v>
      </c>
      <c r="G38" s="38" t="s">
        <v>156</v>
      </c>
      <c r="H38" s="37"/>
      <c r="I38" t="s">
        <v>1175</v>
      </c>
    </row>
    <row r="39" spans="1:9">
      <c r="A39" s="45" t="s">
        <v>310</v>
      </c>
      <c r="B39" s="45"/>
      <c r="C39" s="39" t="s">
        <v>1212</v>
      </c>
      <c r="D39" s="39" t="s">
        <v>40</v>
      </c>
      <c r="E39" s="39" t="s">
        <v>1283</v>
      </c>
      <c r="F39" s="40" t="s">
        <v>156</v>
      </c>
      <c r="G39" s="40" t="s">
        <v>156</v>
      </c>
      <c r="H39" s="39"/>
      <c r="I39" t="s">
        <v>29</v>
      </c>
    </row>
    <row r="40" spans="1:9">
      <c r="A40" s="26" t="s">
        <v>311</v>
      </c>
      <c r="B40" s="26"/>
      <c r="C40" s="26" t="s">
        <v>1182</v>
      </c>
      <c r="D40" s="26" t="s">
        <v>544</v>
      </c>
      <c r="E40" s="26" t="s">
        <v>1274</v>
      </c>
      <c r="F40" s="15" t="s">
        <v>156</v>
      </c>
      <c r="G40" s="15" t="s">
        <v>156</v>
      </c>
      <c r="H40" s="139" t="s">
        <v>1184</v>
      </c>
      <c r="I40" t="s">
        <v>1175</v>
      </c>
    </row>
    <row r="41" spans="1:9">
      <c r="A41" s="33" t="s">
        <v>543</v>
      </c>
      <c r="B41" s="33" t="s">
        <v>1275</v>
      </c>
      <c r="C41" s="35" t="s">
        <v>547</v>
      </c>
      <c r="D41" s="35" t="s">
        <v>544</v>
      </c>
      <c r="E41" s="35" t="s">
        <v>1274</v>
      </c>
      <c r="F41" s="36" t="s">
        <v>0</v>
      </c>
      <c r="G41" s="36" t="s">
        <v>0</v>
      </c>
      <c r="H41" s="35" t="s">
        <v>1183</v>
      </c>
      <c r="I41" t="s">
        <v>1175</v>
      </c>
    </row>
    <row r="42" spans="1:9">
      <c r="A42" s="44" t="s">
        <v>543</v>
      </c>
      <c r="B42" s="44"/>
      <c r="C42" s="37" t="s">
        <v>548</v>
      </c>
      <c r="D42" s="37" t="s">
        <v>544</v>
      </c>
      <c r="E42" s="37" t="s">
        <v>1274</v>
      </c>
      <c r="F42" s="38" t="s">
        <v>0</v>
      </c>
      <c r="G42" s="38" t="s">
        <v>0</v>
      </c>
      <c r="H42" s="37" t="s">
        <v>569</v>
      </c>
      <c r="I42" t="s">
        <v>1175</v>
      </c>
    </row>
    <row r="43" spans="1:9">
      <c r="A43" s="44" t="s">
        <v>543</v>
      </c>
      <c r="B43" s="44"/>
      <c r="C43" s="49" t="s">
        <v>549</v>
      </c>
      <c r="D43" s="49" t="s">
        <v>544</v>
      </c>
      <c r="E43" s="49" t="s">
        <v>1274</v>
      </c>
      <c r="F43" s="50" t="s">
        <v>0</v>
      </c>
      <c r="G43" s="50" t="s">
        <v>0</v>
      </c>
      <c r="H43" s="49" t="s">
        <v>569</v>
      </c>
      <c r="I43" t="s">
        <v>1175</v>
      </c>
    </row>
    <row r="44" spans="1:9">
      <c r="A44" s="44" t="s">
        <v>543</v>
      </c>
      <c r="B44" s="137"/>
      <c r="C44" s="37" t="s">
        <v>568</v>
      </c>
      <c r="D44" s="37" t="s">
        <v>40</v>
      </c>
      <c r="E44" s="37" t="s">
        <v>1274</v>
      </c>
      <c r="F44" s="38" t="s">
        <v>0</v>
      </c>
      <c r="G44" s="38" t="s">
        <v>0</v>
      </c>
      <c r="H44" s="37" t="s">
        <v>569</v>
      </c>
      <c r="I44" t="s">
        <v>1175</v>
      </c>
    </row>
    <row r="45" spans="1:9" s="156" customFormat="1">
      <c r="A45" s="45" t="s">
        <v>543</v>
      </c>
      <c r="B45" s="154" t="s">
        <v>1276</v>
      </c>
      <c r="C45" s="154" t="s">
        <v>1274</v>
      </c>
      <c r="D45" s="157" t="s">
        <v>1286</v>
      </c>
      <c r="E45" s="157" t="s">
        <v>1286</v>
      </c>
      <c r="F45" s="155" t="s">
        <v>0</v>
      </c>
      <c r="G45" s="155" t="s">
        <v>0</v>
      </c>
      <c r="H45" s="154" t="s">
        <v>569</v>
      </c>
      <c r="I45" s="156" t="s">
        <v>29</v>
      </c>
    </row>
    <row r="46" spans="1:9">
      <c r="A46" s="140" t="s">
        <v>545</v>
      </c>
      <c r="B46" s="33"/>
      <c r="C46" s="33" t="s">
        <v>546</v>
      </c>
      <c r="D46" s="33" t="str">
        <f>C$46</f>
        <v>vim ~/.ssh/config</v>
      </c>
      <c r="E46" s="33" t="str">
        <f>D$46</f>
        <v>vim ~/.ssh/config</v>
      </c>
      <c r="F46" s="103" t="s">
        <v>0</v>
      </c>
      <c r="G46" s="103" t="s">
        <v>0</v>
      </c>
      <c r="H46" s="33"/>
      <c r="I46" t="s">
        <v>1175</v>
      </c>
    </row>
    <row r="47" spans="1:9">
      <c r="A47" s="104" t="s">
        <v>1087</v>
      </c>
      <c r="B47" s="1"/>
      <c r="C47" s="102" t="s">
        <v>1091</v>
      </c>
      <c r="D47" s="102" t="s">
        <v>1091</v>
      </c>
      <c r="E47" s="102" t="s">
        <v>1288</v>
      </c>
      <c r="F47" s="15" t="s">
        <v>156</v>
      </c>
      <c r="G47" s="15" t="s">
        <v>156</v>
      </c>
      <c r="H47" s="26" t="s">
        <v>1089</v>
      </c>
      <c r="I47" t="s">
        <v>1175</v>
      </c>
    </row>
    <row r="48" spans="1:9">
      <c r="A48" s="104" t="s">
        <v>1088</v>
      </c>
      <c r="B48" s="1"/>
      <c r="C48" s="102" t="s">
        <v>1091</v>
      </c>
      <c r="D48" s="26" t="s">
        <v>40</v>
      </c>
      <c r="E48" s="26" t="s">
        <v>1274</v>
      </c>
      <c r="F48" s="15" t="s">
        <v>156</v>
      </c>
      <c r="G48" s="15" t="s">
        <v>156</v>
      </c>
      <c r="H48" s="26" t="s">
        <v>1090</v>
      </c>
      <c r="I48" t="s">
        <v>1175</v>
      </c>
    </row>
    <row r="49" spans="1:9">
      <c r="A49" s="141" t="s">
        <v>317</v>
      </c>
      <c r="B49" s="26"/>
      <c r="C49" s="32" t="s">
        <v>318</v>
      </c>
      <c r="D49" s="26" t="str">
        <f>C49</f>
        <v>省略（~/.tmux.conf参照）</v>
      </c>
      <c r="E49" s="26" t="str">
        <f>D49</f>
        <v>省略（~/.tmux.conf参照）</v>
      </c>
      <c r="F49" s="15" t="s">
        <v>156</v>
      </c>
      <c r="G49" s="15" t="s">
        <v>156</v>
      </c>
      <c r="H49" s="26"/>
      <c r="I49" t="s">
        <v>1175</v>
      </c>
    </row>
    <row r="50" spans="1:9">
      <c r="A50" s="142" t="s">
        <v>312</v>
      </c>
      <c r="B50" s="34"/>
      <c r="C50" s="41" t="s">
        <v>319</v>
      </c>
      <c r="D50" s="35" t="str">
        <f>C50</f>
        <v>sudo apt install software-properties-common</v>
      </c>
      <c r="E50" s="35" t="s">
        <v>1287</v>
      </c>
      <c r="F50" s="36" t="s">
        <v>156</v>
      </c>
      <c r="G50" s="36" t="s">
        <v>156</v>
      </c>
      <c r="H50" s="35"/>
      <c r="I50" t="s">
        <v>1175</v>
      </c>
    </row>
    <row r="51" spans="1:9">
      <c r="A51" s="143" t="s">
        <v>312</v>
      </c>
      <c r="B51" s="46"/>
      <c r="C51" s="42" t="s">
        <v>320</v>
      </c>
      <c r="D51" s="37" t="str">
        <f t="shared" ref="D51:E60" si="0">C51</f>
        <v>sudo add-apt-repository ppa:greymd/tmux-xpanes</v>
      </c>
      <c r="E51" s="37" t="s">
        <v>40</v>
      </c>
      <c r="F51" s="38" t="s">
        <v>156</v>
      </c>
      <c r="G51" s="38" t="s">
        <v>156</v>
      </c>
      <c r="H51" s="37"/>
      <c r="I51" t="s">
        <v>1175</v>
      </c>
    </row>
    <row r="52" spans="1:9">
      <c r="A52" s="144" t="s">
        <v>312</v>
      </c>
      <c r="B52" s="47"/>
      <c r="C52" s="42" t="s">
        <v>321</v>
      </c>
      <c r="D52" s="37" t="str">
        <f t="shared" si="0"/>
        <v>sudo apt update</v>
      </c>
      <c r="E52" s="37" t="s">
        <v>40</v>
      </c>
      <c r="F52" s="38" t="s">
        <v>156</v>
      </c>
      <c r="G52" s="38" t="s">
        <v>156</v>
      </c>
      <c r="H52" s="37"/>
      <c r="I52" t="s">
        <v>1175</v>
      </c>
    </row>
    <row r="53" spans="1:9">
      <c r="A53" s="145" t="s">
        <v>312</v>
      </c>
      <c r="B53" s="48"/>
      <c r="C53" s="43" t="s">
        <v>322</v>
      </c>
      <c r="D53" s="39" t="str">
        <f t="shared" si="0"/>
        <v>sudo apt install -y tmux-xpanes</v>
      </c>
      <c r="E53" s="39" t="s">
        <v>40</v>
      </c>
      <c r="F53" s="40" t="s">
        <v>156</v>
      </c>
      <c r="G53" s="40" t="s">
        <v>156</v>
      </c>
      <c r="H53" s="39"/>
      <c r="I53" t="s">
        <v>1175</v>
      </c>
    </row>
    <row r="54" spans="1:9">
      <c r="A54" s="33" t="s">
        <v>316</v>
      </c>
      <c r="B54" s="33"/>
      <c r="C54" s="35" t="s">
        <v>328</v>
      </c>
      <c r="D54" s="35" t="s">
        <v>328</v>
      </c>
      <c r="E54" s="35" t="s">
        <v>328</v>
      </c>
      <c r="F54" s="36" t="s">
        <v>156</v>
      </c>
      <c r="G54" s="36" t="s">
        <v>156</v>
      </c>
      <c r="H54" s="35"/>
      <c r="I54" t="s">
        <v>1175</v>
      </c>
    </row>
    <row r="55" spans="1:9">
      <c r="A55" s="44" t="s">
        <v>316</v>
      </c>
      <c r="B55" s="44"/>
      <c r="C55" s="37" t="s">
        <v>329</v>
      </c>
      <c r="D55" s="37" t="s">
        <v>329</v>
      </c>
      <c r="E55" s="37" t="s">
        <v>329</v>
      </c>
      <c r="F55" s="38" t="s">
        <v>0</v>
      </c>
      <c r="G55" s="38" t="s">
        <v>0</v>
      </c>
      <c r="H55" s="37"/>
      <c r="I55" t="s">
        <v>1175</v>
      </c>
    </row>
    <row r="56" spans="1:9">
      <c r="A56" s="44" t="s">
        <v>316</v>
      </c>
      <c r="B56" s="44"/>
      <c r="C56" s="37" t="s">
        <v>323</v>
      </c>
      <c r="D56" s="37" t="str">
        <f t="shared" si="0"/>
        <v>git config --global core.editor vim</v>
      </c>
      <c r="E56" s="37" t="str">
        <f t="shared" si="0"/>
        <v>git config --global core.editor vim</v>
      </c>
      <c r="F56" s="38" t="s">
        <v>0</v>
      </c>
      <c r="G56" s="38" t="s">
        <v>0</v>
      </c>
      <c r="H56" s="37"/>
      <c r="I56" t="s">
        <v>1175</v>
      </c>
    </row>
    <row r="57" spans="1:9">
      <c r="A57" s="44" t="s">
        <v>316</v>
      </c>
      <c r="B57" s="44"/>
      <c r="C57" s="37" t="s">
        <v>324</v>
      </c>
      <c r="D57" s="37" t="str">
        <f t="shared" si="0"/>
        <v>git config --global diff.tool vimdiff</v>
      </c>
      <c r="E57" s="37" t="str">
        <f t="shared" si="0"/>
        <v>git config --global diff.tool vimdiff</v>
      </c>
      <c r="F57" s="38" t="s">
        <v>0</v>
      </c>
      <c r="G57" s="38" t="s">
        <v>0</v>
      </c>
      <c r="H57" s="37"/>
      <c r="I57" t="s">
        <v>1175</v>
      </c>
    </row>
    <row r="58" spans="1:9">
      <c r="A58" s="44" t="s">
        <v>316</v>
      </c>
      <c r="B58" s="44"/>
      <c r="C58" s="37" t="s">
        <v>325</v>
      </c>
      <c r="D58" s="37" t="str">
        <f t="shared" si="0"/>
        <v>git config --global difftool.prompt false</v>
      </c>
      <c r="E58" s="37" t="str">
        <f t="shared" si="0"/>
        <v>git config --global difftool.prompt false</v>
      </c>
      <c r="F58" s="38" t="s">
        <v>0</v>
      </c>
      <c r="G58" s="38" t="s">
        <v>0</v>
      </c>
      <c r="H58" s="37"/>
      <c r="I58" t="s">
        <v>1175</v>
      </c>
    </row>
    <row r="59" spans="1:9">
      <c r="A59" s="44" t="s">
        <v>316</v>
      </c>
      <c r="B59" s="44"/>
      <c r="C59" s="37" t="s">
        <v>326</v>
      </c>
      <c r="D59" s="37" t="str">
        <f t="shared" si="0"/>
        <v>git config --global merge.tool vimdiff</v>
      </c>
      <c r="E59" s="37" t="str">
        <f t="shared" si="0"/>
        <v>git config --global merge.tool vimdiff</v>
      </c>
      <c r="F59" s="38" t="s">
        <v>0</v>
      </c>
      <c r="G59" s="38" t="s">
        <v>0</v>
      </c>
      <c r="H59" s="37"/>
      <c r="I59" t="s">
        <v>1175</v>
      </c>
    </row>
    <row r="60" spans="1:9">
      <c r="A60" s="44" t="s">
        <v>316</v>
      </c>
      <c r="B60" s="44"/>
      <c r="C60" s="49" t="s">
        <v>327</v>
      </c>
      <c r="D60" s="49" t="str">
        <f t="shared" si="0"/>
        <v>git config --global mergetool.prompt false</v>
      </c>
      <c r="E60" s="49" t="str">
        <f t="shared" si="0"/>
        <v>git config --global mergetool.prompt false</v>
      </c>
      <c r="F60" s="50" t="s">
        <v>0</v>
      </c>
      <c r="G60" s="50" t="s">
        <v>0</v>
      </c>
      <c r="H60" s="49"/>
      <c r="I60" t="s">
        <v>1175</v>
      </c>
    </row>
    <row r="61" spans="1:9">
      <c r="A61" s="45" t="s">
        <v>316</v>
      </c>
      <c r="B61" s="45"/>
      <c r="C61" s="39" t="s">
        <v>331</v>
      </c>
      <c r="D61" s="39" t="str">
        <f t="shared" ref="D61:E61" si="1">C61</f>
        <v>git config --global credential.helper store</v>
      </c>
      <c r="E61" s="39" t="str">
        <f t="shared" si="1"/>
        <v>git config --global credential.helper store</v>
      </c>
      <c r="F61" s="40" t="s">
        <v>0</v>
      </c>
      <c r="G61" s="40" t="s">
        <v>0</v>
      </c>
      <c r="H61" s="39"/>
      <c r="I61" t="s">
        <v>1175</v>
      </c>
    </row>
    <row r="62" spans="1:9">
      <c r="A62" s="33" t="s">
        <v>1162</v>
      </c>
      <c r="B62" s="33" t="s">
        <v>1163</v>
      </c>
      <c r="C62" s="35" t="s">
        <v>1161</v>
      </c>
      <c r="D62" s="35" t="s">
        <v>1149</v>
      </c>
      <c r="E62" s="35" t="s">
        <v>1274</v>
      </c>
      <c r="F62" s="36" t="s">
        <v>0</v>
      </c>
      <c r="G62" s="36" t="s">
        <v>0</v>
      </c>
      <c r="H62" s="35"/>
      <c r="I62" t="s">
        <v>1175</v>
      </c>
    </row>
    <row r="63" spans="1:9">
      <c r="A63" s="44" t="s">
        <v>1162</v>
      </c>
      <c r="B63" s="44" t="s">
        <v>1163</v>
      </c>
      <c r="C63" s="37" t="s">
        <v>1161</v>
      </c>
      <c r="D63" s="37" t="s">
        <v>1150</v>
      </c>
      <c r="E63" s="37" t="s">
        <v>1274</v>
      </c>
      <c r="F63" s="38" t="s">
        <v>0</v>
      </c>
      <c r="G63" s="38" t="s">
        <v>0</v>
      </c>
      <c r="H63" s="37"/>
      <c r="I63" t="s">
        <v>1175</v>
      </c>
    </row>
    <row r="64" spans="1:9">
      <c r="A64" s="44" t="s">
        <v>1162</v>
      </c>
      <c r="B64" s="44" t="s">
        <v>1163</v>
      </c>
      <c r="C64" s="37" t="s">
        <v>1161</v>
      </c>
      <c r="D64" s="138" t="s">
        <v>1151</v>
      </c>
      <c r="E64" s="37" t="s">
        <v>1274</v>
      </c>
      <c r="F64" s="38" t="s">
        <v>0</v>
      </c>
      <c r="G64" s="38" t="s">
        <v>0</v>
      </c>
      <c r="H64" s="37"/>
      <c r="I64" t="s">
        <v>1175</v>
      </c>
    </row>
    <row r="65" spans="1:9">
      <c r="A65" s="44" t="s">
        <v>1162</v>
      </c>
      <c r="B65" s="44" t="s">
        <v>1163</v>
      </c>
      <c r="C65" s="37" t="s">
        <v>1161</v>
      </c>
      <c r="D65" s="37" t="s">
        <v>1152</v>
      </c>
      <c r="E65" s="37" t="s">
        <v>1274</v>
      </c>
      <c r="F65" s="38" t="s">
        <v>0</v>
      </c>
      <c r="G65" s="38" t="s">
        <v>0</v>
      </c>
      <c r="H65" s="37"/>
      <c r="I65" t="s">
        <v>1175</v>
      </c>
    </row>
    <row r="66" spans="1:9">
      <c r="A66" s="44" t="s">
        <v>1162</v>
      </c>
      <c r="B66" s="44" t="s">
        <v>1163</v>
      </c>
      <c r="C66" s="37" t="s">
        <v>1161</v>
      </c>
      <c r="D66" s="37" t="s">
        <v>1153</v>
      </c>
      <c r="E66" s="37" t="s">
        <v>1274</v>
      </c>
      <c r="F66" s="38" t="s">
        <v>0</v>
      </c>
      <c r="G66" s="38" t="s">
        <v>0</v>
      </c>
      <c r="H66" s="37"/>
      <c r="I66" t="s">
        <v>1175</v>
      </c>
    </row>
    <row r="67" spans="1:9">
      <c r="A67" s="44" t="s">
        <v>1162</v>
      </c>
      <c r="B67" s="44" t="s">
        <v>1163</v>
      </c>
      <c r="C67" s="37" t="s">
        <v>1161</v>
      </c>
      <c r="D67" s="37" t="s">
        <v>1154</v>
      </c>
      <c r="E67" s="37" t="s">
        <v>1274</v>
      </c>
      <c r="F67" s="38" t="s">
        <v>0</v>
      </c>
      <c r="G67" s="38" t="s">
        <v>0</v>
      </c>
      <c r="H67" s="37"/>
      <c r="I67" t="s">
        <v>1175</v>
      </c>
    </row>
    <row r="68" spans="1:9">
      <c r="A68" s="44" t="s">
        <v>1162</v>
      </c>
      <c r="B68" s="44" t="s">
        <v>1163</v>
      </c>
      <c r="C68" s="37" t="s">
        <v>1161</v>
      </c>
      <c r="D68" s="37" t="s">
        <v>1155</v>
      </c>
      <c r="E68" s="37" t="s">
        <v>1274</v>
      </c>
      <c r="F68" s="38" t="s">
        <v>0</v>
      </c>
      <c r="G68" s="38" t="s">
        <v>0</v>
      </c>
      <c r="H68" s="37"/>
      <c r="I68" t="s">
        <v>1175</v>
      </c>
    </row>
    <row r="69" spans="1:9">
      <c r="A69" s="44" t="s">
        <v>1162</v>
      </c>
      <c r="B69" s="44" t="s">
        <v>1163</v>
      </c>
      <c r="C69" s="37" t="s">
        <v>1161</v>
      </c>
      <c r="D69" s="37" t="s">
        <v>1156</v>
      </c>
      <c r="E69" s="37" t="s">
        <v>1274</v>
      </c>
      <c r="F69" s="38" t="s">
        <v>0</v>
      </c>
      <c r="G69" s="38" t="s">
        <v>0</v>
      </c>
      <c r="H69" s="37"/>
      <c r="I69" t="s">
        <v>1175</v>
      </c>
    </row>
    <row r="70" spans="1:9">
      <c r="A70" s="44" t="s">
        <v>1162</v>
      </c>
      <c r="B70" s="137" t="s">
        <v>1163</v>
      </c>
      <c r="C70" s="37" t="s">
        <v>1161</v>
      </c>
      <c r="D70" s="37" t="s">
        <v>1157</v>
      </c>
      <c r="E70" s="37" t="s">
        <v>1274</v>
      </c>
      <c r="F70" s="38" t="s">
        <v>0</v>
      </c>
      <c r="G70" s="38" t="s">
        <v>0</v>
      </c>
      <c r="H70" s="37"/>
      <c r="I70" t="s">
        <v>1175</v>
      </c>
    </row>
    <row r="71" spans="1:9">
      <c r="A71" s="44" t="s">
        <v>1162</v>
      </c>
      <c r="B71" s="49" t="s">
        <v>1160</v>
      </c>
      <c r="C71" s="37" t="s">
        <v>1161</v>
      </c>
      <c r="D71" s="37" t="s">
        <v>1158</v>
      </c>
      <c r="E71" s="37" t="s">
        <v>1274</v>
      </c>
      <c r="F71" s="38" t="s">
        <v>0</v>
      </c>
      <c r="G71" s="38" t="s">
        <v>0</v>
      </c>
      <c r="H71" s="37"/>
      <c r="I71" t="s">
        <v>1175</v>
      </c>
    </row>
    <row r="72" spans="1:9">
      <c r="A72" s="44" t="s">
        <v>1162</v>
      </c>
      <c r="B72" s="137" t="s">
        <v>1160</v>
      </c>
      <c r="C72" s="37" t="s">
        <v>1161</v>
      </c>
      <c r="D72" s="37" t="s">
        <v>1159</v>
      </c>
      <c r="E72" s="37" t="s">
        <v>1274</v>
      </c>
      <c r="F72" s="38" t="s">
        <v>0</v>
      </c>
      <c r="G72" s="38" t="s">
        <v>0</v>
      </c>
      <c r="H72" s="37"/>
      <c r="I72" t="s">
        <v>1175</v>
      </c>
    </row>
    <row r="73" spans="1:9">
      <c r="A73" s="45" t="s">
        <v>1162</v>
      </c>
      <c r="B73" s="39" t="s">
        <v>1165</v>
      </c>
      <c r="C73" s="39" t="s">
        <v>1161</v>
      </c>
      <c r="D73" s="39" t="s">
        <v>1164</v>
      </c>
      <c r="E73" s="39" t="s">
        <v>1274</v>
      </c>
      <c r="F73" s="40" t="s">
        <v>0</v>
      </c>
      <c r="G73" s="40" t="s">
        <v>0</v>
      </c>
      <c r="H73" s="39"/>
      <c r="I73" t="s">
        <v>1175</v>
      </c>
    </row>
    <row r="74" spans="1:9">
      <c r="A74" t="s">
        <v>1324</v>
      </c>
      <c r="B74" s="34" t="s">
        <v>1323</v>
      </c>
      <c r="C74" s="35" t="s">
        <v>1257</v>
      </c>
      <c r="D74" s="35" t="str">
        <f>C74</f>
        <v>sudo apt-get update</v>
      </c>
      <c r="E74" s="158" t="s">
        <v>1274</v>
      </c>
      <c r="F74" s="36" t="s">
        <v>1267</v>
      </c>
      <c r="G74" s="36" t="s">
        <v>1267</v>
      </c>
      <c r="H74" s="35"/>
      <c r="I74" t="s">
        <v>1175</v>
      </c>
    </row>
    <row r="75" spans="1:9">
      <c r="A75" s="150"/>
      <c r="B75" s="150"/>
      <c r="C75" s="37" t="s">
        <v>1258</v>
      </c>
      <c r="D75" s="37" t="str">
        <f t="shared" ref="D75:D82" si="2">C75</f>
        <v>sudo apt-get install -y ca-certificates curl gnupg lsb-release</v>
      </c>
      <c r="E75" s="159" t="s">
        <v>1274</v>
      </c>
      <c r="F75" s="38" t="s">
        <v>1267</v>
      </c>
      <c r="G75" s="38" t="s">
        <v>1267</v>
      </c>
      <c r="H75" s="37"/>
      <c r="I75" t="s">
        <v>1175</v>
      </c>
    </row>
    <row r="76" spans="1:9">
      <c r="A76" s="150"/>
      <c r="B76" s="150"/>
      <c r="C76" s="37" t="s">
        <v>1259</v>
      </c>
      <c r="D76" s="37" t="str">
        <f t="shared" si="2"/>
        <v>sudo mkdir -p /etc/apt/keyrings</v>
      </c>
      <c r="E76" s="159" t="s">
        <v>1274</v>
      </c>
      <c r="F76" s="38" t="s">
        <v>1267</v>
      </c>
      <c r="G76" s="38" t="s">
        <v>1267</v>
      </c>
      <c r="H76" s="37"/>
      <c r="I76" t="s">
        <v>1175</v>
      </c>
    </row>
    <row r="77" spans="1:9">
      <c r="A77" s="150"/>
      <c r="B77" s="150"/>
      <c r="C77" s="37" t="s">
        <v>1260</v>
      </c>
      <c r="D77" s="37" t="str">
        <f t="shared" si="2"/>
        <v>curl -fsSL https://download.docker.com/linux/ubuntu/gpg | sudo gpg --dearmor -o /etc/apt/keyrings/docker.gpg</v>
      </c>
      <c r="E77" s="159" t="s">
        <v>1274</v>
      </c>
      <c r="F77" s="38" t="s">
        <v>1267</v>
      </c>
      <c r="G77" s="38" t="s">
        <v>1267</v>
      </c>
      <c r="H77" s="37"/>
      <c r="I77" t="s">
        <v>29</v>
      </c>
    </row>
    <row r="78" spans="1:9">
      <c r="A78" s="150"/>
      <c r="B78" s="150"/>
      <c r="C78" s="37" t="s">
        <v>1261</v>
      </c>
      <c r="D78" s="37" t="str">
        <f t="shared" si="2"/>
        <v>echo "deb [arch=$(dpkg --print-architecture) signed-by=/etc/apt/keyrings/docker.gpg] https://download.docker.com/linux/ubuntu $(lsb_release -cs) stable" | sudo tee /etc/apt/sources.list.d/docker.list &gt; /dev/null</v>
      </c>
      <c r="E78" s="159" t="s">
        <v>1274</v>
      </c>
      <c r="F78" s="38" t="s">
        <v>1267</v>
      </c>
      <c r="G78" s="38" t="s">
        <v>1267</v>
      </c>
      <c r="H78" s="37"/>
      <c r="I78" t="s">
        <v>29</v>
      </c>
    </row>
    <row r="79" spans="1:9">
      <c r="A79" s="150"/>
      <c r="B79" s="150"/>
      <c r="C79" s="37" t="s">
        <v>1257</v>
      </c>
      <c r="D79" s="37" t="str">
        <f t="shared" si="2"/>
        <v>sudo apt-get update</v>
      </c>
      <c r="E79" s="159" t="s">
        <v>1274</v>
      </c>
      <c r="F79" s="38" t="s">
        <v>1267</v>
      </c>
      <c r="G79" s="38" t="s">
        <v>1267</v>
      </c>
      <c r="H79" s="37"/>
      <c r="I79" t="s">
        <v>29</v>
      </c>
    </row>
    <row r="80" spans="1:9">
      <c r="A80" s="150"/>
      <c r="B80" s="150"/>
      <c r="C80" s="37" t="s">
        <v>1262</v>
      </c>
      <c r="D80" s="37" t="str">
        <f t="shared" si="2"/>
        <v>sudo apt-get install -y docker-ce docker-ce-cli containerd.io docker-compose-plugin</v>
      </c>
      <c r="E80" s="159" t="s">
        <v>1274</v>
      </c>
      <c r="F80" s="38" t="s">
        <v>1267</v>
      </c>
      <c r="G80" s="38" t="s">
        <v>1267</v>
      </c>
      <c r="H80" s="37"/>
      <c r="I80" t="s">
        <v>29</v>
      </c>
    </row>
    <row r="81" spans="1:9">
      <c r="A81" s="150"/>
      <c r="B81" s="150"/>
      <c r="C81" s="37" t="s">
        <v>1263</v>
      </c>
      <c r="D81" s="37" t="str">
        <f t="shared" si="2"/>
        <v>sudo groupadd docker</v>
      </c>
      <c r="E81" s="159" t="s">
        <v>1274</v>
      </c>
      <c r="F81" s="38" t="s">
        <v>1267</v>
      </c>
      <c r="G81" s="38" t="s">
        <v>1267</v>
      </c>
      <c r="H81" s="37"/>
      <c r="I81" t="s">
        <v>29</v>
      </c>
    </row>
    <row r="82" spans="1:9">
      <c r="A82" s="150"/>
      <c r="B82" s="150"/>
      <c r="C82" s="37" t="s">
        <v>1264</v>
      </c>
      <c r="D82" s="37" t="str">
        <f t="shared" si="2"/>
        <v>sudo usermod -aG docker $USER</v>
      </c>
      <c r="E82" s="159" t="s">
        <v>1274</v>
      </c>
      <c r="F82" s="38" t="s">
        <v>1267</v>
      </c>
      <c r="G82" s="38" t="s">
        <v>1267</v>
      </c>
      <c r="H82" s="37"/>
      <c r="I82" t="s">
        <v>29</v>
      </c>
    </row>
    <row r="83" spans="1:9">
      <c r="A83" s="150"/>
      <c r="B83" s="151"/>
      <c r="C83" s="39" t="s">
        <v>1265</v>
      </c>
      <c r="D83" s="39" t="s">
        <v>40</v>
      </c>
      <c r="E83" s="160" t="s">
        <v>1274</v>
      </c>
      <c r="F83" s="40" t="s">
        <v>1267</v>
      </c>
      <c r="G83" s="40" t="s">
        <v>1267</v>
      </c>
      <c r="H83" s="39" t="s">
        <v>1266</v>
      </c>
      <c r="I83" t="s">
        <v>29</v>
      </c>
    </row>
    <row r="84" spans="1:9">
      <c r="A84" s="150"/>
      <c r="B84" s="150" t="s">
        <v>1322</v>
      </c>
      <c r="C84" s="150" t="s">
        <v>1326</v>
      </c>
      <c r="D84" s="150" t="str">
        <f>$C84</f>
        <v>echo -e "{\n    \"detachKeys\": \"ctrl-\\\\\\\\,ctrl-\\\\\\\\\"\n}" &gt; ${HOME}/.docker/config.json</v>
      </c>
      <c r="E84" s="166" t="s">
        <v>1325</v>
      </c>
      <c r="F84" s="40" t="s">
        <v>156</v>
      </c>
      <c r="G84" s="40" t="s">
        <v>156</v>
      </c>
      <c r="H84" s="150"/>
    </row>
    <row r="85" spans="1:9">
      <c r="A85" s="150"/>
      <c r="B85" s="33" t="s">
        <v>1320</v>
      </c>
      <c r="C85" s="35" t="s">
        <v>1169</v>
      </c>
      <c r="D85" s="35" t="s">
        <v>1167</v>
      </c>
      <c r="E85" s="158" t="s">
        <v>1274</v>
      </c>
      <c r="F85" s="36" t="s">
        <v>0</v>
      </c>
      <c r="G85" s="36" t="s">
        <v>0</v>
      </c>
      <c r="H85" s="35"/>
      <c r="I85" t="s">
        <v>1175</v>
      </c>
    </row>
    <row r="86" spans="1:9">
      <c r="A86" s="44" t="s">
        <v>1168</v>
      </c>
      <c r="B86" s="45" t="s">
        <v>1166</v>
      </c>
      <c r="C86" s="39" t="s">
        <v>1170</v>
      </c>
      <c r="D86" s="39" t="s">
        <v>1171</v>
      </c>
      <c r="E86" s="160" t="s">
        <v>1274</v>
      </c>
      <c r="F86" s="40" t="s">
        <v>0</v>
      </c>
      <c r="G86" s="40" t="s">
        <v>0</v>
      </c>
      <c r="H86" s="39"/>
      <c r="I86" t="s">
        <v>1175</v>
      </c>
    </row>
    <row r="87" spans="1:9">
      <c r="A87" s="45" t="s">
        <v>1168</v>
      </c>
      <c r="B87" s="26" t="s">
        <v>1321</v>
      </c>
      <c r="C87" s="26" t="s">
        <v>1240</v>
      </c>
      <c r="D87" s="26" t="s">
        <v>1240</v>
      </c>
      <c r="E87" s="161" t="s">
        <v>1274</v>
      </c>
      <c r="F87" s="40" t="s">
        <v>0</v>
      </c>
      <c r="G87" s="40" t="s">
        <v>0</v>
      </c>
      <c r="H87" s="26" t="s">
        <v>1241</v>
      </c>
      <c r="I87" t="s">
        <v>1175</v>
      </c>
    </row>
    <row r="88" spans="1:9">
      <c r="A88" s="26"/>
      <c r="B88" s="26"/>
      <c r="C88" s="26"/>
      <c r="D88" s="26"/>
      <c r="E88" s="26"/>
      <c r="F88" s="15"/>
      <c r="G88" s="15"/>
      <c r="H88" s="26"/>
      <c r="I88" t="s">
        <v>29</v>
      </c>
    </row>
    <row r="89" spans="1:9">
      <c r="A89" s="26"/>
      <c r="B89" s="26"/>
      <c r="C89" s="26"/>
      <c r="D89" s="26"/>
      <c r="E89" s="26"/>
      <c r="F89" s="15"/>
      <c r="G89" s="15"/>
      <c r="H89" s="26"/>
      <c r="I89" t="s">
        <v>29</v>
      </c>
    </row>
    <row r="90" spans="1:9">
      <c r="A90" s="26"/>
      <c r="B90" s="26"/>
      <c r="C90" s="26"/>
      <c r="D90" s="26"/>
      <c r="E90" s="26"/>
      <c r="F90" s="15"/>
      <c r="G90" s="15"/>
      <c r="H90" s="26"/>
      <c r="I90" t="s">
        <v>29</v>
      </c>
    </row>
    <row r="91" spans="1:9">
      <c r="A91" s="26"/>
      <c r="B91" s="26"/>
      <c r="C91" s="26"/>
      <c r="D91" s="26"/>
      <c r="E91" s="26"/>
      <c r="F91" s="15"/>
      <c r="G91" s="15"/>
      <c r="H91" s="26"/>
      <c r="I91" t="s">
        <v>29</v>
      </c>
    </row>
    <row r="92" spans="1:9">
      <c r="A92" s="26"/>
      <c r="B92" s="26"/>
      <c r="C92" s="26"/>
      <c r="D92" s="26"/>
      <c r="E92" s="26"/>
      <c r="F92" s="15"/>
      <c r="G92" s="15"/>
      <c r="H92" s="26"/>
      <c r="I92" t="s">
        <v>1175</v>
      </c>
    </row>
    <row r="93" spans="1:9">
      <c r="A93" s="26"/>
      <c r="B93" s="26"/>
      <c r="C93" s="26"/>
      <c r="D93" s="26"/>
      <c r="E93" s="26"/>
      <c r="F93" s="15"/>
      <c r="G93" s="15"/>
      <c r="H93" s="26"/>
      <c r="I93" t="s">
        <v>1175</v>
      </c>
    </row>
    <row r="94" spans="1:9">
      <c r="A94" s="26"/>
      <c r="B94" s="26"/>
      <c r="C94" s="26"/>
      <c r="D94" s="26"/>
      <c r="E94" s="26"/>
      <c r="F94" s="15"/>
      <c r="G94" s="15"/>
      <c r="H94" s="26"/>
      <c r="I94" t="s">
        <v>1175</v>
      </c>
    </row>
    <row r="95" spans="1:9">
      <c r="A95" s="26"/>
      <c r="B95" s="26"/>
      <c r="C95" s="26"/>
      <c r="D95" s="26"/>
      <c r="E95" s="26"/>
      <c r="F95" s="15"/>
      <c r="G95" s="15"/>
      <c r="H95" s="26"/>
      <c r="I95" t="s">
        <v>1175</v>
      </c>
    </row>
    <row r="96" spans="1:9">
      <c r="A96" s="26"/>
      <c r="B96" s="26"/>
      <c r="C96" s="26"/>
      <c r="D96" s="26"/>
      <c r="E96" s="26"/>
      <c r="F96" s="15"/>
      <c r="G96" s="15"/>
      <c r="H96" s="26"/>
      <c r="I96" t="s">
        <v>1175</v>
      </c>
    </row>
    <row r="97" spans="1:9">
      <c r="A97" s="26"/>
      <c r="B97" s="26"/>
      <c r="C97" s="26"/>
      <c r="D97" s="26"/>
      <c r="E97" s="26"/>
      <c r="F97" s="15"/>
      <c r="G97" s="15"/>
      <c r="H97" s="26"/>
      <c r="I97" t="s">
        <v>1175</v>
      </c>
    </row>
    <row r="98" spans="1:9">
      <c r="A98" s="26"/>
      <c r="B98" s="26"/>
      <c r="C98" s="26"/>
      <c r="D98" s="26"/>
      <c r="E98" s="26"/>
      <c r="F98" s="15"/>
      <c r="G98" s="15"/>
      <c r="H98" s="26"/>
      <c r="I98" t="s">
        <v>1175</v>
      </c>
    </row>
    <row r="99" spans="1:9">
      <c r="A99" s="26"/>
      <c r="B99" s="26"/>
      <c r="C99" s="26"/>
      <c r="D99" s="26"/>
      <c r="E99" s="26"/>
      <c r="F99" s="15"/>
      <c r="G99" s="15"/>
      <c r="H99" s="26"/>
      <c r="I99" t="s">
        <v>1175</v>
      </c>
    </row>
    <row r="100" spans="1:9">
      <c r="A100" s="26"/>
      <c r="B100" s="26"/>
      <c r="C100" s="26"/>
      <c r="D100" s="26"/>
      <c r="E100" s="26"/>
      <c r="F100" s="15"/>
      <c r="G100" s="15"/>
      <c r="H100" s="26"/>
      <c r="I100" t="s">
        <v>1175</v>
      </c>
    </row>
    <row r="101" spans="1:9">
      <c r="A101" s="26"/>
      <c r="B101" s="26"/>
      <c r="C101" s="26"/>
      <c r="D101" s="26"/>
      <c r="E101" s="26"/>
      <c r="F101" s="15"/>
      <c r="G101" s="15"/>
      <c r="H101" s="26"/>
      <c r="I101" t="s">
        <v>1175</v>
      </c>
    </row>
  </sheetData>
  <phoneticPr fontId="2"/>
  <hyperlinks>
    <hyperlink ref="A50" r:id="rId1" xr:uid="{6EEC3229-0B8C-4AB3-89F7-7EFBF167C9C5}"/>
    <hyperlink ref="C48" r:id="rId2" xr:uid="{7635C521-28C2-43E4-A5E7-615300630D2F}"/>
    <hyperlink ref="C47" r:id="rId3" xr:uid="{052F1D69-3A21-4195-803A-970A653CB7B2}"/>
    <hyperlink ref="D47" r:id="rId4" xr:uid="{99ADF0A5-7F93-4849-B4D0-7B7C6B54E9B3}"/>
    <hyperlink ref="A9" r:id="rId5" xr:uid="{434080DB-D5A1-49DB-951D-B78BEBC4312A}"/>
    <hyperlink ref="E19" r:id="rId6" xr:uid="{E88B0130-85C2-4B3B-9371-D915BFE4E2FE}"/>
    <hyperlink ref="E47" r:id="rId7" xr:uid="{E8BD7507-15D4-47D3-B603-D2D028F5E2D9}"/>
    <hyperlink ref="B74" r:id="rId8" display="Docker インストール" xr:uid="{7D195A26-0A79-47D4-9F5C-99A58DF07973}"/>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42" sqref="D42"/>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1147</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1143</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2: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2: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2:20">
      <c r="C35" s="60" t="s">
        <v>449</v>
      </c>
      <c r="D35" s="66" t="s">
        <v>1095</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2:20">
      <c r="C36" s="60" t="s">
        <v>451</v>
      </c>
      <c r="D36" s="66" t="s">
        <v>1095</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2:20">
      <c r="C37" s="60" t="s">
        <v>453</v>
      </c>
      <c r="D37" s="66" t="s">
        <v>1142</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1339</v>
      </c>
    </row>
    <row r="38" spans="2:20">
      <c r="C38" s="60" t="s">
        <v>454</v>
      </c>
      <c r="D38" s="66" t="s">
        <v>1136</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1339</v>
      </c>
    </row>
    <row r="39" spans="2:20">
      <c r="C39" s="60" t="s">
        <v>455</v>
      </c>
      <c r="D39" s="66" t="s">
        <v>1137</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2:20">
      <c r="C40" s="60" t="s">
        <v>457</v>
      </c>
      <c r="D40" s="66" t="s">
        <v>1138</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2:20">
      <c r="C41" s="60" t="s">
        <v>458</v>
      </c>
      <c r="D41" s="66" t="s">
        <v>1139</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2: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1253</v>
      </c>
    </row>
    <row r="43" spans="2: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1253</v>
      </c>
    </row>
    <row r="44" spans="2:20">
      <c r="C44" s="60" t="s">
        <v>1245</v>
      </c>
      <c r="D44" s="66" t="s">
        <v>1244</v>
      </c>
      <c r="E44" s="61" t="s">
        <v>1246</v>
      </c>
      <c r="F44" s="61" t="s">
        <v>1246</v>
      </c>
      <c r="G44" s="61" t="s">
        <v>1246</v>
      </c>
      <c r="H44" s="65" t="s">
        <v>411</v>
      </c>
      <c r="I44" s="65" t="s">
        <v>411</v>
      </c>
      <c r="J44" s="61" t="s">
        <v>1247</v>
      </c>
      <c r="K44" s="65" t="s">
        <v>411</v>
      </c>
      <c r="L44" s="61" t="s">
        <v>1243</v>
      </c>
      <c r="M44" s="61"/>
      <c r="N44" s="61" t="s">
        <v>1242</v>
      </c>
      <c r="O44" s="61"/>
      <c r="P44" s="60"/>
      <c r="Q44" s="61"/>
      <c r="R44" s="61"/>
      <c r="S44" s="60"/>
      <c r="T44" s="60" t="s">
        <v>1248</v>
      </c>
    </row>
    <row r="45" spans="2:20">
      <c r="P45" s="8"/>
      <c r="Q45" s="8"/>
      <c r="R45" s="8"/>
      <c r="S45" s="8"/>
    </row>
    <row r="46" spans="2:20">
      <c r="C46" s="67" t="s">
        <v>1338</v>
      </c>
    </row>
    <row r="48" spans="2:20">
      <c r="B48" s="27" t="s">
        <v>471</v>
      </c>
    </row>
    <row r="49" spans="2:11">
      <c r="D49" s="60" t="s">
        <v>472</v>
      </c>
      <c r="E49" s="61" t="s">
        <v>352</v>
      </c>
      <c r="F49" s="61" t="s">
        <v>352</v>
      </c>
      <c r="G49" s="61" t="s">
        <v>411</v>
      </c>
      <c r="H49" s="61" t="s">
        <v>411</v>
      </c>
      <c r="I49" s="61" t="s">
        <v>411</v>
      </c>
      <c r="J49" s="61" t="s">
        <v>411</v>
      </c>
      <c r="K49" s="61" t="s">
        <v>352</v>
      </c>
    </row>
    <row r="50" spans="2:11">
      <c r="D50" s="60" t="s">
        <v>395</v>
      </c>
      <c r="E50" s="61" t="s">
        <v>352</v>
      </c>
      <c r="F50" s="61" t="s">
        <v>352</v>
      </c>
      <c r="G50" s="61" t="s">
        <v>411</v>
      </c>
      <c r="H50" s="61" t="s">
        <v>411</v>
      </c>
      <c r="I50" s="61" t="s">
        <v>411</v>
      </c>
      <c r="J50" s="61" t="s">
        <v>411</v>
      </c>
      <c r="K50" s="61" t="s">
        <v>352</v>
      </c>
    </row>
    <row r="51" spans="2:11">
      <c r="D51" s="60" t="s">
        <v>52</v>
      </c>
      <c r="E51" s="61" t="s">
        <v>411</v>
      </c>
      <c r="F51" s="61" t="s">
        <v>411</v>
      </c>
      <c r="G51" s="61" t="s">
        <v>411</v>
      </c>
      <c r="H51" s="61" t="s">
        <v>411</v>
      </c>
      <c r="I51" s="61" t="s">
        <v>411</v>
      </c>
      <c r="J51" s="61" t="s">
        <v>411</v>
      </c>
      <c r="K51" s="61" t="s">
        <v>403</v>
      </c>
    </row>
    <row r="52" spans="2:11">
      <c r="D52" s="60" t="s">
        <v>355</v>
      </c>
      <c r="E52" s="61" t="s">
        <v>411</v>
      </c>
      <c r="F52" s="61" t="s">
        <v>411</v>
      </c>
      <c r="G52" s="61" t="s">
        <v>411</v>
      </c>
      <c r="H52" s="61" t="s">
        <v>411</v>
      </c>
      <c r="I52" s="61" t="s">
        <v>411</v>
      </c>
      <c r="J52" s="61" t="s">
        <v>411</v>
      </c>
      <c r="K52" s="61" t="s">
        <v>403</v>
      </c>
    </row>
    <row r="53" spans="2:11">
      <c r="D53" s="60" t="s">
        <v>473</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411</v>
      </c>
    </row>
    <row r="55" spans="2:11">
      <c r="D55" s="60" t="s">
        <v>475</v>
      </c>
      <c r="E55" s="61" t="s">
        <v>352</v>
      </c>
      <c r="F55" s="61" t="s">
        <v>352</v>
      </c>
      <c r="G55" s="61" t="s">
        <v>352</v>
      </c>
      <c r="H55" s="61" t="s">
        <v>352</v>
      </c>
      <c r="I55" s="61" t="s">
        <v>411</v>
      </c>
      <c r="J55" s="61" t="s">
        <v>352</v>
      </c>
      <c r="K55" s="61" t="s">
        <v>411</v>
      </c>
    </row>
    <row r="57" spans="2:11">
      <c r="C57" s="7" t="s">
        <v>469</v>
      </c>
    </row>
    <row r="58" spans="2:11">
      <c r="C58" s="67" t="s">
        <v>470</v>
      </c>
    </row>
    <row r="60" spans="2:11">
      <c r="B60" s="27" t="s">
        <v>476</v>
      </c>
    </row>
    <row r="61" spans="2:11">
      <c r="C61" s="7" t="s">
        <v>477</v>
      </c>
    </row>
    <row r="62" spans="2:11" outlineLevel="1">
      <c r="C62" s="68" t="s">
        <v>478</v>
      </c>
    </row>
    <row r="63" spans="2:11" outlineLevel="1">
      <c r="C63" s="136" t="s">
        <v>479</v>
      </c>
    </row>
    <row r="64" spans="2:11">
      <c r="C64" s="7" t="s">
        <v>480</v>
      </c>
    </row>
    <row r="65" spans="3:16" outlineLevel="1">
      <c r="C65" s="67" t="s">
        <v>481</v>
      </c>
    </row>
    <row r="66" spans="3:16">
      <c r="C66" s="7" t="s">
        <v>482</v>
      </c>
    </row>
    <row r="67" spans="3:16">
      <c r="C67" s="7" t="s">
        <v>963</v>
      </c>
    </row>
    <row r="68" spans="3:16" outlineLevel="1">
      <c r="C68" s="69" t="s">
        <v>483</v>
      </c>
    </row>
    <row r="69" spans="3:16" outlineLevel="1">
      <c r="C69" s="67" t="s">
        <v>1140</v>
      </c>
    </row>
    <row r="70" spans="3:16" outlineLevel="1">
      <c r="C70" s="70" t="s">
        <v>484</v>
      </c>
    </row>
    <row r="71" spans="3:16" outlineLevel="1">
      <c r="C71" s="67" t="s">
        <v>485</v>
      </c>
    </row>
    <row r="72" spans="3:16" outlineLevel="1"/>
    <row r="73" spans="3:16">
      <c r="C73" s="7" t="s">
        <v>1092</v>
      </c>
    </row>
    <row r="74" spans="3:16">
      <c r="C74" s="7" t="s">
        <v>1106</v>
      </c>
      <c r="E74" s="7" t="s">
        <v>1096</v>
      </c>
      <c r="P74" s="7" t="s">
        <v>1104</v>
      </c>
    </row>
    <row r="75" spans="3:16">
      <c r="C75" s="7" t="s">
        <v>1107</v>
      </c>
      <c r="E75" s="7" t="s">
        <v>1097</v>
      </c>
      <c r="P75" s="7" t="s">
        <v>1105</v>
      </c>
    </row>
    <row r="76" spans="3:16">
      <c r="C76" s="56" t="s">
        <v>1108</v>
      </c>
      <c r="E76" s="7" t="s">
        <v>1098</v>
      </c>
      <c r="P76" s="7" t="s">
        <v>1099</v>
      </c>
    </row>
    <row r="77" spans="3:16">
      <c r="C77" s="7" t="s">
        <v>1249</v>
      </c>
      <c r="E77" s="56" t="s">
        <v>1250</v>
      </c>
    </row>
    <row r="78" spans="3:16">
      <c r="C78" s="7" t="s">
        <v>1251</v>
      </c>
      <c r="E78" s="7" t="s">
        <v>1252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2024-06-15T14:01:27Z</dcterms:modified>
</cp:coreProperties>
</file>