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DBD0675D-BBD6-4183-B2A6-10BFD66BB034}" xr6:coauthVersionLast="47" xr6:coauthVersionMax="47" xr10:uidLastSave="{00000000-0000-0000-0000-000000000000}"/>
  <bookViews>
    <workbookView xWindow="-32400" yWindow="-4080" windowWidth="32415" windowHeight="40725" activeTab="2"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shortcut!$A$2:$AF$182</definedName>
    <definedName name="_xlnm._FilterDatabase" localSheetId="3" hidden="1">symlink!$A$11:$L$65</definedName>
    <definedName name="_xlnm._FilterDatabase" localSheetId="0" hidden="1">セットアップ事項!$A$2:$H$72</definedName>
    <definedName name="_xlnm.Print_Area" localSheetId="4">linux環境構築!$A$6:$G$76</definedName>
    <definedName name="_xlnm.Print_Area" localSheetId="2">shortcut!$A$1:$AE$183</definedName>
    <definedName name="_xlnm.Print_Area" localSheetId="1">shortcut設定!$A$1:$O$38</definedName>
    <definedName name="_xlnm.Print_Area" localSheetId="3">symlink!$A$10:$L$65</definedName>
    <definedName name="_xlnm.Print_Area" localSheetId="0">セットアップ事項!$A$1:$H$73</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2" i="4" l="1"/>
  <c r="K52" i="4"/>
  <c r="E78" i="20"/>
  <c r="E9" i="20"/>
  <c r="J52" i="4"/>
  <c r="I52" i="4"/>
  <c r="K33" i="4" l="1"/>
  <c r="L33" i="4"/>
  <c r="K34" i="4"/>
  <c r="L34" i="4"/>
  <c r="AE182" i="20"/>
  <c r="AE181" i="20"/>
  <c r="AE180" i="20"/>
  <c r="AE127"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6" i="20"/>
  <c r="AE135" i="20"/>
  <c r="AE134" i="20"/>
  <c r="AE133" i="20"/>
  <c r="AE132" i="20"/>
  <c r="AE131" i="20"/>
  <c r="AE130" i="20"/>
  <c r="AE129" i="20"/>
  <c r="AE128" i="20"/>
  <c r="AE126" i="20"/>
  <c r="AE125" i="20"/>
  <c r="AE124" i="20"/>
  <c r="AE123" i="20"/>
  <c r="AE122" i="20"/>
  <c r="AE121" i="20"/>
  <c r="AE120"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0" i="20"/>
  <c r="AE9" i="20"/>
  <c r="AE8" i="20"/>
  <c r="AE7" i="20"/>
  <c r="AE6" i="20"/>
  <c r="AE5" i="20"/>
  <c r="AE4" i="20"/>
  <c r="AE119" i="20"/>
  <c r="AC182" i="20"/>
  <c r="AC181" i="20"/>
  <c r="AC180" i="20"/>
  <c r="AC127" i="20"/>
  <c r="AC178" i="20"/>
  <c r="AC177" i="20"/>
  <c r="AC176" i="20"/>
  <c r="AC175" i="20"/>
  <c r="AC173"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6" i="20"/>
  <c r="AC135" i="20"/>
  <c r="AC134" i="20"/>
  <c r="AC133" i="20"/>
  <c r="AC132" i="20"/>
  <c r="AC131" i="20"/>
  <c r="AC130" i="20"/>
  <c r="AC129" i="20"/>
  <c r="AC126" i="20"/>
  <c r="AC125" i="20"/>
  <c r="AC124" i="20"/>
  <c r="AC123" i="20"/>
  <c r="AC122" i="20"/>
  <c r="AC121" i="20"/>
  <c r="AC120"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29" i="20"/>
  <c r="AC28" i="20"/>
  <c r="AC27" i="20"/>
  <c r="AC26" i="20"/>
  <c r="AC25" i="20"/>
  <c r="AC24" i="20"/>
  <c r="AC23" i="20"/>
  <c r="AC22" i="20"/>
  <c r="AC21" i="20"/>
  <c r="AC20" i="20"/>
  <c r="AC19" i="20"/>
  <c r="AC18" i="20"/>
  <c r="AC17" i="20"/>
  <c r="AC16" i="20"/>
  <c r="AC14" i="20"/>
  <c r="AC13" i="20"/>
  <c r="AC12" i="20"/>
  <c r="AC11" i="20"/>
  <c r="AC10" i="20"/>
  <c r="AC9" i="20"/>
  <c r="AC8" i="20"/>
  <c r="AC7" i="20"/>
  <c r="AC6" i="20"/>
  <c r="AC5" i="20"/>
  <c r="AC4" i="20"/>
  <c r="AC119" i="20"/>
  <c r="Y182" i="20"/>
  <c r="Y181" i="20"/>
  <c r="Y180" i="20"/>
  <c r="Y127" i="20"/>
  <c r="Y179" i="20"/>
  <c r="Y178" i="20"/>
  <c r="Y177" i="20"/>
  <c r="Y176" i="20"/>
  <c r="Y175" i="20"/>
  <c r="Y174" i="20"/>
  <c r="Y173" i="20"/>
  <c r="Y172" i="20"/>
  <c r="Y171" i="20"/>
  <c r="Y170" i="20"/>
  <c r="Y169" i="20"/>
  <c r="Y168" i="20"/>
  <c r="Y167" i="20"/>
  <c r="Y166" i="20"/>
  <c r="Y165" i="20"/>
  <c r="Y164" i="20"/>
  <c r="Y160" i="20"/>
  <c r="Y157" i="20"/>
  <c r="Y156" i="20"/>
  <c r="Y155" i="20"/>
  <c r="Y154" i="20"/>
  <c r="Y152" i="20"/>
  <c r="Y151" i="20"/>
  <c r="Y150" i="20"/>
  <c r="Y149" i="20"/>
  <c r="Y148" i="20"/>
  <c r="Y147" i="20"/>
  <c r="Y146" i="20"/>
  <c r="Y145" i="20"/>
  <c r="Y143" i="20"/>
  <c r="Y139" i="20"/>
  <c r="Y138" i="20"/>
  <c r="Y137" i="20"/>
  <c r="Y136" i="20"/>
  <c r="Y135" i="20"/>
  <c r="Y134" i="20"/>
  <c r="Y128" i="20"/>
  <c r="Y126" i="20"/>
  <c r="Y125" i="20"/>
  <c r="Y124" i="20"/>
  <c r="Y123" i="20"/>
  <c r="Y122" i="20"/>
  <c r="Y121" i="20"/>
  <c r="Y120" i="20"/>
  <c r="Y118" i="20"/>
  <c r="Y117"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3" i="20"/>
  <c r="Y82" i="20"/>
  <c r="Y81" i="20"/>
  <c r="Y80" i="20"/>
  <c r="Y79" i="20"/>
  <c r="Y78" i="20"/>
  <c r="Y77" i="20"/>
  <c r="Y76" i="20"/>
  <c r="Y74" i="20"/>
  <c r="Y73" i="20"/>
  <c r="Y72" i="20"/>
  <c r="Y71" i="20"/>
  <c r="Y70" i="20"/>
  <c r="Y69" i="20"/>
  <c r="Y68" i="20"/>
  <c r="Y66" i="20"/>
  <c r="Y65" i="20"/>
  <c r="Y64" i="20"/>
  <c r="Y63" i="20"/>
  <c r="Y61" i="20"/>
  <c r="Y60" i="20"/>
  <c r="Y59" i="20"/>
  <c r="Y58" i="20"/>
  <c r="Y57" i="20"/>
  <c r="Y56" i="20"/>
  <c r="Y55" i="20"/>
  <c r="Y54" i="20"/>
  <c r="Y53" i="20"/>
  <c r="Y52" i="20"/>
  <c r="Y51" i="20"/>
  <c r="Y50" i="20"/>
  <c r="Y49" i="20"/>
  <c r="Y48" i="20"/>
  <c r="Y47" i="20"/>
  <c r="Y46" i="20"/>
  <c r="Y45" i="20"/>
  <c r="Y44"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0" i="20"/>
  <c r="Y9" i="20"/>
  <c r="Y8" i="20"/>
  <c r="Y7" i="20"/>
  <c r="Y6" i="20"/>
  <c r="Y5" i="20"/>
  <c r="Y4" i="20"/>
  <c r="Y119"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R134" i="20"/>
  <c r="R133" i="20"/>
  <c r="R132" i="20"/>
  <c r="R131" i="20"/>
  <c r="R130" i="20"/>
  <c r="R129" i="20"/>
  <c r="R128" i="20"/>
  <c r="U182" i="20"/>
  <c r="U181" i="20"/>
  <c r="U180" i="20"/>
  <c r="U179" i="20"/>
  <c r="U178" i="20"/>
  <c r="U174" i="20"/>
  <c r="U173" i="20"/>
  <c r="U172" i="20"/>
  <c r="U171" i="20"/>
  <c r="U167"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6" i="20"/>
  <c r="U125" i="20"/>
  <c r="U124" i="20"/>
  <c r="U123" i="20"/>
  <c r="U122" i="20"/>
  <c r="U121" i="20"/>
  <c r="U120"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W182" i="20"/>
  <c r="W181" i="20"/>
  <c r="W180" i="20"/>
  <c r="W127"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6" i="20"/>
  <c r="W135" i="20"/>
  <c r="W134" i="20"/>
  <c r="W133" i="20"/>
  <c r="W132" i="20"/>
  <c r="W131" i="20"/>
  <c r="W130" i="20"/>
  <c r="W129" i="20"/>
  <c r="W128" i="20"/>
  <c r="W126" i="20"/>
  <c r="W125" i="20"/>
  <c r="W124" i="20"/>
  <c r="W123" i="20"/>
  <c r="W122" i="20"/>
  <c r="W121" i="20"/>
  <c r="W120" i="20"/>
  <c r="W118" i="20"/>
  <c r="W117"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W10" i="20"/>
  <c r="W9" i="20"/>
  <c r="W8" i="20"/>
  <c r="W7" i="20"/>
  <c r="W6" i="20"/>
  <c r="W5" i="20"/>
  <c r="W4" i="20"/>
  <c r="U119" i="20"/>
  <c r="W119" i="20"/>
  <c r="K65" i="4"/>
  <c r="J65" i="4"/>
  <c r="J64" i="4"/>
  <c r="J63" i="4"/>
  <c r="J62" i="4"/>
  <c r="J51" i="4"/>
  <c r="J50" i="4"/>
  <c r="J61" i="4"/>
  <c r="J60" i="4"/>
  <c r="J59" i="4"/>
  <c r="J53" i="4"/>
  <c r="J49" i="4"/>
  <c r="J48" i="4"/>
  <c r="J47" i="4"/>
  <c r="J46" i="4"/>
  <c r="J45" i="4"/>
  <c r="J44" i="4"/>
  <c r="J43" i="4"/>
  <c r="J42" i="4"/>
  <c r="J41" i="4"/>
  <c r="J40" i="4"/>
  <c r="J39" i="4"/>
  <c r="J38" i="4"/>
  <c r="J21" i="4"/>
  <c r="J20" i="4"/>
  <c r="J18" i="4"/>
  <c r="J17" i="4"/>
  <c r="J16" i="4"/>
  <c r="J15" i="4"/>
  <c r="J14" i="4"/>
  <c r="J13" i="4"/>
  <c r="J12" i="4"/>
  <c r="I65" i="4"/>
  <c r="I64" i="4"/>
  <c r="I63" i="4"/>
  <c r="I62" i="4"/>
  <c r="I17" i="4"/>
  <c r="I39" i="4"/>
  <c r="I44" i="4"/>
  <c r="I20" i="4"/>
  <c r="I15" i="4"/>
  <c r="I38" i="4"/>
  <c r="I34" i="4"/>
  <c r="I35" i="4"/>
  <c r="J32" i="4"/>
  <c r="J30" i="4"/>
  <c r="I28" i="4"/>
  <c r="I50" i="4"/>
  <c r="I58" i="4"/>
  <c r="I53" i="4"/>
  <c r="I36" i="4"/>
  <c r="I26" i="4"/>
  <c r="J56" i="4"/>
  <c r="J37" i="4"/>
  <c r="I12" i="4"/>
  <c r="J31" i="4"/>
  <c r="I45" i="4"/>
  <c r="J55" i="4"/>
  <c r="I57" i="4"/>
  <c r="I49" i="4"/>
  <c r="I30" i="4"/>
  <c r="J28" i="4"/>
  <c r="J27" i="4"/>
  <c r="I32" i="4"/>
  <c r="J24" i="4"/>
  <c r="J29" i="4"/>
  <c r="I43" i="4"/>
  <c r="I40" i="4"/>
  <c r="I55" i="4"/>
  <c r="J25" i="4"/>
  <c r="J54" i="4"/>
  <c r="I47" i="4"/>
  <c r="J36" i="4"/>
  <c r="I46" i="4"/>
  <c r="J19" i="4"/>
  <c r="I51" i="4"/>
  <c r="I41" i="4"/>
  <c r="I21" i="4"/>
  <c r="I14" i="4"/>
  <c r="J35" i="4"/>
  <c r="I48" i="4"/>
  <c r="I19" i="4"/>
  <c r="I27" i="4"/>
  <c r="I16" i="4"/>
  <c r="J58" i="4"/>
  <c r="I18" i="4"/>
  <c r="J23" i="4"/>
  <c r="I24" i="4"/>
  <c r="I22" i="4"/>
  <c r="I59" i="4"/>
  <c r="J33" i="4"/>
  <c r="I42" i="4"/>
  <c r="J22" i="4"/>
  <c r="I33" i="4"/>
  <c r="I23" i="4"/>
  <c r="I31" i="4"/>
  <c r="I56" i="4"/>
  <c r="J57" i="4"/>
  <c r="I54" i="4"/>
  <c r="I25" i="4"/>
  <c r="I13" i="4"/>
  <c r="I60" i="4"/>
  <c r="I29" i="4"/>
  <c r="J34" i="4"/>
  <c r="I37" i="4"/>
  <c r="I61" i="4"/>
  <c r="J26" i="4"/>
  <c r="K64" i="4" l="1"/>
  <c r="K63" i="4"/>
  <c r="K62" i="4"/>
  <c r="K32" i="4"/>
  <c r="K51" i="4"/>
  <c r="K50" i="4"/>
  <c r="K61" i="4"/>
  <c r="K60" i="4"/>
  <c r="K59" i="4"/>
  <c r="K58" i="4"/>
  <c r="K57" i="4"/>
  <c r="K56" i="4"/>
  <c r="K55" i="4"/>
  <c r="K54" i="4"/>
  <c r="K53"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63" i="4"/>
  <c r="L62" i="4"/>
  <c r="L32" i="4"/>
  <c r="L51" i="4"/>
  <c r="L50" i="4"/>
  <c r="L61" i="4"/>
  <c r="L60" i="4"/>
  <c r="L59" i="4"/>
  <c r="L58" i="4"/>
  <c r="L57" i="4"/>
  <c r="L56" i="4"/>
  <c r="L55" i="4"/>
  <c r="L54" i="4"/>
  <c r="L53"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82" i="20"/>
  <c r="X181" i="20"/>
  <c r="X180" i="20"/>
  <c r="X127" i="20"/>
  <c r="X108"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6" i="20"/>
  <c r="X135" i="20"/>
  <c r="X134" i="20"/>
  <c r="X133" i="20"/>
  <c r="X132" i="20"/>
  <c r="X131" i="20"/>
  <c r="X130" i="20"/>
  <c r="X129" i="20"/>
  <c r="X128" i="20"/>
  <c r="X126" i="20"/>
  <c r="X125" i="20"/>
  <c r="X124" i="20"/>
  <c r="X123" i="20"/>
  <c r="X122" i="20"/>
  <c r="X121" i="20"/>
  <c r="X120" i="20"/>
  <c r="X119" i="20"/>
  <c r="X118" i="20"/>
  <c r="X117" i="20"/>
  <c r="X116" i="20"/>
  <c r="X115" i="20"/>
  <c r="X114" i="20"/>
  <c r="X113" i="20"/>
  <c r="X112" i="20"/>
  <c r="X111" i="20"/>
  <c r="X110" i="20"/>
  <c r="X109" i="20"/>
  <c r="X107" i="20"/>
  <c r="X106" i="20"/>
  <c r="X105" i="20"/>
  <c r="X104" i="20"/>
  <c r="X103" i="20"/>
  <c r="X102" i="20"/>
  <c r="X101" i="20"/>
  <c r="X100" i="20"/>
  <c r="X99" i="20"/>
  <c r="X98"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 i="20"/>
  <c r="X9" i="20"/>
  <c r="X8" i="20"/>
  <c r="X7" i="20"/>
  <c r="X6" i="20"/>
  <c r="X5" i="20"/>
  <c r="X4" i="20"/>
  <c r="X97" i="20"/>
  <c r="V182" i="20"/>
  <c r="V181" i="20"/>
  <c r="V180" i="20"/>
  <c r="V127" i="20"/>
  <c r="U127" i="20" s="1"/>
  <c r="V108" i="20"/>
  <c r="V179" i="20"/>
  <c r="V178" i="20"/>
  <c r="V177" i="20"/>
  <c r="U177" i="20" s="1"/>
  <c r="V176" i="20"/>
  <c r="U176" i="20" s="1"/>
  <c r="V175" i="20"/>
  <c r="U175" i="20" s="1"/>
  <c r="V174" i="20"/>
  <c r="V173" i="20"/>
  <c r="V172" i="20"/>
  <c r="V171" i="20"/>
  <c r="V170" i="20"/>
  <c r="U170" i="20" s="1"/>
  <c r="V169" i="20"/>
  <c r="U169" i="20" s="1"/>
  <c r="V168" i="20"/>
  <c r="U168" i="20" s="1"/>
  <c r="V167" i="20"/>
  <c r="V166" i="20"/>
  <c r="U166" i="20" s="1"/>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6" i="20"/>
  <c r="V125" i="20"/>
  <c r="V124" i="20"/>
  <c r="V123" i="20"/>
  <c r="V122" i="20"/>
  <c r="V121" i="20"/>
  <c r="V120" i="20"/>
  <c r="V119" i="20"/>
  <c r="V118" i="20"/>
  <c r="V117" i="20"/>
  <c r="V116" i="20"/>
  <c r="V115" i="20"/>
  <c r="V114" i="20"/>
  <c r="V113" i="20"/>
  <c r="V112" i="20"/>
  <c r="V111" i="20"/>
  <c r="V110" i="20"/>
  <c r="V109"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AD182" i="20"/>
  <c r="AD181" i="20"/>
  <c r="AD180" i="20"/>
  <c r="AD127" i="20"/>
  <c r="AD108" i="20"/>
  <c r="AD179" i="20"/>
  <c r="AC179" i="20" s="1"/>
  <c r="AD178" i="20"/>
  <c r="AD126" i="20"/>
  <c r="AD125" i="20"/>
  <c r="AD124" i="20"/>
  <c r="AD177" i="20"/>
  <c r="AD176" i="20"/>
  <c r="AD175" i="20"/>
  <c r="AD174" i="20"/>
  <c r="AC174" i="20" s="1"/>
  <c r="AD173" i="20"/>
  <c r="AD172" i="20"/>
  <c r="AC172" i="20" s="1"/>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D136" i="20"/>
  <c r="AD135" i="20"/>
  <c r="AD134" i="20"/>
  <c r="AD133" i="20"/>
  <c r="AD132" i="20"/>
  <c r="AD131" i="20"/>
  <c r="AD130" i="20"/>
  <c r="AD129" i="20"/>
  <c r="AD128" i="20"/>
  <c r="AC128" i="20" s="1"/>
  <c r="AD123" i="20"/>
  <c r="AD122" i="20"/>
  <c r="AD121" i="20"/>
  <c r="AD120" i="20"/>
  <c r="AD119" i="20"/>
  <c r="AD118" i="20"/>
  <c r="AC118" i="20" s="1"/>
  <c r="AD117" i="20"/>
  <c r="AD116" i="20"/>
  <c r="AD115" i="20"/>
  <c r="AD114" i="20"/>
  <c r="AD113" i="20"/>
  <c r="AD112" i="20"/>
  <c r="AD111" i="20"/>
  <c r="AD110" i="20"/>
  <c r="AD109"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D63" i="20"/>
  <c r="AD62" i="20"/>
  <c r="AD61" i="20"/>
  <c r="AD60" i="20"/>
  <c r="AD59" i="20"/>
  <c r="AD58" i="20"/>
  <c r="AD57" i="20"/>
  <c r="AC57" i="20" s="1"/>
  <c r="AD56" i="20"/>
  <c r="AD55" i="20"/>
  <c r="AD54" i="20"/>
  <c r="AD53" i="20"/>
  <c r="AD52" i="20"/>
  <c r="AD51" i="20"/>
  <c r="AD50" i="20"/>
  <c r="AD49" i="20"/>
  <c r="AD48" i="20"/>
  <c r="AD47" i="20"/>
  <c r="AD46" i="20"/>
  <c r="AD45" i="20"/>
  <c r="AD44" i="20"/>
  <c r="AD43" i="20"/>
  <c r="AD42" i="20"/>
  <c r="AD41" i="20"/>
  <c r="AD40" i="20"/>
  <c r="AD39" i="20"/>
  <c r="AD38" i="20"/>
  <c r="AD37" i="20"/>
  <c r="AD36" i="20"/>
  <c r="AD35" i="20"/>
  <c r="AD34" i="20"/>
  <c r="AD33" i="20"/>
  <c r="AD32" i="20"/>
  <c r="AD31" i="20"/>
  <c r="AD30" i="20"/>
  <c r="AC30" i="20" s="1"/>
  <c r="AD29" i="20"/>
  <c r="AD28" i="20"/>
  <c r="AD27" i="20"/>
  <c r="AD26" i="20"/>
  <c r="AD25" i="20"/>
  <c r="AD24" i="20"/>
  <c r="AD23" i="20"/>
  <c r="AD22" i="20"/>
  <c r="AD21" i="20"/>
  <c r="AD20" i="20"/>
  <c r="AD19" i="20"/>
  <c r="AD18" i="20"/>
  <c r="AD17" i="20"/>
  <c r="AD16" i="20"/>
  <c r="AD14" i="20"/>
  <c r="AD13" i="20"/>
  <c r="AD12" i="20"/>
  <c r="AD11" i="20"/>
  <c r="AD10" i="20"/>
  <c r="AD9" i="20"/>
  <c r="AD8" i="20"/>
  <c r="AD7" i="20"/>
  <c r="AD6" i="20"/>
  <c r="AD5" i="20"/>
  <c r="AD4" i="20"/>
  <c r="AD15" i="20"/>
  <c r="AC15" i="20" s="1"/>
  <c r="AB182" i="20"/>
  <c r="AB181" i="20"/>
  <c r="AB180" i="20"/>
  <c r="AB127" i="20"/>
  <c r="AB108" i="20"/>
  <c r="AB179" i="20"/>
  <c r="AB178" i="20"/>
  <c r="AB126" i="20"/>
  <c r="AB125" i="20"/>
  <c r="AB124" i="20"/>
  <c r="AB177" i="20"/>
  <c r="AB176" i="20"/>
  <c r="AB175" i="20"/>
  <c r="AB174" i="20"/>
  <c r="AB173" i="20"/>
  <c r="AB172" i="20"/>
  <c r="AB171" i="20"/>
  <c r="AB170" i="20"/>
  <c r="AB169" i="20"/>
  <c r="AB168" i="20"/>
  <c r="AB167" i="20"/>
  <c r="AB166" i="20"/>
  <c r="AB165" i="20"/>
  <c r="AB164" i="20"/>
  <c r="AB160" i="20"/>
  <c r="AB157" i="20"/>
  <c r="AB156" i="20"/>
  <c r="AB155" i="20"/>
  <c r="AB154" i="20"/>
  <c r="AB152" i="20"/>
  <c r="AB151" i="20"/>
  <c r="AB150" i="20"/>
  <c r="AB149" i="20"/>
  <c r="AB148" i="20"/>
  <c r="AB147" i="20"/>
  <c r="AB146" i="20"/>
  <c r="AB145" i="20"/>
  <c r="AB143" i="20"/>
  <c r="AB139" i="20"/>
  <c r="AB138" i="20"/>
  <c r="AB137" i="20"/>
  <c r="AB136" i="20"/>
  <c r="AB135" i="20"/>
  <c r="AB134" i="20"/>
  <c r="AB128" i="20"/>
  <c r="AB123" i="20"/>
  <c r="AB122" i="20"/>
  <c r="AB121" i="20"/>
  <c r="AB120" i="20"/>
  <c r="AB119" i="20"/>
  <c r="AB118" i="20"/>
  <c r="AB117" i="20"/>
  <c r="AB116" i="20"/>
  <c r="AB115" i="20"/>
  <c r="AB114" i="20"/>
  <c r="AB113" i="20"/>
  <c r="AB112" i="20"/>
  <c r="AB111" i="20"/>
  <c r="AB110" i="20"/>
  <c r="AB109" i="20"/>
  <c r="AB107" i="20"/>
  <c r="AB106" i="20"/>
  <c r="AB105" i="20"/>
  <c r="AB104" i="20"/>
  <c r="AB103" i="20"/>
  <c r="AB102" i="20"/>
  <c r="AB101" i="20"/>
  <c r="AB100" i="20"/>
  <c r="AB99" i="20"/>
  <c r="AB98" i="20"/>
  <c r="AB97" i="20"/>
  <c r="AB96" i="20"/>
  <c r="AB95" i="20"/>
  <c r="AB94" i="20"/>
  <c r="AB93" i="20"/>
  <c r="AB92" i="20"/>
  <c r="AB91" i="20"/>
  <c r="AB90" i="20"/>
  <c r="AB89" i="20"/>
  <c r="AB88" i="20"/>
  <c r="AB87" i="20"/>
  <c r="AB86" i="20"/>
  <c r="AB85" i="20"/>
  <c r="AB83" i="20"/>
  <c r="AB82" i="20"/>
  <c r="AB81" i="20"/>
  <c r="AB80" i="20"/>
  <c r="AB79" i="20"/>
  <c r="AB78" i="20"/>
  <c r="AB77" i="20"/>
  <c r="AB76" i="20"/>
  <c r="AB74" i="20"/>
  <c r="AB73" i="20"/>
  <c r="AB72" i="20"/>
  <c r="AB71" i="20"/>
  <c r="AB70" i="20"/>
  <c r="AB69" i="20"/>
  <c r="AB68" i="20"/>
  <c r="AB66" i="20"/>
  <c r="AB65" i="20"/>
  <c r="AB64" i="20"/>
  <c r="AB63" i="20"/>
  <c r="AB61" i="20"/>
  <c r="AB60" i="20"/>
  <c r="AB59" i="20"/>
  <c r="AB58" i="20"/>
  <c r="AB57" i="20"/>
  <c r="AB56" i="20"/>
  <c r="AB55" i="20"/>
  <c r="AB54" i="20"/>
  <c r="AB53" i="20"/>
  <c r="AB52" i="20"/>
  <c r="AB51" i="20"/>
  <c r="AB50" i="20"/>
  <c r="AB49" i="20"/>
  <c r="AB48" i="20"/>
  <c r="AB47" i="20"/>
  <c r="AB46" i="20"/>
  <c r="AB45" i="20"/>
  <c r="AB44"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AB10" i="20"/>
  <c r="AB9" i="20"/>
  <c r="AB8" i="20"/>
  <c r="AB7" i="20"/>
  <c r="AB6" i="20"/>
  <c r="AB5" i="20"/>
  <c r="AB4"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T136" i="20"/>
  <c r="T135" i="20"/>
  <c r="T134" i="20"/>
  <c r="T133" i="20"/>
  <c r="T132" i="20"/>
  <c r="T131" i="20"/>
  <c r="T130" i="20"/>
  <c r="T129" i="20"/>
  <c r="T128" i="20"/>
  <c r="AA182" i="20"/>
  <c r="AA181" i="20"/>
  <c r="AA180" i="20"/>
  <c r="AA127" i="20"/>
  <c r="AA108" i="20"/>
  <c r="AA179" i="20"/>
  <c r="AA178" i="20"/>
  <c r="AA126" i="20"/>
  <c r="AA125" i="20"/>
  <c r="AA124" i="20"/>
  <c r="AA177" i="20"/>
  <c r="AA176" i="20"/>
  <c r="AA175" i="20"/>
  <c r="AA174" i="20"/>
  <c r="AA173" i="20"/>
  <c r="AA172" i="20"/>
  <c r="AA171" i="20"/>
  <c r="AA170" i="20"/>
  <c r="AA169" i="20"/>
  <c r="AA168" i="20"/>
  <c r="AA167" i="20"/>
  <c r="AA166" i="20"/>
  <c r="AA165" i="20"/>
  <c r="AA164" i="20"/>
  <c r="AA163" i="20"/>
  <c r="AA162" i="20"/>
  <c r="AA161" i="20"/>
  <c r="AA160" i="20"/>
  <c r="AA159" i="20"/>
  <c r="AA157" i="20"/>
  <c r="AA156" i="20"/>
  <c r="AA155" i="20"/>
  <c r="AA154" i="20"/>
  <c r="AA153" i="20"/>
  <c r="AA152" i="20"/>
  <c r="AA151" i="20"/>
  <c r="AA150" i="20"/>
  <c r="AA149" i="20"/>
  <c r="AA148" i="20"/>
  <c r="AA147" i="20"/>
  <c r="AA146" i="20"/>
  <c r="AA145" i="20"/>
  <c r="AA144" i="20"/>
  <c r="AA143" i="20"/>
  <c r="AA142" i="20"/>
  <c r="AA141" i="20"/>
  <c r="AA140" i="20"/>
  <c r="AA139" i="20"/>
  <c r="AA138" i="20"/>
  <c r="AA137" i="20"/>
  <c r="AA136" i="20"/>
  <c r="AA135" i="20"/>
  <c r="AA134" i="20"/>
  <c r="AA133" i="20"/>
  <c r="AA132" i="20"/>
  <c r="AA131" i="20"/>
  <c r="AA130" i="20"/>
  <c r="AA129" i="20"/>
  <c r="AA128" i="20"/>
  <c r="AA123" i="20"/>
  <c r="AA122" i="20"/>
  <c r="AA121" i="20"/>
  <c r="AA120" i="20"/>
  <c r="AA119" i="20"/>
  <c r="AA118" i="20"/>
  <c r="AA117" i="20"/>
  <c r="AA116" i="20"/>
  <c r="AA115" i="20"/>
  <c r="AA114" i="20"/>
  <c r="AA113" i="20"/>
  <c r="AA112" i="20"/>
  <c r="AA111" i="20"/>
  <c r="AA110" i="20"/>
  <c r="AA109"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0" i="20"/>
  <c r="AA9" i="20"/>
  <c r="AA8" i="20"/>
  <c r="AA7" i="20"/>
  <c r="AA6" i="20"/>
  <c r="AA5" i="20"/>
  <c r="AA4" i="20"/>
  <c r="AA158" i="20"/>
  <c r="O6" i="8"/>
  <c r="O5" i="8"/>
  <c r="O4" i="8"/>
  <c r="P182" i="20"/>
  <c r="P181" i="20"/>
  <c r="P180" i="20"/>
  <c r="P127" i="20"/>
  <c r="P108" i="20"/>
  <c r="P179" i="20"/>
  <c r="P178" i="20"/>
  <c r="P126" i="20"/>
  <c r="P125" i="20"/>
  <c r="P124" i="20"/>
  <c r="P177" i="20"/>
  <c r="P176" i="20"/>
  <c r="P175" i="20"/>
  <c r="P174" i="20"/>
  <c r="P173" i="20"/>
  <c r="P172" i="20"/>
  <c r="P171" i="20"/>
  <c r="P170" i="20"/>
  <c r="P169" i="20"/>
  <c r="P168" i="20"/>
  <c r="P167" i="20"/>
  <c r="P166" i="20"/>
  <c r="P165" i="20"/>
  <c r="P164" i="20"/>
  <c r="P163" i="20"/>
  <c r="P162" i="20"/>
  <c r="P161" i="20"/>
  <c r="P160" i="20"/>
  <c r="P159" i="20"/>
  <c r="P158" i="20"/>
  <c r="P157" i="20"/>
  <c r="P156" i="20"/>
  <c r="P155" i="20"/>
  <c r="P154" i="20"/>
  <c r="P153" i="20"/>
  <c r="P152" i="20"/>
  <c r="P149" i="20"/>
  <c r="P151" i="20"/>
  <c r="P150" i="20"/>
  <c r="P148" i="20"/>
  <c r="P139" i="20"/>
  <c r="P138" i="20"/>
  <c r="P137" i="20"/>
  <c r="P147" i="20"/>
  <c r="P146" i="20"/>
  <c r="P145" i="20"/>
  <c r="P143" i="20"/>
  <c r="P142" i="20"/>
  <c r="P141" i="20"/>
  <c r="P140" i="20"/>
  <c r="P136" i="20"/>
  <c r="P135" i="20"/>
  <c r="P134" i="20"/>
  <c r="P144" i="20"/>
  <c r="P133" i="20"/>
  <c r="P132" i="20"/>
  <c r="P131" i="20"/>
  <c r="P130" i="20"/>
  <c r="P129" i="20"/>
  <c r="P128" i="20"/>
  <c r="P123" i="20"/>
  <c r="P122" i="20"/>
  <c r="P121" i="20"/>
  <c r="P120" i="20"/>
  <c r="P119" i="20"/>
  <c r="P118" i="20"/>
  <c r="P117" i="20"/>
  <c r="P116" i="20"/>
  <c r="P115" i="20"/>
  <c r="P114" i="20"/>
  <c r="P113" i="20"/>
  <c r="P112" i="20"/>
  <c r="P111" i="20"/>
  <c r="P110" i="20"/>
  <c r="P109"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3" i="14"/>
  <c r="D48" i="14"/>
  <c r="D47" i="14"/>
  <c r="D46" i="14"/>
  <c r="D45" i="14"/>
  <c r="D44" i="14"/>
  <c r="D43" i="14"/>
  <c r="D36" i="14"/>
  <c r="D40" i="14"/>
  <c r="D39" i="14"/>
  <c r="D38" i="14"/>
  <c r="D37" i="14"/>
  <c r="S180" i="20" l="1"/>
  <c r="S181" i="20"/>
  <c r="S182" i="20"/>
  <c r="Z182" i="20"/>
  <c r="Z180" i="20"/>
  <c r="Z181" i="20"/>
  <c r="Q127" i="20"/>
  <c r="Q66" i="20"/>
  <c r="Q5" i="20"/>
  <c r="Q9" i="20"/>
  <c r="Q13" i="20"/>
  <c r="Q17" i="20"/>
  <c r="Q21" i="20"/>
  <c r="Q25" i="20"/>
  <c r="Q29" i="20"/>
  <c r="Q33" i="20"/>
  <c r="Q37" i="20"/>
  <c r="Q41" i="20"/>
  <c r="Q45" i="20"/>
  <c r="Q49" i="20"/>
  <c r="Q53" i="20"/>
  <c r="Q55" i="20"/>
  <c r="Q59" i="20"/>
  <c r="Q63" i="20"/>
  <c r="Q67" i="20"/>
  <c r="Q71" i="20"/>
  <c r="Q75" i="20"/>
  <c r="Q79" i="20"/>
  <c r="Q83" i="20"/>
  <c r="Q87" i="20"/>
  <c r="Q91" i="20"/>
  <c r="Q95" i="20"/>
  <c r="Q98" i="20"/>
  <c r="Q102" i="20"/>
  <c r="Q105" i="20"/>
  <c r="Q110" i="20"/>
  <c r="Q114" i="20"/>
  <c r="Q118" i="20"/>
  <c r="Q122" i="20"/>
  <c r="Q130" i="20"/>
  <c r="Q144" i="20"/>
  <c r="Q140" i="20"/>
  <c r="Q145" i="20"/>
  <c r="Q138" i="20"/>
  <c r="Q151" i="20"/>
  <c r="Q153" i="20"/>
  <c r="Q157" i="20"/>
  <c r="Q161" i="20"/>
  <c r="Q165" i="20"/>
  <c r="Q169" i="20"/>
  <c r="Q173" i="20"/>
  <c r="Q177" i="20"/>
  <c r="Q178" i="20"/>
  <c r="Q180" i="20"/>
  <c r="Q6" i="20"/>
  <c r="Q10" i="20"/>
  <c r="Q14" i="20"/>
  <c r="Q18" i="20"/>
  <c r="Q22" i="20"/>
  <c r="Q26" i="20"/>
  <c r="Q30" i="20"/>
  <c r="Q34" i="20"/>
  <c r="Q38" i="20"/>
  <c r="Q42" i="20"/>
  <c r="Q46" i="20"/>
  <c r="Q50" i="20"/>
  <c r="Q54" i="20"/>
  <c r="Q56" i="20"/>
  <c r="Q60" i="20"/>
  <c r="Q64" i="20"/>
  <c r="Q68" i="20"/>
  <c r="Q72" i="20"/>
  <c r="Q76" i="20"/>
  <c r="Q80" i="20"/>
  <c r="Q84" i="20"/>
  <c r="Q88" i="20"/>
  <c r="Q92" i="20"/>
  <c r="Q96" i="20"/>
  <c r="Q99" i="20"/>
  <c r="Q103" i="20"/>
  <c r="Q106" i="20"/>
  <c r="Q111" i="20"/>
  <c r="Q115" i="20"/>
  <c r="Q119" i="20"/>
  <c r="Q123" i="20"/>
  <c r="Q131" i="20"/>
  <c r="Q134" i="20"/>
  <c r="Q141" i="20"/>
  <c r="Q146" i="20"/>
  <c r="Q139" i="20"/>
  <c r="Q149" i="20"/>
  <c r="Q154" i="20"/>
  <c r="Q158" i="20"/>
  <c r="Q162" i="20"/>
  <c r="Q166" i="20"/>
  <c r="Q170" i="20"/>
  <c r="Q174" i="20"/>
  <c r="Q124" i="20"/>
  <c r="Q179" i="20"/>
  <c r="Q181" i="20"/>
  <c r="Q7" i="20"/>
  <c r="Q11" i="20"/>
  <c r="Q15" i="20"/>
  <c r="Q19" i="20"/>
  <c r="Q23" i="20"/>
  <c r="Q27" i="20"/>
  <c r="Q31" i="20"/>
  <c r="Q35" i="20"/>
  <c r="Q39" i="20"/>
  <c r="Q43" i="20"/>
  <c r="Q47" i="20"/>
  <c r="Q51" i="20"/>
  <c r="Q57" i="20"/>
  <c r="Q61" i="20"/>
  <c r="Q65" i="20"/>
  <c r="Q69" i="20"/>
  <c r="Q73" i="20"/>
  <c r="Q77" i="20"/>
  <c r="Q81" i="20"/>
  <c r="Q85" i="20"/>
  <c r="Q89" i="20"/>
  <c r="Q93" i="20"/>
  <c r="Q97" i="20"/>
  <c r="Q100" i="20"/>
  <c r="Q104" i="20"/>
  <c r="Q107" i="20"/>
  <c r="Q112" i="20"/>
  <c r="Q116" i="20"/>
  <c r="Q120" i="20"/>
  <c r="Q128" i="20"/>
  <c r="Q132" i="20"/>
  <c r="Q135" i="20"/>
  <c r="Q142" i="20"/>
  <c r="Q147" i="20"/>
  <c r="Q148" i="20"/>
  <c r="Q152" i="20"/>
  <c r="Q155" i="20"/>
  <c r="Q159" i="20"/>
  <c r="Q163" i="20"/>
  <c r="Q167" i="20"/>
  <c r="Q171" i="20"/>
  <c r="Q175" i="20"/>
  <c r="Q125" i="20"/>
  <c r="Q108" i="20"/>
  <c r="Q182" i="20"/>
  <c r="Q4" i="20"/>
  <c r="Q8" i="20"/>
  <c r="Q12" i="20"/>
  <c r="Q16" i="20"/>
  <c r="Q20" i="20"/>
  <c r="Q24" i="20"/>
  <c r="Q28" i="20"/>
  <c r="Q32" i="20"/>
  <c r="Q36" i="20"/>
  <c r="Q40" i="20"/>
  <c r="Q44" i="20"/>
  <c r="Q48" i="20"/>
  <c r="Q52" i="20"/>
  <c r="Q58" i="20"/>
  <c r="Q62" i="20"/>
  <c r="Q70" i="20"/>
  <c r="Q74" i="20"/>
  <c r="Q78" i="20"/>
  <c r="Q82" i="20"/>
  <c r="Q86" i="20"/>
  <c r="Q90" i="20"/>
  <c r="Q94" i="20"/>
  <c r="Q101" i="20"/>
  <c r="Q109" i="20"/>
  <c r="Q113" i="20"/>
  <c r="Q117" i="20"/>
  <c r="Q121" i="20"/>
  <c r="Q129" i="20"/>
  <c r="Q133" i="20"/>
  <c r="Q136" i="20"/>
  <c r="Q143" i="20"/>
  <c r="Q137" i="20"/>
  <c r="Q150" i="20"/>
  <c r="Q156" i="20"/>
  <c r="Q160" i="20"/>
  <c r="Q164" i="20"/>
  <c r="Q168" i="20"/>
  <c r="Q172" i="20"/>
  <c r="Q176" i="20"/>
  <c r="Q126" i="20"/>
  <c r="J22" i="8"/>
  <c r="J30" i="8"/>
  <c r="J21" i="8"/>
  <c r="J15" i="8"/>
  <c r="J23" i="8"/>
  <c r="J31" i="8"/>
  <c r="J16" i="8"/>
  <c r="J24" i="8"/>
  <c r="J32" i="8"/>
  <c r="J17" i="8"/>
  <c r="J25" i="8"/>
  <c r="J33" i="8"/>
  <c r="J18" i="8"/>
  <c r="J26" i="8"/>
  <c r="J34" i="8"/>
  <c r="J19" i="8"/>
  <c r="J27" i="8"/>
  <c r="J35" i="8"/>
  <c r="Z127" i="20" s="1"/>
  <c r="J29" i="8"/>
  <c r="J20" i="8"/>
  <c r="J28" i="8"/>
  <c r="J36" i="8"/>
  <c r="J14" i="8"/>
  <c r="S127" i="20" l="1"/>
  <c r="T127" i="20" s="1"/>
  <c r="R127" i="20" s="1"/>
  <c r="Z108" i="20"/>
  <c r="S178" i="20"/>
  <c r="S108" i="20"/>
  <c r="T108" i="20" s="1"/>
  <c r="R108" i="20" s="1"/>
  <c r="Z179" i="20"/>
  <c r="S179" i="20"/>
  <c r="Z178" i="20"/>
  <c r="S66" i="20"/>
  <c r="T66" i="20" s="1"/>
  <c r="R66" i="20" s="1"/>
  <c r="Z125" i="20"/>
  <c r="S124" i="20"/>
  <c r="T124" i="20" s="1"/>
  <c r="R124" i="20" s="1"/>
  <c r="Z126" i="20"/>
  <c r="S125" i="20"/>
  <c r="T125" i="20" s="1"/>
  <c r="R125" i="20" s="1"/>
  <c r="S126" i="20"/>
  <c r="T126" i="20" s="1"/>
  <c r="R126" i="20" s="1"/>
  <c r="Z124" i="20"/>
  <c r="S115" i="20"/>
  <c r="T115" i="20" s="1"/>
  <c r="R115" i="20" s="1"/>
  <c r="S26" i="20"/>
  <c r="T26" i="20" s="1"/>
  <c r="R26" i="20" s="1"/>
  <c r="S10" i="20"/>
  <c r="T10" i="20" s="1"/>
  <c r="R10" i="20" s="1"/>
  <c r="S103" i="20"/>
  <c r="T103" i="20" s="1"/>
  <c r="R103" i="20" s="1"/>
  <c r="S95" i="20"/>
  <c r="T95" i="20" s="1"/>
  <c r="R95" i="20" s="1"/>
  <c r="S57" i="20"/>
  <c r="T57" i="20" s="1"/>
  <c r="R57" i="20" s="1"/>
  <c r="S77" i="20"/>
  <c r="T77" i="20" s="1"/>
  <c r="R77" i="20" s="1"/>
  <c r="S78" i="20"/>
  <c r="T78" i="20" s="1"/>
  <c r="R78" i="20" s="1"/>
  <c r="S70" i="20"/>
  <c r="T70" i="20" s="1"/>
  <c r="R70" i="20" s="1"/>
  <c r="S30" i="20"/>
  <c r="T30" i="20" s="1"/>
  <c r="R30" i="20" s="1"/>
  <c r="S14" i="20"/>
  <c r="T14" i="20" s="1"/>
  <c r="R14" i="20" s="1"/>
  <c r="S93" i="20"/>
  <c r="T93" i="20" s="1"/>
  <c r="R93" i="20" s="1"/>
  <c r="S107" i="20"/>
  <c r="T107" i="20" s="1"/>
  <c r="R107" i="20" s="1"/>
  <c r="S59" i="20"/>
  <c r="T59" i="20" s="1"/>
  <c r="R59" i="20" s="1"/>
  <c r="S104" i="20"/>
  <c r="T104" i="20" s="1"/>
  <c r="R104" i="20" s="1"/>
  <c r="S96" i="20"/>
  <c r="T96" i="20" s="1"/>
  <c r="R96" i="20" s="1"/>
  <c r="S16" i="20"/>
  <c r="T16" i="20" s="1"/>
  <c r="R16" i="20" s="1"/>
  <c r="S13" i="20"/>
  <c r="T13" i="20" s="1"/>
  <c r="R13" i="20" s="1"/>
  <c r="S63" i="20"/>
  <c r="T63" i="20" s="1"/>
  <c r="R63" i="20" s="1"/>
  <c r="S39" i="20"/>
  <c r="T39" i="20" s="1"/>
  <c r="R39" i="20" s="1"/>
  <c r="S92" i="20"/>
  <c r="T92" i="20" s="1"/>
  <c r="R92" i="20" s="1"/>
  <c r="S36" i="20"/>
  <c r="T36" i="20" s="1"/>
  <c r="R36" i="20" s="1"/>
  <c r="S33" i="20"/>
  <c r="T33" i="20" s="1"/>
  <c r="R33" i="20" s="1"/>
  <c r="S25" i="20"/>
  <c r="T25" i="20" s="1"/>
  <c r="R25" i="20" s="1"/>
  <c r="S9" i="20"/>
  <c r="T9" i="20" s="1"/>
  <c r="R9" i="20" s="1"/>
  <c r="S46" i="20"/>
  <c r="T46" i="20" s="1"/>
  <c r="R46" i="20" s="1"/>
  <c r="S56" i="20"/>
  <c r="T56" i="20" s="1"/>
  <c r="R56" i="20" s="1"/>
  <c r="S48" i="20"/>
  <c r="T48" i="20" s="1"/>
  <c r="R48" i="20" s="1"/>
  <c r="S32" i="20"/>
  <c r="T32" i="20" s="1"/>
  <c r="R32" i="20" s="1"/>
  <c r="S8" i="20"/>
  <c r="T8" i="20" s="1"/>
  <c r="R8" i="20" s="1"/>
  <c r="S123" i="20"/>
  <c r="T123" i="20" s="1"/>
  <c r="R123" i="20" s="1"/>
  <c r="S55" i="20"/>
  <c r="T55" i="20" s="1"/>
  <c r="R55" i="20" s="1"/>
  <c r="S84" i="20"/>
  <c r="T84" i="20" s="1"/>
  <c r="R84" i="20" s="1"/>
  <c r="S43" i="20"/>
  <c r="T43" i="20" s="1"/>
  <c r="R43" i="20" s="1"/>
  <c r="S53" i="20"/>
  <c r="T53" i="20" s="1"/>
  <c r="R53" i="20" s="1"/>
  <c r="S113" i="20"/>
  <c r="T113" i="20" s="1"/>
  <c r="R113" i="20" s="1"/>
  <c r="S174" i="20"/>
  <c r="S166" i="20"/>
  <c r="S158" i="20"/>
  <c r="S151" i="20"/>
  <c r="S143" i="20"/>
  <c r="S135" i="20"/>
  <c r="S171" i="20"/>
  <c r="S163" i="20"/>
  <c r="S155" i="20"/>
  <c r="S148" i="20"/>
  <c r="S140" i="20"/>
  <c r="S132" i="20"/>
  <c r="S176" i="20"/>
  <c r="S168" i="20"/>
  <c r="S160" i="20"/>
  <c r="S145" i="20"/>
  <c r="S137" i="20"/>
  <c r="S129" i="20"/>
  <c r="S177" i="20"/>
  <c r="S173" i="20"/>
  <c r="S165" i="20"/>
  <c r="S157" i="20"/>
  <c r="S150" i="20"/>
  <c r="S142" i="20"/>
  <c r="S134" i="20"/>
  <c r="S170" i="20"/>
  <c r="S162" i="20"/>
  <c r="S154" i="20"/>
  <c r="S147" i="20"/>
  <c r="S139" i="20"/>
  <c r="S131" i="20"/>
  <c r="S169" i="20"/>
  <c r="S146" i="20"/>
  <c r="S175" i="20"/>
  <c r="S167" i="20"/>
  <c r="S159" i="20"/>
  <c r="S152" i="20"/>
  <c r="S144" i="20"/>
  <c r="S136" i="20"/>
  <c r="S128" i="20"/>
  <c r="S153" i="20"/>
  <c r="S130" i="20"/>
  <c r="S172" i="20"/>
  <c r="S164" i="20"/>
  <c r="S156" i="20"/>
  <c r="S149" i="20"/>
  <c r="S141" i="20"/>
  <c r="S133" i="20"/>
  <c r="S161" i="20"/>
  <c r="S138" i="20"/>
  <c r="S109" i="20"/>
  <c r="T109" i="20" s="1"/>
  <c r="R109" i="20" s="1"/>
  <c r="S60" i="20"/>
  <c r="T60" i="20" s="1"/>
  <c r="R60" i="20" s="1"/>
  <c r="S62" i="20"/>
  <c r="T62" i="20" s="1"/>
  <c r="R62" i="20" s="1"/>
  <c r="S67" i="20"/>
  <c r="T67" i="20" s="1"/>
  <c r="R67" i="20" s="1"/>
  <c r="S74" i="20"/>
  <c r="T74" i="20" s="1"/>
  <c r="R74" i="20" s="1"/>
  <c r="S44" i="20"/>
  <c r="T44" i="20" s="1"/>
  <c r="R44" i="20" s="1"/>
  <c r="S105" i="20"/>
  <c r="T105" i="20" s="1"/>
  <c r="R105" i="20" s="1"/>
  <c r="S89" i="20"/>
  <c r="T89" i="20" s="1"/>
  <c r="R89" i="20" s="1"/>
  <c r="S73" i="20"/>
  <c r="T73" i="20" s="1"/>
  <c r="R73" i="20" s="1"/>
  <c r="S102" i="20"/>
  <c r="T102" i="20" s="1"/>
  <c r="R102" i="20" s="1"/>
  <c r="S5" i="20"/>
  <c r="T5" i="20" s="1"/>
  <c r="R5" i="20" s="1"/>
  <c r="S72" i="20"/>
  <c r="T72" i="20" s="1"/>
  <c r="R72" i="20" s="1"/>
  <c r="S31" i="20"/>
  <c r="T31" i="20" s="1"/>
  <c r="R31" i="20" s="1"/>
  <c r="S12" i="20"/>
  <c r="T12" i="20" s="1"/>
  <c r="R12" i="20" s="1"/>
  <c r="S65" i="20"/>
  <c r="T65" i="20" s="1"/>
  <c r="R65" i="20" s="1"/>
  <c r="S88" i="20"/>
  <c r="T88" i="20" s="1"/>
  <c r="R88" i="20" s="1"/>
  <c r="S64" i="20"/>
  <c r="T64" i="20" s="1"/>
  <c r="R64" i="20" s="1"/>
  <c r="S106" i="20"/>
  <c r="T106" i="20" s="1"/>
  <c r="R106" i="20" s="1"/>
  <c r="S90" i="20"/>
  <c r="T90" i="20" s="1"/>
  <c r="R90" i="20" s="1"/>
  <c r="S71" i="20"/>
  <c r="T71" i="20" s="1"/>
  <c r="R71" i="20" s="1"/>
  <c r="S68" i="20"/>
  <c r="T68" i="20" s="1"/>
  <c r="R68" i="20" s="1"/>
  <c r="S81" i="20"/>
  <c r="T81" i="20" s="1"/>
  <c r="R81" i="20" s="1"/>
  <c r="S110" i="20"/>
  <c r="T110" i="20" s="1"/>
  <c r="R110" i="20" s="1"/>
  <c r="S34" i="20"/>
  <c r="T34" i="20" s="1"/>
  <c r="R34" i="20" s="1"/>
  <c r="S23" i="20"/>
  <c r="T23" i="20" s="1"/>
  <c r="R23" i="20" s="1"/>
  <c r="S22" i="20"/>
  <c r="T22" i="20" s="1"/>
  <c r="R22" i="20" s="1"/>
  <c r="S24" i="20"/>
  <c r="T24" i="20" s="1"/>
  <c r="R24" i="20" s="1"/>
  <c r="S7" i="20"/>
  <c r="T7" i="20" s="1"/>
  <c r="R7" i="20" s="1"/>
  <c r="S6" i="20"/>
  <c r="T6" i="20" s="1"/>
  <c r="R6" i="20" s="1"/>
  <c r="S118" i="20"/>
  <c r="T118" i="20" s="1"/>
  <c r="R118" i="20" s="1"/>
  <c r="S85" i="20"/>
  <c r="T85" i="20" s="1"/>
  <c r="R85" i="20" s="1"/>
  <c r="S122" i="20"/>
  <c r="T122" i="20" s="1"/>
  <c r="R122" i="20" s="1"/>
  <c r="S114" i="20"/>
  <c r="T114" i="20" s="1"/>
  <c r="R114" i="20" s="1"/>
  <c r="S38" i="20"/>
  <c r="T38" i="20" s="1"/>
  <c r="R38" i="20" s="1"/>
  <c r="S91" i="20"/>
  <c r="T91" i="20" s="1"/>
  <c r="R91" i="20" s="1"/>
  <c r="S11" i="20"/>
  <c r="T11" i="20" s="1"/>
  <c r="R11" i="20" s="1"/>
  <c r="S45" i="20"/>
  <c r="T45" i="20" s="1"/>
  <c r="R45" i="20" s="1"/>
  <c r="S112" i="20"/>
  <c r="T112" i="20" s="1"/>
  <c r="R112" i="20" s="1"/>
  <c r="S41" i="20"/>
  <c r="T41" i="20" s="1"/>
  <c r="R41" i="20" s="1"/>
  <c r="S98" i="20"/>
  <c r="T98" i="20" s="1"/>
  <c r="R98" i="20" s="1"/>
  <c r="S82" i="20"/>
  <c r="T82" i="20" s="1"/>
  <c r="R82" i="20" s="1"/>
  <c r="S42" i="20"/>
  <c r="T42" i="20" s="1"/>
  <c r="R42" i="20" s="1"/>
  <c r="S120" i="20"/>
  <c r="T120" i="20" s="1"/>
  <c r="R120" i="20" s="1"/>
  <c r="S87" i="20"/>
  <c r="T87" i="20" s="1"/>
  <c r="R87" i="20" s="1"/>
  <c r="S47" i="20"/>
  <c r="T47" i="20" s="1"/>
  <c r="R47" i="20" s="1"/>
  <c r="S117" i="20"/>
  <c r="T117" i="20" s="1"/>
  <c r="R117" i="20" s="1"/>
  <c r="S97" i="20"/>
  <c r="T97" i="20" s="1"/>
  <c r="R97" i="20" s="1"/>
  <c r="S119" i="20"/>
  <c r="T119" i="20" s="1"/>
  <c r="R119" i="20" s="1"/>
  <c r="S111" i="20"/>
  <c r="T111" i="20" s="1"/>
  <c r="R111" i="20" s="1"/>
  <c r="S54" i="20"/>
  <c r="T54" i="20" s="1"/>
  <c r="R54" i="20" s="1"/>
  <c r="S116" i="20"/>
  <c r="T116" i="20" s="1"/>
  <c r="R116" i="20" s="1"/>
  <c r="S75" i="20"/>
  <c r="T75" i="20" s="1"/>
  <c r="R75" i="20" s="1"/>
  <c r="S101" i="20"/>
  <c r="T101" i="20" s="1"/>
  <c r="R101" i="20" s="1"/>
  <c r="S121" i="20"/>
  <c r="T121" i="20" s="1"/>
  <c r="R121" i="20" s="1"/>
  <c r="S40" i="20"/>
  <c r="T40" i="20" s="1"/>
  <c r="R40" i="20" s="1"/>
  <c r="S29" i="20"/>
  <c r="T29" i="20" s="1"/>
  <c r="R29" i="20" s="1"/>
  <c r="S94" i="20"/>
  <c r="T94" i="20" s="1"/>
  <c r="R94" i="20" s="1"/>
  <c r="S83" i="20"/>
  <c r="T83" i="20" s="1"/>
  <c r="R83" i="20" s="1"/>
  <c r="S35" i="20"/>
  <c r="T35" i="20" s="1"/>
  <c r="R35" i="20" s="1"/>
  <c r="S69" i="20"/>
  <c r="T69" i="20" s="1"/>
  <c r="R69" i="20" s="1"/>
  <c r="S50" i="20"/>
  <c r="T50" i="20" s="1"/>
  <c r="R50" i="20" s="1"/>
  <c r="S15" i="20"/>
  <c r="T15" i="20" s="1"/>
  <c r="R15" i="20" s="1"/>
  <c r="S100" i="20"/>
  <c r="T100" i="20" s="1"/>
  <c r="R100" i="20" s="1"/>
  <c r="S28" i="20"/>
  <c r="T28" i="20" s="1"/>
  <c r="R28" i="20" s="1"/>
  <c r="S49" i="20"/>
  <c r="T49" i="20" s="1"/>
  <c r="R49" i="20" s="1"/>
  <c r="S51" i="20"/>
  <c r="T51" i="20" s="1"/>
  <c r="R51" i="20" s="1"/>
  <c r="S27" i="20"/>
  <c r="T27" i="20" s="1"/>
  <c r="R27" i="20" s="1"/>
  <c r="S80" i="20"/>
  <c r="T80" i="20" s="1"/>
  <c r="R80" i="20" s="1"/>
  <c r="S58" i="20"/>
  <c r="T58" i="20" s="1"/>
  <c r="R58" i="20" s="1"/>
  <c r="S18" i="20"/>
  <c r="T18" i="20" s="1"/>
  <c r="R18" i="20" s="1"/>
  <c r="S79" i="20"/>
  <c r="T79" i="20" s="1"/>
  <c r="R79" i="20" s="1"/>
  <c r="S61" i="20"/>
  <c r="T61" i="20" s="1"/>
  <c r="R61" i="20" s="1"/>
  <c r="S21" i="20"/>
  <c r="T21" i="20" s="1"/>
  <c r="R21" i="20" s="1"/>
  <c r="S76" i="20"/>
  <c r="T76" i="20" s="1"/>
  <c r="R76" i="20" s="1"/>
  <c r="S52" i="20"/>
  <c r="T52" i="20" s="1"/>
  <c r="R52" i="20" s="1"/>
  <c r="S20" i="20"/>
  <c r="T20" i="20" s="1"/>
  <c r="R20" i="20" s="1"/>
  <c r="S17" i="20"/>
  <c r="T17" i="20" s="1"/>
  <c r="R17" i="20" s="1"/>
  <c r="S86" i="20"/>
  <c r="T86" i="20" s="1"/>
  <c r="R86" i="20" s="1"/>
  <c r="S37" i="20"/>
  <c r="T37" i="20" s="1"/>
  <c r="R37" i="20" s="1"/>
  <c r="S99" i="20"/>
  <c r="T99" i="20" s="1"/>
  <c r="R99" i="20" s="1"/>
  <c r="S19" i="20"/>
  <c r="T19" i="20" s="1"/>
  <c r="R19" i="20" s="1"/>
  <c r="Z35" i="20"/>
  <c r="Z29" i="20"/>
  <c r="Z94" i="20"/>
  <c r="Z83" i="20"/>
  <c r="Z69" i="20"/>
  <c r="Z100" i="20"/>
  <c r="Z28" i="20"/>
  <c r="Z49" i="20"/>
  <c r="Z51" i="20"/>
  <c r="Z27" i="20"/>
  <c r="Z50" i="20"/>
  <c r="Z15" i="20"/>
  <c r="Z80" i="20"/>
  <c r="Z58" i="20"/>
  <c r="Z79" i="20"/>
  <c r="Z76" i="20"/>
  <c r="Z52" i="20"/>
  <c r="Z20" i="20"/>
  <c r="Z17" i="20"/>
  <c r="Z19" i="20"/>
  <c r="Z37" i="20"/>
  <c r="Z21" i="20"/>
  <c r="Z18" i="20"/>
  <c r="Z86" i="20"/>
  <c r="Z99" i="20"/>
  <c r="Z61" i="20"/>
  <c r="Z174" i="20"/>
  <c r="Z166" i="20"/>
  <c r="Z158" i="20"/>
  <c r="AB158" i="20" s="1"/>
  <c r="Y158" i="20" s="1"/>
  <c r="Z151" i="20"/>
  <c r="Z143" i="20"/>
  <c r="Z135" i="20"/>
  <c r="Z171" i="20"/>
  <c r="Z163" i="20"/>
  <c r="AB163" i="20" s="1"/>
  <c r="Y163" i="20" s="1"/>
  <c r="Z155" i="20"/>
  <c r="Z148" i="20"/>
  <c r="Z140" i="20"/>
  <c r="AB140" i="20" s="1"/>
  <c r="Y140" i="20" s="1"/>
  <c r="Z132" i="20"/>
  <c r="AB132" i="20" s="1"/>
  <c r="Y132" i="20" s="1"/>
  <c r="Z176" i="20"/>
  <c r="Z168" i="20"/>
  <c r="Z160" i="20"/>
  <c r="Z145" i="20"/>
  <c r="Z137" i="20"/>
  <c r="Z129" i="20"/>
  <c r="AB129" i="20" s="1"/>
  <c r="Y129" i="20" s="1"/>
  <c r="Z173" i="20"/>
  <c r="Z165" i="20"/>
  <c r="Z157" i="20"/>
  <c r="Z150" i="20"/>
  <c r="Z142" i="20"/>
  <c r="AB142" i="20" s="1"/>
  <c r="Y142" i="20" s="1"/>
  <c r="Z134" i="20"/>
  <c r="Z170" i="20"/>
  <c r="Z162" i="20"/>
  <c r="AB162" i="20" s="1"/>
  <c r="Y162" i="20" s="1"/>
  <c r="Z154" i="20"/>
  <c r="Z147" i="20"/>
  <c r="Z139" i="20"/>
  <c r="Z131" i="20"/>
  <c r="AB131" i="20" s="1"/>
  <c r="Y131" i="20" s="1"/>
  <c r="Z175" i="20"/>
  <c r="Z167" i="20"/>
  <c r="Z159" i="20"/>
  <c r="AB159" i="20" s="1"/>
  <c r="Y159" i="20" s="1"/>
  <c r="Z152" i="20"/>
  <c r="Z144" i="20"/>
  <c r="AB144" i="20" s="1"/>
  <c r="Y144" i="20" s="1"/>
  <c r="Z136" i="20"/>
  <c r="Z128" i="20"/>
  <c r="Z172" i="20"/>
  <c r="Z164" i="20"/>
  <c r="Z156" i="20"/>
  <c r="Z149" i="20"/>
  <c r="Z141" i="20"/>
  <c r="AB141" i="20" s="1"/>
  <c r="Y141" i="20" s="1"/>
  <c r="Z133" i="20"/>
  <c r="AB133" i="20" s="1"/>
  <c r="Y133" i="20" s="1"/>
  <c r="Z177" i="20"/>
  <c r="Z169" i="20"/>
  <c r="Z161" i="20"/>
  <c r="AB161" i="20" s="1"/>
  <c r="Y161" i="20" s="1"/>
  <c r="Z153" i="20"/>
  <c r="AB153" i="20" s="1"/>
  <c r="Y153" i="20" s="1"/>
  <c r="Z146" i="20"/>
  <c r="Z138" i="20"/>
  <c r="Z130" i="20"/>
  <c r="AB130" i="20" s="1"/>
  <c r="Y130" i="20" s="1"/>
  <c r="Z109" i="20"/>
  <c r="Z60" i="20"/>
  <c r="Z62" i="20"/>
  <c r="AB62" i="20" s="1"/>
  <c r="Y62" i="20" s="1"/>
  <c r="Z67" i="20"/>
  <c r="AB67" i="20" s="1"/>
  <c r="Y67" i="20" s="1"/>
  <c r="Z74" i="20"/>
  <c r="Z44" i="20"/>
  <c r="Z5" i="20"/>
  <c r="Z105" i="20"/>
  <c r="Z89" i="20"/>
  <c r="Z73" i="20"/>
  <c r="Z102" i="20"/>
  <c r="Z72" i="20"/>
  <c r="Z31" i="20"/>
  <c r="Z12" i="20"/>
  <c r="Z65" i="20"/>
  <c r="Z88" i="20"/>
  <c r="Z64" i="20"/>
  <c r="Z98" i="20"/>
  <c r="Z82" i="20"/>
  <c r="Z120" i="20"/>
  <c r="Z87" i="20"/>
  <c r="Z117" i="20"/>
  <c r="Z54" i="20"/>
  <c r="Z40" i="20"/>
  <c r="Z42" i="20"/>
  <c r="Z47" i="20"/>
  <c r="Z97" i="20"/>
  <c r="Z119" i="20"/>
  <c r="Z111" i="20"/>
  <c r="Z116" i="20"/>
  <c r="Z75" i="20"/>
  <c r="AB75" i="20" s="1"/>
  <c r="Y75" i="20" s="1"/>
  <c r="Z121" i="20"/>
  <c r="Z101" i="20"/>
  <c r="Z106" i="20"/>
  <c r="Z90" i="20"/>
  <c r="Z71" i="20"/>
  <c r="Z68" i="20"/>
  <c r="Z81" i="20"/>
  <c r="Z110" i="20"/>
  <c r="Z22" i="20"/>
  <c r="Z24" i="20"/>
  <c r="Z34" i="20"/>
  <c r="Z23" i="20"/>
  <c r="Z7" i="20"/>
  <c r="Z6" i="20"/>
  <c r="Z115" i="20"/>
  <c r="Z103" i="20"/>
  <c r="Z95" i="20"/>
  <c r="Z30" i="20"/>
  <c r="Z14" i="20"/>
  <c r="Z16" i="20"/>
  <c r="Z13" i="20"/>
  <c r="Z26" i="20"/>
  <c r="Z10" i="20"/>
  <c r="Z57" i="20"/>
  <c r="Z78" i="20"/>
  <c r="Z70" i="20"/>
  <c r="Z107" i="20"/>
  <c r="Z59" i="20"/>
  <c r="Z104" i="20"/>
  <c r="Z96" i="20"/>
  <c r="Z93" i="20"/>
  <c r="Z77" i="20"/>
  <c r="Z63" i="20"/>
  <c r="Z92" i="20"/>
  <c r="Z36" i="20"/>
  <c r="Z33" i="20"/>
  <c r="Z25" i="20"/>
  <c r="Z9" i="20"/>
  <c r="Z46" i="20"/>
  <c r="Z48" i="20"/>
  <c r="Z32" i="20"/>
  <c r="Z8" i="20"/>
  <c r="Z39" i="20"/>
  <c r="Z56" i="20"/>
  <c r="Z123" i="20"/>
  <c r="Z84" i="20"/>
  <c r="AB84" i="20" s="1"/>
  <c r="Y84" i="20" s="1"/>
  <c r="Z43" i="20"/>
  <c r="AB43" i="20" s="1"/>
  <c r="Y43" i="20" s="1"/>
  <c r="Z53" i="20"/>
  <c r="Z55" i="20"/>
  <c r="Z113" i="20"/>
  <c r="Z66" i="20"/>
  <c r="Z38" i="20"/>
  <c r="Z11" i="20"/>
  <c r="Z45" i="20"/>
  <c r="Z122" i="20"/>
  <c r="Z114" i="20"/>
  <c r="Z91" i="20"/>
  <c r="Z118" i="20"/>
  <c r="Z85" i="20"/>
  <c r="Z112" i="20"/>
  <c r="Z41" i="20"/>
  <c r="Z4" i="20"/>
  <c r="S4" i="20"/>
  <c r="T4" i="20" s="1"/>
  <c r="R4"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1" authorId="0" shapeId="0" xr:uid="{0E73B2B7-DB8E-4A52-AE36-012FACCD0F32}">
      <text>
        <r>
          <rPr>
            <sz val="9"/>
            <color indexed="81"/>
            <rFont val="MS P ゴシック"/>
            <family val="3"/>
            <charset val="128"/>
          </rPr>
          <t>ファイル数は最大46個まで</t>
        </r>
      </text>
    </comment>
    <comment ref="J2" authorId="0" shapeId="0" xr:uid="{A8EB2865-378A-4097-B627-D02B3E78B699}">
      <text>
        <r>
          <rPr>
            <sz val="9"/>
            <color indexed="81"/>
            <rFont val="MS P ゴシック"/>
            <family val="3"/>
            <charset val="128"/>
          </rPr>
          <t>プログラムにアクセスするためのキー文字列
（e.g. TeraTermWsl2 → ttw）</t>
        </r>
      </text>
    </comment>
    <comment ref="K2" authorId="0" shapeId="0" xr:uid="{7D0D2B11-CA86-4B4D-80F3-653BFEB295BD}">
      <text>
        <r>
          <rPr>
            <sz val="9"/>
            <color indexed="81"/>
            <rFont val="MS P ゴシック"/>
            <family val="3"/>
            <charset val="128"/>
          </rPr>
          <t>プログラムにアクセスするためのキー文字列
（e.g. TeraTermWsl2 → ttw）</t>
        </r>
      </text>
    </comment>
    <comment ref="M2" authorId="0" shapeId="0" xr:uid="{B8AE7634-476E-4B6C-8166-3E26B3EA9DA0}">
      <text>
        <r>
          <rPr>
            <sz val="9"/>
            <color indexed="81"/>
            <rFont val="MS P ゴシック"/>
            <family val="3"/>
            <charset val="128"/>
          </rPr>
          <t>「送る」上で指定できるホットキー
（e.g. Winmerge (&amp;W)）</t>
        </r>
      </text>
    </comment>
    <comment ref="E9" authorId="0" shapeId="0" xr:uid="{32DA636E-5671-4837-B60B-AD88E72BA700}">
      <text>
        <r>
          <rPr>
            <sz val="9"/>
            <color indexed="81"/>
            <rFont val="MS P ゴシック"/>
            <family val="3"/>
            <charset val="128"/>
          </rPr>
          <t>設定ファイル保存先指定用</t>
        </r>
      </text>
    </comment>
    <comment ref="E78" authorId="0" shapeId="0" xr:uid="{03170B52-E078-4295-A728-65B66651FB28}">
      <text>
        <r>
          <rPr>
            <sz val="9"/>
            <color indexed="81"/>
            <rFont val="MS P ゴシック"/>
            <family val="3"/>
            <charset val="128"/>
          </rPr>
          <t>設定ファイル保存先指定用</t>
        </r>
      </text>
    </comment>
    <comment ref="E127" authorId="0" shapeId="0" xr:uid="{4C93F09A-40AC-41BB-9DAE-6C149CF1E2EE}">
      <text>
        <r>
          <rPr>
            <sz val="9"/>
            <color indexed="81"/>
            <rFont val="MS P ゴシック"/>
            <family val="3"/>
            <charset val="128"/>
          </rPr>
          <t>初期ディレクトリ指定用</t>
        </r>
      </text>
    </comment>
    <comment ref="J165" authorId="0" shapeId="0" xr:uid="{43599851-4CD4-47C7-9140-5CEACB3348C9}">
      <text>
        <r>
          <rPr>
            <sz val="9"/>
            <color indexed="81"/>
            <rFont val="MS P ゴシック"/>
            <family val="3"/>
            <charset val="128"/>
          </rPr>
          <t>「ConnectWSL2withTeraTerm.vbs」でまとめて行う</t>
        </r>
      </text>
    </comment>
    <comment ref="J167"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17" authorId="0" shapeId="0" xr:uid="{47426438-D5DB-49B0-8604-E328A2AA4432}">
      <text>
        <r>
          <rPr>
            <sz val="9"/>
            <color indexed="81"/>
            <rFont val="MS P ゴシック"/>
            <family val="3"/>
            <charset val="128"/>
          </rPr>
          <t>シンボリックリンクでは利用できないため、
C:\codes\vba\word\AddIns\_update.vbs
を使って都度指示先パスのアドインから更新する。</t>
        </r>
      </text>
    </comment>
    <comment ref="B52"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60" authorId="0" shapeId="0" xr:uid="{68E78246-D12C-4EB5-881E-10BB0ACA579F}">
      <text>
        <r>
          <rPr>
            <b/>
            <sz val="9"/>
            <color indexed="81"/>
            <rFont val="MS P ゴシック"/>
            <family val="3"/>
            <charset val="128"/>
          </rPr>
          <t>例）
26 09 * * * /home/endo/_backup_files.sh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<sst xmlns="http://schemas.openxmlformats.org/spreadsheetml/2006/main" count="4844" uniqueCount="1239">
  <si>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</si>
  <si>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</si>
  <si>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</si>
  <si>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</si>
  <si>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</si>
  <si>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</si>
  <si>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</si>
  <si>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</si>
  <si>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</si>
  <si>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</si>
  <si>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</si>
  <si>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</si>
  <si>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</si>
  <si>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</si>
  <si>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</si>
  <si>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</si>
  <si>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</si>
  <si>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</si>
  <si>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</si>
  <si>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</si>
  <si>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</si>
  <si>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</si>
  <si>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</si>
  <si>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</si>
  <si>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</si>
  <si>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</si>
  <si>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</si>
  <si>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</si>
  <si>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</si>
  <si>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</si>
  <si>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</si>
  <si>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</si>
  <si>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</si>
  <si>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</si>
  <si>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</si>
  <si>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</si>
  <si>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</si>
  <si>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</si>
  <si>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</si>
  <si>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</si>
  <si>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</si>
  <si>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</si>
  <si>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</si>
  <si>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</si>
  <si>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</si>
  <si>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</si>
  <si>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</si>
  <si>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</si>
  <si>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</si>
  <si>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</si>
  <si>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</si>
  <si>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</si>
  <si>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</si>
  <si>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</si>
  <si>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</si>
  <si>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</si>
  <si>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</si>
  <si>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</si>
  <si>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</si>
  <si>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</si>
  <si>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</si>
  <si>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</si>
  <si>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</si>
  <si>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</si>
  <si>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</si>
  <si>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</si>
  <si>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</si>
  <si>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</si>
  <si>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</si>
  <si>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</si>
  <si>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</si>
  <si>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</si>
  <si>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</si>
  <si>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</si>
  <si>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</si>
  <si>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</si>
  <si>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</si>
  <si>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</si>
  <si>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</si>
  <si>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</si>
  <si>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</si>
  <si>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</si>
  <si>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</si>
  <si>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</si>
  <si>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</si>
  <si>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</si>
  <si>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</si>
  <si>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</si>
  <si>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</si>
  <si>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</si>
  <si>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</si>
  <si>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</si>
  <si>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</si>
  <si>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</si>
  <si>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</si>
  <si>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</si>
  <si>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</si>
  <si>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</si>
  <si>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</si>
  <si>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</si>
  <si>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</si>
  <si>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</si>
  <si>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</si>
  <si>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</si>
  <si>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</si>
  <si>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</si>
  <si>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</si>
  <si>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</si>
  <si>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</si>
  <si>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</si>
  <si>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</si>
  <si>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</si>
  <si>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</si>
  <si>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</si>
  <si>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</si>
  <si>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</si>
  <si>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</si>
  <si>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</si>
  <si>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</si>
  <si>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</si>
  <si>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</si>
  <si>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</si>
  <si>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</si>
  <si>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</si>
  <si>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</si>
  <si>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</si>
  <si>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</si>
  <si>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</si>
  <si>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</si>
  <si>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</si>
  <si>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</si>
  <si>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</si>
  <si>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</si>
  <si>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</si>
  <si>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</si>
  <si>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</si>
  <si>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</si>
  <si>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</si>
  <si>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</si>
  <si>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</si>
  <si>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</si>
  <si>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</si>
  <si>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</si>
  <si>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</si>
  <si>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</si>
  <si>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</si>
  <si>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</si>
  <si>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</si>
  <si>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</si>
  <si>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</si>
  <si>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</si>
  <si>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</si>
  <si>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</si>
  <si>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</si>
  <si>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</si>
  <si>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</si>
  <si>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</si>
  <si>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</si>
  <si>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</si>
  <si>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</si>
  <si>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</si>
  <si>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</si>
  <si>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</si>
  <si>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</si>
  <si>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</si>
  <si>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</si>
  <si>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</si>
  <si>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</si>
  <si>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</si>
  <si>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</si>
  <si>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</si>
  <si>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</si>
  <si>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</si>
  <si>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</si>
  <si>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</si>
  <si>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</si>
  <si>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</si>
  <si>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</si>
  <si>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</si>
  <si>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</si>
  <si>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</si>
  <si>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</si>
  <si>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</si>
  <si>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</si>
  <si>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</si>
  <si>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</si>
  <si>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</si>
  <si>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</si>
  <si>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</si>
  <si>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</si>
  <si>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</si>
  <si>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</si>
  <si>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</si>
  <si>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</si>
  <si>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</si>
  <si>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</si>
  <si>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</si>
  <si>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</si>
  <si>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</si>
  <si>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</si>
  <si>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</si>
  <si>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</si>
  <si>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</si>
  <si>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</si>
  <si>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</si>
  <si>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</si>
  <si>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</si>
  <si>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</si>
  <si>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</si>
  <si>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</si>
  <si>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</si>
  <si>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</si>
  <si>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</si>
  <si>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</si>
  <si>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</si>
  <si>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</si>
  <si>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</si>
  <si>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</si>
  <si>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</si>
  <si>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</si>
  <si>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</si>
  <si>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</si>
  <si>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</si>
  <si>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</si>
  <si>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</si>
  <si>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</si>
  <si>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</si>
  <si>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</si>
  <si>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</si>
  <si>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</si>
  <si>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</si>
  <si>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</si>
  <si>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</si>
  <si>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</si>
  <si>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</si>
  <si>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</si>
  <si>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</si>
  <si>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</si>
  <si>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</si>
  <si>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</si>
  <si>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</si>
  <si>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</si>
  <si>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</si>
  <si>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</si>
  <si>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</si>
  <si>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</si>
  <si>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</si>
  <si>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</si>
  <si>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</si>
  <si>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</si>
  <si>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</si>
  <si>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</si>
  <si>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</si>
  <si>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</si>
  <si>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</si>
  <si>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</si>
  <si>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</si>
  <si>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</si>
  <si>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</si>
  <si>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</si>
  <si>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</si>
  <si>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</si>
  <si>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</si>
  <si>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</si>
  <si>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</si>
  <si>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</si>
  <si>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</si>
  <si>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</si>
  <si>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</si>
  <si>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</si>
  <si>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</si>
  <si>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</si>
  <si>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</si>
  <si>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</si>
  <si>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</si>
  <si>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</si>
  <si>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</si>
  <si>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</si>
  <si>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</si>
  <si>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</si>
  <si>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</si>
  <si>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</si>
  <si>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</si>
  <si>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</si>
  <si>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</si>
  <si>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</si>
  <si>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</si>
  <si>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</si>
  <si>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</si>
  <si>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</si>
  <si>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</si>
  <si>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</si>
  <si>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</si>
  <si>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</si>
  <si>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</si>
  <si>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</si>
  <si>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</si>
  <si>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</si>
  <si>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</si>
  <si>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</si>
  <si>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</si>
  <si>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</si>
  <si>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</si>
  <si>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</si>
  <si>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</si>
  <si>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</si>
  <si>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</si>
  <si>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</si>
  <si>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</si>
  <si>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</si>
  <si>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</si>
  <si>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</si>
  <si>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</si>
  <si>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</si>
  <si>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</si>
  <si>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</si>
  <si>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</si>
  <si>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</si>
  <si>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</si>
  <si>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</si>
  <si>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</si>
  <si>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</si>
  <si>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</si>
  <si>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</si>
  <si>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</si>
  <si>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</si>
  <si>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</si>
  <si>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</si>
  <si>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</si>
  <si>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</si>
  <si>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</si>
  <si>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</si>
  <si>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</si>
  <si>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</si>
  <si>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</si>
  <si>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</si>
  <si>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</si>
  <si>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</si>
  <si>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</si>
  <si>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</si>
  <si>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</si>
  <si>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</si>
  <si>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</si>
  <si>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</si>
  <si>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</si>
  <si>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</si>
  <si>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</si>
  <si>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</si>
  <si>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</si>
  <si>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</si>
  <si>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</si>
  <si>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</si>
  <si>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</si>
  <si>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</si>
  <si>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</si>
  <si>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</si>
  <si>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</si>
  <si>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</si>
  <si>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</si>
  <si>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</si>
  <si>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</si>
  <si>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</si>
  <si>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</si>
  <si>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</si>
  <si>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</si>
  <si>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</si>
  <si>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</si>
  <si>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</si>
  <si>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</si>
  <si>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</si>
  <si>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</si>
  <si>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</si>
  <si>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</si>
  <si>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</si>
  <si>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</si>
  <si>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</si>
  <si>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</si>
  <si>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</si>
  <si>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</si>
  <si>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</si>
  <si>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</si>
  <si>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</si>
  <si>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</si>
  <si>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</si>
  <si>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</si>
  <si>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</si>
  <si>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</si>
  <si>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</si>
  <si>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</si>
  <si>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</si>
  <si>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</si>
  <si>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</si>
  <si>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</si>
  <si>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</si>
  <si>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</si>
  <si>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</si>
  <si>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</si>
  <si>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</si>
  <si>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</si>
  <si>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</si>
  <si>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</si>
  <si>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</si>
  <si>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</si>
  <si>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</si>
  <si>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</si>
  <si>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</si>
  <si>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</si>
  <si>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</si>
  <si>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</si>
  <si>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</si>
  <si>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</si>
  <si>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</si>
  <si>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</si>
  <si>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</si>
  <si>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</si>
  <si>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</si>
  <si>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</si>
  <si>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</si>
  <si>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</si>
  <si>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</si>
  <si>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</si>
  <si>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</si>
  <si>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</si>
  <si>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</si>
  <si>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</si>
  <si>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</si>
  <si>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</si>
  <si>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</si>
  <si>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</si>
  <si>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</si>
  <si>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</si>
  <si>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</si>
  <si>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</si>
  <si>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</si>
  <si>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</si>
  <si>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</si>
  <si>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</si>
  <si>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</si>
  <si>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</si>
  <si>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</si>
  <si>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</si>
  <si>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</si>
  <si>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</si>
  <si>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</si>
  <si>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</si>
  <si>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</si>
  <si>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</si>
  <si>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</si>
  <si>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</si>
  <si>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</si>
  <si>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</si>
  <si>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</si>
  <si>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</si>
  <si>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</si>
  <si>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</si>
  <si>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</si>
  <si>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</si>
  <si>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</si>
  <si>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</si>
  <si>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</si>
  <si>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</si>
  <si>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</si>
  <si>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</si>
  <si>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</si>
  <si>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</si>
  <si>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</si>
  <si>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</si>
  <si>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</si>
  <si>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</si>
  <si>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</si>
  <si>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</si>
  <si>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</si>
  <si>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</si>
  <si>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</si>
  <si>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</si>
  <si>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</si>
  <si>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</si>
  <si>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</si>
  <si>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</si>
  <si>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</si>
  <si>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</si>
  <si>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</si>
  <si>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</si>
  <si>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</si>
  <si>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</si>
  <si>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</si>
  <si>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</si>
  <si>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</si>
  <si>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</si>
  <si>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</si>
  <si>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</si>
  <si>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</si>
  <si>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</si>
  <si>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</si>
  <si>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</si>
  <si>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</si>
  <si>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</si>
  <si>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</si>
  <si>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</si>
  <si>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</si>
  <si>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</si>
  <si>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</si>
  <si>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</si>
  <si>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</si>
  <si>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</si>
  <si>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</si>
  <si>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</si>
  <si>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</si>
  <si>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</si>
  <si>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</si>
  <si>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</si>
  <si>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</si>
  <si>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</si>
  <si>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</si>
  <si>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</si>
  <si>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</si>
  <si>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</si>
  <si>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</si>
  <si>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</si>
  <si>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</si>
  <si>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</si>
  <si>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</si>
  <si>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</si>
  <si>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</si>
  <si>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</si>
  <si>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</si>
  <si>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</si>
  <si>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</si>
  <si>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</si>
  <si>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</si>
  <si>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</si>
  <si>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</si>
  <si>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</si>
  <si>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</si>
  <si>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</si>
  <si>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</si>
  <si>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</si>
  <si>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</si>
  <si>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</si>
  <si>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</si>
  <si>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</si>
  <si>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</si>
  <si>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</si>
  <si>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</si>
  <si>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</si>
  <si>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</si>
  <si>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</si>
  <si>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</si>
  <si>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</si>
  <si>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</si>
  <si>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</si>
  <si>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</si>
  <si>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</si>
  <si>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</si>
  <si>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</si>
  <si>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</si>
  <si>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</si>
  <si>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</si>
  <si>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</si>
  <si>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</si>
  <si>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</si>
  <si>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</si>
  <si>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</si>
  <si>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</si>
  <si>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</si>
  <si>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</si>
  <si>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</si>
  <si>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</si>
  <si>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</si>
  <si>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</si>
  <si>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</si>
  <si>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</si>
  <si>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</si>
  <si>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</si>
  <si>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</si>
  <si>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</si>
  <si>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</si>
  <si>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</si>
  <si>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</si>
  <si>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</si>
  <si>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</si>
  <si>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</si>
  <si>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</si>
  <si>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</si>
  <si>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</si>
  <si>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</si>
  <si>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</si>
  <si>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</si>
  <si>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</si>
  <si>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</si>
  <si>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</si>
  <si>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</si>
  <si>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</si>
  <si>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</si>
  <si>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</si>
  <si>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</si>
  <si>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</si>
  <si>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</si>
  <si>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</si>
  <si>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</si>
  <si>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</si>
  <si>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</si>
  <si>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</si>
  <si>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</si>
  <si>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</si>
  <si>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</si>
  <si>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</si>
  <si>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</si>
  <si>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</si>
  <si>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</si>
  <si>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</si>
  <si>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</si>
  <si>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</si>
  <si>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</si>
  <si>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</si>
  <si>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</si>
  <si>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</si>
  <si>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</si>
  <si>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</si>
  <si>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</si>
  <si>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</si>
  <si>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</si>
  <si>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</si>
  <si>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</si>
  <si>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</si>
  <si>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</si>
  <si>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</si>
  <si>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</si>
  <si>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</si>
  <si>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</si>
  <si>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</si>
  <si>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</si>
  <si>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</si>
  <si>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</si>
  <si>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</si>
  <si>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</si>
  <si>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</si>
  <si>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</si>
  <si>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</si>
  <si>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</si>
  <si>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</si>
  <si>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</si>
  <si>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</si>
  <si>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</si>
  <si>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</si>
  <si>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</si>
  <si>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</si>
  <si>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</si>
  <si>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</si>
  <si>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</si>
  <si>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</si>
  <si>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</si>
  <si>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</si>
  <si>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</si>
  <si>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</si>
  <si>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</si>
  <si>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</si>
  <si>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</si>
  <si>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</si>
  <si>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</si>
  <si>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</si>
  <si>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</si>
  <si>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</si>
  <si>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</si>
  <si>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</si>
  <si>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</si>
  <si>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</si>
  <si>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</si>
  <si>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</si>
  <si>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</si>
  <si>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</si>
  <si>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</si>
  <si>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</si>
  <si>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</si>
  <si>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</si>
  <si>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</si>
  <si>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</si>
  <si>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</si>
  <si>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</si>
  <si>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</si>
  <si>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</si>
  <si>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</si>
  <si>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</si>
  <si>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</si>
  <si>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</si>
  <si>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</si>
  <si>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</si>
  <si>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</si>
  <si>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</si>
  <si>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</si>
  <si>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</si>
  <si>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</si>
  <si>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</si>
  <si>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</si>
  <si>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</si>
  <si>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</si>
  <si>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</si>
  <si>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</si>
  <si>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</si>
  <si>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</si>
  <si>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</si>
  <si>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</si>
  <si>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</si>
  <si>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</si>
  <si>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</si>
  <si>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</si>
  <si>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</si>
  <si>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</si>
  <si>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</si>
  <si>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</si>
  <si>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</si>
  <si>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</si>
  <si>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</si>
  <si>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</si>
  <si>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</si>
  <si>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</si>
  <si>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</si>
  <si>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</si>
  <si>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</si>
  <si>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</si>
  <si>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</si>
  <si>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</si>
  <si>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</si>
  <si>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</si>
  <si>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</si>
  <si>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</si>
  <si>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</si>
  <si>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</si>
  <si>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</si>
  <si>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</si>
  <si>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</si>
  <si>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</si>
  <si>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</si>
  <si>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</si>
  <si>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</si>
  <si>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</si>
  <si>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</si>
  <si>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</si>
  <si>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</si>
  <si>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</si>
  <si>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</si>
  <si>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</si>
  <si>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</si>
  <si>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</si>
  <si>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</si>
  <si>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</si>
  <si>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</si>
  <si>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</si>
  <si>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</si>
  <si>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</si>
  <si>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</si>
  <si>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</si>
  <si>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</si>
  <si>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</si>
  <si>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</si>
  <si>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</si>
  <si>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</si>
  <si>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</si>
  <si>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</si>
  <si>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</si>
  <si>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</si>
  <si>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</si>
  <si>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</si>
  <si>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</si>
  <si>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</si>
  <si>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</si>
  <si>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</si>
  <si>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</si>
  <si>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</si>
  <si>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</si>
  <si>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</si>
  <si>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</si>
  <si>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</si>
  <si>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</si>
  <si>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</si>
  <si>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</si>
  <si>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</si>
  <si>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</si>
  <si>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</si>
  <si>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</si>
  <si>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</si>
  <si>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</si>
  <si>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</si>
  <si>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</si>
  <si>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</si>
  <si>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</si>
  <si>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</si>
  <si>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</si>
  <si>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</si>
  <si>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</si>
  <si>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</si>
  <si>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</si>
  <si>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</si>
  <si>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</si>
  <si>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</si>
  <si>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</si>
  <si>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</si>
  <si>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</si>
  <si>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</si>
  <si>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</si>
  <si>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</si>
  <si>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</si>
  <si>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</si>
  <si>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</si>
  <si>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</si>
  <si>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</si>
  <si>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</si>
  <si>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</si>
  <si>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</si>
  <si>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</si>
  <si>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</si>
  <si>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</si>
  <si>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</si>
  <si>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</si>
  <si>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</si>
  <si>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</si>
  <si>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</si>
  <si>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</si>
  <si>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</si>
  <si>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</si>
  <si>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</si>
  <si>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</si>
  <si>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</si>
  <si>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</si>
  <si>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</si>
  <si>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</si>
  <si>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</si>
  <si>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</si>
  <si>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</si>
  <si>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</si>
  <si>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</si>
  <si>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</si>
  <si>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</si>
  <si>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</si>
  <si>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</si>
  <si>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</si>
  <si>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</si>
  <si>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</si>
  <si>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</si>
  <si>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</si>
  <si>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</si>
  <si>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</si>
  <si>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</si>
  <si>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</si>
  <si>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</si>
  <si>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</si>
  <si>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</si>
  <si>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</si>
  <si>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</si>
  <si>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</si>
  <si>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</si>
  <si>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</si>
  <si>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</si>
  <si>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</si>
  <si>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</si>
  <si>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</si>
  <si>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</si>
  <si>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</si>
  <si>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</si>
  <si>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</si>
  <si>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</si>
  <si>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</si>
  <si>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</si>
  <si>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</si>
  <si>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</si>
  <si>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</si>
  <si>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</si>
  <si>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</si>
  <si>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</si>
  <si>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</si>
  <si>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</si>
  <si>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</si>
  <si>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</si>
  <si>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</si>
  <si>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</si>
  <si>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</si>
  <si>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</si>
  <si>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</si>
  <si>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</si>
  <si>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</si>
  <si>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</si>
  <si>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</si>
  <si>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</si>
  <si>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</si>
  <si>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</si>
  <si>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</si>
  <si>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</si>
  <si>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</si>
  <si>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</si>
  <si>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</si>
  <si>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</si>
  <si>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</si>
  <si>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</si>
  <si>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</si>
  <si>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</si>
  <si>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</si>
  <si>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</si>
  <si>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</si>
  <si>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</si>
  <si>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</si>
  <si>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</si>
  <si>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</si>
  <si>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</si>
  <si>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</si>
  <si>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</si>
  <si>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</si>
  <si>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</si>
  <si>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</si>
  <si>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</si>
  <si>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</si>
  <si>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</si>
  <si>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</si>
  <si>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</si>
  <si>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</si>
  <si>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</si>
  <si>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</si>
  <si>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</si>
  <si>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</si>
  <si>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</si>
  <si>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</si>
  <si>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</si>
  <si>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</si>
  <si>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</si>
  <si>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</si>
  <si>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</si>
  <si>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</si>
  <si>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</si>
  <si>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</si>
  <si>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</si>
  <si>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</si>
  <si>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</si>
  <si>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</si>
  <si>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</si>
  <si>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</si>
  <si>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</si>
  <si>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</si>
  <si>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</si>
  <si>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</si>
  <si>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</si>
  <si>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</si>
  <si>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</si>
  <si>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</si>
  <si>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</si>
  <si>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</si>
  <si>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</si>
  <si>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</si>
  <si>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</si>
  <si>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</si>
  <si>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</si>
  <si>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</si>
  <si>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</si>
  <si>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</si>
  <si>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</si>
  <si>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</si>
  <si>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</si>
  <si>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</si>
  <si>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</si>
  <si>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</si>
  <si>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</si>
  <si>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</si>
  <si>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</si>
  <si>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</si>
  <si>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</si>
  <si>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</si>
  <si>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</si>
  <si>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</si>
  <si>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</si>
  <si>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</si>
  <si>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</si>
  <si>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</si>
  <si>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</si>
  <si>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</si>
  <si>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</si>
  <si>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</si>
  <si>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</si>
  <si>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</si>
  <si>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</si>
  <si>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</si>
  <si>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</si>
  <si>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</si>
  <si>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</si>
  <si>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</si>
  <si>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</si>
  <si>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</si>
  <si>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</si>
  <si>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</si>
  <si>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</si>
  <si>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</si>
  <si>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</si>
  <si>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</si>
  <si>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</si>
  <si>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</si>
  <si>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</si>
  <si>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</si>
  <si>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</si>
  <si>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</si>
  <si>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</si>
  <si>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</si>
  <si>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</si>
  <si>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</si>
  <si>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</si>
  <si>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</si>
  <si>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</si>
  <si>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</si>
  <si>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</si>
  <si>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</si>
  <si>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</si>
  <si>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</si>
  <si>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</si>
  <si>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</si>
  <si>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</si>
  <si>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</si>
  <si>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</si>
  <si>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</si>
  <si>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</si>
  <si>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</si>
  <si>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</si>
  <si>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</si>
  <si>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</si>
  <si>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</si>
  <si>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</si>
  <si>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</si>
  <si>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★実行順序考慮</t>
    <rPh sb="1" eb="3">
      <t>ジッコウ</t>
    </rPh>
    <rPh sb="3" eb="5">
      <t>ジュンジョ</t>
    </rPh>
    <rPh sb="5" eb="7">
      <t>コウリョ</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</si>
  <si>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</si>
  <si>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</si>
  <si>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</si>
  <si>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</si>
  <si>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</si>
  <si>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</si>
  <si>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</si>
  <si>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★前提明記</t>
    <rPh sb="1" eb="3">
      <t>ゼンテイ</t>
    </rPh>
    <rPh sb="3" eb="5">
      <t>メイキ</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</si>
  <si>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</si>
  <si>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</si>
  <si>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</si>
  <si>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</si>
  <si>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</si>
  <si>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</si>
  <si>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</si>
  <si>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</si>
  <si>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</si>
  <si>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</si>
  <si>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</si>
  <si>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</si>
  <si>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</si>
  <si>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</si>
  <si>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</si>
  <si>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</si>
  <si>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</si>
  <si>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</si>
  <si>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</si>
  <si>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</si>
  <si>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</si>
  <si>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</si>
  <si>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</si>
  <si>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</si>
  <si>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</si>
  <si>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</si>
  <si>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</si>
  <si>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</si>
  <si>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</si>
  <si>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</si>
  <si>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</si>
  <si>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</si>
  <si>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</si>
  <si>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</si>
  <si>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</si>
  <si>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</si>
  <si>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★条件付き書式作成</t>
    <rPh sb="1" eb="4">
      <t>ジョウケンツ</t>
    </rPh>
    <rPh sb="5" eb="7">
      <t>ショシキ</t>
    </rPh>
    <rPh sb="7" eb="9">
      <t>サクセイ</t>
    </rPh>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</si>
  <si>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</si>
  <si>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</si>
  <si>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</si>
  <si>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</si>
  <si>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</si>
  <si>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</si>
  <si>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</si>
  <si>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</si>
  <si>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</si>
  <si>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</si>
  <si>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</si>
  <si>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</si>
  <si>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</si>
  <si>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</si>
  <si>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</si>
  <si>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</si>
  <si>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</si>
  <si>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</si>
  <si>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</si>
  <si>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</si>
  <si>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</si>
  <si>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</si>
  <si>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</si>
  <si>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</si>
  <si>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</si>
  <si>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</si>
  <si>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</si>
  <si>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</si>
  <si>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</si>
  <si>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</si>
  <si>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</si>
  <si>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</si>
  <si>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</si>
  <si>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</si>
  <si>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</si>
  <si>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</si>
  <si>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</si>
  <si>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</si>
  <si>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</si>
  <si>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</si>
  <si>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</si>
  <si>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</si>
  <si>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</si>
  <si>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</si>
  <si>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</si>
  <si>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</si>
  <si>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</si>
  <si>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</si>
  <si>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</si>
  <si>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</si>
  <si>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</si>
  <si>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</si>
  <si>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</si>
  <si>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</si>
  <si>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</si>
  <si>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</si>
  <si>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</si>
  <si>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</si>
  <si>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</si>
  <si>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</si>
  <si>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</si>
  <si>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</si>
  <si>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</si>
  <si>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</si>
  <si>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</si>
  <si>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</si>
  <si>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</si>
  <si>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</si>
  <si>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</si>
  <si>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</si>
  <si>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</si>
  <si>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</si>
  <si>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</si>
  <si>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</si>
  <si>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</si>
  <si>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</si>
  <si>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</si>
  <si>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</si>
  <si>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</si>
  <si>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</si>
  <si>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</si>
  <si>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</si>
  <si>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</si>
  <si>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</si>
  <si>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</si>
  <si>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</si>
  <si>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</si>
  <si>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</si>
  <si>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</si>
  <si>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</si>
  <si>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</si>
  <si>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</si>
  <si>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</si>
  <si>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</si>
  <si>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</si>
  <si>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</si>
  <si>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</si>
  <si>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</si>
  <si>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</si>
  <si>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</si>
  <si>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</si>
  <si>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</si>
  <si>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</si>
  <si>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</si>
  <si>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</si>
  <si>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</si>
  <si>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</si>
  <si>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</si>
  <si>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</si>
  <si>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</si>
  <si>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</si>
  <si>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</si>
  <si>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</si>
  <si>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</si>
  <si>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</si>
  <si>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</si>
  <si>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</si>
  <si>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</si>
  <si>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</si>
  <si>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</si>
  <si>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</si>
  <si>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</si>
  <si>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</si>
  <si>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</si>
  <si>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</si>
  <si>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</si>
  <si>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</si>
  <si>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</si>
  <si>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</si>
  <si>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</si>
  <si>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</si>
  <si>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%USERPROFILE%</t>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</si>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</sst>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3">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Fill="1" applyBorder="1" applyAlignment="1">
      <alignment horizontal="center" vertical="top"/>
    </xf>
    <xf numFmtId="0" fontId="10" fillId="0" borderId="7" xfId="1" applyFont="1" applyFill="1" applyBorder="1" applyAlignment="1">
      <alignment horizontal="center" vertical="top"/>
    </xf>
    <xf numFmtId="0" fontId="0" fillId="0" borderId="2" xfId="0" applyFill="1" applyBorder="1">
      <alignment vertical="center"/>
    </xf>
    <xf numFmtId="0" fontId="5" fillId="0" borderId="2" xfId="0" applyFont="1" applyFill="1" applyBorder="1">
      <alignment vertical="center"/>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3">
    <dxf>
      <fill>
        <patternFill>
          <bgColor theme="0" tint="-0.24994659260841701"/>
        </patternFill>
      </fill>
    </dxf>
    <dxf>
      <fill>
        <patternFill>
          <bgColor theme="0" tint="-0.24994659260841701"/>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7" Type="http://schemas.openxmlformats.org/officeDocument/2006/relationships/comments" Target="../comments3.x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7"/>
  <sheetViews>
    <sheetView showGridLines="0" view="pageBreakPreview" zoomScaleNormal="115" zoomScaleSheetLayoutView="100" workbookViewId="0">
      <selection activeCell="E27" sqref="E27"/>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1006</v>
      </c>
      <c r="F1" s="106"/>
      <c r="I1" s="107" t="s">
        <v>29</v>
      </c>
    </row>
    <row r="2" spans="1:13">
      <c r="A2" s="109" t="s">
        <v>32</v>
      </c>
      <c r="B2" s="110" t="s">
        <v>172</v>
      </c>
      <c r="C2" s="111" t="s">
        <v>173</v>
      </c>
      <c r="D2" s="109" t="s">
        <v>576</v>
      </c>
      <c r="E2" s="110" t="s">
        <v>1004</v>
      </c>
      <c r="F2" s="111" t="s">
        <v>1005</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1050</v>
      </c>
      <c r="B4" s="118" t="s">
        <v>0</v>
      </c>
      <c r="C4" s="119" t="s">
        <v>156</v>
      </c>
      <c r="D4" s="120" t="s">
        <v>1023</v>
      </c>
      <c r="E4" s="149"/>
      <c r="F4" s="150"/>
      <c r="G4" s="121"/>
      <c r="H4" s="122" t="s">
        <v>1148</v>
      </c>
      <c r="I4" s="107" t="s">
        <v>29</v>
      </c>
      <c r="J4" s="108"/>
      <c r="M4" s="108"/>
    </row>
    <row r="5" spans="1:13" s="108" customFormat="1">
      <c r="A5" s="117" t="s">
        <v>1056</v>
      </c>
      <c r="B5" s="118" t="s">
        <v>156</v>
      </c>
      <c r="C5" s="119" t="s">
        <v>156</v>
      </c>
      <c r="D5" s="120" t="s">
        <v>1055</v>
      </c>
      <c r="E5" s="149" t="s">
        <v>40</v>
      </c>
      <c r="F5" s="150"/>
      <c r="G5" s="123" t="s">
        <v>150</v>
      </c>
      <c r="H5" s="121" t="s">
        <v>1079</v>
      </c>
      <c r="I5" s="108" t="s">
        <v>29</v>
      </c>
      <c r="J5" s="107"/>
      <c r="K5" s="107"/>
      <c r="L5" s="107"/>
      <c r="M5" s="107"/>
    </row>
    <row r="6" spans="1:13" s="108" customFormat="1">
      <c r="A6" s="117" t="s">
        <v>1056</v>
      </c>
      <c r="B6" s="118" t="s">
        <v>156</v>
      </c>
      <c r="C6" s="119" t="s">
        <v>156</v>
      </c>
      <c r="D6" s="120" t="s">
        <v>1054</v>
      </c>
      <c r="E6" s="149" t="s">
        <v>40</v>
      </c>
      <c r="F6" s="150"/>
      <c r="G6" s="123" t="s">
        <v>151</v>
      </c>
      <c r="H6" s="121"/>
      <c r="I6" s="108" t="s">
        <v>29</v>
      </c>
      <c r="J6" s="107"/>
      <c r="K6" s="107"/>
      <c r="L6" s="107"/>
      <c r="M6" s="107"/>
    </row>
    <row r="7" spans="1:13" s="108" customFormat="1">
      <c r="A7" s="117" t="s">
        <v>1056</v>
      </c>
      <c r="B7" s="118" t="s">
        <v>156</v>
      </c>
      <c r="C7" s="119" t="s">
        <v>156</v>
      </c>
      <c r="D7" s="120" t="s">
        <v>1053</v>
      </c>
      <c r="E7" s="149" t="s">
        <v>40</v>
      </c>
      <c r="F7" s="150"/>
      <c r="G7" s="123" t="s">
        <v>152</v>
      </c>
      <c r="H7" s="121"/>
      <c r="I7" s="108" t="s">
        <v>29</v>
      </c>
      <c r="J7" s="107"/>
      <c r="K7" s="107"/>
      <c r="L7" s="107"/>
      <c r="M7" s="107"/>
    </row>
    <row r="8" spans="1:13">
      <c r="A8" s="117" t="s">
        <v>1049</v>
      </c>
      <c r="B8" s="118" t="s">
        <v>156</v>
      </c>
      <c r="C8" s="119" t="s">
        <v>156</v>
      </c>
      <c r="D8" s="120" t="s">
        <v>50</v>
      </c>
      <c r="E8" s="149" t="s">
        <v>980</v>
      </c>
      <c r="F8" s="150"/>
      <c r="G8" s="121" t="s">
        <v>1020</v>
      </c>
      <c r="H8" s="121"/>
      <c r="I8" s="108" t="s">
        <v>29</v>
      </c>
    </row>
    <row r="9" spans="1:13" s="108" customFormat="1">
      <c r="A9" s="117" t="s">
        <v>1066</v>
      </c>
      <c r="B9" s="118" t="s">
        <v>156</v>
      </c>
      <c r="C9" s="119" t="s">
        <v>28</v>
      </c>
      <c r="D9" s="120" t="s">
        <v>1057</v>
      </c>
      <c r="E9" s="149" t="s">
        <v>40</v>
      </c>
      <c r="F9" s="150"/>
      <c r="G9" s="121" t="s">
        <v>1010</v>
      </c>
      <c r="H9" s="121"/>
      <c r="I9" s="108" t="s">
        <v>29</v>
      </c>
      <c r="J9" s="107"/>
      <c r="K9" s="107"/>
      <c r="L9" s="107"/>
      <c r="M9" s="107"/>
    </row>
    <row r="10" spans="1:13" s="108" customFormat="1">
      <c r="A10" s="117" t="s">
        <v>1066</v>
      </c>
      <c r="B10" s="118" t="s">
        <v>156</v>
      </c>
      <c r="C10" s="119" t="s">
        <v>28</v>
      </c>
      <c r="D10" s="120" t="s">
        <v>1058</v>
      </c>
      <c r="E10" s="149" t="s">
        <v>40</v>
      </c>
      <c r="F10" s="150"/>
      <c r="G10" s="121" t="s">
        <v>1011</v>
      </c>
      <c r="H10" s="121"/>
      <c r="I10" s="108" t="s">
        <v>29</v>
      </c>
      <c r="J10" s="107"/>
      <c r="K10" s="107"/>
      <c r="L10" s="107"/>
      <c r="M10" s="107"/>
    </row>
    <row r="11" spans="1:13" s="108" customFormat="1">
      <c r="A11" s="117" t="s">
        <v>1066</v>
      </c>
      <c r="B11" s="118" t="s">
        <v>156</v>
      </c>
      <c r="C11" s="119" t="s">
        <v>28</v>
      </c>
      <c r="D11" s="120" t="s">
        <v>1059</v>
      </c>
      <c r="E11" s="149" t="s">
        <v>40</v>
      </c>
      <c r="F11" s="150"/>
      <c r="G11" s="121" t="s">
        <v>1012</v>
      </c>
      <c r="H11" s="121"/>
      <c r="I11" s="108" t="s">
        <v>29</v>
      </c>
      <c r="J11" s="107"/>
      <c r="K11" s="107"/>
      <c r="L11" s="107"/>
      <c r="M11" s="107"/>
    </row>
    <row r="12" spans="1:13" s="108" customFormat="1">
      <c r="A12" s="117" t="s">
        <v>1066</v>
      </c>
      <c r="B12" s="118" t="s">
        <v>156</v>
      </c>
      <c r="C12" s="119" t="s">
        <v>28</v>
      </c>
      <c r="D12" s="120" t="s">
        <v>1060</v>
      </c>
      <c r="E12" s="149" t="s">
        <v>40</v>
      </c>
      <c r="F12" s="150"/>
      <c r="G12" s="121" t="s">
        <v>1013</v>
      </c>
      <c r="H12" s="121"/>
      <c r="I12" s="108" t="s">
        <v>29</v>
      </c>
      <c r="J12" s="107"/>
      <c r="K12" s="107"/>
      <c r="L12" s="107"/>
      <c r="M12" s="107"/>
    </row>
    <row r="13" spans="1:13" s="108" customFormat="1">
      <c r="A13" s="117" t="s">
        <v>1066</v>
      </c>
      <c r="B13" s="118" t="s">
        <v>156</v>
      </c>
      <c r="C13" s="119" t="s">
        <v>28</v>
      </c>
      <c r="D13" s="120" t="s">
        <v>1061</v>
      </c>
      <c r="E13" s="149" t="s">
        <v>40</v>
      </c>
      <c r="F13" s="150"/>
      <c r="G13" s="121" t="s">
        <v>1014</v>
      </c>
      <c r="H13" s="121"/>
      <c r="I13" s="108" t="s">
        <v>29</v>
      </c>
      <c r="J13" s="107"/>
      <c r="K13" s="107"/>
      <c r="L13" s="107"/>
      <c r="M13" s="107"/>
    </row>
    <row r="14" spans="1:13" s="108" customFormat="1">
      <c r="A14" s="117" t="s">
        <v>1066</v>
      </c>
      <c r="B14" s="118" t="s">
        <v>156</v>
      </c>
      <c r="C14" s="119" t="s">
        <v>28</v>
      </c>
      <c r="D14" s="120" t="s">
        <v>1062</v>
      </c>
      <c r="E14" s="149" t="s">
        <v>40</v>
      </c>
      <c r="F14" s="150"/>
      <c r="G14" s="121" t="s">
        <v>1078</v>
      </c>
      <c r="H14" s="121"/>
      <c r="I14" s="108" t="s">
        <v>29</v>
      </c>
      <c r="J14" s="107"/>
      <c r="K14" s="107"/>
      <c r="L14" s="107"/>
      <c r="M14" s="107"/>
    </row>
    <row r="15" spans="1:13" s="108" customFormat="1">
      <c r="A15" s="117" t="s">
        <v>1066</v>
      </c>
      <c r="B15" s="118" t="s">
        <v>156</v>
      </c>
      <c r="C15" s="119" t="s">
        <v>28</v>
      </c>
      <c r="D15" s="120" t="s">
        <v>1063</v>
      </c>
      <c r="E15" s="149" t="s">
        <v>40</v>
      </c>
      <c r="F15" s="150"/>
      <c r="G15" s="121" t="s">
        <v>1015</v>
      </c>
      <c r="H15" s="121"/>
      <c r="I15" s="108" t="s">
        <v>29</v>
      </c>
      <c r="J15" s="107"/>
      <c r="K15" s="107"/>
      <c r="L15" s="107"/>
      <c r="M15" s="107"/>
    </row>
    <row r="16" spans="1:13" s="108" customFormat="1">
      <c r="A16" s="117" t="s">
        <v>1066</v>
      </c>
      <c r="B16" s="118" t="s">
        <v>156</v>
      </c>
      <c r="C16" s="119" t="s">
        <v>28</v>
      </c>
      <c r="D16" s="120" t="s">
        <v>1064</v>
      </c>
      <c r="E16" s="149" t="s">
        <v>40</v>
      </c>
      <c r="F16" s="150"/>
      <c r="G16" s="121" t="s">
        <v>1016</v>
      </c>
      <c r="H16" s="121"/>
      <c r="I16" s="108" t="s">
        <v>29</v>
      </c>
      <c r="J16" s="107"/>
      <c r="K16" s="107"/>
      <c r="L16" s="107"/>
      <c r="M16" s="107"/>
    </row>
    <row r="17" spans="1:13" s="108" customFormat="1">
      <c r="A17" s="117" t="s">
        <v>1066</v>
      </c>
      <c r="B17" s="118" t="s">
        <v>156</v>
      </c>
      <c r="C17" s="119" t="s">
        <v>28</v>
      </c>
      <c r="D17" s="120" t="s">
        <v>1065</v>
      </c>
      <c r="E17" s="149" t="s">
        <v>40</v>
      </c>
      <c r="F17" s="150"/>
      <c r="G17" s="121" t="s">
        <v>1017</v>
      </c>
      <c r="H17" s="121"/>
      <c r="I17" s="108" t="s">
        <v>29</v>
      </c>
      <c r="J17" s="107"/>
      <c r="K17" s="107"/>
      <c r="L17" s="107"/>
      <c r="M17" s="107"/>
    </row>
    <row r="18" spans="1:13" s="108" customFormat="1">
      <c r="A18" s="117" t="s">
        <v>1056</v>
      </c>
      <c r="B18" s="118" t="s">
        <v>156</v>
      </c>
      <c r="C18" s="119" t="s">
        <v>28</v>
      </c>
      <c r="D18" s="120" t="s">
        <v>1009</v>
      </c>
      <c r="E18" s="149" t="s">
        <v>40</v>
      </c>
      <c r="F18" s="150"/>
      <c r="G18" s="121"/>
      <c r="H18" s="121"/>
      <c r="I18" s="108" t="s">
        <v>29</v>
      </c>
      <c r="J18" s="107"/>
      <c r="K18" s="107"/>
      <c r="L18" s="107"/>
      <c r="M18" s="107"/>
    </row>
    <row r="19" spans="1:13" s="108" customFormat="1">
      <c r="A19" s="117" t="s">
        <v>1056</v>
      </c>
      <c r="B19" s="118" t="s">
        <v>156</v>
      </c>
      <c r="C19" s="119" t="s">
        <v>28</v>
      </c>
      <c r="D19" s="120" t="s">
        <v>1085</v>
      </c>
      <c r="E19" s="149" t="s">
        <v>40</v>
      </c>
      <c r="F19" s="150"/>
      <c r="G19" s="124" t="s">
        <v>1086</v>
      </c>
      <c r="H19" s="121"/>
      <c r="I19" s="108" t="s">
        <v>29</v>
      </c>
      <c r="J19" s="107"/>
      <c r="K19" s="107"/>
      <c r="L19" s="107"/>
      <c r="M19" s="107"/>
    </row>
    <row r="20" spans="1:13" s="108" customFormat="1">
      <c r="A20" s="117" t="s">
        <v>1056</v>
      </c>
      <c r="B20" s="118" t="s">
        <v>156</v>
      </c>
      <c r="C20" s="119" t="s">
        <v>28</v>
      </c>
      <c r="D20" s="120" t="s">
        <v>1084</v>
      </c>
      <c r="E20" s="149" t="s">
        <v>40</v>
      </c>
      <c r="F20" s="150"/>
      <c r="G20" s="124" t="s">
        <v>1087</v>
      </c>
      <c r="H20" s="121"/>
      <c r="I20" s="108" t="s">
        <v>29</v>
      </c>
      <c r="J20" s="107"/>
      <c r="K20" s="107"/>
      <c r="L20" s="107"/>
      <c r="M20" s="107"/>
    </row>
    <row r="21" spans="1:13" s="108" customFormat="1">
      <c r="A21" s="117" t="s">
        <v>1056</v>
      </c>
      <c r="B21" s="118" t="s">
        <v>156</v>
      </c>
      <c r="C21" s="119" t="s">
        <v>28</v>
      </c>
      <c r="D21" s="120" t="s">
        <v>1080</v>
      </c>
      <c r="E21" s="149" t="s">
        <v>40</v>
      </c>
      <c r="F21" s="150"/>
      <c r="G21" s="124" t="s">
        <v>1092</v>
      </c>
      <c r="H21" s="121"/>
      <c r="I21" s="108" t="s">
        <v>29</v>
      </c>
      <c r="J21" s="107"/>
      <c r="K21" s="107"/>
      <c r="L21" s="107"/>
      <c r="M21" s="107"/>
    </row>
    <row r="22" spans="1:13" s="108" customFormat="1">
      <c r="A22" s="117" t="s">
        <v>1056</v>
      </c>
      <c r="B22" s="118" t="s">
        <v>156</v>
      </c>
      <c r="C22" s="119" t="s">
        <v>28</v>
      </c>
      <c r="D22" s="120" t="s">
        <v>1081</v>
      </c>
      <c r="E22" s="149" t="s">
        <v>40</v>
      </c>
      <c r="F22" s="150"/>
      <c r="G22" s="124" t="s">
        <v>1091</v>
      </c>
      <c r="H22" s="121"/>
      <c r="I22" s="108" t="s">
        <v>29</v>
      </c>
      <c r="J22" s="107"/>
      <c r="K22" s="107"/>
      <c r="L22" s="107"/>
      <c r="M22" s="107"/>
    </row>
    <row r="23" spans="1:13" s="108" customFormat="1">
      <c r="A23" s="117" t="s">
        <v>1056</v>
      </c>
      <c r="B23" s="118" t="s">
        <v>156</v>
      </c>
      <c r="C23" s="119" t="s">
        <v>28</v>
      </c>
      <c r="D23" s="120" t="s">
        <v>1082</v>
      </c>
      <c r="E23" s="149" t="s">
        <v>40</v>
      </c>
      <c r="F23" s="150"/>
      <c r="G23" s="124" t="s">
        <v>1090</v>
      </c>
      <c r="H23" s="121"/>
      <c r="I23" s="108" t="s">
        <v>29</v>
      </c>
      <c r="J23" s="107"/>
      <c r="K23" s="107"/>
      <c r="L23" s="107"/>
      <c r="M23" s="107"/>
    </row>
    <row r="24" spans="1:13" s="108" customFormat="1">
      <c r="A24" s="117" t="s">
        <v>1056</v>
      </c>
      <c r="B24" s="118" t="s">
        <v>156</v>
      </c>
      <c r="C24" s="119" t="s">
        <v>28</v>
      </c>
      <c r="D24" s="120" t="s">
        <v>1083</v>
      </c>
      <c r="E24" s="149" t="s">
        <v>40</v>
      </c>
      <c r="F24" s="150"/>
      <c r="G24" s="124" t="s">
        <v>1088</v>
      </c>
      <c r="H24" s="121"/>
      <c r="I24" s="108" t="s">
        <v>29</v>
      </c>
      <c r="J24" s="107"/>
      <c r="K24" s="107"/>
      <c r="L24" s="107"/>
      <c r="M24" s="107"/>
    </row>
    <row r="25" spans="1:13" s="108" customFormat="1">
      <c r="A25" s="117" t="s">
        <v>1056</v>
      </c>
      <c r="B25" s="118" t="s">
        <v>156</v>
      </c>
      <c r="C25" s="119" t="s">
        <v>28</v>
      </c>
      <c r="D25" s="125" t="s">
        <v>1089</v>
      </c>
      <c r="E25" s="149" t="s">
        <v>40</v>
      </c>
      <c r="F25" s="150"/>
      <c r="G25" s="126"/>
      <c r="H25" s="121"/>
      <c r="I25" s="108" t="s">
        <v>29</v>
      </c>
      <c r="J25" s="107"/>
      <c r="K25" s="107"/>
      <c r="L25" s="107"/>
      <c r="M25" s="107"/>
    </row>
    <row r="26" spans="1:13">
      <c r="A26" s="117" t="s">
        <v>1018</v>
      </c>
      <c r="B26" s="118" t="s">
        <v>0</v>
      </c>
      <c r="C26" s="119" t="s">
        <v>156</v>
      </c>
      <c r="D26" s="120" t="s">
        <v>1003</v>
      </c>
      <c r="E26" s="149"/>
      <c r="F26" s="150"/>
      <c r="G26" s="121"/>
      <c r="H26" s="121"/>
      <c r="I26" s="107" t="s">
        <v>29</v>
      </c>
      <c r="J26" s="108"/>
    </row>
    <row r="27" spans="1:13">
      <c r="A27" s="117" t="s">
        <v>1018</v>
      </c>
      <c r="B27" s="118" t="s">
        <v>0</v>
      </c>
      <c r="C27" s="119" t="s">
        <v>156</v>
      </c>
      <c r="D27" s="120" t="s">
        <v>1035</v>
      </c>
      <c r="E27" s="149"/>
      <c r="F27" s="150"/>
      <c r="G27" s="121"/>
      <c r="H27" s="121"/>
      <c r="I27" s="107" t="s">
        <v>29</v>
      </c>
      <c r="J27" s="108"/>
    </row>
    <row r="28" spans="1:13">
      <c r="A28" s="117" t="s">
        <v>1018</v>
      </c>
      <c r="B28" s="118" t="s">
        <v>28</v>
      </c>
      <c r="C28" s="119" t="s">
        <v>156</v>
      </c>
      <c r="D28" s="120" t="s">
        <v>57</v>
      </c>
      <c r="E28" s="149"/>
      <c r="F28" s="150"/>
      <c r="G28" s="121"/>
      <c r="H28" s="121"/>
      <c r="I28" s="107" t="s">
        <v>29</v>
      </c>
      <c r="J28" s="108"/>
    </row>
    <row r="29" spans="1:13">
      <c r="A29" s="117" t="s">
        <v>1018</v>
      </c>
      <c r="B29" s="118" t="s">
        <v>28</v>
      </c>
      <c r="C29" s="119" t="s">
        <v>156</v>
      </c>
      <c r="D29" s="120" t="s">
        <v>1034</v>
      </c>
      <c r="E29" s="149"/>
      <c r="F29" s="150"/>
      <c r="G29" s="121"/>
      <c r="H29" s="121"/>
      <c r="I29" s="107" t="s">
        <v>29</v>
      </c>
      <c r="J29" s="108"/>
    </row>
    <row r="30" spans="1:13">
      <c r="A30" s="117" t="s">
        <v>1049</v>
      </c>
      <c r="B30" s="118" t="s">
        <v>0</v>
      </c>
      <c r="C30" s="119" t="s">
        <v>156</v>
      </c>
      <c r="D30" s="120" t="s">
        <v>1039</v>
      </c>
      <c r="E30" s="149"/>
      <c r="F30" s="150"/>
      <c r="G30" s="121"/>
      <c r="H30" s="122" t="s">
        <v>1115</v>
      </c>
      <c r="I30" s="107" t="s">
        <v>29</v>
      </c>
      <c r="J30" s="108"/>
    </row>
    <row r="31" spans="1:13">
      <c r="A31" s="117" t="s">
        <v>1049</v>
      </c>
      <c r="B31" s="118" t="s">
        <v>0</v>
      </c>
      <c r="C31" s="119" t="s">
        <v>156</v>
      </c>
      <c r="D31" s="120" t="s">
        <v>1040</v>
      </c>
      <c r="E31" s="149"/>
      <c r="F31" s="150"/>
      <c r="G31" s="121"/>
      <c r="H31" s="122" t="s">
        <v>1116</v>
      </c>
      <c r="I31" s="107" t="s">
        <v>29</v>
      </c>
      <c r="J31" s="108"/>
    </row>
    <row r="32" spans="1:13">
      <c r="A32" s="117" t="s">
        <v>1049</v>
      </c>
      <c r="B32" s="118" t="s">
        <v>0</v>
      </c>
      <c r="C32" s="119" t="s">
        <v>156</v>
      </c>
      <c r="D32" s="120" t="s">
        <v>1041</v>
      </c>
      <c r="E32" s="149"/>
      <c r="F32" s="150"/>
      <c r="G32" s="121"/>
      <c r="H32" s="122" t="s">
        <v>1117</v>
      </c>
      <c r="I32" s="107" t="s">
        <v>29</v>
      </c>
      <c r="J32" s="108"/>
    </row>
    <row r="33" spans="1:13">
      <c r="A33" s="117" t="s">
        <v>1049</v>
      </c>
      <c r="B33" s="118" t="s">
        <v>0</v>
      </c>
      <c r="C33" s="119" t="s">
        <v>156</v>
      </c>
      <c r="D33" s="120" t="s">
        <v>1042</v>
      </c>
      <c r="E33" s="149"/>
      <c r="F33" s="150"/>
      <c r="G33" s="121"/>
      <c r="H33" s="122" t="s">
        <v>1118</v>
      </c>
      <c r="I33" s="107" t="s">
        <v>29</v>
      </c>
      <c r="J33" s="108"/>
    </row>
    <row r="34" spans="1:13">
      <c r="A34" s="117" t="s">
        <v>1049</v>
      </c>
      <c r="B34" s="118" t="s">
        <v>0</v>
      </c>
      <c r="C34" s="119" t="s">
        <v>156</v>
      </c>
      <c r="D34" s="120" t="s">
        <v>1043</v>
      </c>
      <c r="E34" s="149"/>
      <c r="F34" s="150"/>
      <c r="G34" s="121"/>
      <c r="H34" s="122" t="s">
        <v>1119</v>
      </c>
      <c r="I34" s="107" t="s">
        <v>29</v>
      </c>
      <c r="J34" s="108"/>
    </row>
    <row r="35" spans="1:13">
      <c r="A35" s="117" t="s">
        <v>1049</v>
      </c>
      <c r="B35" s="118" t="s">
        <v>0</v>
      </c>
      <c r="C35" s="119" t="s">
        <v>156</v>
      </c>
      <c r="D35" s="120" t="s">
        <v>1044</v>
      </c>
      <c r="E35" s="149"/>
      <c r="F35" s="150"/>
      <c r="G35" s="121"/>
      <c r="H35" s="122" t="s">
        <v>1120</v>
      </c>
      <c r="I35" s="107" t="s">
        <v>29</v>
      </c>
      <c r="J35" s="108"/>
    </row>
    <row r="36" spans="1:13">
      <c r="A36" s="117" t="s">
        <v>1049</v>
      </c>
      <c r="B36" s="118" t="s">
        <v>0</v>
      </c>
      <c r="C36" s="119" t="s">
        <v>156</v>
      </c>
      <c r="D36" s="120" t="s">
        <v>1045</v>
      </c>
      <c r="E36" s="149"/>
      <c r="F36" s="150"/>
      <c r="G36" s="121"/>
      <c r="H36" s="122" t="s">
        <v>1121</v>
      </c>
      <c r="I36" s="107" t="s">
        <v>29</v>
      </c>
      <c r="J36" s="108"/>
    </row>
    <row r="37" spans="1:13">
      <c r="A37" s="117" t="s">
        <v>1049</v>
      </c>
      <c r="B37" s="118" t="s">
        <v>0</v>
      </c>
      <c r="C37" s="119" t="s">
        <v>156</v>
      </c>
      <c r="D37" s="120" t="s">
        <v>1046</v>
      </c>
      <c r="E37" s="149"/>
      <c r="F37" s="150"/>
      <c r="G37" s="121"/>
      <c r="H37" s="122" t="s">
        <v>1122</v>
      </c>
      <c r="I37" s="107" t="s">
        <v>29</v>
      </c>
      <c r="J37" s="108"/>
    </row>
    <row r="38" spans="1:13">
      <c r="A38" s="117" t="s">
        <v>1049</v>
      </c>
      <c r="B38" s="118" t="s">
        <v>0</v>
      </c>
      <c r="C38" s="119" t="s">
        <v>156</v>
      </c>
      <c r="D38" s="120" t="s">
        <v>1047</v>
      </c>
      <c r="E38" s="149"/>
      <c r="F38" s="150"/>
      <c r="G38" s="121"/>
      <c r="H38" s="123" t="s">
        <v>1025</v>
      </c>
      <c r="I38" s="107" t="s">
        <v>29</v>
      </c>
      <c r="J38" s="108"/>
    </row>
    <row r="39" spans="1:13">
      <c r="A39" s="117" t="s">
        <v>1049</v>
      </c>
      <c r="B39" s="118" t="s">
        <v>0</v>
      </c>
      <c r="C39" s="119" t="s">
        <v>156</v>
      </c>
      <c r="D39" s="120" t="s">
        <v>1048</v>
      </c>
      <c r="E39" s="149"/>
      <c r="F39" s="150"/>
      <c r="G39" s="121"/>
      <c r="H39" s="122" t="s">
        <v>1025</v>
      </c>
      <c r="I39" s="107" t="s">
        <v>29</v>
      </c>
      <c r="J39" s="108"/>
    </row>
    <row r="40" spans="1:13">
      <c r="A40" s="117" t="s">
        <v>1049</v>
      </c>
      <c r="B40" s="118" t="s">
        <v>156</v>
      </c>
      <c r="C40" s="119" t="s">
        <v>156</v>
      </c>
      <c r="D40" s="120" t="s">
        <v>1026</v>
      </c>
      <c r="E40" s="149" t="s">
        <v>980</v>
      </c>
      <c r="F40" s="150"/>
      <c r="G40" s="121"/>
      <c r="H40" s="121" t="s">
        <v>915</v>
      </c>
      <c r="I40" s="108" t="s">
        <v>29</v>
      </c>
    </row>
    <row r="41" spans="1:13">
      <c r="A41" s="117" t="s">
        <v>1049</v>
      </c>
      <c r="B41" s="118" t="s">
        <v>156</v>
      </c>
      <c r="C41" s="119" t="s">
        <v>156</v>
      </c>
      <c r="D41" s="120" t="s">
        <v>1019</v>
      </c>
      <c r="E41" s="149" t="s">
        <v>980</v>
      </c>
      <c r="F41" s="150"/>
      <c r="G41" s="121" t="s">
        <v>996</v>
      </c>
      <c r="H41" s="121"/>
      <c r="I41" s="108" t="s">
        <v>29</v>
      </c>
    </row>
    <row r="42" spans="1:13" s="108" customFormat="1">
      <c r="A42" s="117" t="s">
        <v>1049</v>
      </c>
      <c r="B42" s="118" t="s">
        <v>156</v>
      </c>
      <c r="C42" s="119" t="s">
        <v>0</v>
      </c>
      <c r="D42" s="120" t="s">
        <v>1008</v>
      </c>
      <c r="E42" s="149" t="s">
        <v>40</v>
      </c>
      <c r="F42" s="150"/>
      <c r="G42" s="121"/>
      <c r="H42" s="121"/>
      <c r="I42" s="108" t="s">
        <v>29</v>
      </c>
      <c r="J42" s="107"/>
      <c r="K42" s="107"/>
      <c r="L42" s="107"/>
      <c r="M42" s="107"/>
    </row>
    <row r="43" spans="1:13">
      <c r="A43" s="117" t="s">
        <v>1049</v>
      </c>
      <c r="B43" s="118" t="s">
        <v>156</v>
      </c>
      <c r="C43" s="119" t="s">
        <v>156</v>
      </c>
      <c r="D43" s="120" t="s">
        <v>157</v>
      </c>
      <c r="E43" s="149" t="s">
        <v>980</v>
      </c>
      <c r="F43" s="150"/>
      <c r="G43" s="121"/>
      <c r="H43" s="121"/>
      <c r="I43" s="108" t="s">
        <v>29</v>
      </c>
    </row>
    <row r="44" spans="1:13" s="108" customFormat="1">
      <c r="A44" s="117" t="s">
        <v>1049</v>
      </c>
      <c r="B44" s="118" t="s">
        <v>156</v>
      </c>
      <c r="C44" s="119" t="s">
        <v>156</v>
      </c>
      <c r="D44" s="120" t="s">
        <v>1031</v>
      </c>
      <c r="E44" s="149" t="s">
        <v>40</v>
      </c>
      <c r="F44" s="150"/>
      <c r="G44" s="121"/>
      <c r="H44" s="123" t="s">
        <v>148</v>
      </c>
      <c r="I44" s="108" t="s">
        <v>29</v>
      </c>
      <c r="J44" s="107"/>
      <c r="K44" s="107"/>
      <c r="L44" s="107"/>
      <c r="M44" s="107"/>
    </row>
    <row r="45" spans="1:13" s="108" customFormat="1">
      <c r="A45" s="117" t="s">
        <v>1049</v>
      </c>
      <c r="B45" s="118" t="s">
        <v>156</v>
      </c>
      <c r="C45" s="119" t="s">
        <v>156</v>
      </c>
      <c r="D45" s="120" t="s">
        <v>1032</v>
      </c>
      <c r="E45" s="149" t="s">
        <v>40</v>
      </c>
      <c r="F45" s="150"/>
      <c r="G45" s="121"/>
      <c r="H45" s="123" t="s">
        <v>149</v>
      </c>
      <c r="I45" s="108" t="s">
        <v>29</v>
      </c>
      <c r="J45" s="107"/>
      <c r="K45" s="107"/>
      <c r="L45" s="107"/>
      <c r="M45" s="107"/>
    </row>
    <row r="46" spans="1:13">
      <c r="A46" s="117" t="s">
        <v>1049</v>
      </c>
      <c r="B46" s="118" t="s">
        <v>0</v>
      </c>
      <c r="C46" s="119" t="s">
        <v>156</v>
      </c>
      <c r="D46" s="120" t="s">
        <v>1051</v>
      </c>
      <c r="E46" s="149" t="s">
        <v>980</v>
      </c>
      <c r="F46" s="150"/>
      <c r="G46" s="121"/>
      <c r="H46" s="121"/>
      <c r="I46" s="108" t="s">
        <v>29</v>
      </c>
      <c r="L46" s="108"/>
    </row>
    <row r="47" spans="1:13">
      <c r="A47" s="117" t="s">
        <v>979</v>
      </c>
      <c r="B47" s="118" t="s">
        <v>156</v>
      </c>
      <c r="C47" s="119" t="s">
        <v>156</v>
      </c>
      <c r="D47" s="120" t="s">
        <v>1037</v>
      </c>
      <c r="E47" s="149" t="s">
        <v>980</v>
      </c>
      <c r="F47" s="150"/>
      <c r="G47" s="121"/>
      <c r="H47" s="121" t="s">
        <v>997</v>
      </c>
      <c r="I47" s="108" t="s">
        <v>29</v>
      </c>
    </row>
    <row r="48" spans="1:13">
      <c r="A48" s="117" t="s">
        <v>979</v>
      </c>
      <c r="B48" s="118" t="s">
        <v>156</v>
      </c>
      <c r="C48" s="119" t="s">
        <v>156</v>
      </c>
      <c r="D48" s="120" t="s">
        <v>1027</v>
      </c>
      <c r="E48" s="149" t="s">
        <v>980</v>
      </c>
      <c r="F48" s="150"/>
      <c r="G48" s="121"/>
      <c r="H48" s="121" t="s">
        <v>915</v>
      </c>
      <c r="I48" s="108" t="s">
        <v>29</v>
      </c>
    </row>
    <row r="49" spans="1:13">
      <c r="A49" s="117" t="s">
        <v>153</v>
      </c>
      <c r="B49" s="118" t="s">
        <v>0</v>
      </c>
      <c r="C49" s="119" t="s">
        <v>156</v>
      </c>
      <c r="D49" s="120" t="s">
        <v>47</v>
      </c>
      <c r="E49" s="149" t="s">
        <v>980</v>
      </c>
      <c r="F49" s="150"/>
      <c r="G49" s="121"/>
      <c r="H49" s="121"/>
      <c r="I49" s="107" t="s">
        <v>29</v>
      </c>
      <c r="J49" s="108"/>
      <c r="M49" s="108"/>
    </row>
    <row r="50" spans="1:13">
      <c r="A50" s="117" t="s">
        <v>153</v>
      </c>
      <c r="B50" s="118" t="s">
        <v>28</v>
      </c>
      <c r="C50" s="119" t="s">
        <v>156</v>
      </c>
      <c r="D50" s="127" t="s">
        <v>1072</v>
      </c>
      <c r="E50" s="149" t="s">
        <v>980</v>
      </c>
      <c r="F50" s="150"/>
      <c r="G50" s="121"/>
      <c r="H50" s="128" t="s">
        <v>1073</v>
      </c>
      <c r="I50" s="107" t="s">
        <v>29</v>
      </c>
      <c r="J50" s="108"/>
      <c r="M50" s="108"/>
    </row>
    <row r="51" spans="1:13">
      <c r="A51" s="117" t="s">
        <v>153</v>
      </c>
      <c r="B51" s="118" t="s">
        <v>28</v>
      </c>
      <c r="C51" s="119" t="s">
        <v>156</v>
      </c>
      <c r="D51" s="127" t="s">
        <v>1071</v>
      </c>
      <c r="E51" s="149" t="s">
        <v>980</v>
      </c>
      <c r="F51" s="150"/>
      <c r="G51" s="121"/>
      <c r="H51" s="121" t="s">
        <v>1070</v>
      </c>
      <c r="I51" s="107" t="s">
        <v>29</v>
      </c>
      <c r="J51" s="108"/>
      <c r="M51" s="108"/>
    </row>
    <row r="52" spans="1:13">
      <c r="A52" s="117" t="s">
        <v>153</v>
      </c>
      <c r="B52" s="118" t="s">
        <v>0</v>
      </c>
      <c r="C52" s="119" t="s">
        <v>156</v>
      </c>
      <c r="D52" s="120" t="s">
        <v>1036</v>
      </c>
      <c r="E52" s="149" t="s">
        <v>980</v>
      </c>
      <c r="F52" s="150"/>
      <c r="G52" s="129"/>
      <c r="H52" s="121"/>
      <c r="I52" s="107" t="s">
        <v>29</v>
      </c>
      <c r="J52" s="108"/>
      <c r="M52" s="108"/>
    </row>
    <row r="53" spans="1:13">
      <c r="A53" s="117" t="s">
        <v>153</v>
      </c>
      <c r="B53" s="118" t="s">
        <v>0</v>
      </c>
      <c r="C53" s="119" t="s">
        <v>156</v>
      </c>
      <c r="D53" s="120" t="s">
        <v>48</v>
      </c>
      <c r="E53" s="149" t="s">
        <v>980</v>
      </c>
      <c r="F53" s="150"/>
      <c r="G53" s="129"/>
      <c r="H53" s="121"/>
      <c r="I53" s="107" t="s">
        <v>29</v>
      </c>
      <c r="J53" s="108"/>
      <c r="M53" s="108"/>
    </row>
    <row r="54" spans="1:13">
      <c r="A54" s="117" t="s">
        <v>153</v>
      </c>
      <c r="B54" s="118" t="s">
        <v>0</v>
      </c>
      <c r="C54" s="119" t="s">
        <v>156</v>
      </c>
      <c r="D54" s="120" t="s">
        <v>1028</v>
      </c>
      <c r="E54" s="149" t="s">
        <v>980</v>
      </c>
      <c r="F54" s="150"/>
      <c r="G54" s="129"/>
      <c r="H54" s="121"/>
      <c r="I54" s="107" t="s">
        <v>29</v>
      </c>
      <c r="J54" s="108"/>
      <c r="M54" s="108"/>
    </row>
    <row r="55" spans="1:13">
      <c r="A55" s="117" t="s">
        <v>153</v>
      </c>
      <c r="B55" s="118" t="s">
        <v>0</v>
      </c>
      <c r="C55" s="119" t="s">
        <v>156</v>
      </c>
      <c r="D55" s="120" t="s">
        <v>1029</v>
      </c>
      <c r="E55" s="149" t="s">
        <v>980</v>
      </c>
      <c r="F55" s="150"/>
      <c r="G55" s="129"/>
      <c r="H55" s="121"/>
      <c r="I55" s="107" t="s">
        <v>29</v>
      </c>
      <c r="J55" s="108"/>
      <c r="M55" s="108"/>
    </row>
    <row r="56" spans="1:13">
      <c r="A56" s="117" t="s">
        <v>153</v>
      </c>
      <c r="B56" s="118" t="s">
        <v>0</v>
      </c>
      <c r="C56" s="119" t="s">
        <v>156</v>
      </c>
      <c r="D56" s="120" t="s">
        <v>1024</v>
      </c>
      <c r="E56" s="149"/>
      <c r="F56" s="150"/>
      <c r="G56" s="121"/>
      <c r="H56" s="121" t="s">
        <v>1123</v>
      </c>
      <c r="I56" s="107" t="s">
        <v>29</v>
      </c>
      <c r="J56" s="108"/>
      <c r="M56" s="108"/>
    </row>
    <row r="57" spans="1:13">
      <c r="A57" s="117" t="s">
        <v>153</v>
      </c>
      <c r="B57" s="118" t="s">
        <v>0</v>
      </c>
      <c r="C57" s="119" t="s">
        <v>156</v>
      </c>
      <c r="D57" s="127" t="s">
        <v>1077</v>
      </c>
      <c r="E57" s="149" t="s">
        <v>980</v>
      </c>
      <c r="F57" s="150"/>
      <c r="G57" s="121"/>
      <c r="H57" s="121"/>
      <c r="I57" s="108" t="s">
        <v>29</v>
      </c>
      <c r="L57" s="108"/>
    </row>
    <row r="58" spans="1:13">
      <c r="A58" s="117" t="s">
        <v>153</v>
      </c>
      <c r="B58" s="118" t="s">
        <v>0</v>
      </c>
      <c r="C58" s="119" t="s">
        <v>156</v>
      </c>
      <c r="D58" s="127" t="s">
        <v>1075</v>
      </c>
      <c r="E58" s="149" t="s">
        <v>980</v>
      </c>
      <c r="F58" s="150"/>
      <c r="G58" s="121"/>
      <c r="H58" s="121" t="s">
        <v>1076</v>
      </c>
      <c r="I58" s="108" t="s">
        <v>29</v>
      </c>
      <c r="L58" s="108"/>
    </row>
    <row r="59" spans="1:13">
      <c r="A59" s="117" t="s">
        <v>153</v>
      </c>
      <c r="B59" s="118" t="s">
        <v>0</v>
      </c>
      <c r="C59" s="119" t="s">
        <v>156</v>
      </c>
      <c r="D59" s="127" t="s">
        <v>49</v>
      </c>
      <c r="E59" s="149" t="s">
        <v>980</v>
      </c>
      <c r="F59" s="150"/>
      <c r="G59" s="121"/>
      <c r="H59" s="130"/>
      <c r="I59" s="108" t="s">
        <v>29</v>
      </c>
      <c r="L59" s="108"/>
    </row>
    <row r="60" spans="1:13">
      <c r="A60" s="117" t="s">
        <v>153</v>
      </c>
      <c r="B60" s="118" t="s">
        <v>28</v>
      </c>
      <c r="C60" s="119" t="s">
        <v>156</v>
      </c>
      <c r="D60" s="127" t="s">
        <v>1099</v>
      </c>
      <c r="E60" s="149" t="s">
        <v>980</v>
      </c>
      <c r="F60" s="150"/>
      <c r="G60" s="121"/>
      <c r="H60" s="130"/>
      <c r="I60" s="108" t="s">
        <v>29</v>
      </c>
      <c r="L60" s="108"/>
    </row>
    <row r="61" spans="1:13">
      <c r="A61" s="117" t="s">
        <v>153</v>
      </c>
      <c r="B61" s="118" t="s">
        <v>28</v>
      </c>
      <c r="C61" s="119" t="s">
        <v>156</v>
      </c>
      <c r="D61" s="127" t="s">
        <v>1100</v>
      </c>
      <c r="E61" s="149" t="s">
        <v>980</v>
      </c>
      <c r="F61" s="150"/>
      <c r="G61" s="121"/>
      <c r="H61" s="130"/>
      <c r="I61" s="108" t="s">
        <v>29</v>
      </c>
      <c r="L61" s="108"/>
    </row>
    <row r="62" spans="1:13">
      <c r="A62" s="117" t="s">
        <v>153</v>
      </c>
      <c r="B62" s="118" t="s">
        <v>0</v>
      </c>
      <c r="C62" s="119" t="s">
        <v>156</v>
      </c>
      <c r="D62" s="127" t="s">
        <v>1074</v>
      </c>
      <c r="E62" s="149" t="s">
        <v>980</v>
      </c>
      <c r="F62" s="150"/>
      <c r="G62" s="121"/>
      <c r="H62" s="130"/>
      <c r="I62" s="108" t="s">
        <v>29</v>
      </c>
      <c r="L62" s="108"/>
    </row>
    <row r="63" spans="1:13">
      <c r="A63" s="117" t="s">
        <v>153</v>
      </c>
      <c r="B63" s="118" t="s">
        <v>0</v>
      </c>
      <c r="C63" s="119" t="s">
        <v>156</v>
      </c>
      <c r="D63" s="120" t="s">
        <v>1033</v>
      </c>
      <c r="E63" s="149" t="s">
        <v>980</v>
      </c>
      <c r="F63" s="150"/>
      <c r="G63" s="121"/>
      <c r="H63" s="121" t="s">
        <v>1038</v>
      </c>
      <c r="I63" s="108" t="s">
        <v>29</v>
      </c>
    </row>
    <row r="64" spans="1:13">
      <c r="A64" s="117" t="s">
        <v>153</v>
      </c>
      <c r="B64" s="118" t="s">
        <v>28</v>
      </c>
      <c r="C64" s="119" t="s">
        <v>156</v>
      </c>
      <c r="D64" s="131" t="s">
        <v>158</v>
      </c>
      <c r="E64" s="149" t="s">
        <v>980</v>
      </c>
      <c r="F64" s="150"/>
      <c r="G64" s="121"/>
      <c r="H64" s="121"/>
      <c r="I64" s="108" t="s">
        <v>29</v>
      </c>
    </row>
    <row r="65" spans="1:13" s="108" customFormat="1">
      <c r="A65" s="117" t="s">
        <v>1052</v>
      </c>
      <c r="B65" s="118" t="s">
        <v>156</v>
      </c>
      <c r="C65" s="119" t="s">
        <v>0</v>
      </c>
      <c r="D65" s="120" t="s">
        <v>1007</v>
      </c>
      <c r="E65" s="149" t="s">
        <v>40</v>
      </c>
      <c r="F65" s="150"/>
      <c r="G65" s="121"/>
      <c r="H65" s="121" t="s">
        <v>1021</v>
      </c>
      <c r="I65" s="108" t="s">
        <v>29</v>
      </c>
      <c r="J65" s="107"/>
      <c r="K65" s="107"/>
      <c r="L65" s="107"/>
      <c r="M65" s="107"/>
    </row>
    <row r="66" spans="1:13" s="108" customFormat="1">
      <c r="A66" s="117"/>
      <c r="B66" s="118"/>
      <c r="C66" s="119"/>
      <c r="D66" s="120"/>
      <c r="E66" s="149"/>
      <c r="F66" s="150"/>
      <c r="G66" s="121"/>
      <c r="H66" s="121"/>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32"/>
      <c r="B72" s="133"/>
      <c r="C72" s="134"/>
      <c r="D72" s="135"/>
      <c r="E72" s="149"/>
      <c r="F72" s="150"/>
      <c r="G72" s="121"/>
      <c r="H72" s="121"/>
      <c r="I72" s="108" t="s">
        <v>29</v>
      </c>
      <c r="J72" s="107"/>
      <c r="K72" s="107"/>
      <c r="L72" s="107"/>
      <c r="M72" s="107"/>
    </row>
    <row r="73" spans="1:13" ht="1.5" customHeight="1">
      <c r="A73" s="112" t="s">
        <v>29</v>
      </c>
      <c r="B73" s="113" t="s">
        <v>29</v>
      </c>
      <c r="C73" s="113" t="s">
        <v>29</v>
      </c>
      <c r="D73" s="114" t="s">
        <v>29</v>
      </c>
      <c r="E73" s="114"/>
      <c r="F73" s="114" t="s">
        <v>29</v>
      </c>
      <c r="G73" s="114" t="s">
        <v>29</v>
      </c>
      <c r="H73" s="113" t="s">
        <v>29</v>
      </c>
      <c r="I73" s="107" t="s">
        <v>29</v>
      </c>
    </row>
    <row r="75" spans="1:13">
      <c r="A75" s="105" t="s">
        <v>1022</v>
      </c>
    </row>
    <row r="76" spans="1:13">
      <c r="A76" s="105" t="s">
        <v>1030</v>
      </c>
    </row>
    <row r="77" spans="1:13">
      <c r="A77" s="105" t="s">
        <v>1067</v>
      </c>
    </row>
  </sheetData>
  <phoneticPr fontId="2"/>
  <conditionalFormatting sqref="E3:F73">
    <cfRule type="expression" dxfId="0" priority="1">
      <formula>E3="-"</formula>
    </cfRule>
  </conditionalFormatting>
  <dataValidations count="2">
    <dataValidation type="list" allowBlank="1" showInputMessage="1" showErrorMessage="1" sqref="E4:F72" xr:uid="{5DBEFEC1-5F51-42F3-95A2-1D333EC55104}">
      <formula1>"★,○,-"</formula1>
    </dataValidation>
    <dataValidation type="list" allowBlank="1" showInputMessage="1" showErrorMessage="1" sqref="B4:C72" xr:uid="{C6263EA6-EB41-4BB0-BF50-A7FFAECF6AC5}">
      <formula1>"○,×"</formula1>
    </dataValidation>
  </dataValidations>
  <hyperlinks>
    <hyperlink ref="D64"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1" r:id="rId8" xr:uid="{22668462-DB82-4A3B-B2BE-C474CDEFB5C6}"/>
    <hyperlink ref="H50" r:id="rId9" display="★目的は？" xr:uid="{3E36FB00-39EA-43BF-B366-D60775D11904}"/>
    <hyperlink ref="D50" r:id="rId10" xr:uid="{6783CF10-A48F-4D14-93B3-4FC8A2CA382F}"/>
    <hyperlink ref="D60" r:id="rId11" display="SD Zドライブ化" xr:uid="{37FEF0FF-A0DF-4A02-9A09-6B4E0A98B031}"/>
    <hyperlink ref="D62" r:id="rId12" xr:uid="{7E21653E-589F-480B-848E-A0E171649144}"/>
    <hyperlink ref="D59" r:id="rId13" xr:uid="{0452F271-80B9-46BA-884E-65E6DA75D481}"/>
    <hyperlink ref="D58" r:id="rId14" xr:uid="{02ED04ED-C471-4EDA-839F-E5DA7F33AF88}"/>
    <hyperlink ref="D57" r:id="rId15" xr:uid="{662D4537-75BA-49F5-89D9-A61D25DBB472}"/>
    <hyperlink ref="D61" r:id="rId16" display="SD Zドライブ化" xr:uid="{0AEE731D-FCF6-46C5-A37D-DC2542E2133D}"/>
  </hyperlinks>
  <pageMargins left="0.7" right="0.7" top="0.75" bottom="0.75" header="0.3" footer="0.3"/>
  <pageSetup paperSize="9" scale="35" orientation="portrait" r:id="rId17"/>
  <colBreaks count="1" manualBreakCount="1">
    <brk id="8" max="7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487</v>
      </c>
    </row>
    <row r="8" spans="2:2">
      <c r="B8" s="7" t="s">
        <v>488</v>
      </c>
    </row>
    <row r="9" spans="2:2">
      <c r="B9" s="7" t="s">
        <v>489</v>
      </c>
    </row>
    <row r="10" spans="2:2">
      <c r="B10" s="7" t="s">
        <v>490</v>
      </c>
    </row>
    <row r="11" spans="2:2">
      <c r="B11" s="7" t="s">
        <v>491</v>
      </c>
    </row>
    <row r="12" spans="2:2">
      <c r="B12" s="7" t="s">
        <v>51</v>
      </c>
    </row>
    <row r="13" spans="2:2">
      <c r="B13" s="7" t="s">
        <v>55</v>
      </c>
    </row>
    <row r="14" spans="2:2">
      <c r="B14" s="7" t="s">
        <v>88</v>
      </c>
    </row>
    <row r="18" spans="1:5">
      <c r="A18" s="7" t="s">
        <v>492</v>
      </c>
    </row>
    <row r="20" spans="1:5">
      <c r="B20" s="7" t="s">
        <v>493</v>
      </c>
      <c r="C20" s="7" t="s">
        <v>1108</v>
      </c>
      <c r="D20" s="7" t="s">
        <v>494</v>
      </c>
    </row>
    <row r="21" spans="1:5">
      <c r="B21" s="7" t="s">
        <v>495</v>
      </c>
      <c r="C21" s="7" t="s">
        <v>507</v>
      </c>
      <c r="D21" s="7" t="s">
        <v>496</v>
      </c>
    </row>
    <row r="22" spans="1:5">
      <c r="B22" s="7" t="s">
        <v>497</v>
      </c>
      <c r="C22" s="7" t="s">
        <v>538</v>
      </c>
      <c r="D22" s="7" t="s">
        <v>498</v>
      </c>
      <c r="E22" s="7" t="s">
        <v>1109</v>
      </c>
    </row>
    <row r="23" spans="1:5">
      <c r="B23" s="7" t="s">
        <v>499</v>
      </c>
      <c r="C23" s="7" t="s">
        <v>542</v>
      </c>
      <c r="D23" s="7" t="s">
        <v>500</v>
      </c>
      <c r="E23" s="7" t="s">
        <v>1109</v>
      </c>
    </row>
    <row r="24" spans="1:5">
      <c r="B24" s="7" t="s">
        <v>501</v>
      </c>
      <c r="C24" s="7" t="s">
        <v>540</v>
      </c>
      <c r="D24" s="7" t="s">
        <v>502</v>
      </c>
      <c r="E24" s="7" t="s">
        <v>1109</v>
      </c>
    </row>
    <row r="26" spans="1:5">
      <c r="D26" s="7" t="s">
        <v>503</v>
      </c>
    </row>
    <row r="27" spans="1:5">
      <c r="D27" s="7" t="s">
        <v>504</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505</v>
      </c>
    </row>
    <row r="3" spans="2:6">
      <c r="C3" s="7" t="s">
        <v>506</v>
      </c>
    </row>
    <row r="4" spans="2:6">
      <c r="D4" s="7" t="s">
        <v>507</v>
      </c>
    </row>
    <row r="5" spans="2:6">
      <c r="E5" s="7" t="s">
        <v>508</v>
      </c>
    </row>
    <row r="6" spans="2:6">
      <c r="E6" s="7" t="s">
        <v>509</v>
      </c>
    </row>
    <row r="7" spans="2:6">
      <c r="F7" s="7" t="s">
        <v>510</v>
      </c>
    </row>
    <row r="8" spans="2:6">
      <c r="F8" s="7" t="s">
        <v>511</v>
      </c>
    </row>
    <row r="9" spans="2:6">
      <c r="F9" s="7" t="s">
        <v>512</v>
      </c>
    </row>
    <row r="10" spans="2:6">
      <c r="F10" s="7" t="s">
        <v>513</v>
      </c>
    </row>
    <row r="11" spans="2:6">
      <c r="F11" s="7" t="s">
        <v>514</v>
      </c>
    </row>
    <row r="12" spans="2:6">
      <c r="F12" s="7" t="s">
        <v>515</v>
      </c>
    </row>
    <row r="13" spans="2:6">
      <c r="F13" s="7" t="s">
        <v>516</v>
      </c>
    </row>
    <row r="14" spans="2:6">
      <c r="F14" s="7" t="s">
        <v>517</v>
      </c>
    </row>
    <row r="15" spans="2:6">
      <c r="F15" s="7" t="s">
        <v>518</v>
      </c>
    </row>
    <row r="16" spans="2:6">
      <c r="F16" s="7" t="s">
        <v>519</v>
      </c>
    </row>
    <row r="17" spans="3:40">
      <c r="F17" s="7" t="s">
        <v>520</v>
      </c>
    </row>
    <row r="18" spans="3:40">
      <c r="F18" s="71" t="s">
        <v>521</v>
      </c>
    </row>
    <row r="19" spans="3:40">
      <c r="F19" s="7" t="s">
        <v>522</v>
      </c>
    </row>
    <row r="20" spans="3:40">
      <c r="F20" s="7" t="s">
        <v>523</v>
      </c>
    </row>
    <row r="24" spans="3:40">
      <c r="C24" s="7" t="s">
        <v>524</v>
      </c>
    </row>
    <row r="25" spans="3:40">
      <c r="D25" s="72" t="s">
        <v>525</v>
      </c>
      <c r="W25" s="7" t="s">
        <v>526</v>
      </c>
      <c r="AN25" s="7" t="s">
        <v>527</v>
      </c>
    </row>
    <row r="26" spans="3:40">
      <c r="E26" s="7" t="s">
        <v>528</v>
      </c>
      <c r="W26" s="7" t="s">
        <v>529</v>
      </c>
      <c r="AN26" s="73" t="s">
        <v>530</v>
      </c>
    </row>
    <row r="27" spans="3:40">
      <c r="E27" s="7" t="s">
        <v>531</v>
      </c>
      <c r="W27" s="74" t="s">
        <v>532</v>
      </c>
      <c r="Y27" s="74"/>
      <c r="Z27" s="74"/>
      <c r="AA27" s="74"/>
      <c r="AB27" s="74"/>
      <c r="AC27" s="74"/>
      <c r="AD27" s="74"/>
      <c r="AE27" s="74"/>
      <c r="AF27" s="74"/>
      <c r="AG27" s="74"/>
      <c r="AH27" s="74"/>
      <c r="AI27" s="74"/>
      <c r="AJ27" s="74"/>
      <c r="AK27" s="74"/>
      <c r="AL27" s="74"/>
      <c r="AM27" s="74"/>
      <c r="AN27" s="75" t="s">
        <v>533</v>
      </c>
    </row>
    <row r="28" spans="3:40">
      <c r="E28" s="7" t="s">
        <v>534</v>
      </c>
      <c r="W28" s="74" t="s">
        <v>535</v>
      </c>
      <c r="Y28" s="74"/>
      <c r="Z28" s="74"/>
      <c r="AA28" s="74"/>
      <c r="AB28" s="74"/>
      <c r="AC28" s="74"/>
      <c r="AD28" s="74"/>
      <c r="AE28" s="74"/>
      <c r="AF28" s="74"/>
      <c r="AG28" s="74"/>
      <c r="AH28" s="74"/>
      <c r="AI28" s="74"/>
      <c r="AJ28" s="74"/>
      <c r="AK28" s="74"/>
      <c r="AL28" s="74"/>
      <c r="AM28" s="74"/>
      <c r="AN28" s="75" t="s">
        <v>536</v>
      </c>
    </row>
    <row r="29" spans="3:40">
      <c r="F29" s="7" t="s">
        <v>537</v>
      </c>
    </row>
    <row r="31" spans="3:40">
      <c r="D31" s="7" t="s">
        <v>538</v>
      </c>
      <c r="W31" s="7" t="s">
        <v>539</v>
      </c>
    </row>
    <row r="32" spans="3:40">
      <c r="D32" s="7" t="s">
        <v>540</v>
      </c>
      <c r="W32" s="7" t="s">
        <v>541</v>
      </c>
    </row>
    <row r="33" spans="4:23">
      <c r="D33" s="7" t="s">
        <v>542</v>
      </c>
      <c r="W33" s="7" t="s">
        <v>543</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576</v>
      </c>
      <c r="G3" s="86"/>
      <c r="H3" s="86"/>
      <c r="I3" s="86"/>
      <c r="J3" s="86"/>
      <c r="K3" s="86"/>
      <c r="L3" s="86"/>
      <c r="M3" s="87"/>
    </row>
    <row r="4" spans="2:15">
      <c r="C4" s="23" t="s">
        <v>184</v>
      </c>
      <c r="D4" s="24"/>
      <c r="E4" s="25"/>
      <c r="F4" s="20" t="s">
        <v>577</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902</v>
      </c>
      <c r="D9" s="24"/>
      <c r="E9" s="25"/>
      <c r="F9" s="20" t="s">
        <v>903</v>
      </c>
      <c r="G9" s="21"/>
      <c r="H9" s="21"/>
      <c r="I9" s="21"/>
      <c r="J9" s="21"/>
      <c r="K9" s="21"/>
      <c r="L9" s="21"/>
      <c r="M9" s="22"/>
    </row>
    <row r="11" spans="2:15">
      <c r="B11" s="27" t="s">
        <v>201</v>
      </c>
    </row>
    <row r="12" spans="2:15">
      <c r="C12" s="76" t="s">
        <v>554</v>
      </c>
      <c r="D12" s="76"/>
      <c r="E12" s="76"/>
      <c r="F12" s="78" t="s">
        <v>554</v>
      </c>
      <c r="G12" s="77" t="s">
        <v>556</v>
      </c>
      <c r="H12" s="77"/>
      <c r="I12" s="77"/>
      <c r="J12" s="78" t="s">
        <v>555</v>
      </c>
    </row>
    <row r="13" spans="2:15" ht="3.6" customHeight="1">
      <c r="C13" s="16"/>
      <c r="D13" s="16"/>
      <c r="E13" s="16"/>
      <c r="F13" s="16"/>
      <c r="G13" s="16"/>
      <c r="H13" s="16"/>
      <c r="I13" s="16"/>
      <c r="J13" s="16"/>
    </row>
    <row r="14" spans="2:15">
      <c r="C14" s="9" t="s">
        <v>553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553</v>
      </c>
      <c r="D16" s="9" t="s">
        <v>131</v>
      </c>
      <c r="E16" s="9" t="s">
        <v>134</v>
      </c>
      <c r="F16" s="10" t="str">
        <f t="shared" si="3"/>
        <v>Common_Edit</v>
      </c>
      <c r="G16" s="10">
        <f t="shared" ca="1" si="4"/>
        <v>1</v>
      </c>
      <c r="H16" s="10">
        <f t="shared" ca="1" si="1"/>
        <v>1</v>
      </c>
      <c r="I16" s="10">
        <f t="shared" ca="1" si="2"/>
        <v>3</v>
      </c>
      <c r="J16" s="10" t="str">
        <f t="shared" ca="1" si="5"/>
        <v>113</v>
      </c>
    </row>
    <row r="17" spans="3:10">
      <c r="C17" s="9" t="s">
        <v>553</v>
      </c>
      <c r="D17" s="9" t="s">
        <v>135</v>
      </c>
      <c r="E17" s="9" t="s">
        <v>132</v>
      </c>
      <c r="F17" s="10" t="str">
        <f t="shared" si="3"/>
        <v>Doc_Analyze</v>
      </c>
      <c r="G17" s="10">
        <f t="shared" ca="1" si="4"/>
        <v>1</v>
      </c>
      <c r="H17" s="10">
        <f t="shared" ca="1" si="1"/>
        <v>2</v>
      </c>
      <c r="I17" s="10">
        <f t="shared" ca="1" si="2"/>
        <v>1</v>
      </c>
      <c r="J17" s="10" t="str">
        <f t="shared" ca="1" si="5"/>
        <v>121</v>
      </c>
    </row>
    <row r="18" spans="3:10">
      <c r="C18" s="9" t="s">
        <v>553</v>
      </c>
      <c r="D18" s="9" t="s">
        <v>135</v>
      </c>
      <c r="E18" s="9" t="s">
        <v>133</v>
      </c>
      <c r="F18" s="10" t="str">
        <f t="shared" si="3"/>
        <v>Doc_View</v>
      </c>
      <c r="G18" s="10">
        <f t="shared" ca="1" si="4"/>
        <v>1</v>
      </c>
      <c r="H18" s="10">
        <f t="shared" ca="1" si="1"/>
        <v>2</v>
      </c>
      <c r="I18" s="10">
        <f t="shared" ca="1" si="2"/>
        <v>2</v>
      </c>
      <c r="J18" s="10" t="str">
        <f t="shared" ca="1" si="5"/>
        <v>122</v>
      </c>
    </row>
    <row r="19" spans="3:10">
      <c r="C19" s="9" t="s">
        <v>553</v>
      </c>
      <c r="D19" s="9" t="s">
        <v>135</v>
      </c>
      <c r="E19" s="9" t="s">
        <v>134</v>
      </c>
      <c r="F19" s="10" t="str">
        <f t="shared" si="3"/>
        <v>Doc_Edit</v>
      </c>
      <c r="G19" s="10">
        <f t="shared" ca="1" si="4"/>
        <v>1</v>
      </c>
      <c r="H19" s="10">
        <f t="shared" ca="1" si="1"/>
        <v>2</v>
      </c>
      <c r="I19" s="10">
        <f t="shared" ca="1" si="2"/>
        <v>3</v>
      </c>
      <c r="J19" s="10" t="str">
        <f t="shared" ca="1" si="5"/>
        <v>123</v>
      </c>
    </row>
    <row r="20" spans="3:10">
      <c r="C20" s="9" t="s">
        <v>553</v>
      </c>
      <c r="D20" s="9" t="s">
        <v>136</v>
      </c>
      <c r="E20" s="9" t="s">
        <v>137</v>
      </c>
      <c r="F20" s="10" t="str">
        <f t="shared" si="3"/>
        <v>Music_Analyze</v>
      </c>
      <c r="G20" s="10">
        <f t="shared" ca="1" si="4"/>
        <v>1</v>
      </c>
      <c r="H20" s="10">
        <f t="shared" ca="1" si="1"/>
        <v>3</v>
      </c>
      <c r="I20" s="10">
        <f t="shared" ca="1" si="2"/>
        <v>1</v>
      </c>
      <c r="J20" s="10" t="str">
        <f t="shared" ca="1" si="5"/>
        <v>131</v>
      </c>
    </row>
    <row r="21" spans="3:10">
      <c r="C21" s="9" t="s">
        <v>553</v>
      </c>
      <c r="D21" s="9" t="s">
        <v>136</v>
      </c>
      <c r="E21" s="9" t="s">
        <v>138</v>
      </c>
      <c r="F21" s="10" t="str">
        <f t="shared" si="3"/>
        <v>Music_Record</v>
      </c>
      <c r="G21" s="10">
        <f t="shared" ca="1" si="4"/>
        <v>1</v>
      </c>
      <c r="H21" s="10">
        <f t="shared" ca="1" si="1"/>
        <v>3</v>
      </c>
      <c r="I21" s="10">
        <f t="shared" ca="1" si="2"/>
        <v>2</v>
      </c>
      <c r="J21" s="10" t="str">
        <f t="shared" ca="1" si="5"/>
        <v>132</v>
      </c>
    </row>
    <row r="22" spans="3:10">
      <c r="C22" s="9" t="s">
        <v>553</v>
      </c>
      <c r="D22" s="9" t="s">
        <v>136</v>
      </c>
      <c r="E22" s="9" t="s">
        <v>139</v>
      </c>
      <c r="F22" s="10" t="str">
        <f t="shared" si="3"/>
        <v>Music_Listen</v>
      </c>
      <c r="G22" s="10">
        <f t="shared" ca="1" si="4"/>
        <v>1</v>
      </c>
      <c r="H22" s="10">
        <f t="shared" ca="1" si="1"/>
        <v>3</v>
      </c>
      <c r="I22" s="10">
        <f t="shared" ca="1" si="2"/>
        <v>3</v>
      </c>
      <c r="J22" s="10" t="str">
        <f t="shared" ca="1" si="5"/>
        <v>133</v>
      </c>
    </row>
    <row r="23" spans="3:10">
      <c r="C23" s="9" t="s">
        <v>553</v>
      </c>
      <c r="D23" s="9" t="s">
        <v>136</v>
      </c>
      <c r="E23" s="9" t="s">
        <v>134</v>
      </c>
      <c r="F23" s="10" t="str">
        <f t="shared" si="3"/>
        <v>Music_Edit</v>
      </c>
      <c r="G23" s="10">
        <f t="shared" ca="1" si="4"/>
        <v>1</v>
      </c>
      <c r="H23" s="10">
        <f t="shared" ca="1" si="1"/>
        <v>3</v>
      </c>
      <c r="I23" s="10">
        <f t="shared" ca="1" si="2"/>
        <v>4</v>
      </c>
      <c r="J23" s="10" t="str">
        <f t="shared" ca="1" si="5"/>
        <v>134</v>
      </c>
    </row>
    <row r="24" spans="3:10">
      <c r="C24" s="9" t="s">
        <v>553</v>
      </c>
      <c r="D24" s="9" t="s">
        <v>140</v>
      </c>
      <c r="E24" s="9" t="s">
        <v>137</v>
      </c>
      <c r="F24" s="10" t="str">
        <f t="shared" si="3"/>
        <v>Movie_Analyze</v>
      </c>
      <c r="G24" s="10">
        <f t="shared" ca="1" si="4"/>
        <v>1</v>
      </c>
      <c r="H24" s="10">
        <f t="shared" ca="1" si="1"/>
        <v>4</v>
      </c>
      <c r="I24" s="10">
        <f t="shared" ca="1" si="2"/>
        <v>1</v>
      </c>
      <c r="J24" s="10" t="str">
        <f t="shared" ca="1" si="5"/>
        <v>141</v>
      </c>
    </row>
    <row r="25" spans="3:10">
      <c r="C25" s="9" t="s">
        <v>553</v>
      </c>
      <c r="D25" s="9" t="s">
        <v>140</v>
      </c>
      <c r="E25" s="9" t="s">
        <v>138</v>
      </c>
      <c r="F25" s="10" t="str">
        <f t="shared" si="3"/>
        <v>Movie_Record</v>
      </c>
      <c r="G25" s="10">
        <f t="shared" ca="1" si="4"/>
        <v>1</v>
      </c>
      <c r="H25" s="10">
        <f t="shared" ca="1" si="1"/>
        <v>4</v>
      </c>
      <c r="I25" s="10">
        <f t="shared" ca="1" si="2"/>
        <v>2</v>
      </c>
      <c r="J25" s="10" t="str">
        <f t="shared" ca="1" si="5"/>
        <v>142</v>
      </c>
    </row>
    <row r="26" spans="3:10">
      <c r="C26" s="9" t="s">
        <v>553</v>
      </c>
      <c r="D26" s="9" t="s">
        <v>140</v>
      </c>
      <c r="E26" s="9" t="s">
        <v>134</v>
      </c>
      <c r="F26" s="10" t="str">
        <f t="shared" si="3"/>
        <v>Movie_Edit</v>
      </c>
      <c r="G26" s="10">
        <f t="shared" ca="1" si="4"/>
        <v>1</v>
      </c>
      <c r="H26" s="10">
        <f t="shared" ca="1" si="1"/>
        <v>4</v>
      </c>
      <c r="I26" s="10">
        <f t="shared" ca="1" si="2"/>
        <v>3</v>
      </c>
      <c r="J26" s="10" t="str">
        <f t="shared" ca="1" si="5"/>
        <v>143</v>
      </c>
    </row>
    <row r="27" spans="3:10">
      <c r="C27" s="9" t="s">
        <v>553</v>
      </c>
      <c r="D27" s="9" t="s">
        <v>140</v>
      </c>
      <c r="E27" s="9" t="s">
        <v>133</v>
      </c>
      <c r="F27" s="10" t="str">
        <f t="shared" si="3"/>
        <v>Movie_View</v>
      </c>
      <c r="G27" s="10">
        <f t="shared" ca="1" si="4"/>
        <v>1</v>
      </c>
      <c r="H27" s="10">
        <f t="shared" ca="1" si="1"/>
        <v>4</v>
      </c>
      <c r="I27" s="10">
        <f t="shared" ca="1" si="2"/>
        <v>4</v>
      </c>
      <c r="J27" s="10" t="str">
        <f t="shared" ca="1" si="5"/>
        <v>144</v>
      </c>
    </row>
    <row r="28" spans="3:10">
      <c r="C28" s="9" t="s">
        <v>553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553</v>
      </c>
      <c r="D29" s="9" t="s">
        <v>141</v>
      </c>
      <c r="E29" s="9" t="s">
        <v>138</v>
      </c>
      <c r="F29" s="10" t="str">
        <f t="shared" si="3"/>
        <v>Picture_Record</v>
      </c>
      <c r="G29" s="10">
        <f t="shared" ca="1" si="4"/>
        <v>1</v>
      </c>
      <c r="H29" s="10">
        <f t="shared" ca="1" si="1"/>
        <v>5</v>
      </c>
      <c r="I29" s="10">
        <f t="shared" ca="1" si="2"/>
        <v>2</v>
      </c>
      <c r="J29" s="10" t="str">
        <f t="shared" ca="1" si="5"/>
        <v>152</v>
      </c>
    </row>
    <row r="30" spans="3:10">
      <c r="C30" s="9" t="s">
        <v>553</v>
      </c>
      <c r="D30" s="9" t="s">
        <v>141</v>
      </c>
      <c r="E30" s="9" t="s">
        <v>134</v>
      </c>
      <c r="F30" s="10" t="str">
        <f t="shared" si="3"/>
        <v>Picture_Edit</v>
      </c>
      <c r="G30" s="10">
        <f t="shared" ca="1" si="4"/>
        <v>1</v>
      </c>
      <c r="H30" s="10">
        <f t="shared" ca="1" si="1"/>
        <v>5</v>
      </c>
      <c r="I30" s="10">
        <f t="shared" ca="1" si="2"/>
        <v>3</v>
      </c>
      <c r="J30" s="10" t="str">
        <f t="shared" ca="1" si="5"/>
        <v>153</v>
      </c>
    </row>
    <row r="31" spans="3:10">
      <c r="C31" s="9" t="s">
        <v>553</v>
      </c>
      <c r="D31" s="9" t="s">
        <v>141</v>
      </c>
      <c r="E31" s="9" t="s">
        <v>133</v>
      </c>
      <c r="F31" s="10" t="str">
        <f t="shared" si="3"/>
        <v>Picture_View</v>
      </c>
      <c r="G31" s="10">
        <f t="shared" ca="1" si="4"/>
        <v>1</v>
      </c>
      <c r="H31" s="10">
        <f t="shared" ca="1" si="1"/>
        <v>5</v>
      </c>
      <c r="I31" s="10">
        <f t="shared" ca="1" si="2"/>
        <v>4</v>
      </c>
      <c r="J31" s="10" t="str">
        <f t="shared" ca="1" si="5"/>
        <v>154</v>
      </c>
    </row>
    <row r="32" spans="3:10">
      <c r="C32" s="9" t="s">
        <v>553</v>
      </c>
      <c r="D32" s="9" t="s">
        <v>142</v>
      </c>
      <c r="E32" s="9" t="s">
        <v>143</v>
      </c>
      <c r="F32" s="10" t="str">
        <f t="shared" si="3"/>
        <v>Network_Global</v>
      </c>
      <c r="G32" s="10">
        <f t="shared" ca="1" si="4"/>
        <v>1</v>
      </c>
      <c r="H32" s="10">
        <f t="shared" ca="1" si="1"/>
        <v>6</v>
      </c>
      <c r="I32" s="10">
        <f t="shared" ca="1" si="2"/>
        <v>1</v>
      </c>
      <c r="J32" s="10" t="str">
        <f t="shared" ca="1" si="5"/>
        <v>161</v>
      </c>
    </row>
    <row r="33" spans="3:10">
      <c r="C33" s="9" t="s">
        <v>553</v>
      </c>
      <c r="D33" s="9" t="s">
        <v>142</v>
      </c>
      <c r="E33" s="9" t="s">
        <v>144</v>
      </c>
      <c r="F33" s="10" t="str">
        <f t="shared" si="3"/>
        <v>Network_Local</v>
      </c>
      <c r="G33" s="10">
        <f t="shared" ca="1" si="4"/>
        <v>1</v>
      </c>
      <c r="H33" s="10">
        <f t="shared" ca="1" si="1"/>
        <v>6</v>
      </c>
      <c r="I33" s="10">
        <f t="shared" ca="1" si="2"/>
        <v>2</v>
      </c>
      <c r="J33" s="10" t="str">
        <f t="shared" ca="1" si="5"/>
        <v>162</v>
      </c>
    </row>
    <row r="34" spans="3:10">
      <c r="C34" s="9" t="s">
        <v>553</v>
      </c>
      <c r="D34" s="9" t="s">
        <v>145</v>
      </c>
      <c r="E34" s="9" t="s">
        <v>146</v>
      </c>
      <c r="F34" s="10" t="str">
        <f t="shared" si="3"/>
        <v>Utility_System</v>
      </c>
      <c r="G34" s="10">
        <f t="shared" ca="1" si="4"/>
        <v>1</v>
      </c>
      <c r="H34" s="10">
        <f t="shared" ca="1" si="1"/>
        <v>7</v>
      </c>
      <c r="I34" s="10">
        <f t="shared" ca="1" si="2"/>
        <v>1</v>
      </c>
      <c r="J34" s="10" t="str">
        <f t="shared" ca="1" si="5"/>
        <v>171</v>
      </c>
    </row>
    <row r="35" spans="3:10">
      <c r="C35" s="9" t="s">
        <v>553</v>
      </c>
      <c r="D35" s="9" t="s">
        <v>145</v>
      </c>
      <c r="E35" s="9" t="s">
        <v>147</v>
      </c>
      <c r="F35" s="10" t="str">
        <f t="shared" si="3"/>
        <v>Utility_Other</v>
      </c>
      <c r="G35" s="10">
        <f t="shared" ca="1" si="4"/>
        <v>1</v>
      </c>
      <c r="H35" s="10">
        <f t="shared" ca="1" si="1"/>
        <v>7</v>
      </c>
      <c r="I35" s="10">
        <f t="shared" ca="1" si="2"/>
        <v>2</v>
      </c>
      <c r="J35" s="10" t="str">
        <f t="shared" ca="1" si="5"/>
        <v>172</v>
      </c>
    </row>
    <row r="36" spans="3:10">
      <c r="C36" s="9" t="s">
        <v>552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83"/>
  <sheetViews>
    <sheetView showGridLines="0" tabSelected="1" view="pageBreakPreview" zoomScaleNormal="100" zoomScaleSheetLayoutView="100" workbookViewId="0">
      <pane xSplit="2" ySplit="3" topLeftCell="C4" activePane="bottomRight" state="frozen"/>
      <selection pane="topRight" activeCell="C1" sqref="C1"/>
      <selection pane="bottomLeft" activeCell="A4" sqref="A4"/>
      <selection pane="bottomRight" activeCell="C78" sqref="C78"/>
    </sheetView>
  </sheetViews>
  <sheetFormatPr defaultColWidth="0" defaultRowHeight="11.25" outlineLevelCol="1"/>
  <cols>
    <col min="1" max="1" width="42" style="7" bestFit="1" customWidth="1"/>
    <col min="2" max="2" width="37.5" style="7" bestFit="1" customWidth="1"/>
    <col min="3" max="3" width="73.6640625" style="7" customWidth="1"/>
    <col min="4" max="4" width="10.1640625" style="7" customWidth="1" outlineLevel="1"/>
    <col min="5" max="5" width="19.1640625" style="7" bestFit="1"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ht="22.5">
      <c r="D1" s="5" t="s">
        <v>1197</v>
      </c>
      <c r="E1" s="5"/>
      <c r="F1" s="5" t="s">
        <v>174</v>
      </c>
      <c r="G1" s="5"/>
      <c r="H1" s="79"/>
      <c r="I1" s="5" t="s">
        <v>182</v>
      </c>
      <c r="J1" s="89" t="s">
        <v>578</v>
      </c>
      <c r="K1" s="89" t="s">
        <v>901</v>
      </c>
      <c r="L1" s="5" t="s">
        <v>180</v>
      </c>
      <c r="M1" s="5"/>
      <c r="N1" s="3" t="s">
        <v>181</v>
      </c>
      <c r="O1" s="3" t="s">
        <v>979</v>
      </c>
      <c r="P1" s="29" t="s">
        <v>308</v>
      </c>
      <c r="Q1" s="29" t="s">
        <v>32</v>
      </c>
      <c r="R1" s="11" t="s">
        <v>61</v>
      </c>
      <c r="S1" s="11"/>
      <c r="T1" s="11"/>
      <c r="U1" s="11" t="s">
        <v>568</v>
      </c>
      <c r="V1" s="11"/>
      <c r="W1" s="11" t="s">
        <v>904</v>
      </c>
      <c r="X1" s="11"/>
      <c r="Y1" s="11" t="s">
        <v>62</v>
      </c>
      <c r="Z1" s="11"/>
      <c r="AA1" s="11"/>
      <c r="AB1" s="11"/>
      <c r="AC1" s="11" t="s">
        <v>60</v>
      </c>
      <c r="AD1" s="11"/>
      <c r="AE1" s="11" t="s">
        <v>989</v>
      </c>
      <c r="AF1" s="95" t="s">
        <v>183</v>
      </c>
    </row>
    <row r="2" spans="1:32" s="8" customFormat="1">
      <c r="A2" s="3" t="s">
        <v>179</v>
      </c>
      <c r="B2" s="3" t="s">
        <v>886</v>
      </c>
      <c r="C2" s="3" t="s">
        <v>45</v>
      </c>
      <c r="D2" s="5" t="s">
        <v>899</v>
      </c>
      <c r="E2" s="5" t="s">
        <v>1198</v>
      </c>
      <c r="F2" s="3" t="s">
        <v>172</v>
      </c>
      <c r="G2" s="3" t="s">
        <v>173</v>
      </c>
      <c r="H2" s="80" t="s">
        <v>32</v>
      </c>
      <c r="I2" s="5" t="s">
        <v>984</v>
      </c>
      <c r="J2" s="5" t="s">
        <v>884</v>
      </c>
      <c r="K2" s="5" t="s">
        <v>584</v>
      </c>
      <c r="L2" s="91" t="s">
        <v>986</v>
      </c>
      <c r="M2" s="92" t="s">
        <v>584</v>
      </c>
      <c r="N2" s="5" t="s">
        <v>984</v>
      </c>
      <c r="O2" s="5" t="s">
        <v>985</v>
      </c>
      <c r="P2" s="30" t="s">
        <v>307</v>
      </c>
      <c r="Q2" s="30" t="s">
        <v>307</v>
      </c>
      <c r="R2" s="12" t="s">
        <v>63</v>
      </c>
      <c r="S2" s="19" t="s">
        <v>178</v>
      </c>
      <c r="T2" s="28" t="s">
        <v>571</v>
      </c>
      <c r="U2" s="12" t="s">
        <v>63</v>
      </c>
      <c r="V2" s="31" t="s">
        <v>64</v>
      </c>
      <c r="W2" s="12" t="s">
        <v>63</v>
      </c>
      <c r="X2" s="31" t="s">
        <v>64</v>
      </c>
      <c r="Y2" s="12" t="s">
        <v>63</v>
      </c>
      <c r="Z2" s="19" t="s">
        <v>178</v>
      </c>
      <c r="AA2" s="93" t="s">
        <v>885</v>
      </c>
      <c r="AB2" s="28" t="s">
        <v>64</v>
      </c>
      <c r="AC2" s="12" t="s">
        <v>63</v>
      </c>
      <c r="AD2" s="90" t="s">
        <v>64</v>
      </c>
      <c r="AE2" s="12" t="s">
        <v>63</v>
      </c>
      <c r="AF2" s="96" t="s">
        <v>183</v>
      </c>
    </row>
    <row r="3" spans="1:32" ht="1.5" customHeight="1">
      <c r="A3" s="16"/>
      <c r="B3" s="16"/>
      <c r="C3" s="16"/>
      <c r="D3" s="16"/>
      <c r="E3" s="16"/>
      <c r="F3" s="16"/>
      <c r="G3" s="16"/>
      <c r="H3" s="16"/>
      <c r="I3" s="16"/>
      <c r="J3" s="16"/>
      <c r="K3" s="16"/>
      <c r="L3" s="17"/>
      <c r="M3" s="18"/>
      <c r="N3" s="16"/>
      <c r="O3" s="100"/>
      <c r="P3" s="16"/>
      <c r="Q3" s="16"/>
      <c r="R3" s="17"/>
      <c r="S3" s="16"/>
      <c r="T3" s="17"/>
      <c r="U3" s="17"/>
      <c r="V3" s="18"/>
      <c r="W3" s="17"/>
      <c r="X3" s="18"/>
      <c r="Y3" s="17"/>
      <c r="Z3" s="16"/>
      <c r="AA3" s="94"/>
      <c r="AB3" s="17"/>
      <c r="AC3" s="17"/>
      <c r="AD3" s="16"/>
      <c r="AE3" s="17"/>
      <c r="AF3" s="95" t="s">
        <v>183</v>
      </c>
    </row>
    <row r="4" spans="1:32">
      <c r="A4" s="9" t="s">
        <v>743</v>
      </c>
      <c r="B4" s="9" t="s">
        <v>744</v>
      </c>
      <c r="C4" s="9" t="s">
        <v>204</v>
      </c>
      <c r="D4" s="15" t="s">
        <v>40</v>
      </c>
      <c r="E4" s="26" t="s">
        <v>40</v>
      </c>
      <c r="F4" s="15" t="s">
        <v>156</v>
      </c>
      <c r="G4" s="15" t="s">
        <v>156</v>
      </c>
      <c r="H4" s="9" t="s">
        <v>65</v>
      </c>
      <c r="I4" s="15" t="s">
        <v>878</v>
      </c>
      <c r="J4" s="15" t="s">
        <v>66</v>
      </c>
      <c r="K4" s="15" t="s">
        <v>66</v>
      </c>
      <c r="L4" s="97" t="s">
        <v>66</v>
      </c>
      <c r="M4" s="98" t="s">
        <v>579</v>
      </c>
      <c r="N4" s="15" t="s">
        <v>66</v>
      </c>
      <c r="O4" s="26" t="s">
        <v>981</v>
      </c>
      <c r="P4" s="9" t="str">
        <f t="shared" ref="P4:P35" si="0">IF(
  AND(
    $A4&lt;&gt;"",
    COUNTIF(C:C,$A4)&gt;1
  ),
  "★NG★",
  ""
)</f>
        <v/>
      </c>
      <c r="Q4" s="9" t="str">
        <f t="shared" ref="Q4:Q35" si="1">IF(
  OR(
    $H4="-",
    COUNTIF(カテゴリ,$H4)&gt;0
  ),
  "",
  "★NG★"
)</f>
        <v/>
      </c>
      <c r="R4" s="13" t="str">
        <f ca="1">IF(
  AND($A4&lt;&gt;"",$I4="○"),
  (
    "mkdir """&amp;T4&amp;""" &amp; "
  )&amp;(
    """"&amp;shortcut設定!$F$7&amp;""""&amp;
    " """&amp;T4&amp;"\"&amp;$A4&amp;"（"&amp;$B4&amp;"）.lnk"""&amp;
    " """&amp;$C4&amp;""""&amp;
    IF($D4="-"," """""," """&amp;$D4&amp;"""")&amp;
    IF($E4="-"," """""," """&amp;$E4&amp;"""")
  ),
  ""
)</f>
        <v>mkdir "%USERPROFILE%\AppData\Roaming\Microsoft\Windows\Start Menu\Programs\113_Common_Edit" &amp; "C:\codes\vbs\command\CreateShortcutFile.vbs" "%USERPROFILE%\AppData\Roaming\Microsoft\Windows\Start Menu\Programs\113_Common_Edit\7-Zip（圧縮）.lnk" "C:\prg_exe\7-ZipPortable\7-ZipPortable.exe" "" ""</v>
      </c>
      <c r="S4" s="9" t="str">
        <f ca="1">IFERROR(
  VLOOKUP(
    $H4,
    shortcut設定!$F:$J,
    MATCH(
      "ProgramsIndex",
      shortcut設定!$F$12:$J$12,
      0
    ),
    FALSE
  ),
  ""
)</f>
        <v>113</v>
      </c>
      <c r="T4" s="13" t="str">
        <f ca="1">IF(
  AND($A4&lt;&gt;"",$I4="○"),
  shortcut設定!$F$4&amp;"\"&amp;S4&amp;"_"&amp;H4,
  ""
)</f>
        <v>%USERPROFILE%\AppData\Roaming\Microsoft\Windows\Start Menu\Programs\113_Common_Edit</v>
      </c>
      <c r="U4" s="13" t="str">
        <f>IF(
  AND($A4&lt;&gt;"",$J4&lt;&gt;"-",$J4&lt;&gt;""),
  (
    "mkdir """&amp;shortcut設定!$F$4&amp;"\"&amp;shortcut設定!$F$8&amp;""" &amp; "
  )&amp;(
    """"&amp;shortcut設定!$F$7&amp;""""&amp;
    " """&amp;$V4&amp;""""&amp;
    " """&amp;$C4&amp;""""&amp;
    IF($D4="-"," """""," """&amp;$D4&amp;"""")&amp;
    IF($E4="-"," """""," """&amp;$E4&amp;"""")
  ),
  ""
)</f>
        <v/>
      </c>
      <c r="V4" s="14" t="str">
        <f>IF(
  AND($A4&lt;&gt;"",$J4&lt;&gt;"-",$J4&lt;&gt;""),
  shortcut設定!$F$4&amp;"\"&amp;shortcut設定!$F$8&amp;"\"&amp;$J4&amp;"（"&amp;$B4&amp;"）.lnk",
  ""
)</f>
        <v/>
      </c>
      <c r="W4" s="13" t="str">
        <f>IF(
  AND($A4&lt;&gt;"",$K4&lt;&gt;"-",$K4&lt;&gt;""),
  (
    "mkdir """&amp;shortcut設定!$F$4&amp;"\"&amp;shortcut設定!$F$9&amp;""" &amp; "
  )&amp;(
    """"&amp;shortcut設定!$F$7&amp;""""&amp;
    " """&amp;$X4&amp;""""&amp;
    " """&amp;$C4&amp;""""&amp;
    IF($D4="-"," """""," """&amp;$D4&amp;"""")&amp;
    IF($E4="-"," """""," """&amp;$E4&amp;"""")&amp;
    IF($K4="-"," """""," """&amp;$K4&amp;"""")
  ),
  ""
)</f>
        <v/>
      </c>
      <c r="X4" s="14" t="str">
        <f>IF(
  AND($A4&lt;&gt;"",$K4&lt;&gt;"-",$K4&lt;&gt;""),
  shortcut設定!$F$4&amp;"\"&amp;shortcut設定!$F$9&amp;"\"&amp;$A4&amp;"（"&amp;$B4&amp;"）.lnk",
  ""
)</f>
        <v/>
      </c>
      <c r="Y4" s="13" t="str">
        <f>IF(
  AND($A4&lt;&gt;"",$L4&lt;&gt;"-",$L4&lt;&gt;""),
  (
    """"&amp;shortcut設定!$F$7&amp;""""&amp;
    " """&amp;$AB4&amp;""""&amp;
    " """&amp;$C4&amp;""""&amp;
    IF($D4="-"," """""," """&amp;$D4&amp;"""")&amp;
    IF($E4="-"," """""," """&amp;$E4&amp;"""")
  ),
  ""
)</f>
        <v/>
      </c>
      <c r="Z4" s="9" t="str">
        <f ca="1">IFERROR(
  VLOOKUP(
    $H4,
    shortcut設定!$F:$J,
    MATCH(
      "ProgramsIndex",
      shortcut設定!$F$12:$J$12,
      0
    ),
    FALSE
  ),
  ""
)</f>
        <v>113</v>
      </c>
      <c r="AA4" s="20" t="str">
        <f t="shared" ref="AA4:AA67" si="2">IF(AND($M4&lt;&gt;"",$M4&lt;&gt;"-")," (&amp;"&amp;$M4&amp;")","")</f>
        <v/>
      </c>
      <c r="AB4" s="13" t="str">
        <f>IF(
  AND($A4&lt;&gt;"",$L4="○"),
  shortcut設定!$F$5&amp;"\"&amp;Z4&amp;"_"&amp;A4&amp;"（"&amp;B4&amp;"）"&amp;AA4&amp;".lnk",
  ""
)</f>
        <v/>
      </c>
      <c r="AC4" s="13" t="str">
        <f>IF(
  AND($A4&lt;&gt;"",$N4="○"),
  (
    """"&amp;shortcut設定!$F$7&amp;""""&amp;
    " """&amp;$AD4&amp;""""&amp;
    " """&amp;$C4&amp;""""&amp;
    IF($D4="-"," """""," """&amp;$D4&amp;"""")&amp;
    IF($E4="-"," """""," """&amp;$E4&amp;"""")
  ),
  ""
)</f>
        <v/>
      </c>
      <c r="AD4" s="9" t="str">
        <f>IF(
  AND($A4&lt;&gt;"",$N4="○"),
  shortcut設定!$F$6&amp;"\"&amp;A4&amp;"（"&amp;B4&amp;"）.lnk",
  ""
)</f>
        <v/>
      </c>
      <c r="AE4" s="13" t="str">
        <f>IF(
  AND($A4&lt;&gt;"",$O4&lt;&gt;"-",$O4&lt;&gt;""),
  (
    """"&amp;shortcut設定!$F$7&amp;""""&amp;
    " """&amp;$O4&amp;".lnk"""&amp;
    " """&amp;$C4&amp;""""&amp;
    IF($D4="-"," """""," """&amp;$D4&amp;"""")&amp;
    IF($E4="-"," """""," """&amp;$E4&amp;"""")
  ),
  ""
)</f>
        <v/>
      </c>
      <c r="AF4" s="95" t="s">
        <v>183</v>
      </c>
    </row>
    <row r="5" spans="1:32">
      <c r="A5" s="9" t="s">
        <v>585</v>
      </c>
      <c r="B5" s="9" t="s">
        <v>745</v>
      </c>
      <c r="C5" s="9" t="s">
        <v>205</v>
      </c>
      <c r="D5" s="15" t="s">
        <v>40</v>
      </c>
      <c r="E5" s="26" t="s">
        <v>40</v>
      </c>
      <c r="F5" s="15" t="s">
        <v>175</v>
      </c>
      <c r="G5" s="15" t="s">
        <v>156</v>
      </c>
      <c r="H5" s="9" t="s">
        <v>67</v>
      </c>
      <c r="I5" s="15" t="s">
        <v>878</v>
      </c>
      <c r="J5" s="15" t="s">
        <v>66</v>
      </c>
      <c r="K5" s="15" t="s">
        <v>66</v>
      </c>
      <c r="L5" s="97" t="s">
        <v>66</v>
      </c>
      <c r="M5" s="98" t="s">
        <v>579</v>
      </c>
      <c r="N5" s="15" t="s">
        <v>66</v>
      </c>
      <c r="O5" s="26" t="s">
        <v>981</v>
      </c>
      <c r="P5" s="9" t="str">
        <f t="shared" si="0"/>
        <v/>
      </c>
      <c r="Q5" s="9" t="str">
        <f t="shared" si="1"/>
        <v/>
      </c>
      <c r="R5" s="13" t="str">
        <f ca="1">IF(
  AND($A5&lt;&gt;"",$I5="○"),
  (
    "mkdir """&amp;T5&amp;""" &amp; "
  )&amp;(
    """"&amp;shortcut設定!$F$7&amp;""""&amp;
    " """&amp;T5&amp;"\"&amp;$A5&amp;"（"&amp;$B5&amp;"）.lnk"""&amp;
    " """&amp;$C5&amp;""""&amp;
    IF($D5="-"," """""," """&amp;$D5&amp;"""")&amp;
    IF($E5="-"," """""," """&amp;$E5&amp;"""")
  ),
  ""
)</f>
        <v>mkdir "%USERPROFILE%\AppData\Roaming\Microsoft\Windows\Start Menu\Programs\122_Doc_View" &amp; "C:\codes\vbs\command\CreateShortcutFile.vbs" "%USERPROFILE%\AppData\Roaming\Microsoft\Windows\Start Menu\Programs\122_Doc_View\あふ（ファイラー）.lnk" "C:\prg_exe\afxw64\AFXW.EXE" "" ""</v>
      </c>
      <c r="S5" s="9" t="str">
        <f ca="1">IFERROR(
  VLOOKUP(
    $H5,
    shortcut設定!$F:$J,
    MATCH(
      "ProgramsIndex",
      shortcut設定!$F$12:$J$12,
      0
    ),
    FALSE
  ),
  ""
)</f>
        <v>122</v>
      </c>
      <c r="T5" s="13" t="str">
        <f ca="1">IF(
  AND($A5&lt;&gt;"",$I5="○"),
  shortcut設定!$F$4&amp;"\"&amp;S5&amp;"_"&amp;H5,
  ""
)</f>
        <v>%USERPROFILE%\AppData\Roaming\Microsoft\Windows\Start Menu\Programs\122_Doc_View</v>
      </c>
      <c r="U5" s="13" t="str">
        <f>IF(
  AND($A5&lt;&gt;"",$J5&lt;&gt;"-",$J5&lt;&gt;""),
  (
    "mkdir """&amp;shortcut設定!$F$4&amp;"\"&amp;shortcut設定!$F$8&amp;""" &amp; "
  )&amp;(
    """"&amp;shortcut設定!$F$7&amp;""""&amp;
    " """&amp;$V5&amp;""""&amp;
    " """&amp;$C5&amp;""""&amp;
    IF($D5="-"," """""," """&amp;$D5&amp;"""")&amp;
    IF($E5="-"," """""," """&amp;$E5&amp;"""")
  ),
  ""
)</f>
        <v/>
      </c>
      <c r="V5" s="14" t="str">
        <f>IF(
  AND($A5&lt;&gt;"",$J5&lt;&gt;"-",$J5&lt;&gt;""),
  shortcut設定!$F$4&amp;"\"&amp;shortcut設定!$F$8&amp;"\"&amp;$J5&amp;"（"&amp;$B5&amp;"）.lnk",
  ""
)</f>
        <v/>
      </c>
      <c r="W5" s="13" t="str">
        <f>IF(
  AND($A5&lt;&gt;"",$K5&lt;&gt;"-",$K5&lt;&gt;""),
  (
    "mkdir """&amp;shortcut設定!$F$4&amp;"\"&amp;shortcut設定!$F$9&amp;""" &amp; "
  )&amp;(
    """"&amp;shortcut設定!$F$7&amp;""""&amp;
    " """&amp;$X5&amp;""""&amp;
    " """&amp;$C5&amp;""""&amp;
    IF($D5="-"," """""," """&amp;$D5&amp;"""")&amp;
    IF($E5="-"," """""," """&amp;$E5&amp;"""")&amp;
    IF($K5="-"," """""," """&amp;$K5&amp;"""")
  ),
  ""
)</f>
        <v/>
      </c>
      <c r="X5" s="14" t="str">
        <f>IF(
  AND($A5&lt;&gt;"",$K5&lt;&gt;"-",$K5&lt;&gt;""),
  shortcut設定!$F$4&amp;"\"&amp;shortcut設定!$F$9&amp;"\"&amp;$A5&amp;"（"&amp;$B5&amp;"）.lnk",
  ""
)</f>
        <v/>
      </c>
      <c r="Y5" s="13" t="str">
        <f>IF(
  AND($A5&lt;&gt;"",$L5&lt;&gt;"-",$L5&lt;&gt;""),
  (
    """"&amp;shortcut設定!$F$7&amp;""""&amp;
    " """&amp;$AB5&amp;""""&amp;
    " """&amp;$C5&amp;""""&amp;
    IF($D5="-"," """""," """&amp;$D5&amp;"""")&amp;
    IF($E5="-"," """""," """&amp;$E5&amp;"""")
  ),
  ""
)</f>
        <v/>
      </c>
      <c r="Z5" s="9" t="str">
        <f ca="1">IFERROR(
  VLOOKUP(
    $H5,
    shortcut設定!$F:$J,
    MATCH(
      "ProgramsIndex",
      shortcut設定!$F$12:$J$12,
      0
    ),
    FALSE
  ),
  ""
)</f>
        <v>122</v>
      </c>
      <c r="AA5" s="20" t="str">
        <f t="shared" si="2"/>
        <v/>
      </c>
      <c r="AB5" s="13" t="str">
        <f>IF(
  AND($A5&lt;&gt;"",$L5="○"),
  shortcut設定!$F$5&amp;"\"&amp;Z5&amp;"_"&amp;A5&amp;"（"&amp;B5&amp;"）"&amp;AA5&amp;".lnk",
  ""
)</f>
        <v/>
      </c>
      <c r="AC5" s="13" t="str">
        <f>IF(
  AND($A5&lt;&gt;"",$N5="○"),
  (
    """"&amp;shortcut設定!$F$7&amp;""""&amp;
    " """&amp;$AD5&amp;""""&amp;
    " """&amp;$C5&amp;""""&amp;
    IF($D5="-"," """""," """&amp;$D5&amp;"""")&amp;
    IF($E5="-"," """""," """&amp;$E5&amp;"""")
  ),
  ""
)</f>
        <v/>
      </c>
      <c r="AD5" s="9" t="str">
        <f>IF(
  AND($A5&lt;&gt;"",$N5="○"),
  shortcut設定!$F$6&amp;"\"&amp;A5&amp;"（"&amp;B5&amp;"）.lnk",
  ""
)</f>
        <v/>
      </c>
      <c r="AE5" s="13" t="str">
        <f>IF(
  AND($A5&lt;&gt;"",$O5&lt;&gt;"-",$O5&lt;&gt;""),
  (
    """"&amp;shortcut設定!$F$7&amp;""""&amp;
    " """&amp;$O5&amp;".lnk"""&amp;
    " """&amp;$C5&amp;""""&amp;
    IF($D5="-"," """""," """&amp;$D5&amp;"""")&amp;
    IF($E5="-"," """""," """&amp;$E5&amp;"""")
  ),
  ""
)</f>
        <v/>
      </c>
      <c r="AF5" s="95" t="s">
        <v>183</v>
      </c>
    </row>
    <row r="6" spans="1:32">
      <c r="A6" s="9" t="s">
        <v>586</v>
      </c>
      <c r="B6" s="9" t="s">
        <v>746</v>
      </c>
      <c r="C6" s="9" t="s">
        <v>206</v>
      </c>
      <c r="D6" s="15" t="s">
        <v>40</v>
      </c>
      <c r="E6" s="26" t="s">
        <v>40</v>
      </c>
      <c r="F6" s="15" t="s">
        <v>175</v>
      </c>
      <c r="G6" s="15" t="s">
        <v>156</v>
      </c>
      <c r="H6" s="9" t="s">
        <v>68</v>
      </c>
      <c r="I6" s="15" t="s">
        <v>878</v>
      </c>
      <c r="J6" s="15" t="s">
        <v>66</v>
      </c>
      <c r="K6" s="15" t="s">
        <v>66</v>
      </c>
      <c r="L6" s="97" t="s">
        <v>66</v>
      </c>
      <c r="M6" s="98" t="s">
        <v>579</v>
      </c>
      <c r="N6" s="15" t="s">
        <v>66</v>
      </c>
      <c r="O6" s="26" t="s">
        <v>981</v>
      </c>
      <c r="P6" s="9" t="str">
        <f t="shared" si="0"/>
        <v/>
      </c>
      <c r="Q6" s="9" t="str">
        <f t="shared" si="1"/>
        <v/>
      </c>
      <c r="R6" s="13" t="str">
        <f ca="1">IF(
  AND($A6&lt;&gt;"",$I6="○"),
  (
    "mkdir """&amp;T6&amp;""" &amp; "
  )&amp;(
    """"&amp;shortcut設定!$F$7&amp;""""&amp;
    " """&amp;T6&amp;"\"&amp;$A6&amp;"（"&amp;$B6&amp;"）.lnk"""&amp;
    " """&amp;$C6&amp;""""&amp;
    IF($D6="-"," """""," """&amp;$D6&amp;"""")&amp;
    IF($E6="-"," """""," """&amp;$E6&amp;"""")
  ),
  ""
)</f>
        <v>mkdir "%USERPROFILE%\AppData\Roaming\Microsoft\Windows\Start Menu\Programs\142_Movie_Record" &amp; "C:\codes\vbs\command\CreateShortcutFile.vbs" "%USERPROFILE%\AppData\Roaming\Microsoft\Windows\Start Menu\Programs\142_Movie_Record\AGCRec（カメラレコーダー）.lnk" "C:\prg_exe\AGCRec\AGCRec64.exe" "" ""</v>
      </c>
      <c r="S6" s="9" t="str">
        <f ca="1">IFERROR(
  VLOOKUP(
    $H6,
    shortcut設定!$F:$J,
    MATCH(
      "ProgramsIndex",
      shortcut設定!$F$12:$J$12,
      0
    ),
    FALSE
  ),
  ""
)</f>
        <v>142</v>
      </c>
      <c r="T6" s="13" t="str">
        <f ca="1">IF(
  AND($A6&lt;&gt;"",$I6="○"),
  shortcut設定!$F$4&amp;"\"&amp;S6&amp;"_"&amp;H6,
  ""
)</f>
        <v>%USERPROFILE%\AppData\Roaming\Microsoft\Windows\Start Menu\Programs\142_Movie_Record</v>
      </c>
      <c r="U6" s="13" t="str">
        <f>IF(
  AND($A6&lt;&gt;"",$J6&lt;&gt;"-",$J6&lt;&gt;""),
  (
    "mkdir """&amp;shortcut設定!$F$4&amp;"\"&amp;shortcut設定!$F$8&amp;""" &amp; "
  )&amp;(
    """"&amp;shortcut設定!$F$7&amp;""""&amp;
    " """&amp;$V6&amp;""""&amp;
    " """&amp;$C6&amp;""""&amp;
    IF($D6="-"," """""," """&amp;$D6&amp;"""")&amp;
    IF($E6="-"," """""," """&amp;$E6&amp;"""")
  ),
  ""
)</f>
        <v/>
      </c>
      <c r="V6" s="14" t="str">
        <f>IF(
  AND($A6&lt;&gt;"",$J6&lt;&gt;"-",$J6&lt;&gt;""),
  shortcut設定!$F$4&amp;"\"&amp;shortcut設定!$F$8&amp;"\"&amp;$J6&amp;"（"&amp;$B6&amp;"）.lnk",
  ""
)</f>
        <v/>
      </c>
      <c r="W6" s="13" t="str">
        <f>IF(
  AND($A6&lt;&gt;"",$K6&lt;&gt;"-",$K6&lt;&gt;""),
  (
    "mkdir """&amp;shortcut設定!$F$4&amp;"\"&amp;shortcut設定!$F$9&amp;""" &amp; "
  )&amp;(
    """"&amp;shortcut設定!$F$7&amp;""""&amp;
    " """&amp;$X6&amp;""""&amp;
    " """&amp;$C6&amp;""""&amp;
    IF($D6="-"," """""," """&amp;$D6&amp;"""")&amp;
    IF($E6="-"," """""," """&amp;$E6&amp;"""")&amp;
    IF($K6="-"," """""," """&amp;$K6&amp;"""")
  ),
  ""
)</f>
        <v/>
      </c>
      <c r="X6" s="14" t="str">
        <f>IF(
  AND($A6&lt;&gt;"",$K6&lt;&gt;"-",$K6&lt;&gt;""),
  shortcut設定!$F$4&amp;"\"&amp;shortcut設定!$F$9&amp;"\"&amp;$A6&amp;"（"&amp;$B6&amp;"）.lnk",
  ""
)</f>
        <v/>
      </c>
      <c r="Y6" s="13" t="str">
        <f>IF(
  AND($A6&lt;&gt;"",$L6&lt;&gt;"-",$L6&lt;&gt;""),
  (
    """"&amp;shortcut設定!$F$7&amp;""""&amp;
    " """&amp;$AB6&amp;""""&amp;
    " """&amp;$C6&amp;""""&amp;
    IF($D6="-"," """""," """&amp;$D6&amp;"""")&amp;
    IF($E6="-"," """""," """&amp;$E6&amp;"""")
  ),
  ""
)</f>
        <v/>
      </c>
      <c r="Z6" s="9" t="str">
        <f ca="1">IFERROR(
  VLOOKUP(
    $H6,
    shortcut設定!$F:$J,
    MATCH(
      "ProgramsIndex",
      shortcut設定!$F$12:$J$12,
      0
    ),
    FALSE
  ),
  ""
)</f>
        <v>142</v>
      </c>
      <c r="AA6" s="20" t="str">
        <f t="shared" si="2"/>
        <v/>
      </c>
      <c r="AB6" s="13" t="str">
        <f>IF(
  AND($A6&lt;&gt;"",$L6="○"),
  shortcut設定!$F$5&amp;"\"&amp;Z6&amp;"_"&amp;A6&amp;"（"&amp;B6&amp;"）"&amp;AA6&amp;".lnk",
  ""
)</f>
        <v/>
      </c>
      <c r="AC6" s="13" t="str">
        <f>IF(
  AND($A6&lt;&gt;"",$N6="○"),
  (
    """"&amp;shortcut設定!$F$7&amp;""""&amp;
    " """&amp;$AD6&amp;""""&amp;
    " """&amp;$C6&amp;""""&amp;
    IF($D6="-"," """""," """&amp;$D6&amp;"""")&amp;
    IF($E6="-"," """""," """&amp;$E6&amp;"""")
  ),
  ""
)</f>
        <v/>
      </c>
      <c r="AD6" s="9" t="str">
        <f>IF(
  AND($A6&lt;&gt;"",$N6="○"),
  shortcut設定!$F$6&amp;"\"&amp;A6&amp;"（"&amp;B6&amp;"）.lnk",
  ""
)</f>
        <v/>
      </c>
      <c r="AE6" s="13" t="str">
        <f>IF(
  AND($A6&lt;&gt;"",$O6&lt;&gt;"-",$O6&lt;&gt;""),
  (
    """"&amp;shortcut設定!$F$7&amp;""""&amp;
    " """&amp;$O6&amp;".lnk"""&amp;
    " """&amp;$C6&amp;""""&amp;
    IF($D6="-"," """""," """&amp;$D6&amp;"""")&amp;
    IF($E6="-"," """""," """&amp;$E6&amp;"""")
  ),
  ""
)</f>
        <v/>
      </c>
      <c r="AF6" s="95" t="s">
        <v>183</v>
      </c>
    </row>
    <row r="7" spans="1:32">
      <c r="A7" s="9" t="s">
        <v>587</v>
      </c>
      <c r="B7" s="9" t="s">
        <v>747</v>
      </c>
      <c r="C7" s="9" t="s">
        <v>207</v>
      </c>
      <c r="D7" s="15" t="s">
        <v>40</v>
      </c>
      <c r="E7" s="26" t="s">
        <v>40</v>
      </c>
      <c r="F7" s="15" t="s">
        <v>175</v>
      </c>
      <c r="G7" s="15" t="s">
        <v>156</v>
      </c>
      <c r="H7" s="9" t="s">
        <v>68</v>
      </c>
      <c r="I7" s="15" t="s">
        <v>878</v>
      </c>
      <c r="J7" s="15" t="s">
        <v>66</v>
      </c>
      <c r="K7" s="15" t="s">
        <v>66</v>
      </c>
      <c r="L7" s="97" t="s">
        <v>66</v>
      </c>
      <c r="M7" s="98" t="s">
        <v>579</v>
      </c>
      <c r="N7" s="15" t="s">
        <v>66</v>
      </c>
      <c r="O7" s="26" t="s">
        <v>981</v>
      </c>
      <c r="P7" s="9" t="str">
        <f t="shared" si="0"/>
        <v/>
      </c>
      <c r="Q7" s="9" t="str">
        <f t="shared" si="1"/>
        <v/>
      </c>
      <c r="R7" s="13" t="str">
        <f ca="1">IF(
  AND($A7&lt;&gt;"",$I7="○"),
  (
    "mkdir """&amp;T7&amp;""" &amp; "
  )&amp;(
    """"&amp;shortcut設定!$F$7&amp;""""&amp;
    " """&amp;T7&amp;"\"&amp;$A7&amp;"（"&amp;$B7&amp;"）.lnk"""&amp;
    " """&amp;$C7&amp;""""&amp;
    IF($D7="-"," """""," """&amp;$D7&amp;"""")&amp;
    IF($E7="-"," """""," """&amp;$E7&amp;"""")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7" s="9" t="str">
        <f ca="1">IFERROR(
  VLOOKUP(
    $H7,
    shortcut設定!$F:$J,
    MATCH(
      "ProgramsIndex",
      shortcut設定!$F$12:$J$12,
      0
    ),
    FALSE
  ),
  ""
)</f>
        <v>142</v>
      </c>
      <c r="T7" s="13" t="str">
        <f ca="1">IF(
  AND($A7&lt;&gt;"",$I7="○"),
  shortcut設定!$F$4&amp;"\"&amp;S7&amp;"_"&amp;H7,
  ""
)</f>
        <v>%USERPROFILE%\AppData\Roaming\Microsoft\Windows\Start Menu\Programs\142_Movie_Record</v>
      </c>
      <c r="U7" s="13" t="str">
        <f>IF(
  AND($A7&lt;&gt;"",$J7&lt;&gt;"-",$J7&lt;&gt;""),
  (
    "mkdir """&amp;shortcut設定!$F$4&amp;"\"&amp;shortcut設定!$F$8&amp;""" &amp; "
  )&amp;(
    """"&amp;shortcut設定!$F$7&amp;""""&amp;
    " """&amp;$V7&amp;""""&amp;
    " """&amp;$C7&amp;""""&amp;
    IF($D7="-"," """""," """&amp;$D7&amp;"""")&amp;
    IF($E7="-"," """""," """&amp;$E7&amp;"""")
  ),
  ""
)</f>
        <v/>
      </c>
      <c r="V7" s="14" t="str">
        <f>IF(
  AND($A7&lt;&gt;"",$J7&lt;&gt;"-",$J7&lt;&gt;""),
  shortcut設定!$F$4&amp;"\"&amp;shortcut設定!$F$8&amp;"\"&amp;$J7&amp;"（"&amp;$B7&amp;"）.lnk",
  ""
)</f>
        <v/>
      </c>
      <c r="W7" s="13" t="str">
        <f>IF(
  AND($A7&lt;&gt;"",$K7&lt;&gt;"-",$K7&lt;&gt;""),
  (
    "mkdir """&amp;shortcut設定!$F$4&amp;"\"&amp;shortcut設定!$F$9&amp;""" &amp; "
  )&amp;(
    """"&amp;shortcut設定!$F$7&amp;""""&amp;
    " """&amp;$X7&amp;""""&amp;
    " """&amp;$C7&amp;""""&amp;
    IF($D7="-"," """""," """&amp;$D7&amp;"""")&amp;
    IF($E7="-"," """""," """&amp;$E7&amp;"""")&amp;
    IF($K7="-"," """""," """&amp;$K7&amp;"""")
  ),
  ""
)</f>
        <v/>
      </c>
      <c r="X7" s="14" t="str">
        <f>IF(
  AND($A7&lt;&gt;"",$K7&lt;&gt;"-",$K7&lt;&gt;""),
  shortcut設定!$F$4&amp;"\"&amp;shortcut設定!$F$9&amp;"\"&amp;$A7&amp;"（"&amp;$B7&amp;"）.lnk",
  ""
)</f>
        <v/>
      </c>
      <c r="Y7" s="13" t="str">
        <f>IF(
  AND($A7&lt;&gt;"",$L7&lt;&gt;"-",$L7&lt;&gt;""),
  (
    """"&amp;shortcut設定!$F$7&amp;""""&amp;
    " """&amp;$AB7&amp;""""&amp;
    " """&amp;$C7&amp;""""&amp;
    IF($D7="-"," """""," """&amp;$D7&amp;"""")&amp;
    IF($E7="-"," """""," """&amp;$E7&amp;"""")
  ),
  ""
)</f>
        <v/>
      </c>
      <c r="Z7" s="9" t="str">
        <f ca="1">IFERROR(
  VLOOKUP(
    $H7,
    shortcut設定!$F:$J,
    MATCH(
      "ProgramsIndex",
      shortcut設定!$F$12:$J$12,
      0
    ),
    FALSE
  ),
  ""
)</f>
        <v>142</v>
      </c>
      <c r="AA7" s="20" t="str">
        <f t="shared" si="2"/>
        <v/>
      </c>
      <c r="AB7" s="13" t="str">
        <f>IF(
  AND($A7&lt;&gt;"",$L7="○"),
  shortcut設定!$F$5&amp;"\"&amp;Z7&amp;"_"&amp;A7&amp;"（"&amp;B7&amp;"）"&amp;AA7&amp;".lnk",
  ""
)</f>
        <v/>
      </c>
      <c r="AC7" s="13" t="str">
        <f>IF(
  AND($A7&lt;&gt;"",$N7="○"),
  (
    """"&amp;shortcut設定!$F$7&amp;""""&amp;
    " """&amp;$AD7&amp;""""&amp;
    " """&amp;$C7&amp;""""&amp;
    IF($D7="-"," """""," """&amp;$D7&amp;"""")&amp;
    IF($E7="-"," """""," """&amp;$E7&amp;"""")
  ),
  ""
)</f>
        <v/>
      </c>
      <c r="AD7" s="9" t="str">
        <f>IF(
  AND($A7&lt;&gt;"",$N7="○"),
  shortcut設定!$F$6&amp;"\"&amp;A7&amp;"（"&amp;B7&amp;"）.lnk",
  ""
)</f>
        <v/>
      </c>
      <c r="AE7" s="13" t="str">
        <f>IF(
  AND($A7&lt;&gt;"",$O7&lt;&gt;"-",$O7&lt;&gt;""),
  (
    """"&amp;shortcut設定!$F$7&amp;""""&amp;
    " """&amp;$O7&amp;".lnk"""&amp;
    " """&amp;$C7&amp;""""&amp;
    IF($D7="-"," """""," """&amp;$D7&amp;"""")&amp;
    IF($E7="-"," """""," """&amp;$E7&amp;"""")
  ),
  ""
)</f>
        <v/>
      </c>
      <c r="AF7" s="95" t="s">
        <v>183</v>
      </c>
    </row>
    <row r="8" spans="1:32">
      <c r="A8" s="9" t="s">
        <v>588</v>
      </c>
      <c r="B8" s="9" t="s">
        <v>748</v>
      </c>
      <c r="C8" s="9" t="s">
        <v>208</v>
      </c>
      <c r="D8" s="15" t="s">
        <v>40</v>
      </c>
      <c r="E8" s="26" t="s">
        <v>40</v>
      </c>
      <c r="F8" s="15" t="s">
        <v>156</v>
      </c>
      <c r="G8" s="15" t="s">
        <v>156</v>
      </c>
      <c r="H8" s="9" t="s">
        <v>69</v>
      </c>
      <c r="I8" s="15" t="s">
        <v>878</v>
      </c>
      <c r="J8" s="15" t="s">
        <v>66</v>
      </c>
      <c r="K8" s="15" t="s">
        <v>66</v>
      </c>
      <c r="L8" s="97" t="s">
        <v>66</v>
      </c>
      <c r="M8" s="98" t="s">
        <v>579</v>
      </c>
      <c r="N8" s="15" t="s">
        <v>66</v>
      </c>
      <c r="O8" s="26" t="s">
        <v>981</v>
      </c>
      <c r="P8" s="9" t="str">
        <f t="shared" si="0"/>
        <v/>
      </c>
      <c r="Q8" s="9" t="str">
        <f t="shared" si="1"/>
        <v/>
      </c>
      <c r="R8" s="13" t="str">
        <f ca="1">IF(
  AND($A8&lt;&gt;"",$I8="○"),
  (
    "mkdir """&amp;T8&amp;""" &amp; "
  )&amp;(
    """"&amp;shortcut設定!$F$7&amp;""""&amp;
    " """&amp;T8&amp;"\"&amp;$A8&amp;"（"&amp;$B8&amp;"）.lnk"""&amp;
    " """&amp;$C8&amp;""""&amp;
    IF($D8="-"," """""," """&amp;$D8&amp;"""")&amp;
    IF($E8="-"," """""," """&amp;$E8&amp;"""")
  ),
  ""
)</f>
        <v>mkdir "%USERPROFILE%\AppData\Roaming\Microsoft\Windows\Start Menu\Programs\121_Doc_Analyze" &amp; "C:\codes\vbs\command\CreateShortcutFile.vbs" "%USERPROFILE%\AppData\Roaming\Microsoft\Windows\Start Menu\Programs\121_Doc_Analyze\AiperDiffex（データ比較）.lnk" "C:\prg_exe\AiperDiffex\AiperDiffex.exe" "" ""</v>
      </c>
      <c r="S8" s="9" t="str">
        <f ca="1">IFERROR(
  VLOOKUP(
    $H8,
    shortcut設定!$F:$J,
    MATCH(
      "ProgramsIndex",
      shortcut設定!$F$12:$J$12,
      0
    ),
    FALSE
  ),
  ""
)</f>
        <v>121</v>
      </c>
      <c r="T8" s="13" t="str">
        <f ca="1">IF(
  AND($A8&lt;&gt;"",$I8="○"),
  shortcut設定!$F$4&amp;"\"&amp;S8&amp;"_"&amp;H8,
  ""
)</f>
        <v>%USERPROFILE%\AppData\Roaming\Microsoft\Windows\Start Menu\Programs\121_Doc_Analyze</v>
      </c>
      <c r="U8" s="13" t="str">
        <f>IF(
  AND($A8&lt;&gt;"",$J8&lt;&gt;"-",$J8&lt;&gt;""),
  (
    "mkdir """&amp;shortcut設定!$F$4&amp;"\"&amp;shortcut設定!$F$8&amp;""" &amp; "
  )&amp;(
    """"&amp;shortcut設定!$F$7&amp;""""&amp;
    " """&amp;$V8&amp;""""&amp;
    " """&amp;$C8&amp;""""&amp;
    IF($D8="-"," """""," """&amp;$D8&amp;"""")&amp;
    IF($E8="-"," """""," """&amp;$E8&amp;"""")
  ),
  ""
)</f>
        <v/>
      </c>
      <c r="V8" s="14" t="str">
        <f>IF(
  AND($A8&lt;&gt;"",$J8&lt;&gt;"-",$J8&lt;&gt;""),
  shortcut設定!$F$4&amp;"\"&amp;shortcut設定!$F$8&amp;"\"&amp;$J8&amp;"（"&amp;$B8&amp;"）.lnk",
  ""
)</f>
        <v/>
      </c>
      <c r="W8" s="13" t="str">
        <f>IF(
  AND($A8&lt;&gt;"",$K8&lt;&gt;"-",$K8&lt;&gt;""),
  (
    "mkdir """&amp;shortcut設定!$F$4&amp;"\"&amp;shortcut設定!$F$9&amp;""" &amp; "
  )&amp;(
    """"&amp;shortcut設定!$F$7&amp;""""&amp;
    " """&amp;$X8&amp;""""&amp;
    " """&amp;$C8&amp;""""&amp;
    IF($D8="-"," """""," """&amp;$D8&amp;"""")&amp;
    IF($E8="-"," """""," """&amp;$E8&amp;"""")&amp;
    IF($K8="-"," """""," """&amp;$K8&amp;"""")
  ),
  ""
)</f>
        <v/>
      </c>
      <c r="X8" s="14" t="str">
        <f>IF(
  AND($A8&lt;&gt;"",$K8&lt;&gt;"-",$K8&lt;&gt;""),
  shortcut設定!$F$4&amp;"\"&amp;shortcut設定!$F$9&amp;"\"&amp;$A8&amp;"（"&amp;$B8&amp;"）.lnk",
  ""
)</f>
        <v/>
      </c>
      <c r="Y8" s="13" t="str">
        <f>IF(
  AND($A8&lt;&gt;"",$L8&lt;&gt;"-",$L8&lt;&gt;""),
  (
    """"&amp;shortcut設定!$F$7&amp;""""&amp;
    " """&amp;$AB8&amp;""""&amp;
    " """&amp;$C8&amp;""""&amp;
    IF($D8="-"," """""," """&amp;$D8&amp;"""")&amp;
    IF($E8="-"," """""," """&amp;$E8&amp;"""")
  ),
  ""
)</f>
        <v/>
      </c>
      <c r="Z8" s="9" t="str">
        <f ca="1">IFERROR(
  VLOOKUP(
    $H8,
    shortcut設定!$F:$J,
    MATCH(
      "ProgramsIndex",
      shortcut設定!$F$12:$J$12,
      0
    ),
    FALSE
  ),
  ""
)</f>
        <v>121</v>
      </c>
      <c r="AA8" s="20" t="str">
        <f t="shared" si="2"/>
        <v/>
      </c>
      <c r="AB8" s="13" t="str">
        <f>IF(
  AND($A8&lt;&gt;"",$L8="○"),
  shortcut設定!$F$5&amp;"\"&amp;Z8&amp;"_"&amp;A8&amp;"（"&amp;B8&amp;"）"&amp;AA8&amp;".lnk",
  ""
)</f>
        <v/>
      </c>
      <c r="AC8" s="13" t="str">
        <f>IF(
  AND($A8&lt;&gt;"",$N8="○"),
  (
    """"&amp;shortcut設定!$F$7&amp;""""&amp;
    " """&amp;$AD8&amp;""""&amp;
    " """&amp;$C8&amp;""""&amp;
    IF($D8="-"," """""," """&amp;$D8&amp;"""")&amp;
    IF($E8="-"," """""," """&amp;$E8&amp;"""")
  ),
  ""
)</f>
        <v/>
      </c>
      <c r="AD8" s="9" t="str">
        <f>IF(
  AND($A8&lt;&gt;"",$N8="○"),
  shortcut設定!$F$6&amp;"\"&amp;A8&amp;"（"&amp;B8&amp;"）.lnk",
  ""
)</f>
        <v/>
      </c>
      <c r="AE8" s="13" t="str">
        <f>IF(
  AND($A8&lt;&gt;"",$O8&lt;&gt;"-",$O8&lt;&gt;""),
  (
    """"&amp;shortcut設定!$F$7&amp;""""&amp;
    " """&amp;$O8&amp;".lnk"""&amp;
    " """&amp;$C8&amp;""""&amp;
    IF($D8="-"," """""," """&amp;$D8&amp;"""")&amp;
    IF($E8="-"," """""," """&amp;$E8&amp;"""")
  ),
  ""
)</f>
        <v/>
      </c>
      <c r="AF8" s="95" t="s">
        <v>183</v>
      </c>
    </row>
    <row r="9" spans="1:32">
      <c r="A9" s="9" t="s">
        <v>589</v>
      </c>
      <c r="B9" s="9" t="s">
        <v>749</v>
      </c>
      <c r="C9" s="9" t="s">
        <v>209</v>
      </c>
      <c r="D9" s="15" t="s">
        <v>40</v>
      </c>
      <c r="E9" s="26" t="str">
        <f>[1]!getdirpath(C9)</f>
        <v>C:\prg_exe\AiperEditex</v>
      </c>
      <c r="F9" s="15" t="s">
        <v>156</v>
      </c>
      <c r="G9" s="15" t="s">
        <v>156</v>
      </c>
      <c r="H9" s="9" t="s">
        <v>69</v>
      </c>
      <c r="I9" s="15" t="s">
        <v>878</v>
      </c>
      <c r="J9" s="15" t="s">
        <v>66</v>
      </c>
      <c r="K9" s="15" t="s">
        <v>66</v>
      </c>
      <c r="L9" s="97" t="s">
        <v>66</v>
      </c>
      <c r="M9" s="98" t="s">
        <v>579</v>
      </c>
      <c r="N9" s="15" t="s">
        <v>66</v>
      </c>
      <c r="O9" s="26" t="s">
        <v>981</v>
      </c>
      <c r="P9" s="9" t="str">
        <f t="shared" si="0"/>
        <v/>
      </c>
      <c r="Q9" s="9" t="str">
        <f t="shared" si="1"/>
        <v/>
      </c>
      <c r="R9" s="13" t="str">
        <f ca="1">IF(
  AND($A9&lt;&gt;"",$I9="○"),
  (
    "mkdir """&amp;T9&amp;""" &amp; "
  )&amp;(
    """"&amp;shortcut設定!$F$7&amp;""""&amp;
    " """&amp;T9&amp;"\"&amp;$A9&amp;"（"&amp;$B9&amp;"）.lnk"""&amp;
    " """&amp;$C9&amp;""""&amp;
    IF($D9="-"," """""," """&amp;$D9&amp;"""")&amp;
    IF($E9="-"," """""," """&amp;$E9&amp;"""")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9" s="9" t="str">
        <f ca="1">IFERROR(
  VLOOKUP(
    $H9,
    shortcut設定!$F:$J,
    MATCH(
      "ProgramsIndex",
      shortcut設定!$F$12:$J$12,
      0
    ),
    FALSE
  ),
  ""
)</f>
        <v>121</v>
      </c>
      <c r="T9" s="13" t="str">
        <f ca="1">IF(
  AND($A9&lt;&gt;"",$I9="○"),
  shortcut設定!$F$4&amp;"\"&amp;S9&amp;"_"&amp;H9,
  ""
)</f>
        <v>%USERPROFILE%\AppData\Roaming\Microsoft\Windows\Start Menu\Programs\121_Doc_Analyze</v>
      </c>
      <c r="U9" s="13" t="str">
        <f>IF(
  AND($A9&lt;&gt;"",$J9&lt;&gt;"-",$J9&lt;&gt;""),
  (
    "mkdir """&amp;shortcut設定!$F$4&amp;"\"&amp;shortcut設定!$F$8&amp;""" &amp; "
  )&amp;(
    """"&amp;shortcut設定!$F$7&amp;""""&amp;
    " """&amp;$V9&amp;""""&amp;
    " """&amp;$C9&amp;""""&amp;
    IF($D9="-"," """""," """&amp;$D9&amp;"""")&amp;
    IF($E9="-"," """""," """&amp;$E9&amp;"""")
  ),
  ""
)</f>
        <v/>
      </c>
      <c r="V9" s="14" t="str">
        <f>IF(
  AND($A9&lt;&gt;"",$J9&lt;&gt;"-",$J9&lt;&gt;""),
  shortcut設定!$F$4&amp;"\"&amp;shortcut設定!$F$8&amp;"\"&amp;$J9&amp;"（"&amp;$B9&amp;"）.lnk",
  ""
)</f>
        <v/>
      </c>
      <c r="W9" s="13" t="str">
        <f>IF(
  AND($A9&lt;&gt;"",$K9&lt;&gt;"-",$K9&lt;&gt;""),
  (
    "mkdir """&amp;shortcut設定!$F$4&amp;"\"&amp;shortcut設定!$F$9&amp;""" &amp; "
  )&amp;(
    """"&amp;shortcut設定!$F$7&amp;""""&amp;
    " """&amp;$X9&amp;""""&amp;
    " """&amp;$C9&amp;""""&amp;
    IF($D9="-"," """""," """&amp;$D9&amp;"""")&amp;
    IF($E9="-"," """""," """&amp;$E9&amp;"""")&amp;
    IF($K9="-"," """""," """&amp;$K9&amp;"""")
  ),
  ""
)</f>
        <v/>
      </c>
      <c r="X9" s="14" t="str">
        <f>IF(
  AND($A9&lt;&gt;"",$K9&lt;&gt;"-",$K9&lt;&gt;""),
  shortcut設定!$F$4&amp;"\"&amp;shortcut設定!$F$9&amp;"\"&amp;$A9&amp;"（"&amp;$B9&amp;"）.lnk",
  ""
)</f>
        <v/>
      </c>
      <c r="Y9" s="13" t="str">
        <f>IF(
  AND($A9&lt;&gt;"",$L9&lt;&gt;"-",$L9&lt;&gt;""),
  (
    """"&amp;shortcut設定!$F$7&amp;""""&amp;
    " """&amp;$AB9&amp;""""&amp;
    " """&amp;$C9&amp;""""&amp;
    IF($D9="-"," """""," """&amp;$D9&amp;"""")&amp;
    IF($E9="-"," """""," """&amp;$E9&amp;"""")
  ),
  ""
)</f>
        <v/>
      </c>
      <c r="Z9" s="9" t="str">
        <f ca="1">IFERROR(
  VLOOKUP(
    $H9,
    shortcut設定!$F:$J,
    MATCH(
      "ProgramsIndex",
      shortcut設定!$F$12:$J$12,
      0
    ),
    FALSE
  ),
  ""
)</f>
        <v>121</v>
      </c>
      <c r="AA9" s="20" t="str">
        <f t="shared" si="2"/>
        <v/>
      </c>
      <c r="AB9" s="13" t="str">
        <f>IF(
  AND($A9&lt;&gt;"",$L9="○"),
  shortcut設定!$F$5&amp;"\"&amp;Z9&amp;"_"&amp;A9&amp;"（"&amp;B9&amp;"）"&amp;AA9&amp;".lnk",
  ""
)</f>
        <v/>
      </c>
      <c r="AC9" s="13" t="str">
        <f>IF(
  AND($A9&lt;&gt;"",$N9="○"),
  (
    """"&amp;shortcut設定!$F$7&amp;""""&amp;
    " """&amp;$AD9&amp;""""&amp;
    " """&amp;$C9&amp;""""&amp;
    IF($D9="-"," """""," """&amp;$D9&amp;"""")&amp;
    IF($E9="-"," """""," """&amp;$E9&amp;"""")
  ),
  ""
)</f>
        <v/>
      </c>
      <c r="AD9" s="9" t="str">
        <f>IF(
  AND($A9&lt;&gt;"",$N9="○"),
  shortcut設定!$F$6&amp;"\"&amp;A9&amp;"（"&amp;B9&amp;"）.lnk",
  ""
)</f>
        <v/>
      </c>
      <c r="AE9" s="13" t="str">
        <f>IF(
  AND($A9&lt;&gt;"",$O9&lt;&gt;"-",$O9&lt;&gt;""),
  (
    """"&amp;shortcut設定!$F$7&amp;""""&amp;
    " """&amp;$O9&amp;".lnk"""&amp;
    " """&amp;$C9&amp;""""&amp;
    IF($D9="-"," """""," """&amp;$D9&amp;"""")&amp;
    IF($E9="-"," """""," """&amp;$E9&amp;"""")
  ),
  ""
)</f>
        <v/>
      </c>
      <c r="AF9" s="95" t="s">
        <v>183</v>
      </c>
    </row>
    <row r="10" spans="1:32">
      <c r="A10" s="9" t="s">
        <v>590</v>
      </c>
      <c r="B10" s="9" t="s">
        <v>750</v>
      </c>
      <c r="C10" s="9" t="s">
        <v>210</v>
      </c>
      <c r="D10" s="15" t="s">
        <v>40</v>
      </c>
      <c r="E10" s="26" t="s">
        <v>40</v>
      </c>
      <c r="F10" s="15" t="s">
        <v>175</v>
      </c>
      <c r="G10" s="15" t="s">
        <v>156</v>
      </c>
      <c r="H10" s="9" t="s">
        <v>70</v>
      </c>
      <c r="I10" s="15" t="s">
        <v>878</v>
      </c>
      <c r="J10" s="15" t="s">
        <v>66</v>
      </c>
      <c r="K10" s="15" t="s">
        <v>66</v>
      </c>
      <c r="L10" s="97" t="s">
        <v>66</v>
      </c>
      <c r="M10" s="98" t="s">
        <v>579</v>
      </c>
      <c r="N10" s="15" t="s">
        <v>66</v>
      </c>
      <c r="O10" s="26" t="s">
        <v>981</v>
      </c>
      <c r="P10" s="9" t="str">
        <f t="shared" si="0"/>
        <v/>
      </c>
      <c r="Q10" s="9" t="str">
        <f t="shared" si="1"/>
        <v/>
      </c>
      <c r="R10" s="13" t="str">
        <f ca="1">IF(
  AND($A10&lt;&gt;"",$I10="○"),
  (
    "mkdir """&amp;T10&amp;""" &amp; "
  )&amp;(
    """"&amp;shortcut設定!$F$7&amp;""""&amp;
    " """&amp;T10&amp;"\"&amp;$A10&amp;"（"&amp;$B10&amp;"）.lnk"""&amp;
    " """&amp;$C10&amp;""""&amp;
    IF($D10="-"," """""," """&amp;$D10&amp;"""")&amp;
    IF($E10="-"," """""," """&amp;$E10&amp;"""")
  ),
  ""
)</f>
        <v>mkdir "%USERPROFILE%\AppData\Roaming\Microsoft\Windows\Start Menu\Programs\172_Utility_Other" &amp; "C:\codes\vbs\command\CreateShortcutFile.vbs" "%USERPROFILE%\AppData\Roaming\Microsoft\Windows\Start Menu\Programs\172_Utility_Other\AlarmReminder（アラーム）.lnk" "C:\prg_exe\AlarmReminder\ALMR.exe" "" ""</v>
      </c>
      <c r="S10" s="9" t="str">
        <f ca="1">IFERROR(
  VLOOKUP(
    $H10,
    shortcut設定!$F:$J,
    MATCH(
      "ProgramsIndex",
      shortcut設定!$F$12:$J$12,
      0
    ),
    FALSE
  ),
  ""
)</f>
        <v>172</v>
      </c>
      <c r="T10" s="13" t="str">
        <f ca="1">IF(
  AND($A10&lt;&gt;"",$I10="○"),
  shortcut設定!$F$4&amp;"\"&amp;S10&amp;"_"&amp;H10,
  ""
)</f>
        <v>%USERPROFILE%\AppData\Roaming\Microsoft\Windows\Start Menu\Programs\172_Utility_Other</v>
      </c>
      <c r="U10" s="13" t="str">
        <f>IF(
  AND($A10&lt;&gt;"",$J10&lt;&gt;"-",$J10&lt;&gt;""),
  (
    "mkdir """&amp;shortcut設定!$F$4&amp;"\"&amp;shortcut設定!$F$8&amp;""" &amp; "
  )&amp;(
    """"&amp;shortcut設定!$F$7&amp;""""&amp;
    " """&amp;$V10&amp;""""&amp;
    " """&amp;$C10&amp;""""&amp;
    IF($D10="-"," """""," """&amp;$D10&amp;"""")&amp;
    IF($E10="-"," """""," """&amp;$E10&amp;"""")
  ),
  ""
)</f>
        <v/>
      </c>
      <c r="V10" s="14" t="str">
        <f>IF(
  AND($A10&lt;&gt;"",$J10&lt;&gt;"-",$J10&lt;&gt;""),
  shortcut設定!$F$4&amp;"\"&amp;shortcut設定!$F$8&amp;"\"&amp;$J10&amp;"（"&amp;$B10&amp;"）.lnk",
  ""
)</f>
        <v/>
      </c>
      <c r="W10" s="13" t="str">
        <f>IF(
  AND($A10&lt;&gt;"",$K10&lt;&gt;"-",$K10&lt;&gt;""),
  (
    "mkdir """&amp;shortcut設定!$F$4&amp;"\"&amp;shortcut設定!$F$9&amp;""" &amp; "
  )&amp;(
    """"&amp;shortcut設定!$F$7&amp;""""&amp;
    " """&amp;$X10&amp;""""&amp;
    " """&amp;$C10&amp;""""&amp;
    IF($D10="-"," """""," """&amp;$D10&amp;"""")&amp;
    IF($E10="-"," """""," """&amp;$E10&amp;"""")&amp;
    IF($K10="-"," """""," """&amp;$K10&amp;"""")
  ),
  ""
)</f>
        <v/>
      </c>
      <c r="X10" s="14" t="str">
        <f>IF(
  AND($A10&lt;&gt;"",$K10&lt;&gt;"-",$K10&lt;&gt;""),
  shortcut設定!$F$4&amp;"\"&amp;shortcut設定!$F$9&amp;"\"&amp;$A10&amp;"（"&amp;$B10&amp;"）.lnk",
  ""
)</f>
        <v/>
      </c>
      <c r="Y10" s="13" t="str">
        <f>IF(
  AND($A10&lt;&gt;"",$L10&lt;&gt;"-",$L10&lt;&gt;""),
  (
    """"&amp;shortcut設定!$F$7&amp;""""&amp;
    " """&amp;$AB10&amp;""""&amp;
    " """&amp;$C10&amp;""""&amp;
    IF($D10="-"," """""," """&amp;$D10&amp;"""")&amp;
    IF($E10="-"," """""," """&amp;$E10&amp;"""")
  ),
  ""
)</f>
        <v/>
      </c>
      <c r="Z10" s="9" t="str">
        <f ca="1">IFERROR(
  VLOOKUP(
    $H10,
    shortcut設定!$F:$J,
    MATCH(
      "ProgramsIndex",
      shortcut設定!$F$12:$J$12,
      0
    ),
    FALSE
  ),
  ""
)</f>
        <v>172</v>
      </c>
      <c r="AA10" s="20" t="str">
        <f t="shared" si="2"/>
        <v/>
      </c>
      <c r="AB10" s="13" t="str">
        <f>IF(
  AND($A10&lt;&gt;"",$L10="○"),
  shortcut設定!$F$5&amp;"\"&amp;Z10&amp;"_"&amp;A10&amp;"（"&amp;B10&amp;"）"&amp;AA10&amp;".lnk",
  ""
)</f>
        <v/>
      </c>
      <c r="AC10" s="13" t="str">
        <f>IF(
  AND($A10&lt;&gt;"",$N10="○"),
  (
    """"&amp;shortcut設定!$F$7&amp;""""&amp;
    " """&amp;$AD10&amp;""""&amp;
    " """&amp;$C10&amp;""""&amp;
    IF($D10="-"," """""," """&amp;$D10&amp;"""")&amp;
    IF($E10="-"," """""," """&amp;$E10&amp;"""")
  ),
  ""
)</f>
        <v/>
      </c>
      <c r="AD10" s="9" t="str">
        <f>IF(
  AND($A10&lt;&gt;"",$N10="○"),
  shortcut設定!$F$6&amp;"\"&amp;A10&amp;"（"&amp;B10&amp;"）.lnk",
  ""
)</f>
        <v/>
      </c>
      <c r="AE10" s="13" t="str">
        <f>IF(
  AND($A10&lt;&gt;"",$O10&lt;&gt;"-",$O10&lt;&gt;""),
  (
    """"&amp;shortcut設定!$F$7&amp;""""&amp;
    " """&amp;$O10&amp;".lnk"""&amp;
    " """&amp;$C10&amp;""""&amp;
    IF($D10="-"," """""," """&amp;$D10&amp;"""")&amp;
    IF($E10="-"," """""," """&amp;$E10&amp;"""")
  ),
  ""
)</f>
        <v/>
      </c>
      <c r="AF10" s="95" t="s">
        <v>183</v>
      </c>
    </row>
    <row r="11" spans="1:32">
      <c r="A11" s="9" t="s">
        <v>591</v>
      </c>
      <c r="B11" s="9" t="s">
        <v>751</v>
      </c>
      <c r="C11" s="9" t="s">
        <v>203</v>
      </c>
      <c r="D11" s="15" t="s">
        <v>40</v>
      </c>
      <c r="E11" s="26" t="s">
        <v>40</v>
      </c>
      <c r="F11" s="15" t="s">
        <v>156</v>
      </c>
      <c r="G11" s="15" t="s">
        <v>156</v>
      </c>
      <c r="H11" s="9" t="s">
        <v>71</v>
      </c>
      <c r="I11" s="15" t="s">
        <v>878</v>
      </c>
      <c r="J11" s="15" t="s">
        <v>66</v>
      </c>
      <c r="K11" s="15" t="s">
        <v>66</v>
      </c>
      <c r="L11" s="97" t="s">
        <v>66</v>
      </c>
      <c r="M11" s="98" t="s">
        <v>579</v>
      </c>
      <c r="N11" s="15" t="s">
        <v>66</v>
      </c>
      <c r="O11" s="26" t="s">
        <v>981</v>
      </c>
      <c r="P11" s="9" t="str">
        <f t="shared" si="0"/>
        <v/>
      </c>
      <c r="Q11" s="9" t="str">
        <f t="shared" si="1"/>
        <v/>
      </c>
      <c r="R11" s="13" t="str">
        <f ca="1">IF(
  AND($A11&lt;&gt;"",$I11="○"),
  (
    "mkdir """&amp;T11&amp;""" &amp; "
  )&amp;(
    """"&amp;shortcut設定!$F$7&amp;""""&amp;
    " """&amp;T11&amp;"\"&amp;$A11&amp;"（"&amp;$B11&amp;"）.lnk"""&amp;
    " """&amp;$C11&amp;""""&amp;
    IF($D11="-"," """""," """&amp;$D11&amp;"""")&amp;
    IF($E11="-"," """""," """&amp;$E11&amp;"""")
  ),
  ""
)</f>
        <v>mkdir "%USERPROFILE%\AppData\Roaming\Microsoft\Windows\Start Menu\Programs\161_Network_Global" &amp; "C:\codes\vbs\command\CreateShortcutFile.vbs" "%USERPROFILE%\AppData\Roaming\Microsoft\Windows\Start Menu\Programs\161_Network_Global\Ancia（ブラウザ）.lnk" "C:\prg_exe\Ancia\Ancia.exe" "" ""</v>
      </c>
      <c r="S11" s="9" t="str">
        <f ca="1">IFERROR(
  VLOOKUP(
    $H11,
    shortcut設定!$F:$J,
    MATCH(
      "ProgramsIndex",
      shortcut設定!$F$12:$J$12,
      0
    ),
    FALSE
  ),
  ""
)</f>
        <v>161</v>
      </c>
      <c r="T11" s="13" t="str">
        <f ca="1">IF(
  AND($A11&lt;&gt;"",$I11="○"),
  shortcut設定!$F$4&amp;"\"&amp;S11&amp;"_"&amp;H11,
  ""
)</f>
        <v>%USERPROFILE%\AppData\Roaming\Microsoft\Windows\Start Menu\Programs\161_Network_Global</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161</v>
      </c>
      <c r="AA11" s="20" t="str">
        <f t="shared" si="2"/>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72</v>
      </c>
      <c r="B12" s="9" t="s">
        <v>752</v>
      </c>
      <c r="C12" s="9" t="s">
        <v>211</v>
      </c>
      <c r="D12" s="15" t="s">
        <v>40</v>
      </c>
      <c r="E12" s="26" t="s">
        <v>40</v>
      </c>
      <c r="F12" s="15" t="s">
        <v>175</v>
      </c>
      <c r="G12" s="15" t="s">
        <v>156</v>
      </c>
      <c r="H12" s="9" t="s">
        <v>73</v>
      </c>
      <c r="I12" s="15" t="s">
        <v>878</v>
      </c>
      <c r="J12" s="15" t="s">
        <v>66</v>
      </c>
      <c r="K12" s="15" t="s">
        <v>66</v>
      </c>
      <c r="L12" s="97" t="s">
        <v>66</v>
      </c>
      <c r="M12" s="98" t="s">
        <v>579</v>
      </c>
      <c r="N12" s="15" t="s">
        <v>66</v>
      </c>
      <c r="O12" s="26" t="s">
        <v>981</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Menu\Programs\134_Music_Edit" &amp; "C:\codes\vbs\command\CreateShortcutFile.vbs" "%USERPROFILE%\AppData\Roaming\Microsoft\Windows\Start Menu\Programs\134_Music_Edit\Audacity（音声波形編集）.lnk" "C:\prg_exe\Audacity\audacity.exe" "" ""</v>
      </c>
      <c r="S12" s="9" t="str">
        <f ca="1">IFERROR(
  VLOOKUP(
    $H12,
    shortcut設定!$F:$J,
    MATCH(
      "ProgramsIndex",
      shortcut設定!$F$12:$J$12,
      0
    ),
    FALSE
  ),
  ""
)</f>
        <v>134</v>
      </c>
      <c r="T12" s="13" t="str">
        <f ca="1">IF(
  AND($A12&lt;&gt;"",$I12="○"),
  shortcut設定!$F$4&amp;"\"&amp;S12&amp;"_"&amp;H12,
  ""
)</f>
        <v>%USERPROFILE%\AppData\Roaming\Microsoft\Windows\Start Menu\Programs\134_Music_Edit</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134</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592</v>
      </c>
      <c r="B13" s="9" t="s">
        <v>753</v>
      </c>
      <c r="C13" s="9" t="s">
        <v>212</v>
      </c>
      <c r="D13" s="15" t="s">
        <v>40</v>
      </c>
      <c r="E13" s="26" t="s">
        <v>40</v>
      </c>
      <c r="F13" s="15" t="s">
        <v>175</v>
      </c>
      <c r="G13" s="15" t="s">
        <v>175</v>
      </c>
      <c r="H13" s="9" t="s">
        <v>70</v>
      </c>
      <c r="I13" s="15" t="s">
        <v>878</v>
      </c>
      <c r="J13" s="15" t="s">
        <v>66</v>
      </c>
      <c r="K13" s="15" t="s">
        <v>66</v>
      </c>
      <c r="L13" s="97" t="s">
        <v>66</v>
      </c>
      <c r="M13" s="98" t="s">
        <v>579</v>
      </c>
      <c r="N13" s="15" t="s">
        <v>66</v>
      </c>
      <c r="O13" s="26" t="s">
        <v>981</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13" s="9" t="str">
        <f ca="1">IFERROR(
  VLOOKUP(
    $H13,
    shortcut設定!$F:$J,
    MATCH(
      "ProgramsIndex",
      shortcut設定!$F$12:$J$12,
      0
    ),
    FALSE
  ),
  ""
)</f>
        <v>172</v>
      </c>
      <c r="T13" s="13" t="str">
        <f ca="1">IF(
  AND($A13&lt;&gt;"",$I13="○"),
  shortcut設定!$F$4&amp;"\"&amp;S13&amp;"_"&amp;H13,
  ""
)</f>
        <v>%USERPROFILE%\AppData\Roaming\Microsoft\Windows\Start Menu\Programs\172_Utility_Other</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172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593</v>
      </c>
      <c r="B14" s="9" t="s">
        <v>753</v>
      </c>
      <c r="C14" s="9" t="s">
        <v>213</v>
      </c>
      <c r="D14" s="15" t="s">
        <v>40</v>
      </c>
      <c r="E14" s="26" t="s">
        <v>40</v>
      </c>
      <c r="F14" s="15" t="s">
        <v>156</v>
      </c>
      <c r="G14" s="15" t="s">
        <v>156</v>
      </c>
      <c r="H14" s="9" t="s">
        <v>70</v>
      </c>
      <c r="I14" s="15" t="s">
        <v>878</v>
      </c>
      <c r="J14" s="15" t="s">
        <v>66</v>
      </c>
      <c r="K14" s="15" t="s">
        <v>66</v>
      </c>
      <c r="L14" s="97" t="s">
        <v>66</v>
      </c>
      <c r="M14" s="98" t="s">
        <v>579</v>
      </c>
      <c r="N14" s="15" t="s">
        <v>66</v>
      </c>
      <c r="O14" s="26" t="s">
        <v>981</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14" s="9" t="str">
        <f ca="1">IFERROR(
  VLOOKUP(
    $H14,
    shortcut設定!$F:$J,
    MATCH(
      "ProgramsIndex",
      shortcut設定!$F$12:$J$12,
      0
    ),
    FALSE
  ),
  ""
)</f>
        <v>172</v>
      </c>
      <c r="T14" s="13" t="str">
        <f ca="1">IF(
  AND($A14&lt;&gt;"",$I14="○"),
  shortcut設定!$F$4&amp;"\"&amp;S14&amp;"_"&amp;H14,
  ""
)</f>
        <v>%USERPROFILE%\AppData\Roaming\Microsoft\Windows\Start Menu\Programs\172_Utility_Other</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172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594</v>
      </c>
      <c r="B15" s="9" t="s">
        <v>754</v>
      </c>
      <c r="C15" s="9" t="s">
        <v>214</v>
      </c>
      <c r="D15" s="15" t="s">
        <v>40</v>
      </c>
      <c r="E15" s="26" t="s">
        <v>40</v>
      </c>
      <c r="F15" s="15" t="s">
        <v>175</v>
      </c>
      <c r="G15" s="15" t="s">
        <v>156</v>
      </c>
      <c r="H15" s="9" t="s">
        <v>74</v>
      </c>
      <c r="I15" s="15" t="s">
        <v>878</v>
      </c>
      <c r="J15" s="15" t="s">
        <v>66</v>
      </c>
      <c r="K15" s="15" t="s">
        <v>66</v>
      </c>
      <c r="L15" s="97" t="s">
        <v>66</v>
      </c>
      <c r="M15" s="98" t="s">
        <v>579</v>
      </c>
      <c r="N15" s="15" t="s">
        <v>878</v>
      </c>
      <c r="O15" s="26" t="s">
        <v>981</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Menu\Programs\171_Utility_System" &amp; "C:\codes\vbs\command\CreateShortcutFile.vbs" "%USERPROFILE%\AppData\Roaming\Microsoft\Windows\Start Menu\Programs\171_Utility_System\AutoMute（自動ミュート）.lnk" "C:\prg_exe\AutoMute\AutoMute.exe" "" ""</v>
      </c>
      <c r="S15" s="9" t="str">
        <f ca="1">IFERROR(
  VLOOKUP(
    $H15,
    shortcut設定!$F:$J,
    MATCH(
      "ProgramsIndex",
      shortcut設定!$F$12:$J$12,
      0
    ),
    FALSE
  ),
  ""
)</f>
        <v>171</v>
      </c>
      <c r="T15" s="13" t="str">
        <f ca="1">IF(
  AND($A15&lt;&gt;"",$I15="○"),
  shortcut設定!$F$4&amp;"\"&amp;S15&amp;"_"&amp;H15,
  ""
)</f>
        <v>%USERPROFILE%\AppData\Roaming\Microsoft\Windows\Start Menu\Programs\171_Utility_System</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171</v>
      </c>
      <c r="AA15" s="20" t="str">
        <f t="shared" si="2"/>
        <v/>
      </c>
      <c r="AB15" s="13" t="str">
        <f>IF(
  AND($A15&lt;&gt;"",$L15="○"),
  shortcut設定!$F$5&amp;"\"&amp;Z15&amp;"_"&amp;A15&amp;"（"&amp;B15&amp;"）"&amp;AA15&amp;".lnk",
  ""
)</f>
        <v/>
      </c>
      <c r="AC15" s="13" t="str">
        <f>IF(
  AND($A15&lt;&gt;"",$N15="○"),
  (
    """"&amp;shortcut設定!$F$7&amp;""""&amp;
    " """&amp;$AD15&amp;""""&amp;
    " """&amp;$C15&amp;""""&amp;
    IF($D15="-"," """""," """&amp;$D15&amp;"""")&amp;
    IF($E15="-"," """""," """&amp;$E15&amp;"""")
  ),
  ""
)</f>
        <v>"C:\codes\vbs\command\CreateShortcutFile.vbs" "%USERPROFILE%\AppData\Roaming\Microsoft\Windows\Start Menu\Programs\Startup\AutoMute（自動ミュート）.lnk" "C:\prg_exe\AutoMute\AutoMute.exe" "" ""</v>
      </c>
      <c r="AD15" s="9" t="str">
        <f>IF(
  AND($A15&lt;&gt;"",$N15="○"),
  shortcut設定!$F$6&amp;"\"&amp;A15&amp;"（"&amp;B15&amp;"）.lnk",
  ""
)</f>
        <v>%USERPROFILE%\AppData\Roaming\Microsoft\Windows\Start Menu\Programs\Startup\AutoMute（自動ミュート）.lnk</v>
      </c>
      <c r="AE15" s="13" t="str">
        <f>IF(
  AND($A15&lt;&gt;"",$O15&lt;&gt;"-",$O15&lt;&gt;""),
  (
    """"&amp;shortcut設定!$F$7&amp;""""&amp;
    " """&amp;$O15&amp;".lnk"""&amp;
    " """&amp;$C15&amp;""""&amp;
    IF($D15="-"," """""," """&amp;$D15&amp;"""")&amp;
    IF($E15="-"," """""," """&amp;$E15&amp;"""")
  ),
  ""
)</f>
        <v/>
      </c>
      <c r="AF15" s="95" t="s">
        <v>183</v>
      </c>
    </row>
    <row r="16" spans="1:32">
      <c r="A16" s="9" t="s">
        <v>595</v>
      </c>
      <c r="B16" s="9" t="s">
        <v>755</v>
      </c>
      <c r="C16" s="9" t="s">
        <v>215</v>
      </c>
      <c r="D16" s="15" t="s">
        <v>40</v>
      </c>
      <c r="E16" s="26" t="s">
        <v>40</v>
      </c>
      <c r="F16" s="15" t="s">
        <v>156</v>
      </c>
      <c r="G16" s="15" t="s">
        <v>156</v>
      </c>
      <c r="H16" s="9" t="s">
        <v>70</v>
      </c>
      <c r="I16" s="15" t="s">
        <v>878</v>
      </c>
      <c r="J16" s="15" t="s">
        <v>66</v>
      </c>
      <c r="K16" s="15" t="s">
        <v>66</v>
      </c>
      <c r="L16" s="97" t="s">
        <v>66</v>
      </c>
      <c r="M16" s="98" t="s">
        <v>579</v>
      </c>
      <c r="N16" s="15" t="s">
        <v>66</v>
      </c>
      <c r="O16" s="26" t="s">
        <v>981</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Menu\Programs\172_Utility_Other" &amp; "C:\codes\vbs\command\CreateShortcutFile.vbs" "%USERPROFILE%\AppData\Roaming\Microsoft\Windows\Start Menu\Programs\172_Utility_Other\cCalc（電卓）.lnk" "C:\prg_exe\cCalc\cCalc.exe" "" ""</v>
      </c>
      <c r="S16" s="9" t="str">
        <f ca="1">IFERROR(
  VLOOKUP(
    $H16,
    shortcut設定!$F:$J,
    MATCH(
      "ProgramsIndex",
      shortcut設定!$F$12:$J$12,
      0
    ),
    FALSE
  ),
  ""
)</f>
        <v>172</v>
      </c>
      <c r="T16" s="13" t="str">
        <f ca="1">IF(
  AND($A16&lt;&gt;"",$I16="○"),
  shortcut設定!$F$4&amp;"\"&amp;S16&amp;"_"&amp;H16,
  ""
)</f>
        <v>%USERPROFILE%\AppData\Roaming\Microsoft\Windows\Start Menu\Programs\172_Utility_Other</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172</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596</v>
      </c>
      <c r="B17" s="9" t="s">
        <v>756</v>
      </c>
      <c r="C17" s="9" t="s">
        <v>216</v>
      </c>
      <c r="D17" s="15" t="s">
        <v>40</v>
      </c>
      <c r="E17" s="26" t="s">
        <v>40</v>
      </c>
      <c r="F17" s="15" t="s">
        <v>175</v>
      </c>
      <c r="G17" s="15" t="s">
        <v>156</v>
      </c>
      <c r="H17" s="9" t="s">
        <v>65</v>
      </c>
      <c r="I17" s="15" t="s">
        <v>878</v>
      </c>
      <c r="J17" s="15" t="s">
        <v>66</v>
      </c>
      <c r="K17" s="15" t="s">
        <v>66</v>
      </c>
      <c r="L17" s="97" t="s">
        <v>66</v>
      </c>
      <c r="M17" s="98" t="s">
        <v>579</v>
      </c>
      <c r="N17" s="15" t="s">
        <v>66</v>
      </c>
      <c r="O17" s="26" t="s">
        <v>981</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17" s="9" t="str">
        <f ca="1">IFERROR(
  VLOOKUP(
    $H17,
    shortcut設定!$F:$J,
    MATCH(
      "ProgramsIndex",
      shortcut設定!$F$12:$J$12,
      0
    ),
    FALSE
  ),
  ""
)</f>
        <v>113</v>
      </c>
      <c r="T17" s="13" t="str">
        <f ca="1">IF(
  AND($A17&lt;&gt;"",$I17="○"),
  shortcut設定!$F$4&amp;"\"&amp;S17&amp;"_"&amp;H17,
  ""
)</f>
        <v>%USERPROFILE%\AppData\Roaming\Microsoft\Windows\Start Menu\Programs\113_Common_Edit</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113</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597</v>
      </c>
      <c r="B18" s="9" t="s">
        <v>756</v>
      </c>
      <c r="C18" s="9" t="s">
        <v>217</v>
      </c>
      <c r="D18" s="15" t="s">
        <v>40</v>
      </c>
      <c r="E18" s="26" t="s">
        <v>40</v>
      </c>
      <c r="F18" s="15" t="s">
        <v>175</v>
      </c>
      <c r="G18" s="15" t="s">
        <v>156</v>
      </c>
      <c r="H18" s="9" t="s">
        <v>65</v>
      </c>
      <c r="I18" s="15" t="s">
        <v>878</v>
      </c>
      <c r="J18" s="15" t="s">
        <v>66</v>
      </c>
      <c r="K18" s="15" t="s">
        <v>66</v>
      </c>
      <c r="L18" s="97" t="s">
        <v>66</v>
      </c>
      <c r="M18" s="98" t="s">
        <v>579</v>
      </c>
      <c r="N18" s="15" t="s">
        <v>66</v>
      </c>
      <c r="O18" s="26" t="s">
        <v>981</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18" s="9" t="str">
        <f ca="1">IFERROR(
  VLOOKUP(
    $H18,
    shortcut設定!$F:$J,
    MATCH(
      "ProgramsIndex",
      shortcut設定!$F$12:$J$12,
      0
    ),
    FALSE
  ),
  ""
)</f>
        <v>113</v>
      </c>
      <c r="T18" s="13" t="str">
        <f ca="1">IF(
  AND($A18&lt;&gt;"",$I18="○"),
  shortcut設定!$F$4&amp;"\"&amp;S18&amp;"_"&amp;H18,
  ""
)</f>
        <v>%USERPROFILE%\AppData\Roaming\Microsoft\Windows\Start Menu\Programs\113_Common_Edit</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113</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598</v>
      </c>
      <c r="B19" s="9" t="s">
        <v>756</v>
      </c>
      <c r="C19" s="9" t="s">
        <v>218</v>
      </c>
      <c r="D19" s="15" t="s">
        <v>40</v>
      </c>
      <c r="E19" s="26" t="s">
        <v>40</v>
      </c>
      <c r="F19" s="15" t="s">
        <v>175</v>
      </c>
      <c r="G19" s="15" t="s">
        <v>156</v>
      </c>
      <c r="H19" s="9" t="s">
        <v>65</v>
      </c>
      <c r="I19" s="15" t="s">
        <v>878</v>
      </c>
      <c r="J19" s="15" t="s">
        <v>66</v>
      </c>
      <c r="K19" s="15" t="s">
        <v>66</v>
      </c>
      <c r="L19" s="97" t="s">
        <v>66</v>
      </c>
      <c r="M19" s="98" t="s">
        <v>579</v>
      </c>
      <c r="N19" s="15" t="s">
        <v>66</v>
      </c>
      <c r="O19" s="26" t="s">
        <v>981</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19" s="9" t="str">
        <f ca="1">IFERROR(
  VLOOKUP(
    $H19,
    shortcut設定!$F:$J,
    MATCH(
      "ProgramsIndex",
      shortcut設定!$F$12:$J$12,
      0
    ),
    FALSE
  ),
  ""
)</f>
        <v>113</v>
      </c>
      <c r="T19" s="13" t="str">
        <f ca="1">IF(
  AND($A19&lt;&gt;"",$I19="○"),
  shortcut設定!$F$4&amp;"\"&amp;S19&amp;"_"&amp;H19,
  ""
)</f>
        <v>%USERPROFILE%\AppData\Roaming\Microsoft\Windows\Start Menu\Programs\113_Common_Edit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113</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599</v>
      </c>
      <c r="B20" s="9" t="s">
        <v>757</v>
      </c>
      <c r="C20" s="9" t="s">
        <v>219</v>
      </c>
      <c r="D20" s="15" t="s">
        <v>40</v>
      </c>
      <c r="E20" s="26" t="s">
        <v>40</v>
      </c>
      <c r="F20" s="15" t="s">
        <v>175</v>
      </c>
      <c r="G20" s="15" t="s">
        <v>156</v>
      </c>
      <c r="H20" s="9" t="s">
        <v>65</v>
      </c>
      <c r="I20" s="15" t="s">
        <v>878</v>
      </c>
      <c r="J20" s="15" t="s">
        <v>66</v>
      </c>
      <c r="K20" s="15" t="s">
        <v>66</v>
      </c>
      <c r="L20" s="97" t="s">
        <v>66</v>
      </c>
      <c r="M20" s="98" t="s">
        <v>579</v>
      </c>
      <c r="N20" s="15" t="s">
        <v>66</v>
      </c>
      <c r="O20" s="26" t="s">
        <v>981</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Menu\Programs\113_Common_Edit" &amp; "C:\codes\vbs\command\CreateShortcutFile.vbs" "%USERPROFILE%\AppData\Roaming\Microsoft\Windows\Start Menu\Programs\113_Common_Edit\CLCL（クリップボード管理）.lnk" "C:\prg_exe\CLCL\CLCL.exe" "" ""</v>
      </c>
      <c r="S20" s="9" t="str">
        <f ca="1">IFERROR(
  VLOOKUP(
    $H20,
    shortcut設定!$F:$J,
    MATCH(
      "ProgramsIndex",
      shortcut設定!$F$12:$J$12,
      0
    ),
    FALSE
  ),
  ""
)</f>
        <v>113</v>
      </c>
      <c r="T20" s="13" t="str">
        <f ca="1">IF(
  AND($A20&lt;&gt;"",$I20="○"),
  shortcut設定!$F$4&amp;"\"&amp;S20&amp;"_"&amp;H20,
  ""
)</f>
        <v>%USERPROFILE%\AppData\Roaming\Microsoft\Windows\Start Menu\Programs\113_Common_Edit</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113</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600</v>
      </c>
      <c r="B21" s="9" t="s">
        <v>757</v>
      </c>
      <c r="C21" s="9" t="s">
        <v>220</v>
      </c>
      <c r="D21" s="15" t="s">
        <v>40</v>
      </c>
      <c r="E21" s="26" t="s">
        <v>40</v>
      </c>
      <c r="F21" s="15" t="s">
        <v>175</v>
      </c>
      <c r="G21" s="15" t="s">
        <v>156</v>
      </c>
      <c r="H21" s="9" t="s">
        <v>65</v>
      </c>
      <c r="I21" s="15" t="s">
        <v>878</v>
      </c>
      <c r="J21" s="15" t="s">
        <v>66</v>
      </c>
      <c r="K21" s="15" t="s">
        <v>66</v>
      </c>
      <c r="L21" s="97" t="s">
        <v>66</v>
      </c>
      <c r="M21" s="98" t="s">
        <v>579</v>
      </c>
      <c r="N21" s="15" t="s">
        <v>66</v>
      </c>
      <c r="O21" s="26" t="s">
        <v>981</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Menu\Programs\113_Common_Edit" &amp; "C:\codes\vbs\command\CreateShortcutFile.vbs" "%USERPROFILE%\AppData\Roaming\Microsoft\Windows\Start Menu\Programs\113_Common_Edit\clibor（クリップボード管理）.lnk" "C:\prg_exe\clibor\Clibor.exe" "" ""</v>
      </c>
      <c r="S21" s="9" t="str">
        <f ca="1">IFERROR(
  VLOOKUP(
    $H21,
    shortcut設定!$F:$J,
    MATCH(
      "ProgramsIndex",
      shortcut設定!$F$12:$J$12,
      0
    ),
    FALSE
  ),
  ""
)</f>
        <v>113</v>
      </c>
      <c r="T21" s="13" t="str">
        <f ca="1">IF(
  AND($A21&lt;&gt;"",$I21="○"),
  shortcut設定!$F$4&amp;"\"&amp;S21&amp;"_"&amp;H21,
  ""
)</f>
        <v>%USERPROFILE%\AppData\Roaming\Microsoft\Windows\Start Menu\Programs\113_Common_Edit</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113</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601</v>
      </c>
      <c r="B22" s="9" t="s">
        <v>758</v>
      </c>
      <c r="C22" s="9" t="s">
        <v>221</v>
      </c>
      <c r="D22" s="15" t="s">
        <v>40</v>
      </c>
      <c r="E22" s="26" t="s">
        <v>40</v>
      </c>
      <c r="F22" s="15" t="s">
        <v>175</v>
      </c>
      <c r="G22" s="15" t="s">
        <v>156</v>
      </c>
      <c r="H22" s="9" t="s">
        <v>75</v>
      </c>
      <c r="I22" s="15" t="s">
        <v>878</v>
      </c>
      <c r="J22" s="15" t="s">
        <v>66</v>
      </c>
      <c r="K22" s="15" t="s">
        <v>66</v>
      </c>
      <c r="L22" s="97" t="s">
        <v>66</v>
      </c>
      <c r="M22" s="98" t="s">
        <v>579</v>
      </c>
      <c r="N22" s="15" t="s">
        <v>66</v>
      </c>
      <c r="O22" s="26" t="s">
        <v>981</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Menu\Programs\112_Common_View" &amp; "C:\codes\vbs\command\CreateShortcutFile.vbs" "%USERPROFILE%\AppData\Roaming\Microsoft\Windows\Start Menu\Programs\112_Common_View\CoreTemp64（CPU温度計測）.lnk" "C:\prg_exe\CoreTemp64\Core Temp.exe" "" ""</v>
      </c>
      <c r="S22" s="9" t="str">
        <f ca="1">IFERROR(
  VLOOKUP(
    $H22,
    shortcut設定!$F:$J,
    MATCH(
      "ProgramsIndex",
      shortcut設定!$F$12:$J$12,
      0
    ),
    FALSE
  ),
  ""
)</f>
        <v>112</v>
      </c>
      <c r="T22" s="13" t="str">
        <f ca="1">IF(
  AND($A22&lt;&gt;"",$I22="○"),
  shortcut設定!$F$4&amp;"\"&amp;S22&amp;"_"&amp;H22,
  ""
)</f>
        <v>%USERPROFILE%\AppData\Roaming\Microsoft\Windows\Start Menu\Programs\112_Common_View</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112</v>
      </c>
      <c r="AA22" s="20" t="str">
        <f t="shared" si="2"/>
        <v/>
      </c>
      <c r="AB22" s="13" t="str">
        <f>IF(
  AND($A22&lt;&gt;"",$L22="○"),
  shortcut設定!$F$5&amp;"\"&amp;Z22&amp;"_"&amp;A22&amp;"（"&amp;B22&amp;"）"&amp;AA22&amp;".lnk",
  ""
)</f>
        <v/>
      </c>
      <c r="AC22" s="13" t="str">
        <f>IF(
  AND($A22&lt;&gt;"",$N22="○"),
  (
    """"&amp;shortcut設定!$F$7&amp;""""&amp;
    " """&amp;$AD22&amp;""""&amp;
    " """&amp;$C22&amp;""""&amp;
    IF($D22="-"," """""," """&amp;$D22&amp;"""")&amp;
    IF($E22="-"," """""," """&amp;$E22&amp;"""")
  ),
  ""
)</f>
        <v/>
      </c>
      <c r="AD22" s="9" t="str">
        <f>IF(
  AND($A22&lt;&gt;"",$N22="○"),
  shortcut設定!$F$6&amp;"\"&amp;A22&amp;"（"&amp;B22&amp;"）.lnk",
  ""
)</f>
        <v/>
      </c>
      <c r="AE22" s="13" t="str">
        <f>IF(
  AND($A22&lt;&gt;"",$O22&lt;&gt;"-",$O22&lt;&gt;""),
  (
    """"&amp;shortcut設定!$F$7&amp;""""&amp;
    " """&amp;$O22&amp;".lnk"""&amp;
    " """&amp;$C22&amp;""""&amp;
    IF($D22="-"," """""," """&amp;$D22&amp;"""")&amp;
    IF($E22="-"," """""," """&amp;$E22&amp;"""")
  ),
  ""
)</f>
        <v/>
      </c>
      <c r="AF22" s="95" t="s">
        <v>183</v>
      </c>
    </row>
    <row r="23" spans="1:32">
      <c r="A23" s="9" t="s">
        <v>602</v>
      </c>
      <c r="B23" s="9" t="s">
        <v>759</v>
      </c>
      <c r="C23" s="9" t="s">
        <v>222</v>
      </c>
      <c r="D23" s="15" t="s">
        <v>40</v>
      </c>
      <c r="E23" s="26" t="s">
        <v>40</v>
      </c>
      <c r="F23" s="15" t="s">
        <v>175</v>
      </c>
      <c r="G23" s="15" t="s">
        <v>156</v>
      </c>
      <c r="H23" s="9" t="s">
        <v>75</v>
      </c>
      <c r="I23" s="15" t="s">
        <v>878</v>
      </c>
      <c r="J23" s="15" t="s">
        <v>66</v>
      </c>
      <c r="K23" s="15" t="s">
        <v>66</v>
      </c>
      <c r="L23" s="97" t="s">
        <v>66</v>
      </c>
      <c r="M23" s="98" t="s">
        <v>579</v>
      </c>
      <c r="N23" s="15" t="s">
        <v>66</v>
      </c>
      <c r="O23" s="26" t="s">
        <v>981</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23" s="9" t="str">
        <f ca="1">IFERROR(
  VLOOKUP(
    $H23,
    shortcut設定!$F:$J,
    MATCH(
      "ProgramsIndex",
      shortcut設定!$F$12:$J$12,
      0
    ),
    FALSE
  ),
  ""
)</f>
        <v>112</v>
      </c>
      <c r="T23" s="13" t="str">
        <f ca="1">IF(
  AND($A23&lt;&gt;"",$I23="○"),
  shortcut設定!$F$4&amp;"\"&amp;S23&amp;"_"&amp;H23,
  ""
)</f>
        <v>%USERPROFILE%\AppData\Roaming\Microsoft\Windows\Start Menu\Programs\112_Common_View</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112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603</v>
      </c>
      <c r="B24" s="9" t="s">
        <v>760</v>
      </c>
      <c r="C24" s="9" t="s">
        <v>223</v>
      </c>
      <c r="D24" s="15" t="s">
        <v>40</v>
      </c>
      <c r="E24" s="26" t="s">
        <v>40</v>
      </c>
      <c r="F24" s="15" t="s">
        <v>175</v>
      </c>
      <c r="G24" s="15" t="s">
        <v>156</v>
      </c>
      <c r="H24" s="9" t="s">
        <v>75</v>
      </c>
      <c r="I24" s="15" t="s">
        <v>878</v>
      </c>
      <c r="J24" s="15" t="s">
        <v>66</v>
      </c>
      <c r="K24" s="15" t="s">
        <v>66</v>
      </c>
      <c r="L24" s="97" t="s">
        <v>66</v>
      </c>
      <c r="M24" s="98" t="s">
        <v>579</v>
      </c>
      <c r="N24" s="15" t="s">
        <v>66</v>
      </c>
      <c r="O24" s="26" t="s">
        <v>981</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24" s="9" t="str">
        <f ca="1">IFERROR(
  VLOOKUP(
    $H24,
    shortcut設定!$F:$J,
    MATCH(
      "ProgramsIndex",
      shortcut設定!$F$12:$J$12,
      0
    ),
    FALSE
  ),
  ""
)</f>
        <v>112</v>
      </c>
      <c r="T24" s="13" t="str">
        <f ca="1">IF(
  AND($A24&lt;&gt;"",$I24="○"),
  shortcut設定!$F$4&amp;"\"&amp;S24&amp;"_"&amp;H24,
  ""
)</f>
        <v>%USERPROFILE%\AppData\Roaming\Microsoft\Windows\Start Menu\Programs\112_Common_View</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112</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604</v>
      </c>
      <c r="B25" s="9" t="s">
        <v>761</v>
      </c>
      <c r="C25" s="9" t="s">
        <v>224</v>
      </c>
      <c r="D25" s="15" t="s">
        <v>40</v>
      </c>
      <c r="E25" s="26" t="s">
        <v>40</v>
      </c>
      <c r="F25" s="15" t="s">
        <v>156</v>
      </c>
      <c r="G25" s="15" t="s">
        <v>156</v>
      </c>
      <c r="H25" s="9" t="s">
        <v>69</v>
      </c>
      <c r="I25" s="15" t="s">
        <v>878</v>
      </c>
      <c r="J25" s="15" t="s">
        <v>66</v>
      </c>
      <c r="K25" s="15" t="s">
        <v>66</v>
      </c>
      <c r="L25" s="97" t="s">
        <v>66</v>
      </c>
      <c r="M25" s="98" t="s">
        <v>579</v>
      </c>
      <c r="N25" s="15" t="s">
        <v>66</v>
      </c>
      <c r="O25" s="26" t="s">
        <v>981</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25" s="9" t="str">
        <f ca="1">IFERROR(
  VLOOKUP(
    $H25,
    shortcut設定!$F:$J,
    MATCH(
      "ProgramsIndex",
      shortcut設定!$F$12:$J$12,
      0
    ),
    FALSE
  ),
  ""
)</f>
        <v>121</v>
      </c>
      <c r="T25" s="13" t="str">
        <f ca="1">IF(
  AND($A25&lt;&gt;"",$I25="○"),
  shortcut設定!$F$4&amp;"\"&amp;S25&amp;"_"&amp;H25,
  ""
)</f>
        <v>%USERPROFILE%\AppData\Roaming\Microsoft\Windows\Start Menu\Programs\121_Doc_Analyze</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121</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76</v>
      </c>
      <c r="B26" s="9" t="s">
        <v>762</v>
      </c>
      <c r="C26" s="9" t="s">
        <v>225</v>
      </c>
      <c r="D26" s="15" t="s">
        <v>40</v>
      </c>
      <c r="E26" s="26" t="s">
        <v>40</v>
      </c>
      <c r="F26" s="15" t="s">
        <v>175</v>
      </c>
      <c r="G26" s="15" t="s">
        <v>156</v>
      </c>
      <c r="H26" s="9" t="s">
        <v>70</v>
      </c>
      <c r="I26" s="15" t="s">
        <v>878</v>
      </c>
      <c r="J26" s="15" t="s">
        <v>66</v>
      </c>
      <c r="K26" s="15" t="s">
        <v>66</v>
      </c>
      <c r="L26" s="97" t="s">
        <v>66</v>
      </c>
      <c r="M26" s="98" t="s">
        <v>579</v>
      </c>
      <c r="N26" s="15" t="s">
        <v>66</v>
      </c>
      <c r="O26" s="26" t="s">
        <v>981</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26" s="9" t="str">
        <f ca="1">IFERROR(
  VLOOKUP(
    $H26,
    shortcut設定!$F:$J,
    MATCH(
      "ProgramsIndex",
      shortcut設定!$F$12:$J$12,
      0
    ),
    FALSE
  ),
  ""
)</f>
        <v>172</v>
      </c>
      <c r="T26" s="13" t="str">
        <f ca="1">IF(
  AND($A26&lt;&gt;"",$I26="○"),
  shortcut設定!$F$4&amp;"\"&amp;S26&amp;"_"&amp;H26,
  ""
)</f>
        <v>%USERPROFILE%\AppData\Roaming\Microsoft\Windows\Start Menu\Programs\172_Utility_Other</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172</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605</v>
      </c>
      <c r="B27" s="9" t="s">
        <v>763</v>
      </c>
      <c r="C27" s="9" t="s">
        <v>226</v>
      </c>
      <c r="D27" s="15" t="s">
        <v>40</v>
      </c>
      <c r="E27" s="26" t="s">
        <v>40</v>
      </c>
      <c r="F27" s="15" t="s">
        <v>175</v>
      </c>
      <c r="G27" s="15" t="s">
        <v>156</v>
      </c>
      <c r="H27" s="9" t="s">
        <v>74</v>
      </c>
      <c r="I27" s="15" t="s">
        <v>878</v>
      </c>
      <c r="J27" s="15" t="s">
        <v>66</v>
      </c>
      <c r="K27" s="15" t="s">
        <v>66</v>
      </c>
      <c r="L27" s="97" t="s">
        <v>66</v>
      </c>
      <c r="M27" s="98" t="s">
        <v>579</v>
      </c>
      <c r="N27" s="15" t="s">
        <v>66</v>
      </c>
      <c r="O27" s="26" t="s">
        <v>981</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Menu\Programs\171_Utility_System" &amp; "C:\codes\vbs\command\CreateShortcutFile.vbs" "%USERPROFILE%\AppData\Roaming\Microsoft\Windows\Start Menu\Programs\171_Utility_System\dimmer（モニタ輝度設定）.lnk" "C:\prg_exe\dimmer\dimmer.exe" "" ""</v>
      </c>
      <c r="S27" s="9" t="str">
        <f ca="1">IFERROR(
  VLOOKUP(
    $H27,
    shortcut設定!$F:$J,
    MATCH(
      "ProgramsIndex",
      shortcut設定!$F$12:$J$12,
      0
    ),
    FALSE
  ),
  ""
)</f>
        <v>171</v>
      </c>
      <c r="T27" s="13" t="str">
        <f ca="1">IF(
  AND($A27&lt;&gt;"",$I27="○"),
  shortcut設定!$F$4&amp;"\"&amp;S27&amp;"_"&amp;H27,
  ""
)</f>
        <v>%USERPROFILE%\AppData\Roaming\Microsoft\Windows\Start Menu\Programs\171_Utility_System</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171</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606</v>
      </c>
      <c r="B28" s="9" t="s">
        <v>764</v>
      </c>
      <c r="C28" s="9" t="s">
        <v>227</v>
      </c>
      <c r="D28" s="15" t="s">
        <v>40</v>
      </c>
      <c r="E28" s="26" t="s">
        <v>40</v>
      </c>
      <c r="F28" s="15" t="s">
        <v>156</v>
      </c>
      <c r="G28" s="15" t="s">
        <v>156</v>
      </c>
      <c r="H28" s="9" t="s">
        <v>74</v>
      </c>
      <c r="I28" s="15" t="s">
        <v>878</v>
      </c>
      <c r="J28" s="15" t="s">
        <v>66</v>
      </c>
      <c r="K28" s="15" t="s">
        <v>66</v>
      </c>
      <c r="L28" s="97" t="s">
        <v>66</v>
      </c>
      <c r="M28" s="98" t="s">
        <v>579</v>
      </c>
      <c r="N28" s="15" t="s">
        <v>66</v>
      </c>
      <c r="O28" s="26" t="s">
        <v>981</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28" s="9" t="str">
        <f ca="1">IFERROR(
  VLOOKUP(
    $H28,
    shortcut設定!$F:$J,
    MATCH(
      "ProgramsIndex",
      shortcut設定!$F$12:$J$12,
      0
    ),
    FALSE
  ),
  ""
)</f>
        <v>171</v>
      </c>
      <c r="T28" s="13" t="str">
        <f ca="1">IF(
  AND($A28&lt;&gt;"",$I28="○"),
  shortcut設定!$F$4&amp;"\"&amp;S28&amp;"_"&amp;H28,
  ""
)</f>
        <v>%USERPROFILE%\AppData\Roaming\Microsoft\Windows\Start Menu\Programs\171_Utility_System</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171</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607</v>
      </c>
      <c r="B29" s="9" t="s">
        <v>765</v>
      </c>
      <c r="C29" s="9" t="s">
        <v>228</v>
      </c>
      <c r="D29" s="15" t="s">
        <v>40</v>
      </c>
      <c r="E29" s="26" t="s">
        <v>40</v>
      </c>
      <c r="F29" s="15" t="s">
        <v>175</v>
      </c>
      <c r="G29" s="15" t="s">
        <v>156</v>
      </c>
      <c r="H29" s="9" t="s">
        <v>77</v>
      </c>
      <c r="I29" s="15" t="s">
        <v>878</v>
      </c>
      <c r="J29" s="15" t="s">
        <v>66</v>
      </c>
      <c r="K29" s="15" t="s">
        <v>66</v>
      </c>
      <c r="L29" s="97" t="s">
        <v>66</v>
      </c>
      <c r="M29" s="98" t="s">
        <v>579</v>
      </c>
      <c r="N29" s="15" t="s">
        <v>66</v>
      </c>
      <c r="O29" s="26" t="s">
        <v>981</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29" s="9" t="str">
        <f ca="1">IFERROR(
  VLOOKUP(
    $H29,
    shortcut設定!$F:$J,
    MATCH(
      "ProgramsIndex",
      shortcut設定!$F$12:$J$12,
      0
    ),
    FALSE
  ),
  ""
)</f>
        <v>111</v>
      </c>
      <c r="T29" s="13" t="str">
        <f ca="1">IF(
  AND($A29&lt;&gt;"",$I29="○"),
  shortcut設定!$F$4&amp;"\"&amp;S29&amp;"_"&amp;H29,
  ""
)</f>
        <v>%USERPROFILE%\AppData\Roaming\Microsoft\Windows\Start Menu\Programs\111_Common_Analyze</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111</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78</v>
      </c>
      <c r="B30" s="9" t="s">
        <v>766</v>
      </c>
      <c r="C30" s="9" t="s">
        <v>229</v>
      </c>
      <c r="D30" s="15" t="s">
        <v>40</v>
      </c>
      <c r="E30" s="26" t="s">
        <v>40</v>
      </c>
      <c r="F30" s="15" t="s">
        <v>156</v>
      </c>
      <c r="G30" s="15" t="s">
        <v>156</v>
      </c>
      <c r="H30" s="9" t="s">
        <v>70</v>
      </c>
      <c r="I30" s="15" t="s">
        <v>878</v>
      </c>
      <c r="J30" s="15" t="s">
        <v>66</v>
      </c>
      <c r="K30" s="15" t="s">
        <v>66</v>
      </c>
      <c r="L30" s="97" t="s">
        <v>66</v>
      </c>
      <c r="M30" s="98" t="s">
        <v>579</v>
      </c>
      <c r="N30" s="15" t="s">
        <v>878</v>
      </c>
      <c r="O30" s="26" t="s">
        <v>981</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0" s="9" t="str">
        <f ca="1">IFERROR(
  VLOOKUP(
    $H30,
    shortcut設定!$F:$J,
    MATCH(
      "ProgramsIndex",
      shortcut設定!$F$12:$J$12,
      0
    ),
    FALSE
  ),
  ""
)</f>
        <v>172</v>
      </c>
      <c r="T30" s="13" t="str">
        <f ca="1">IF(
  AND($A30&lt;&gt;"",$I30="○"),
  shortcut設定!$F$4&amp;"\"&amp;S30&amp;"_"&amp;H30,
  ""
)</f>
        <v>%USERPROFILE%\AppData\Roaming\Microsoft\Windows\Start Menu\Programs\172_Utility_Other</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172</v>
      </c>
      <c r="AA30" s="20" t="str">
        <f t="shared" si="2"/>
        <v/>
      </c>
      <c r="AB30" s="13" t="str">
        <f>IF(
  AND($A30&lt;&gt;"",$L30="○"),
  shortcut設定!$F$5&amp;"\"&amp;Z30&amp;"_"&amp;A30&amp;"（"&amp;B30&amp;"）"&amp;AA30&amp;".lnk",
  ""
)</f>
        <v/>
      </c>
      <c r="AC30" s="13" t="str">
        <f>IF(
  AND($A30&lt;&gt;"",$N30="○"),
  (
    """"&amp;shortcut設定!$F$7&amp;""""&amp;
    " """&amp;$AD30&amp;""""&amp;
    " """&amp;$C30&amp;""""&amp;
    IF($D30="-"," """""," """&amp;$D30&amp;"""")&amp;
    IF($E30="-"," """""," """&amp;$E30&amp;"""")
  ),
  ""
)</f>
        <v>"C:\codes\vbs\command\CreateShortcutFile.vbs" "%USERPROFILE%\AppData\Roaming\Microsoft\Windows\Start Menu\Programs\Startup\EasyShot（スクリーンショット）.lnk" "C:\prg_exe\EasyShot\EasyShot.exe" "" ""</v>
      </c>
      <c r="AD30" s="9" t="str">
        <f>IF(
  AND($A30&lt;&gt;"",$N30="○"),
  shortcut設定!$F$6&amp;"\"&amp;A30&amp;"（"&amp;B30&amp;"）.lnk",
  ""
)</f>
        <v>%USERPROFILE%\AppData\Roaming\Microsoft\Windows\Start Menu\Programs\Startup\EasyShot（スクリーンショット）.lnk</v>
      </c>
      <c r="AE30" s="13" t="str">
        <f>IF(
  AND($A30&lt;&gt;"",$O30&lt;&gt;"-",$O30&lt;&gt;""),
  (
    """"&amp;shortcut設定!$F$7&amp;""""&amp;
    " """&amp;$O30&amp;".lnk"""&amp;
    " """&amp;$C30&amp;""""&amp;
    IF($D30="-"," """""," """&amp;$D30&amp;"""")&amp;
    IF($E30="-"," """""," """&amp;$E30&amp;"""")
  ),
  ""
)</f>
        <v/>
      </c>
      <c r="AF30" s="95" t="s">
        <v>183</v>
      </c>
    </row>
    <row r="31" spans="1:32">
      <c r="A31" s="9" t="s">
        <v>608</v>
      </c>
      <c r="B31" s="9" t="s">
        <v>767</v>
      </c>
      <c r="C31" s="9" t="s">
        <v>230</v>
      </c>
      <c r="D31" s="15" t="s">
        <v>40</v>
      </c>
      <c r="E31" s="26" t="s">
        <v>40</v>
      </c>
      <c r="F31" s="15" t="s">
        <v>175</v>
      </c>
      <c r="G31" s="15" t="s">
        <v>156</v>
      </c>
      <c r="H31" s="9" t="s">
        <v>73</v>
      </c>
      <c r="I31" s="15" t="s">
        <v>878</v>
      </c>
      <c r="J31" s="15" t="s">
        <v>66</v>
      </c>
      <c r="K31" s="15" t="s">
        <v>66</v>
      </c>
      <c r="L31" s="97" t="s">
        <v>66</v>
      </c>
      <c r="M31" s="98" t="s">
        <v>579</v>
      </c>
      <c r="N31" s="15" t="s">
        <v>66</v>
      </c>
      <c r="O31" s="26" t="s">
        <v>981</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Menu\Programs\134_Music_Edit" &amp; "C:\codes\vbs\command\CreateShortcutFile.vbs" "%USERPROFILE%\AppData\Roaming\Microsoft\Windows\Start Menu\Programs\134_Music_Edit\EcoDecoTooL（mp3抜き出し）.lnk" "C:\prg_exe\EcoDecoTooL\EcoDecoTooL.exe" "" ""</v>
      </c>
      <c r="S31" s="9" t="str">
        <f ca="1">IFERROR(
  VLOOKUP(
    $H31,
    shortcut設定!$F:$J,
    MATCH(
      "ProgramsIndex",
      shortcut設定!$F$12:$J$12,
      0
    ),
    FALSE
  ),
  ""
)</f>
        <v>134</v>
      </c>
      <c r="T31" s="13" t="str">
        <f ca="1">IF(
  AND($A31&lt;&gt;"",$I31="○"),
  shortcut設定!$F$4&amp;"\"&amp;S31&amp;"_"&amp;H31,
  ""
)</f>
        <v>%USERPROFILE%\AppData\Roaming\Microsoft\Windows\Start Menu\Programs\134_Music_Edit</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134</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609</v>
      </c>
      <c r="B32" s="9" t="s">
        <v>768</v>
      </c>
      <c r="C32" s="9" t="s">
        <v>231</v>
      </c>
      <c r="D32" s="15" t="s">
        <v>40</v>
      </c>
      <c r="E32" s="26" t="s">
        <v>40</v>
      </c>
      <c r="F32" s="15" t="s">
        <v>156</v>
      </c>
      <c r="G32" s="15" t="s">
        <v>156</v>
      </c>
      <c r="H32" s="9" t="s">
        <v>69</v>
      </c>
      <c r="I32" s="15" t="s">
        <v>878</v>
      </c>
      <c r="J32" s="15" t="s">
        <v>66</v>
      </c>
      <c r="K32" s="15" t="s">
        <v>66</v>
      </c>
      <c r="L32" s="97" t="s">
        <v>66</v>
      </c>
      <c r="M32" s="98" t="s">
        <v>579</v>
      </c>
      <c r="N32" s="15" t="s">
        <v>66</v>
      </c>
      <c r="O32" s="26" t="s">
        <v>981</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Menu\Programs\121_Doc_Analyze\EpTree（関数コールツリー）.lnk" "C:\prg_exe\EpTree\eptree.exe"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610</v>
      </c>
      <c r="B33" s="9" t="s">
        <v>769</v>
      </c>
      <c r="C33" s="9" t="s">
        <v>232</v>
      </c>
      <c r="D33" s="15" t="s">
        <v>40</v>
      </c>
      <c r="E33" s="26" t="s">
        <v>40</v>
      </c>
      <c r="F33" s="15" t="s">
        <v>156</v>
      </c>
      <c r="G33" s="15" t="s">
        <v>156</v>
      </c>
      <c r="H33" s="9" t="s">
        <v>69</v>
      </c>
      <c r="I33" s="15" t="s">
        <v>878</v>
      </c>
      <c r="J33" s="15" t="s">
        <v>66</v>
      </c>
      <c r="K33" s="15" t="s">
        <v>66</v>
      </c>
      <c r="L33" s="97" t="s">
        <v>66</v>
      </c>
      <c r="M33" s="98" t="s">
        <v>579</v>
      </c>
      <c r="N33" s="15" t="s">
        <v>66</v>
      </c>
      <c r="O33" s="26" t="s">
        <v>981</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33" s="9" t="str">
        <f ca="1">IFERROR(
  VLOOKUP(
    $H33,
    shortcut設定!$F:$J,
    MATCH(
      "ProgramsIndex",
      shortcut設定!$F$12:$J$12,
      0
    ),
    FALSE
  ),
  ""
)</f>
        <v>121</v>
      </c>
      <c r="T33" s="13" t="str">
        <f ca="1">IF(
  AND($A33&lt;&gt;"",$I33="○"),
  shortcut設定!$F$4&amp;"\"&amp;S33&amp;"_"&amp;H33,
  ""
)</f>
        <v>%USERPROFILE%\AppData\Roaming\Microsoft\Windows\Start Menu\Programs\121_Doc_Analyze</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121</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611</v>
      </c>
      <c r="B34" s="9" t="s">
        <v>770</v>
      </c>
      <c r="C34" s="9" t="s">
        <v>233</v>
      </c>
      <c r="D34" s="15" t="s">
        <v>40</v>
      </c>
      <c r="E34" s="26" t="s">
        <v>40</v>
      </c>
      <c r="F34" s="15" t="s">
        <v>156</v>
      </c>
      <c r="G34" s="15" t="s">
        <v>156</v>
      </c>
      <c r="H34" s="9" t="s">
        <v>75</v>
      </c>
      <c r="I34" s="15" t="s">
        <v>878</v>
      </c>
      <c r="J34" s="15" t="s">
        <v>66</v>
      </c>
      <c r="K34" s="15" t="s">
        <v>66</v>
      </c>
      <c r="L34" s="97" t="s">
        <v>66</v>
      </c>
      <c r="M34" s="98" t="s">
        <v>579</v>
      </c>
      <c r="N34" s="15" t="s">
        <v>66</v>
      </c>
      <c r="O34" s="26" t="s">
        <v>981</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34" s="9" t="str">
        <f ca="1">IFERROR(
  VLOOKUP(
    $H34,
    shortcut設定!$F:$J,
    MATCH(
      "ProgramsIndex",
      shortcut設定!$F$12:$J$12,
      0
    ),
    FALSE
  ),
  ""
)</f>
        <v>112</v>
      </c>
      <c r="T34" s="13" t="str">
        <f ca="1">IF(
  AND($A34&lt;&gt;"",$I34="○"),
  shortcut設定!$F$4&amp;"\"&amp;S34&amp;"_"&amp;H34,
  ""
)</f>
        <v>%USERPROFILE%\AppData\Roaming\Microsoft\Windows\Start Menu\Programs\112_Common_View</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112</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612</v>
      </c>
      <c r="B35" s="9" t="s">
        <v>771</v>
      </c>
      <c r="C35" s="9" t="s">
        <v>234</v>
      </c>
      <c r="D35" s="15" t="s">
        <v>40</v>
      </c>
      <c r="E35" s="26" t="s">
        <v>40</v>
      </c>
      <c r="F35" s="15" t="s">
        <v>175</v>
      </c>
      <c r="G35" s="15" t="s">
        <v>156</v>
      </c>
      <c r="H35" s="9" t="s">
        <v>77</v>
      </c>
      <c r="I35" s="15" t="s">
        <v>878</v>
      </c>
      <c r="J35" s="15" t="s">
        <v>66</v>
      </c>
      <c r="K35" s="15" t="s">
        <v>66</v>
      </c>
      <c r="L35" s="97" t="s">
        <v>66</v>
      </c>
      <c r="M35" s="98" t="s">
        <v>579</v>
      </c>
      <c r="N35" s="15" t="s">
        <v>66</v>
      </c>
      <c r="O35" s="26" t="s">
        <v>981</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35" s="9" t="str">
        <f ca="1">IFERROR(
  VLOOKUP(
    $H35,
    shortcut設定!$F:$J,
    MATCH(
      "ProgramsIndex",
      shortcut設定!$F$12:$J$12,
      0
    ),
    FALSE
  ),
  ""
)</f>
        <v>111</v>
      </c>
      <c r="T35" s="13" t="str">
        <f ca="1">IF(
  AND($A35&lt;&gt;"",$I35="○"),
  shortcut設定!$F$4&amp;"\"&amp;S35&amp;"_"&amp;H35,
  ""
)</f>
        <v>%USERPROFILE%\AppData\Roaming\Microsoft\Windows\Start Menu\Programs\111_Common_Analyze</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111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613</v>
      </c>
      <c r="B36" s="9" t="s">
        <v>772</v>
      </c>
      <c r="C36" s="9" t="s">
        <v>235</v>
      </c>
      <c r="D36" s="15" t="s">
        <v>40</v>
      </c>
      <c r="E36" s="26" t="s">
        <v>40</v>
      </c>
      <c r="F36" s="15" t="s">
        <v>175</v>
      </c>
      <c r="G36" s="15" t="s">
        <v>156</v>
      </c>
      <c r="H36" s="9" t="s">
        <v>69</v>
      </c>
      <c r="I36" s="15" t="s">
        <v>878</v>
      </c>
      <c r="J36" s="15" t="s">
        <v>66</v>
      </c>
      <c r="K36" s="15" t="s">
        <v>66</v>
      </c>
      <c r="L36" s="97" t="s">
        <v>66</v>
      </c>
      <c r="M36" s="98" t="s">
        <v>579</v>
      </c>
      <c r="N36" s="15" t="s">
        <v>66</v>
      </c>
      <c r="O36" s="26" t="s">
        <v>981</v>
      </c>
      <c r="P36" s="9" t="str">
        <f t="shared" ref="P36:P67" si="3">IF(
  AND(
    $A36&lt;&gt;"",
    COUNTIF(C:C,$A36)&gt;1
  ),
  "★NG★",
  ""
)</f>
        <v/>
      </c>
      <c r="Q36" s="9" t="str">
        <f t="shared" ref="Q36:Q65" si="4">IF(
  OR(
    $H36="-",
    COUNTIF(カテゴリ,$H36)&gt;0
  ),
  "",
  "★NG★"
)</f>
        <v/>
      </c>
      <c r="R36" s="13" t="str">
        <f ca="1">IF(
  AND($A36&lt;&gt;"",$I36="○"),
  (
    "mkdir """&amp;T36&amp;""" &amp; "
  )&amp;(
    """"&amp;shortcut設定!$F$7&amp;""""&amp;
    " """&amp;T36&amp;"\"&amp;$A36&amp;"（"&amp;$B36&amp;"）.lnk"""&amp;
    " """&amp;$C36&amp;""""&amp;
    IF($D36="-"," """""," """&amp;$D36&amp;"""")&amp;
    IF($E36="-"," """""," """&amp;$E36&amp;"""")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36" s="9" t="str">
        <f ca="1">IFERROR(
  VLOOKUP(
    $H36,
    shortcut設定!$F:$J,
    MATCH(
      "ProgramsIndex",
      shortcut設定!$F$12:$J$12,
      0
    ),
    FALSE
  ),
  ""
)</f>
        <v>121</v>
      </c>
      <c r="T36" s="13" t="str">
        <f ca="1">IF(
  AND($A36&lt;&gt;"",$I36="○"),
  shortcut設定!$F$4&amp;"\"&amp;S36&amp;"_"&amp;H36,
  ""
)</f>
        <v>%USERPROFILE%\AppData\Roaming\Microsoft\Windows\Start Menu\Programs\121_Doc_Analyze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121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614</v>
      </c>
      <c r="B37" s="9" t="s">
        <v>773</v>
      </c>
      <c r="C37" s="9" t="s">
        <v>236</v>
      </c>
      <c r="D37" s="15" t="s">
        <v>40</v>
      </c>
      <c r="E37" s="26" t="s">
        <v>40</v>
      </c>
      <c r="F37" s="15" t="s">
        <v>28</v>
      </c>
      <c r="G37" s="15" t="s">
        <v>156</v>
      </c>
      <c r="H37" s="9" t="s">
        <v>65</v>
      </c>
      <c r="I37" s="15" t="s">
        <v>878</v>
      </c>
      <c r="J37" s="15" t="s">
        <v>66</v>
      </c>
      <c r="K37" s="15" t="s">
        <v>66</v>
      </c>
      <c r="L37" s="97" t="s">
        <v>66</v>
      </c>
      <c r="M37" s="98" t="s">
        <v>579</v>
      </c>
      <c r="N37" s="15" t="s">
        <v>66</v>
      </c>
      <c r="O37" s="26" t="s">
        <v>981</v>
      </c>
      <c r="P37" s="9" t="str">
        <f t="shared" si="3"/>
        <v/>
      </c>
      <c r="Q37" s="9" t="str">
        <f t="shared" si="4"/>
        <v/>
      </c>
      <c r="R37" s="13" t="str">
        <f ca="1">IF(
  AND($A37&lt;&gt;"",$I37="○"),
  (
    "mkdir """&amp;T37&amp;""" &amp; "
  )&amp;(
    """"&amp;shortcut設定!$F$7&amp;""""&amp;
    " """&amp;T37&amp;"\"&amp;$A37&amp;"（"&amp;$B37&amp;"）.lnk"""&amp;
    " """&amp;$C37&amp;""""&amp;
    IF($D37="-"," """""," """&amp;$D37&amp;"""")&amp;
    IF($E37="-"," """""," """&amp;$E37&amp;"""")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37" s="9" t="str">
        <f ca="1">IFERROR(
  VLOOKUP(
    $H37,
    shortcut設定!$F:$J,
    MATCH(
      "ProgramsIndex",
      shortcut設定!$F$12:$J$12,
      0
    ),
    FALSE
  ),
  ""
)</f>
        <v>113</v>
      </c>
      <c r="T37" s="13" t="str">
        <f ca="1">IF(
  AND($A37&lt;&gt;"",$I37="○"),
  shortcut設定!$F$4&amp;"\"&amp;S37&amp;"_"&amp;H37,
  ""
)</f>
        <v>%USERPROFILE%\AppData\Roaming\Microsoft\Windows\Start Menu\Programs\113_Common_Edit</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113</v>
      </c>
      <c r="AA37" s="20" t="str">
        <f t="shared" si="2"/>
        <v/>
      </c>
      <c r="AB37" s="13" t="str">
        <f>IF(
  AND($A37&lt;&gt;"",$L37="○"),
  shortcut設定!$F$5&amp;"\"&amp;Z37&amp;"_"&amp;A37&amp;"（"&amp;B37&amp;"）"&amp;AA37&amp;".lnk",
  ""
)</f>
        <v/>
      </c>
      <c r="AC37" s="13" t="str">
        <f>IF(
  AND($A37&lt;&gt;"",$N37="○"),
  (
    """"&amp;shortcut設定!$F$7&amp;""""&amp;
    " """&amp;$AD37&amp;""""&amp;
    " """&amp;$C37&amp;""""&amp;
    IF($D37="-"," """""," """&amp;$D37&amp;"""")&amp;
    IF($E37="-"," """""," """&amp;$E37&amp;"""")
  ),
  ""
)</f>
        <v/>
      </c>
      <c r="AD37" s="9" t="str">
        <f>IF(
  AND($A37&lt;&gt;"",$N37="○"),
  shortcut設定!$F$6&amp;"\"&amp;A37&amp;"（"&amp;B37&amp;"）.lnk",
  ""
)</f>
        <v/>
      </c>
      <c r="AE37" s="13" t="str">
        <f>IF(
  AND($A37&lt;&gt;"",$O37&lt;&gt;"-",$O37&lt;&gt;""),
  (
    """"&amp;shortcut設定!$F$7&amp;""""&amp;
    " """&amp;$O37&amp;".lnk"""&amp;
    " """&amp;$C37&amp;""""&amp;
    IF($D37="-"," """""," """&amp;$D37&amp;"""")&amp;
    IF($E37="-"," """""," """&amp;$E37&amp;"""")
  ),
  ""
)</f>
        <v/>
      </c>
      <c r="AF37" s="95" t="s">
        <v>183</v>
      </c>
    </row>
    <row r="38" spans="1:32">
      <c r="A38" s="9" t="s">
        <v>615</v>
      </c>
      <c r="B38" s="9" t="s">
        <v>751</v>
      </c>
      <c r="C38" s="9" t="s">
        <v>237</v>
      </c>
      <c r="D38" s="15" t="s">
        <v>40</v>
      </c>
      <c r="E38" s="26" t="s">
        <v>40</v>
      </c>
      <c r="F38" s="15" t="s">
        <v>175</v>
      </c>
      <c r="G38" s="15" t="s">
        <v>156</v>
      </c>
      <c r="H38" s="9" t="s">
        <v>71</v>
      </c>
      <c r="I38" s="15" t="s">
        <v>878</v>
      </c>
      <c r="J38" s="15" t="s">
        <v>66</v>
      </c>
      <c r="K38" s="15" t="s">
        <v>66</v>
      </c>
      <c r="L38" s="97" t="s">
        <v>66</v>
      </c>
      <c r="M38" s="98" t="s">
        <v>579</v>
      </c>
      <c r="N38" s="15" t="s">
        <v>66</v>
      </c>
      <c r="O38" s="26" t="s">
        <v>981</v>
      </c>
      <c r="P38" s="9" t="str">
        <f t="shared" si="3"/>
        <v/>
      </c>
      <c r="Q38" s="9" t="str">
        <f t="shared" si="4"/>
        <v/>
      </c>
      <c r="R38" s="13" t="str">
        <f ca="1">IF(
  AND($A38&lt;&gt;"",$I38="○"),
  (
    "mkdir """&amp;T38&amp;""" &amp; "
  )&amp;(
    """"&amp;shortcut設定!$F$7&amp;""""&amp;
    " """&amp;T38&amp;"\"&amp;$A38&amp;"（"&amp;$B38&amp;"）.lnk"""&amp;
    " """&amp;$C38&amp;""""&amp;
    IF($D38="-"," """""," """&amp;$D38&amp;"""")&amp;
    IF($E38="-"," """""," """&amp;$E38&amp;"""")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38" s="9" t="str">
        <f ca="1">IFERROR(
  VLOOKUP(
    $H38,
    shortcut設定!$F:$J,
    MATCH(
      "ProgramsIndex",
      shortcut設定!$F$12:$J$12,
      0
    ),
    FALSE
  ),
  ""
)</f>
        <v>161</v>
      </c>
      <c r="T38" s="13" t="str">
        <f ca="1">IF(
  AND($A38&lt;&gt;"",$I38="○"),
  shortcut設定!$F$4&amp;"\"&amp;S38&amp;"_"&amp;H38,
  ""
)</f>
        <v>%USERPROFILE%\AppData\Roaming\Microsoft\Windows\Start Menu\Programs\161_Network_Global</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161</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616</v>
      </c>
      <c r="B39" s="9" t="s">
        <v>774</v>
      </c>
      <c r="C39" s="9" t="s">
        <v>238</v>
      </c>
      <c r="D39" s="15" t="s">
        <v>40</v>
      </c>
      <c r="E39" s="26" t="s">
        <v>40</v>
      </c>
      <c r="F39" s="15" t="s">
        <v>156</v>
      </c>
      <c r="G39" s="15" t="s">
        <v>156</v>
      </c>
      <c r="H39" s="9" t="s">
        <v>69</v>
      </c>
      <c r="I39" s="15" t="s">
        <v>878</v>
      </c>
      <c r="J39" s="15" t="s">
        <v>66</v>
      </c>
      <c r="K39" s="15" t="s">
        <v>66</v>
      </c>
      <c r="L39" s="97" t="s">
        <v>66</v>
      </c>
      <c r="M39" s="98" t="s">
        <v>579</v>
      </c>
      <c r="N39" s="15" t="s">
        <v>66</v>
      </c>
      <c r="O39" s="26" t="s">
        <v>981</v>
      </c>
      <c r="P39" s="9" t="str">
        <f t="shared" si="3"/>
        <v/>
      </c>
      <c r="Q39" s="9" t="str">
        <f t="shared" si="4"/>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Menu\Programs\121_Doc_Analyze\folders（フォルダ監視）.lnk" "C:\prg_exe\folders\folders.exe"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617</v>
      </c>
      <c r="B40" s="9" t="s">
        <v>775</v>
      </c>
      <c r="C40" s="9" t="s">
        <v>239</v>
      </c>
      <c r="D40" s="15" t="s">
        <v>40</v>
      </c>
      <c r="E40" s="26" t="s">
        <v>40</v>
      </c>
      <c r="F40" s="15" t="s">
        <v>175</v>
      </c>
      <c r="G40" s="15" t="s">
        <v>156</v>
      </c>
      <c r="H40" s="9" t="s">
        <v>79</v>
      </c>
      <c r="I40" s="15" t="s">
        <v>878</v>
      </c>
      <c r="J40" s="15" t="s">
        <v>66</v>
      </c>
      <c r="K40" s="15" t="s">
        <v>66</v>
      </c>
      <c r="L40" s="97" t="s">
        <v>66</v>
      </c>
      <c r="M40" s="98" t="s">
        <v>579</v>
      </c>
      <c r="N40" s="15" t="s">
        <v>66</v>
      </c>
      <c r="O40" s="26" t="s">
        <v>981</v>
      </c>
      <c r="P40" s="9" t="str">
        <f t="shared" si="3"/>
        <v/>
      </c>
      <c r="Q40" s="9" t="str">
        <f t="shared" si="4"/>
        <v/>
      </c>
      <c r="R40" s="13" t="str">
        <f ca="1">IF(
  AND($A40&lt;&gt;"",$I40="○"),
  (
    "mkdir """&amp;T40&amp;""" &amp; "
  )&amp;(
    """"&amp;shortcut設定!$F$7&amp;""""&amp;
    " """&amp;T40&amp;"\"&amp;$A40&amp;"（"&amp;$B40&amp;"）.lnk"""&amp;
    " """&amp;$C40&amp;""""&amp;
    IF($D40="-"," """""," """&amp;$D40&amp;"""")&amp;
    IF($E40="-"," """""," """&amp;$E40&amp;"""")
  ),
  ""
)</f>
        <v>mkdir "%USERPROFILE%\AppData\Roaming\Microsoft\Windows\Start Menu\Programs\123_Doc_Edit" &amp; "C:\codes\vbs\command\CreateShortcutFile.vbs" "%USERPROFILE%\AppData\Roaming\Microsoft\Windows\Start Menu\Programs\123_Doc_Edit\FontChanger（フォント変更）.lnk" "C:\prg_exe\FontChanger\FontChanger.exe" "" ""</v>
      </c>
      <c r="S40" s="9" t="str">
        <f ca="1">IFERROR(
  VLOOKUP(
    $H40,
    shortcut設定!$F:$J,
    MATCH(
      "ProgramsIndex",
      shortcut設定!$F$12:$J$12,
      0
    ),
    FALSE
  ),
  ""
)</f>
        <v>123</v>
      </c>
      <c r="T40" s="13" t="str">
        <f ca="1">IF(
  AND($A40&lt;&gt;"",$I40="○"),
  shortcut設定!$F$4&amp;"\"&amp;S40&amp;"_"&amp;H40,
  ""
)</f>
        <v>%USERPROFILE%\AppData\Roaming\Microsoft\Windows\Start Menu\Programs\123_Doc_Edit</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123</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618</v>
      </c>
      <c r="B41" s="9" t="s">
        <v>776</v>
      </c>
      <c r="C41" s="9" t="s">
        <v>240</v>
      </c>
      <c r="D41" s="15" t="s">
        <v>40</v>
      </c>
      <c r="E41" s="26" t="s">
        <v>40</v>
      </c>
      <c r="F41" s="15" t="s">
        <v>175</v>
      </c>
      <c r="G41" s="15" t="s">
        <v>156</v>
      </c>
      <c r="H41" s="9" t="s">
        <v>80</v>
      </c>
      <c r="I41" s="15" t="s">
        <v>878</v>
      </c>
      <c r="J41" s="15" t="s">
        <v>66</v>
      </c>
      <c r="K41" s="15" t="s">
        <v>66</v>
      </c>
      <c r="L41" s="97" t="s">
        <v>66</v>
      </c>
      <c r="M41" s="98" t="s">
        <v>579</v>
      </c>
      <c r="N41" s="15" t="s">
        <v>66</v>
      </c>
      <c r="O41" s="26" t="s">
        <v>981</v>
      </c>
      <c r="P41" s="9" t="str">
        <f t="shared" si="3"/>
        <v/>
      </c>
      <c r="Q41" s="9" t="str">
        <f t="shared" si="4"/>
        <v/>
      </c>
      <c r="R41" s="13" t="str">
        <f ca="1">IF(
  AND($A41&lt;&gt;"",$I41="○"),
  (
    "mkdir """&amp;T41&amp;""" &amp; "
  )&amp;(
    """"&amp;shortcut設定!$F$7&amp;""""&amp;
    " """&amp;T41&amp;"\"&amp;$A41&amp;"（"&amp;$B41&amp;"）.lnk"""&amp;
    " """&amp;$C41&amp;""""&amp;
    IF($D41="-"," """""," """&amp;$D41&amp;"""")&amp;
    IF($E41="-"," """""," """&amp;$E41&amp;"""")
  ),
  ""
)</f>
        <v>mkdir "%USERPROFILE%\AppData\Roaming\Microsoft\Windows\Start Menu\Programs\133_Music_Listen" &amp; "C:\codes\vbs\command\CreateShortcutFile.vbs" "%USERPROFILE%\AppData\Roaming\Microsoft\Windows\Start Menu\Programs\133_Music_Listen\foobar2000（音楽再生）.lnk" "C:\prg_exe\foobar2000\foobar2000.exe" "" ""</v>
      </c>
      <c r="S41" s="9" t="str">
        <f ca="1">IFERROR(
  VLOOKUP(
    $H41,
    shortcut設定!$F:$J,
    MATCH(
      "ProgramsIndex",
      shortcut設定!$F$12:$J$12,
      0
    ),
    FALSE
  ),
  ""
)</f>
        <v>133</v>
      </c>
      <c r="T41" s="13" t="str">
        <f ca="1">IF(
  AND($A41&lt;&gt;"",$I41="○"),
  shortcut設定!$F$4&amp;"\"&amp;S41&amp;"_"&amp;H41,
  ""
)</f>
        <v>%USERPROFILE%\AppData\Roaming\Microsoft\Windows\Start Menu\Programs\133_Music_Listen</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133</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619</v>
      </c>
      <c r="B42" s="9" t="s">
        <v>777</v>
      </c>
      <c r="C42" s="9" t="s">
        <v>241</v>
      </c>
      <c r="D42" s="15" t="s">
        <v>40</v>
      </c>
      <c r="E42" s="26" t="s">
        <v>40</v>
      </c>
      <c r="F42" s="15" t="s">
        <v>175</v>
      </c>
      <c r="G42" s="15" t="s">
        <v>156</v>
      </c>
      <c r="H42" s="9" t="s">
        <v>79</v>
      </c>
      <c r="I42" s="15" t="s">
        <v>878</v>
      </c>
      <c r="J42" s="15" t="s">
        <v>66</v>
      </c>
      <c r="K42" s="15" t="s">
        <v>66</v>
      </c>
      <c r="L42" s="97" t="s">
        <v>66</v>
      </c>
      <c r="M42" s="98" t="s">
        <v>579</v>
      </c>
      <c r="N42" s="15" t="s">
        <v>66</v>
      </c>
      <c r="O42" s="26" t="s">
        <v>981</v>
      </c>
      <c r="P42" s="9" t="str">
        <f t="shared" si="3"/>
        <v/>
      </c>
      <c r="Q42" s="9" t="str">
        <f t="shared" si="4"/>
        <v/>
      </c>
      <c r="R42" s="13" t="str">
        <f ca="1">IF(
  AND($A42&lt;&gt;"",$I42="○"),
  (
    "mkdir """&amp;T42&amp;""" &amp; "
  )&amp;(
    """"&amp;shortcut設定!$F$7&amp;""""&amp;
    " """&amp;T42&amp;"\"&amp;$A42&amp;"（"&amp;$B42&amp;"）.lnk"""&amp;
    " """&amp;$C42&amp;""""&amp;
    IF($D42="-"," """""," """&amp;$D42&amp;"""")&amp;
    IF($E42="-"," """""," """&amp;$E42&amp;"""")
  ),
  ""
)</f>
        <v>mkdir "%USERPROFILE%\AppData\Roaming\Microsoft\Windows\Start Menu\Programs\123_Doc_Edit" &amp; "C:\codes\vbs\command\CreateShortcutFile.vbs" "%USERPROFILE%\AppData\Roaming\Microsoft\Windows\Start Menu\Programs\123_Doc_Edit\freemind（マインドマップ）.lnk" "C:\prg_exe\freemind\FreeMind64.exe" "" ""</v>
      </c>
      <c r="S42" s="9" t="str">
        <f ca="1">IFERROR(
  VLOOKUP(
    $H42,
    shortcut設定!$F:$J,
    MATCH(
      "ProgramsIndex",
      shortcut設定!$F$12:$J$12,
      0
    ),
    FALSE
  ),
  ""
)</f>
        <v>123</v>
      </c>
      <c r="T42" s="13" t="str">
        <f ca="1">IF(
  AND($A42&lt;&gt;"",$I42="○"),
  shortcut設定!$F$4&amp;"\"&amp;S42&amp;"_"&amp;H42,
  ""
)</f>
        <v>%USERPROFILE%\AppData\Roaming\Microsoft\Windows\Start Menu\Programs\123_Doc_Edit</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123</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620</v>
      </c>
      <c r="B43" s="9" t="s">
        <v>778</v>
      </c>
      <c r="C43" s="9" t="s">
        <v>242</v>
      </c>
      <c r="D43" s="15" t="s">
        <v>40</v>
      </c>
      <c r="E43" s="26" t="s">
        <v>40</v>
      </c>
      <c r="F43" s="15" t="s">
        <v>175</v>
      </c>
      <c r="G43" s="15" t="s">
        <v>156</v>
      </c>
      <c r="H43" s="9" t="s">
        <v>81</v>
      </c>
      <c r="I43" s="15" t="s">
        <v>878</v>
      </c>
      <c r="J43" s="15" t="s">
        <v>66</v>
      </c>
      <c r="K43" s="15" t="s">
        <v>66</v>
      </c>
      <c r="L43" s="97" t="s">
        <v>878</v>
      </c>
      <c r="M43" s="98" t="s">
        <v>579</v>
      </c>
      <c r="N43" s="15" t="s">
        <v>66</v>
      </c>
      <c r="O43" s="26" t="s">
        <v>981</v>
      </c>
      <c r="P43" s="9" t="str">
        <f t="shared" si="3"/>
        <v/>
      </c>
      <c r="Q43" s="9" t="str">
        <f t="shared" si="4"/>
        <v/>
      </c>
      <c r="R43" s="13" t="str">
        <f ca="1">IF(
  AND($A43&lt;&gt;"",$I43="○"),
  (
    "mkdir """&amp;T43&amp;""" &amp; "
  )&amp;(
    """"&amp;shortcut設定!$F$7&amp;""""&amp;
    " """&amp;T43&amp;"\"&amp;$A43&amp;"（"&amp;$B43&amp;"）.lnk"""&amp;
    " """&amp;$C43&amp;""""&amp;
    IF($D43="-"," """""," """&amp;$D43&amp;"""")&amp;
    IF($E43="-"," """""," """&amp;$E43&amp;"""")
  ),
  ""
)</f>
        <v>mkdir "%USERPROFILE%\AppData\Roaming\Microsoft\Windows\Start Menu\Programs\153_Picture_Edit" &amp; "C:\codes\vbs\command\CreateShortcutFile.vbs" "%USERPROFILE%\AppData\Roaming\Microsoft\Windows\Start Menu\Programs\153_Picture_Edit\GIMP（画像編集）.lnk" "C:\prg_exe\GIMPPortable\GIMPPortable.exe" "" ""</v>
      </c>
      <c r="S43" s="9" t="str">
        <f ca="1">IFERROR(
  VLOOKUP(
    $H43,
    shortcut設定!$F:$J,
    MATCH(
      "ProgramsIndex",
      shortcut設定!$F$12:$J$12,
      0
    ),
    FALSE
  ),
  ""
)</f>
        <v>153</v>
      </c>
      <c r="T43" s="13" t="str">
        <f ca="1">IF(
  AND($A43&lt;&gt;"",$I43="○"),
  shortcut設定!$F$4&amp;"\"&amp;S43&amp;"_"&amp;H43,
  ""
)</f>
        <v>%USERPROFILE%\AppData\Roaming\Microsoft\Windows\Start Menu\Programs\153_Picture_Edit</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 ca="1">IF(
  AND($A43&lt;&gt;"",$L43&lt;&gt;"-",$L43&lt;&gt;""),
  (
    """"&amp;shortcut設定!$F$7&amp;""""&amp;
    " """&amp;$AB43&amp;""""&amp;
    " """&amp;$C43&amp;""""&amp;
    IF($D43="-"," """""," """&amp;$D43&amp;"""")&amp;
    IF($E43="-"," """""," """&amp;$E43&amp;"""")
  ),
  ""
)</f>
        <v>"C:\codes\vbs\command\CreateShortcutFile.vbs" "%USERPROFILE%\AppData\Roaming\Microsoft\Windows\SendTo\153_GIMP（画像編集）.lnk" "C:\prg_exe\GIMPPortable\GIMPPortable.exe" "" ""</v>
      </c>
      <c r="Z43" s="9" t="str">
        <f ca="1">IFERROR(
  VLOOKUP(
    $H43,
    shortcut設定!$F:$J,
    MATCH(
      "ProgramsIndex",
      shortcut設定!$F$12:$J$12,
      0
    ),
    FALSE
  ),
  ""
)</f>
        <v>153</v>
      </c>
      <c r="AA43" s="20" t="str">
        <f t="shared" si="2"/>
        <v/>
      </c>
      <c r="AB43" s="13" t="str">
        <f ca="1">IF(
  AND($A43&lt;&gt;"",$L43="○"),
  shortcut設定!$F$5&amp;"\"&amp;Z43&amp;"_"&amp;A43&amp;"（"&amp;B43&amp;"）"&amp;AA43&amp;".lnk",
  ""
)</f>
        <v>%USERPROFILE%\AppData\Roaming\Microsoft\Windows\SendTo\153_GIMP（画像編集）.lnk</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621</v>
      </c>
      <c r="B44" s="9" t="s">
        <v>759</v>
      </c>
      <c r="C44" s="9" t="s">
        <v>243</v>
      </c>
      <c r="D44" s="15" t="s">
        <v>40</v>
      </c>
      <c r="E44" s="26" t="s">
        <v>40</v>
      </c>
      <c r="F44" s="15" t="s">
        <v>175</v>
      </c>
      <c r="G44" s="15" t="s">
        <v>156</v>
      </c>
      <c r="H44" s="9" t="s">
        <v>67</v>
      </c>
      <c r="I44" s="15" t="s">
        <v>878</v>
      </c>
      <c r="J44" s="15" t="s">
        <v>66</v>
      </c>
      <c r="K44" s="15" t="s">
        <v>66</v>
      </c>
      <c r="L44" s="97" t="s">
        <v>66</v>
      </c>
      <c r="M44" s="98" t="s">
        <v>579</v>
      </c>
      <c r="N44" s="15" t="s">
        <v>66</v>
      </c>
      <c r="O44" s="26" t="s">
        <v>981</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Menu\Programs\122_Doc_View" &amp; "C:\codes\vbs\command\CreateShortcutFile.vbs" "%USERPROFILE%\AppData\Roaming\Microsoft\Windows\Start Menu\Programs\122_Doc_View\HDD-SCAN（HDD故障診断）.lnk" "C:\prg_exe\GMHDDSCAN\GMHDDSCANv20.exe" "" ""</v>
      </c>
      <c r="S44" s="9" t="str">
        <f ca="1">IFERROR(
  VLOOKUP(
    $H44,
    shortcut設定!$F:$J,
    MATCH(
      "ProgramsIndex",
      shortcut設定!$F$12:$J$12,
      0
    ),
    FALSE
  ),
  ""
)</f>
        <v>122</v>
      </c>
      <c r="T44" s="13" t="str">
        <f ca="1">IF(
  AND($A44&lt;&gt;"",$I44="○"),
  shortcut設定!$F$4&amp;"\"&amp;S44&amp;"_"&amp;H44,
  ""
)</f>
        <v>%USERPROFILE%\AppData\Roaming\Microsoft\Windows\Start Menu\Programs\122_Doc_View</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122</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622</v>
      </c>
      <c r="B45" s="9" t="s">
        <v>751</v>
      </c>
      <c r="C45" s="9" t="s">
        <v>244</v>
      </c>
      <c r="D45" s="15" t="s">
        <v>40</v>
      </c>
      <c r="E45" s="26" t="s">
        <v>40</v>
      </c>
      <c r="F45" s="15" t="s">
        <v>175</v>
      </c>
      <c r="G45" s="15" t="s">
        <v>156</v>
      </c>
      <c r="H45" s="9" t="s">
        <v>71</v>
      </c>
      <c r="I45" s="15" t="s">
        <v>878</v>
      </c>
      <c r="J45" s="15" t="s">
        <v>66</v>
      </c>
      <c r="K45" s="15" t="s">
        <v>66</v>
      </c>
      <c r="L45" s="97" t="s">
        <v>66</v>
      </c>
      <c r="M45" s="98" t="s">
        <v>579</v>
      </c>
      <c r="N45" s="15" t="s">
        <v>66</v>
      </c>
      <c r="O45" s="26" t="s">
        <v>981</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623</v>
      </c>
      <c r="B46" s="9" t="s">
        <v>761</v>
      </c>
      <c r="C46" s="9" t="s">
        <v>245</v>
      </c>
      <c r="D46" s="15" t="s">
        <v>40</v>
      </c>
      <c r="E46" s="26" t="s">
        <v>40</v>
      </c>
      <c r="F46" s="15" t="s">
        <v>175</v>
      </c>
      <c r="G46" s="15" t="s">
        <v>156</v>
      </c>
      <c r="H46" s="9" t="s">
        <v>69</v>
      </c>
      <c r="I46" s="15" t="s">
        <v>878</v>
      </c>
      <c r="J46" s="15" t="s">
        <v>66</v>
      </c>
      <c r="K46" s="15" t="s">
        <v>66</v>
      </c>
      <c r="L46" s="97" t="s">
        <v>66</v>
      </c>
      <c r="M46" s="98" t="s">
        <v>579</v>
      </c>
      <c r="N46" s="15" t="s">
        <v>66</v>
      </c>
      <c r="O46" s="26" t="s">
        <v>981</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624</v>
      </c>
      <c r="B47" s="9" t="s">
        <v>779</v>
      </c>
      <c r="C47" s="9" t="s">
        <v>246</v>
      </c>
      <c r="D47" s="15" t="s">
        <v>40</v>
      </c>
      <c r="E47" s="26" t="s">
        <v>40</v>
      </c>
      <c r="F47" s="15" t="s">
        <v>156</v>
      </c>
      <c r="G47" s="15" t="s">
        <v>156</v>
      </c>
      <c r="H47" s="9" t="s">
        <v>79</v>
      </c>
      <c r="I47" s="15" t="s">
        <v>878</v>
      </c>
      <c r="J47" s="15" t="s">
        <v>66</v>
      </c>
      <c r="K47" s="15" t="s">
        <v>66</v>
      </c>
      <c r="L47" s="97" t="s">
        <v>66</v>
      </c>
      <c r="M47" s="98" t="s">
        <v>579</v>
      </c>
      <c r="N47" s="15" t="s">
        <v>66</v>
      </c>
      <c r="O47" s="26" t="s">
        <v>981</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82</v>
      </c>
      <c r="B48" s="9" t="s">
        <v>780</v>
      </c>
      <c r="C48" s="9" t="s">
        <v>247</v>
      </c>
      <c r="D48" s="15" t="s">
        <v>40</v>
      </c>
      <c r="E48" s="26" t="s">
        <v>40</v>
      </c>
      <c r="F48" s="15" t="s">
        <v>156</v>
      </c>
      <c r="G48" s="15" t="s">
        <v>156</v>
      </c>
      <c r="H48" s="9" t="s">
        <v>69</v>
      </c>
      <c r="I48" s="15" t="s">
        <v>878</v>
      </c>
      <c r="J48" s="15" t="s">
        <v>66</v>
      </c>
      <c r="K48" s="15" t="s">
        <v>66</v>
      </c>
      <c r="L48" s="97" t="s">
        <v>66</v>
      </c>
      <c r="M48" s="98" t="s">
        <v>579</v>
      </c>
      <c r="N48" s="15" t="s">
        <v>66</v>
      </c>
      <c r="O48" s="26" t="s">
        <v>981</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Menu\Programs\121_Doc_Analyze" &amp; "C:\codes\vbs\command\CreateShortcutFile.vbs" "%USERPROFILE%\AppData\Roaming\Microsoft\Windows\Start Menu\Programs\121_Doc_Analyze\HNXgrep（Grep）.lnk" "C:\prg_exe\HNXgrep\HNXgrep.exe" "" ""</v>
      </c>
      <c r="S48" s="9" t="str">
        <f ca="1">IFERROR(
  VLOOKUP(
    $H48,
    shortcut設定!$F:$J,
    MATCH(
      "ProgramsIndex",
      shortcut設定!$F$12:$J$12,
      0
    ),
    FALSE
  ),
  ""
)</f>
        <v>121</v>
      </c>
      <c r="T48" s="13" t="str">
        <f ca="1">IF(
  AND($A48&lt;&gt;"",$I48="○"),
  shortcut設定!$F$4&amp;"\"&amp;S48&amp;"_"&amp;H48,
  ""
)</f>
        <v>%USERPROFILE%\AppData\Roaming\Microsoft\Windows\Start Menu\Programs\121_Doc_Analyze</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121</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625</v>
      </c>
      <c r="B49" s="9" t="s">
        <v>781</v>
      </c>
      <c r="C49" s="9" t="s">
        <v>248</v>
      </c>
      <c r="D49" s="15" t="s">
        <v>40</v>
      </c>
      <c r="E49" s="26" t="s">
        <v>40</v>
      </c>
      <c r="F49" s="15" t="s">
        <v>175</v>
      </c>
      <c r="G49" s="15" t="s">
        <v>156</v>
      </c>
      <c r="H49" s="9" t="s">
        <v>74</v>
      </c>
      <c r="I49" s="15" t="s">
        <v>878</v>
      </c>
      <c r="J49" s="15" t="s">
        <v>66</v>
      </c>
      <c r="K49" s="15" t="s">
        <v>66</v>
      </c>
      <c r="L49" s="97" t="s">
        <v>66</v>
      </c>
      <c r="M49" s="98" t="s">
        <v>579</v>
      </c>
      <c r="N49" s="15" t="s">
        <v>66</v>
      </c>
      <c r="O49" s="26" t="s">
        <v>981</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49" s="9" t="str">
        <f ca="1">IFERROR(
  VLOOKUP(
    $H49,
    shortcut設定!$F:$J,
    MATCH(
      "ProgramsIndex",
      shortcut設定!$F$12:$J$12,
      0
    ),
    FALSE
  ),
  ""
)</f>
        <v>171</v>
      </c>
      <c r="T49" s="13" t="str">
        <f ca="1">IF(
  AND($A49&lt;&gt;"",$I49="○"),
  shortcut設定!$F$4&amp;"\"&amp;S49&amp;"_"&amp;H49,
  ""
)</f>
        <v>%USERPROFILE%\AppData\Roaming\Microsoft\Windows\Start Menu\Programs\171_Utility_System</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171</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83</v>
      </c>
      <c r="B50" s="9" t="s">
        <v>782</v>
      </c>
      <c r="C50" s="9" t="s">
        <v>249</v>
      </c>
      <c r="D50" s="15" t="s">
        <v>40</v>
      </c>
      <c r="E50" s="26" t="s">
        <v>40</v>
      </c>
      <c r="F50" s="15" t="s">
        <v>175</v>
      </c>
      <c r="G50" s="15" t="s">
        <v>156</v>
      </c>
      <c r="H50" s="9" t="s">
        <v>74</v>
      </c>
      <c r="I50" s="15" t="s">
        <v>878</v>
      </c>
      <c r="J50" s="15" t="s">
        <v>66</v>
      </c>
      <c r="K50" s="15" t="s">
        <v>66</v>
      </c>
      <c r="L50" s="97" t="s">
        <v>66</v>
      </c>
      <c r="M50" s="98" t="s">
        <v>579</v>
      </c>
      <c r="N50" s="15" t="s">
        <v>66</v>
      </c>
      <c r="O50" s="26" t="s">
        <v>981</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0" s="9" t="str">
        <f ca="1">IFERROR(
  VLOOKUP(
    $H50,
    shortcut設定!$F:$J,
    MATCH(
      "ProgramsIndex",
      shortcut設定!$F$12:$J$12,
      0
    ),
    FALSE
  ),
  ""
)</f>
        <v>171</v>
      </c>
      <c r="T50" s="13" t="str">
        <f ca="1">IF(
  AND($A50&lt;&gt;"",$I50="○"),
  shortcut設定!$F$4&amp;"\"&amp;S50&amp;"_"&amp;H50,
  ""
)</f>
        <v>%USERPROFILE%\AppData\Roaming\Microsoft\Windows\Start Menu\Programs\171_Utility_System</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IF(
  AND($A50&lt;&gt;"",$L50&lt;&gt;"-",$L50&lt;&gt;""),
  (
    """"&amp;shortcut設定!$F$7&amp;""""&amp;
    " """&amp;$AB50&amp;""""&amp;
    " """&amp;$C50&amp;""""&amp;
    IF($D50="-"," """""," """&amp;$D50&amp;"""")&amp;
    IF($E50="-"," """""," """&amp;$E50&amp;"""")
  ),
  ""
)</f>
        <v/>
      </c>
      <c r="Z50" s="9" t="str">
        <f ca="1">IFERROR(
  VLOOKUP(
    $H50,
    shortcut設定!$F:$J,
    MATCH(
      "ProgramsIndex",
      shortcut設定!$F$12:$J$12,
      0
    ),
    FALSE
  ),
  ""
)</f>
        <v>171</v>
      </c>
      <c r="AA50" s="20" t="str">
        <f t="shared" si="2"/>
        <v/>
      </c>
      <c r="AB50" s="13" t="str">
        <f>IF(
  AND($A50&lt;&gt;"",$L50="○"),
  shortcut設定!$F$5&amp;"\"&amp;Z50&amp;"_"&amp;A50&amp;"（"&amp;B50&amp;"）"&amp;AA50&amp;".lnk",
  ""
)</f>
        <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626</v>
      </c>
      <c r="B51" s="9" t="s">
        <v>783</v>
      </c>
      <c r="C51" s="9" t="s">
        <v>250</v>
      </c>
      <c r="D51" s="15" t="s">
        <v>40</v>
      </c>
      <c r="E51" s="26" t="s">
        <v>40</v>
      </c>
      <c r="F51" s="15" t="s">
        <v>175</v>
      </c>
      <c r="G51" s="15" t="s">
        <v>156</v>
      </c>
      <c r="H51" s="9" t="s">
        <v>74</v>
      </c>
      <c r="I51" s="15" t="s">
        <v>878</v>
      </c>
      <c r="J51" s="15" t="s">
        <v>66</v>
      </c>
      <c r="K51" s="15" t="s">
        <v>66</v>
      </c>
      <c r="L51" s="97" t="s">
        <v>66</v>
      </c>
      <c r="M51" s="98" t="s">
        <v>579</v>
      </c>
      <c r="N51" s="15" t="s">
        <v>66</v>
      </c>
      <c r="O51" s="26" t="s">
        <v>981</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1" s="9" t="str">
        <f ca="1">IFERROR(
  VLOOKUP(
    $H51,
    shortcut設定!$F:$J,
    MATCH(
      "ProgramsIndex",
      shortcut設定!$F$12:$J$12,
      0
    ),
    FALSE
  ),
  ""
)</f>
        <v>171</v>
      </c>
      <c r="T51" s="13" t="str">
        <f ca="1">IF(
  AND($A51&lt;&gt;"",$I51="○"),
  shortcut設定!$F$4&amp;"\"&amp;S51&amp;"_"&amp;H51,
  ""
)</f>
        <v>%USERPROFILE%\AppData\Roaming\Microsoft\Windows\Start Menu\Programs\171_Utility_System</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171</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627</v>
      </c>
      <c r="B52" s="9" t="s">
        <v>756</v>
      </c>
      <c r="C52" s="9" t="s">
        <v>251</v>
      </c>
      <c r="D52" s="15" t="s">
        <v>40</v>
      </c>
      <c r="E52" s="26" t="s">
        <v>40</v>
      </c>
      <c r="F52" s="15" t="s">
        <v>175</v>
      </c>
      <c r="G52" s="15" t="s">
        <v>156</v>
      </c>
      <c r="H52" s="9" t="s">
        <v>65</v>
      </c>
      <c r="I52" s="15" t="s">
        <v>878</v>
      </c>
      <c r="J52" s="15" t="s">
        <v>66</v>
      </c>
      <c r="K52" s="15" t="s">
        <v>66</v>
      </c>
      <c r="L52" s="97" t="s">
        <v>66</v>
      </c>
      <c r="M52" s="98" t="s">
        <v>579</v>
      </c>
      <c r="N52" s="15" t="s">
        <v>66</v>
      </c>
      <c r="O52" s="26" t="s">
        <v>981</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Menu\Programs\113_Common_Edit" &amp; "C:\codes\vbs\command\CreateShortcutFile.vbs" "%USERPROFILE%\AppData\Roaming\Microsoft\Windows\Start Menu\Programs\113_Common_Edit\ImgBurn（イメージ書込み）.lnk" "C:\prg_exe\ImgBurn\ImgBurn.exe" "" ""</v>
      </c>
      <c r="S52" s="9" t="str">
        <f ca="1">IFERROR(
  VLOOKUP(
    $H52,
    shortcut設定!$F:$J,
    MATCH(
      "ProgramsIndex",
      shortcut設定!$F$12:$J$12,
      0
    ),
    FALSE
  ),
  ""
)</f>
        <v>113</v>
      </c>
      <c r="T52" s="13" t="str">
        <f ca="1">IF(
  AND($A52&lt;&gt;"",$I52="○"),
  shortcut設定!$F$4&amp;"\"&amp;S52&amp;"_"&amp;H52,
  ""
)</f>
        <v>%USERPROFILE%\AppData\Roaming\Microsoft\Windows\Start Menu\Programs\113_Common_Edit</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113</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628</v>
      </c>
      <c r="B53" s="9" t="s">
        <v>784</v>
      </c>
      <c r="C53" s="9" t="s">
        <v>252</v>
      </c>
      <c r="D53" s="15" t="s">
        <v>40</v>
      </c>
      <c r="E53" s="26" t="s">
        <v>40</v>
      </c>
      <c r="F53" s="15" t="s">
        <v>175</v>
      </c>
      <c r="G53" s="15" t="s">
        <v>156</v>
      </c>
      <c r="H53" s="9" t="s">
        <v>81</v>
      </c>
      <c r="I53" s="15" t="s">
        <v>878</v>
      </c>
      <c r="J53" s="15" t="s">
        <v>66</v>
      </c>
      <c r="K53" s="15" t="s">
        <v>66</v>
      </c>
      <c r="L53" s="97" t="s">
        <v>66</v>
      </c>
      <c r="M53" s="98" t="s">
        <v>579</v>
      </c>
      <c r="N53" s="15" t="s">
        <v>66</v>
      </c>
      <c r="O53" s="26" t="s">
        <v>981</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53" s="9" t="str">
        <f ca="1">IFERROR(
  VLOOKUP(
    $H53,
    shortcut設定!$F:$J,
    MATCH(
      "ProgramsIndex",
      shortcut設定!$F$12:$J$12,
      0
    ),
    FALSE
  ),
  ""
)</f>
        <v>153</v>
      </c>
      <c r="T53" s="13" t="str">
        <f ca="1">IF(
  AND($A53&lt;&gt;"",$I53="○"),
  shortcut設定!$F$4&amp;"\"&amp;S53&amp;"_"&amp;H53,
  ""
)</f>
        <v>%USERPROFILE%\AppData\Roaming\Microsoft\Windows\Start Menu\Programs\153_Picture_Edit</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153</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629</v>
      </c>
      <c r="B54" s="9" t="s">
        <v>777</v>
      </c>
      <c r="C54" s="9" t="s">
        <v>253</v>
      </c>
      <c r="D54" s="15" t="s">
        <v>40</v>
      </c>
      <c r="E54" s="26" t="s">
        <v>40</v>
      </c>
      <c r="F54" s="15" t="s">
        <v>175</v>
      </c>
      <c r="G54" s="15" t="s">
        <v>156</v>
      </c>
      <c r="H54" s="9" t="s">
        <v>79</v>
      </c>
      <c r="I54" s="15" t="s">
        <v>878</v>
      </c>
      <c r="J54" s="15" t="s">
        <v>66</v>
      </c>
      <c r="K54" s="15" t="s">
        <v>66</v>
      </c>
      <c r="L54" s="97" t="s">
        <v>66</v>
      </c>
      <c r="M54" s="98" t="s">
        <v>579</v>
      </c>
      <c r="N54" s="15" t="s">
        <v>66</v>
      </c>
      <c r="O54" s="26" t="s">
        <v>981</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Menu\Programs\123_Doc_Edit\iThoughts（マインドマップ）.lnk" "C:\prg_exe\iThoughts\iThoughts.exe"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630</v>
      </c>
      <c r="B55" s="9" t="s">
        <v>785</v>
      </c>
      <c r="C55" s="9" t="s">
        <v>254</v>
      </c>
      <c r="D55" s="15" t="s">
        <v>40</v>
      </c>
      <c r="E55" s="26" t="s">
        <v>40</v>
      </c>
      <c r="F55" s="15" t="s">
        <v>175</v>
      </c>
      <c r="G55" s="15" t="s">
        <v>156</v>
      </c>
      <c r="H55" s="9" t="s">
        <v>81</v>
      </c>
      <c r="I55" s="15" t="s">
        <v>878</v>
      </c>
      <c r="J55" s="15" t="s">
        <v>66</v>
      </c>
      <c r="K55" s="15" t="s">
        <v>66</v>
      </c>
      <c r="L55" s="97" t="s">
        <v>66</v>
      </c>
      <c r="M55" s="98" t="s">
        <v>579</v>
      </c>
      <c r="N55" s="15" t="s">
        <v>66</v>
      </c>
      <c r="O55" s="26" t="s">
        <v>981</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55" s="9" t="str">
        <f ca="1">IFERROR(
  VLOOKUP(
    $H55,
    shortcut設定!$F:$J,
    MATCH(
      "ProgramsIndex",
      shortcut設定!$F$12:$J$12,
      0
    ),
    FALSE
  ),
  ""
)</f>
        <v>153</v>
      </c>
      <c r="T55" s="13" t="str">
        <f ca="1">IF(
  AND($A55&lt;&gt;"",$I55="○"),
  shortcut設定!$F$4&amp;"\"&amp;S55&amp;"_"&amp;H55,
  ""
)</f>
        <v>%USERPROFILE%\AppData\Roaming\Microsoft\Windows\Start Menu\Programs\153_Picture_Edit</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153</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631</v>
      </c>
      <c r="B56" s="9" t="s">
        <v>786</v>
      </c>
      <c r="C56" s="9" t="s">
        <v>255</v>
      </c>
      <c r="D56" s="15" t="s">
        <v>40</v>
      </c>
      <c r="E56" s="26" t="s">
        <v>40</v>
      </c>
      <c r="F56" s="15" t="s">
        <v>175</v>
      </c>
      <c r="G56" s="15" t="s">
        <v>156</v>
      </c>
      <c r="H56" s="9" t="s">
        <v>69</v>
      </c>
      <c r="I56" s="15" t="s">
        <v>878</v>
      </c>
      <c r="J56" s="15" t="s">
        <v>66</v>
      </c>
      <c r="K56" s="15" t="s">
        <v>66</v>
      </c>
      <c r="L56" s="97" t="s">
        <v>66</v>
      </c>
      <c r="M56" s="98" t="s">
        <v>579</v>
      </c>
      <c r="N56" s="15" t="s">
        <v>66</v>
      </c>
      <c r="O56" s="26" t="s">
        <v>981</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56" s="9" t="str">
        <f ca="1">IFERROR(
  VLOOKUP(
    $H56,
    shortcut設定!$F:$J,
    MATCH(
      "ProgramsIndex",
      shortcut設定!$F$12:$J$12,
      0
    ),
    FALSE
  ),
  ""
)</f>
        <v>121</v>
      </c>
      <c r="T56" s="13" t="str">
        <f ca="1">IF(
  AND($A56&lt;&gt;"",$I56="○"),
  shortcut設定!$F$4&amp;"\"&amp;S56&amp;"_"&amp;H56,
  ""
)</f>
        <v>%USERPROFILE%\AppData\Roaming\Microsoft\Windows\Start Menu\Programs\121_Doc_Analyze</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121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632</v>
      </c>
      <c r="B57" s="9" t="s">
        <v>787</v>
      </c>
      <c r="C57" s="9" t="s">
        <v>256</v>
      </c>
      <c r="D57" s="15" t="s">
        <v>40</v>
      </c>
      <c r="E57" s="26" t="s">
        <v>40</v>
      </c>
      <c r="F57" s="15" t="s">
        <v>175</v>
      </c>
      <c r="G57" s="15" t="s">
        <v>156</v>
      </c>
      <c r="H57" s="9" t="s">
        <v>70</v>
      </c>
      <c r="I57" s="15" t="s">
        <v>878</v>
      </c>
      <c r="J57" s="15" t="s">
        <v>66</v>
      </c>
      <c r="K57" s="15" t="s">
        <v>66</v>
      </c>
      <c r="L57" s="97" t="s">
        <v>66</v>
      </c>
      <c r="M57" s="98" t="s">
        <v>579</v>
      </c>
      <c r="N57" s="15" t="s">
        <v>878</v>
      </c>
      <c r="O57" s="26" t="s">
        <v>981</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Menu\Programs\172_Utility_Other" &amp; "C:\codes\vbs\command\CreateShortcutFile.vbs" "%USERPROFILE%\AppData\Roaming\Microsoft\Windows\Start Menu\Programs\172_Utility_Other\KeePass（パスワード管理）.lnk" "C:\prg_exe\KeePass\KeePass.exe" "" ""</v>
      </c>
      <c r="S57" s="9" t="str">
        <f ca="1">IFERROR(
  VLOOKUP(
    $H57,
    shortcut設定!$F:$J,
    MATCH(
      "ProgramsIndex",
      shortcut設定!$F$12:$J$12,
      0
    ),
    FALSE
  ),
  ""
)</f>
        <v>172</v>
      </c>
      <c r="T57" s="13" t="str">
        <f ca="1">IF(
  AND($A57&lt;&gt;"",$I57="○"),
  shortcut設定!$F$4&amp;"\"&amp;S57&amp;"_"&amp;H57,
  ""
)</f>
        <v>%USERPROFILE%\AppData\Roaming\Microsoft\Windows\Start Menu\Programs\172_Utility_Other</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172</v>
      </c>
      <c r="AA57" s="20" t="str">
        <f t="shared" si="2"/>
        <v/>
      </c>
      <c r="AB57" s="13" t="str">
        <f>IF(
  AND($A57&lt;&gt;"",$L57="○"),
  shortcut設定!$F$5&amp;"\"&amp;Z57&amp;"_"&amp;A57&amp;"（"&amp;B57&amp;"）"&amp;AA57&amp;".lnk",
  ""
)</f>
        <v/>
      </c>
      <c r="AC57" s="13" t="str">
        <f>IF(
  AND($A57&lt;&gt;"",$N57="○"),
  (
    """"&amp;shortcut設定!$F$7&amp;""""&amp;
    " """&amp;$AD57&amp;""""&amp;
    " """&amp;$C57&amp;""""&amp;
    IF($D57="-"," """""," """&amp;$D57&amp;"""")&amp;
    IF($E57="-"," """""," """&amp;$E57&amp;"""")
  ),
  ""
)</f>
        <v>"C:\codes\vbs\command\CreateShortcutFile.vbs" "%USERPROFILE%\AppData\Roaming\Microsoft\Windows\Start Menu\Programs\Startup\KeePass（パスワード管理）.lnk" "C:\prg_exe\KeePass\KeePass.exe" "" ""</v>
      </c>
      <c r="AD57" s="9" t="str">
        <f>IF(
  AND($A57&lt;&gt;"",$N57="○"),
  shortcut設定!$F$6&amp;"\"&amp;A57&amp;"（"&amp;B57&amp;"）.lnk",
  ""
)</f>
        <v>%USERPROFILE%\AppData\Roaming\Microsoft\Windows\Start Menu\Programs\Startup\KeePass（パスワード管理）.lnk</v>
      </c>
      <c r="AE57" s="13" t="str">
        <f>IF(
  AND($A57&lt;&gt;"",$O57&lt;&gt;"-",$O57&lt;&gt;""),
  (
    """"&amp;shortcut設定!$F$7&amp;""""&amp;
    " """&amp;$O57&amp;".lnk"""&amp;
    " """&amp;$C57&amp;""""&amp;
    IF($D57="-"," """""," """&amp;$D57&amp;"""")&amp;
    IF($E57="-"," """""," """&amp;$E57&amp;"""")
  ),
  ""
)</f>
        <v/>
      </c>
      <c r="AF57" s="95" t="s">
        <v>183</v>
      </c>
    </row>
    <row r="58" spans="1:32">
      <c r="A58" s="9" t="s">
        <v>633</v>
      </c>
      <c r="B58" s="9" t="s">
        <v>788</v>
      </c>
      <c r="C58" s="9" t="s">
        <v>257</v>
      </c>
      <c r="D58" s="15" t="s">
        <v>40</v>
      </c>
      <c r="E58" s="26" t="s">
        <v>40</v>
      </c>
      <c r="F58" s="15" t="s">
        <v>175</v>
      </c>
      <c r="G58" s="15" t="s">
        <v>156</v>
      </c>
      <c r="H58" s="9" t="s">
        <v>65</v>
      </c>
      <c r="I58" s="15" t="s">
        <v>878</v>
      </c>
      <c r="J58" s="15" t="s">
        <v>66</v>
      </c>
      <c r="K58" s="15" t="s">
        <v>66</v>
      </c>
      <c r="L58" s="97" t="s">
        <v>66</v>
      </c>
      <c r="M58" s="98" t="s">
        <v>579</v>
      </c>
      <c r="N58" s="15" t="s">
        <v>66</v>
      </c>
      <c r="O58" s="26" t="s">
        <v>981</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58" s="9" t="str">
        <f ca="1">IFERROR(
  VLOOKUP(
    $H58,
    shortcut設定!$F:$J,
    MATCH(
      "ProgramsIndex",
      shortcut設定!$F$12:$J$12,
      0
    ),
    FALSE
  ),
  ""
)</f>
        <v>113</v>
      </c>
      <c r="T58" s="13" t="str">
        <f ca="1">IF(
  AND($A58&lt;&gt;"",$I58="○"),
  shortcut設定!$F$4&amp;"\"&amp;S58&amp;"_"&amp;H58,
  ""
)</f>
        <v>%USERPROFILE%\AppData\Roaming\Microsoft\Windows\Start Menu\Programs\113_Common_Edit</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113</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634</v>
      </c>
      <c r="B59" s="9" t="s">
        <v>789</v>
      </c>
      <c r="C59" s="9" t="s">
        <v>258</v>
      </c>
      <c r="D59" s="15" t="s">
        <v>40</v>
      </c>
      <c r="E59" s="26" t="s">
        <v>40</v>
      </c>
      <c r="F59" s="15" t="s">
        <v>175</v>
      </c>
      <c r="G59" s="15" t="s">
        <v>156</v>
      </c>
      <c r="H59" s="9" t="s">
        <v>70</v>
      </c>
      <c r="I59" s="15" t="s">
        <v>878</v>
      </c>
      <c r="J59" s="15" t="s">
        <v>66</v>
      </c>
      <c r="K59" s="15" t="s">
        <v>66</v>
      </c>
      <c r="L59" s="97" t="s">
        <v>66</v>
      </c>
      <c r="M59" s="98" t="s">
        <v>579</v>
      </c>
      <c r="N59" s="15" t="s">
        <v>66</v>
      </c>
      <c r="O59" s="26" t="s">
        <v>981</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Menu\Programs\172_Utility_Other" &amp; "C:\codes\vbs\command\CreateShortcutFile.vbs" "%USERPROFILE%\AppData\Roaming\Microsoft\Windows\Start Menu\Programs\172_Utility_Other\LagMirror（ミラー）.lnk" "C:\prg_exe\LagMirror\LagMirror.exe" "" ""</v>
      </c>
      <c r="S59" s="9" t="str">
        <f ca="1">IFERROR(
  VLOOKUP(
    $H59,
    shortcut設定!$F:$J,
    MATCH(
      "ProgramsIndex",
      shortcut設定!$F$12:$J$12,
      0
    ),
    FALSE
  ),
  ""
)</f>
        <v>172</v>
      </c>
      <c r="T59" s="13" t="str">
        <f ca="1">IF(
  AND($A59&lt;&gt;"",$I59="○"),
  shortcut設定!$F$4&amp;"\"&amp;S59&amp;"_"&amp;H59,
  ""
)</f>
        <v>%USERPROFILE%\AppData\Roaming\Microsoft\Windows\Start Menu\Programs\172_Utility_Other</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172</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81" t="s">
        <v>635</v>
      </c>
      <c r="B60" s="81" t="s">
        <v>790</v>
      </c>
      <c r="C60" s="9" t="s">
        <v>259</v>
      </c>
      <c r="D60" s="15" t="s">
        <v>40</v>
      </c>
      <c r="E60" s="26" t="s">
        <v>40</v>
      </c>
      <c r="F60" s="15" t="s">
        <v>175</v>
      </c>
      <c r="G60" s="15" t="s">
        <v>156</v>
      </c>
      <c r="H60" s="9" t="s">
        <v>84</v>
      </c>
      <c r="I60" s="15" t="s">
        <v>878</v>
      </c>
      <c r="J60" s="15" t="s">
        <v>66</v>
      </c>
      <c r="K60" s="15" t="s">
        <v>66</v>
      </c>
      <c r="L60" s="97" t="s">
        <v>66</v>
      </c>
      <c r="M60" s="98" t="s">
        <v>579</v>
      </c>
      <c r="N60" s="15" t="s">
        <v>66</v>
      </c>
      <c r="O60" s="26" t="s">
        <v>981</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Menu\Programs\143_Movie_Edit" &amp; "C:\codes\vbs\command\CreateShortcutFile.vbs" "%USERPROFILE%\AppData\Roaming\Microsoft\Windows\Start Menu\Programs\143_Movie_Edit\Lame（MP3変換）.lnk" "C:\prg_exe\Lame\lame.exe" "" ""</v>
      </c>
      <c r="S60" s="9" t="str">
        <f ca="1">IFERROR(
  VLOOKUP(
    $H60,
    shortcut設定!$F:$J,
    MATCH(
      "ProgramsIndex",
      shortcut設定!$F$12:$J$12,
      0
    ),
    FALSE
  ),
  ""
)</f>
        <v>143</v>
      </c>
      <c r="T60" s="13" t="str">
        <f ca="1">IF(
  AND($A60&lt;&gt;"",$I60="○"),
  shortcut設定!$F$4&amp;"\"&amp;S60&amp;"_"&amp;H60,
  ""
)</f>
        <v>%USERPROFILE%\AppData\Roaming\Microsoft\Windows\Start Menu\Programs\143_Movie_Edit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143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636</v>
      </c>
      <c r="B61" s="9" t="s">
        <v>791</v>
      </c>
      <c r="C61" s="9" t="s">
        <v>260</v>
      </c>
      <c r="D61" s="15" t="s">
        <v>40</v>
      </c>
      <c r="E61" s="26" t="s">
        <v>40</v>
      </c>
      <c r="F61" s="15" t="s">
        <v>175</v>
      </c>
      <c r="G61" s="15" t="s">
        <v>156</v>
      </c>
      <c r="H61" s="9" t="s">
        <v>65</v>
      </c>
      <c r="I61" s="15" t="s">
        <v>878</v>
      </c>
      <c r="J61" s="15" t="s">
        <v>66</v>
      </c>
      <c r="K61" s="15" t="s">
        <v>66</v>
      </c>
      <c r="L61" s="97" t="s">
        <v>66</v>
      </c>
      <c r="M61" s="98" t="s">
        <v>579</v>
      </c>
      <c r="N61" s="15" t="s">
        <v>66</v>
      </c>
      <c r="O61" s="26" t="s">
        <v>981</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Menu\Programs\113_Common_Edit" &amp; "C:\codes\vbs\command\CreateShortcutFile.vbs" "%USERPROFILE%\AppData\Roaming\Microsoft\Windows\Start Menu\Programs\113_Common_Edit\LiName（リネーム）.lnk" "C:\prg_exe\LiName\LiName.exe" "" ""</v>
      </c>
      <c r="S61" s="9" t="str">
        <f ca="1">IFERROR(
  VLOOKUP(
    $H61,
    shortcut設定!$F:$J,
    MATCH(
      "ProgramsIndex",
      shortcut設定!$F$12:$J$12,
      0
    ),
    FALSE
  ),
  ""
)</f>
        <v>113</v>
      </c>
      <c r="T61" s="13" t="str">
        <f ca="1">IF(
  AND($A61&lt;&gt;"",$I61="○"),
  shortcut設定!$F$4&amp;"\"&amp;S61&amp;"_"&amp;H61,
  ""
)</f>
        <v>%USERPROFILE%\AppData\Roaming\Microsoft\Windows\Start Menu\Programs\113_Common_Edit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113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637</v>
      </c>
      <c r="B62" s="9" t="s">
        <v>792</v>
      </c>
      <c r="C62" s="9" t="s">
        <v>261</v>
      </c>
      <c r="D62" s="15" t="s">
        <v>40</v>
      </c>
      <c r="E62" s="26" t="s">
        <v>40</v>
      </c>
      <c r="F62" s="15" t="s">
        <v>175</v>
      </c>
      <c r="G62" s="15" t="s">
        <v>156</v>
      </c>
      <c r="H62" s="9" t="s">
        <v>85</v>
      </c>
      <c r="I62" s="15" t="s">
        <v>878</v>
      </c>
      <c r="J62" s="15" t="s">
        <v>66</v>
      </c>
      <c r="K62" s="15" t="s">
        <v>66</v>
      </c>
      <c r="L62" s="97" t="s">
        <v>878</v>
      </c>
      <c r="M62" s="98" t="s">
        <v>579</v>
      </c>
      <c r="N62" s="15" t="s">
        <v>66</v>
      </c>
      <c r="O62" s="26" t="s">
        <v>981</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Menu\Programs\154_Picture_View" &amp; "C:\codes\vbs\command\CreateShortcutFile.vbs" "%USERPROFILE%\AppData\Roaming\Microsoft\Windows\Start Menu\Programs\154_Picture_View\MassiGra（画像ビューアー）.lnk" "C:\prg_exe\MassiGra\MassiGra.exe" "" ""</v>
      </c>
      <c r="S62" s="9" t="str">
        <f ca="1">IFERROR(
  VLOOKUP(
    $H62,
    shortcut設定!$F:$J,
    MATCH(
      "ProgramsIndex",
      shortcut設定!$F$12:$J$12,
      0
    ),
    FALSE
  ),
  ""
)</f>
        <v>154</v>
      </c>
      <c r="T62" s="13" t="str">
        <f ca="1">IF(
  AND($A62&lt;&gt;"",$I62="○"),
  shortcut設定!$F$4&amp;"\"&amp;S62&amp;"_"&amp;H62,
  ""
)</f>
        <v>%USERPROFILE%\AppData\Roaming\Microsoft\Windows\Start Menu\Programs\154_Picture_View</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 ca="1">IF(
  AND($A62&lt;&gt;"",$L62&lt;&gt;"-",$L62&lt;&gt;""),
  (
    """"&amp;shortcut設定!$F$7&amp;""""&amp;
    " """&amp;$AB62&amp;""""&amp;
    " """&amp;$C62&amp;""""&amp;
    IF($D62="-"," """""," """&amp;$D62&amp;"""")&amp;
    IF($E62="-"," """""," """&amp;$E62&amp;"""")
  ),
  ""
)</f>
        <v>"C:\codes\vbs\command\CreateShortcutFile.vbs" "%USERPROFILE%\AppData\Roaming\Microsoft\Windows\SendTo\154_MassiGra（画像ビューアー）.lnk" "C:\prg_exe\MassiGra\MassiGra.exe" "" ""</v>
      </c>
      <c r="Z62" s="9" t="str">
        <f ca="1">IFERROR(
  VLOOKUP(
    $H62,
    shortcut設定!$F:$J,
    MATCH(
      "ProgramsIndex",
      shortcut設定!$F$12:$J$12,
      0
    ),
    FALSE
  ),
  ""
)</f>
        <v>154</v>
      </c>
      <c r="AA62" s="20" t="str">
        <f t="shared" si="2"/>
        <v/>
      </c>
      <c r="AB62" s="13" t="str">
        <f ca="1">IF(
  AND($A62&lt;&gt;"",$L62="○"),
  shortcut設定!$F$5&amp;"\"&amp;Z62&amp;"_"&amp;A62&amp;"（"&amp;B62&amp;"）"&amp;AA62&amp;".lnk",
  ""
)</f>
        <v>%USERPROFILE%\AppData\Roaming\Microsoft\Windows\SendTo\154_MassiGra（画像ビューアー）.lnk</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638</v>
      </c>
      <c r="B63" s="9" t="s">
        <v>780</v>
      </c>
      <c r="C63" s="9" t="s">
        <v>262</v>
      </c>
      <c r="D63" s="15" t="s">
        <v>40</v>
      </c>
      <c r="E63" s="26" t="s">
        <v>40</v>
      </c>
      <c r="F63" s="15" t="s">
        <v>175</v>
      </c>
      <c r="G63" s="15" t="s">
        <v>156</v>
      </c>
      <c r="H63" s="9" t="s">
        <v>69</v>
      </c>
      <c r="I63" s="15" t="s">
        <v>878</v>
      </c>
      <c r="J63" s="15" t="s">
        <v>66</v>
      </c>
      <c r="K63" s="15" t="s">
        <v>66</v>
      </c>
      <c r="L63" s="97" t="s">
        <v>66</v>
      </c>
      <c r="M63" s="98" t="s">
        <v>579</v>
      </c>
      <c r="N63" s="15" t="s">
        <v>66</v>
      </c>
      <c r="O63" s="26" t="s">
        <v>981</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Menu\Programs\121_Doc_Analyze\MiGrep（Grep）.lnk" "C:\prg_exe\MiGrep\migrep.exe"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639</v>
      </c>
      <c r="B64" s="9" t="s">
        <v>793</v>
      </c>
      <c r="C64" s="9" t="s">
        <v>263</v>
      </c>
      <c r="D64" s="15" t="s">
        <v>40</v>
      </c>
      <c r="E64" s="26" t="s">
        <v>40</v>
      </c>
      <c r="F64" s="15" t="s">
        <v>175</v>
      </c>
      <c r="G64" s="15" t="s">
        <v>156</v>
      </c>
      <c r="H64" s="9" t="s">
        <v>73</v>
      </c>
      <c r="I64" s="15" t="s">
        <v>878</v>
      </c>
      <c r="J64" s="15" t="s">
        <v>66</v>
      </c>
      <c r="K64" s="15" t="s">
        <v>66</v>
      </c>
      <c r="L64" s="97" t="s">
        <v>66</v>
      </c>
      <c r="M64" s="98" t="s">
        <v>579</v>
      </c>
      <c r="N64" s="15" t="s">
        <v>66</v>
      </c>
      <c r="O64" s="26" t="s">
        <v>981</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Menu\Programs\134_Music_Edit" &amp; "C:\codes\vbs\command\CreateShortcutFile.vbs" "%USERPROFILE%\AppData\Roaming\Microsoft\Windows\Start Menu\Programs\134_Music_Edit\MP3Gain（音量編集）.lnk" "C:\prg_exe\MP3GainPortable\MP3GainPortable.exe" "" ""</v>
      </c>
      <c r="S64" s="9" t="str">
        <f ca="1">IFERROR(
  VLOOKUP(
    $H64,
    shortcut設定!$F:$J,
    MATCH(
      "ProgramsIndex",
      shortcut設定!$F$12:$J$12,
      0
    ),
    FALSE
  ),
  ""
)</f>
        <v>134</v>
      </c>
      <c r="T64" s="13" t="str">
        <f ca="1">IF(
  AND($A64&lt;&gt;"",$I64="○"),
  shortcut設定!$F$4&amp;"\"&amp;S64&amp;"_"&amp;H64,
  ""
)</f>
        <v>%USERPROFILE%\AppData\Roaming\Microsoft\Windows\Start Menu\Programs\134_Music_Edit</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134</v>
      </c>
      <c r="AA64" s="20" t="str">
        <f t="shared" si="2"/>
        <v/>
      </c>
      <c r="AB64" s="13" t="str">
        <f>IF(
  AND($A64&lt;&gt;"",$L64="○"),
  shortcut設定!$F$5&amp;"\"&amp;Z64&amp;"_"&amp;A64&amp;"（"&amp;B64&amp;"）"&amp;AA64&amp;".lnk",
  ""
)</f>
        <v/>
      </c>
      <c r="AC64" s="13" t="str">
        <f>IF(
  AND($A64&lt;&gt;"",$N64="○"),
  (
    """"&amp;shortcut設定!$F$7&amp;""""&amp;
    " """&amp;$AD64&amp;""""&amp;
    " """&amp;$C64&amp;""""&amp;
    IF($D64="-"," """""," """&amp;$D64&amp;"""")&amp;
    IF($E64="-"," """""," """&amp;$E64&amp;"""")
  ),
  ""
)</f>
        <v/>
      </c>
      <c r="AD64" s="9" t="str">
        <f>IF(
  AND($A64&lt;&gt;"",$N64="○"),
  shortcut設定!$F$6&amp;"\"&amp;A64&amp;"（"&amp;B64&amp;"）.lnk",
  ""
)</f>
        <v/>
      </c>
      <c r="AE64" s="13" t="str">
        <f>IF(
  AND($A64&lt;&gt;"",$O64&lt;&gt;"-",$O64&lt;&gt;""),
  (
    """"&amp;shortcut設定!$F$7&amp;""""&amp;
    " """&amp;$O64&amp;".lnk"""&amp;
    " """&amp;$C64&amp;""""&amp;
    IF($D64="-"," """""," """&amp;$D64&amp;"""")&amp;
    IF($E64="-"," """""," """&amp;$E64&amp;"""")
  ),
  ""
)</f>
        <v/>
      </c>
      <c r="AF64" s="95" t="s">
        <v>183</v>
      </c>
    </row>
    <row r="65" spans="1:32">
      <c r="A65" s="9" t="s">
        <v>640</v>
      </c>
      <c r="B65" s="9" t="s">
        <v>794</v>
      </c>
      <c r="C65" s="9" t="s">
        <v>264</v>
      </c>
      <c r="D65" s="15" t="s">
        <v>40</v>
      </c>
      <c r="E65" s="26" t="s">
        <v>40</v>
      </c>
      <c r="F65" s="15" t="s">
        <v>175</v>
      </c>
      <c r="G65" s="15" t="s">
        <v>156</v>
      </c>
      <c r="H65" s="9" t="s">
        <v>73</v>
      </c>
      <c r="I65" s="15" t="s">
        <v>878</v>
      </c>
      <c r="J65" s="15" t="s">
        <v>66</v>
      </c>
      <c r="K65" s="15" t="s">
        <v>66</v>
      </c>
      <c r="L65" s="97" t="s">
        <v>66</v>
      </c>
      <c r="M65" s="98" t="s">
        <v>579</v>
      </c>
      <c r="N65" s="15" t="s">
        <v>66</v>
      </c>
      <c r="O65" s="26" t="s">
        <v>981</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Menu\Programs\134_Music_Edit" &amp; "C:\codes\vbs\command\CreateShortcutFile.vbs" "%USERPROFILE%\AppData\Roaming\Microsoft\Windows\Start Menu\Programs\134_Music_Edit\Mp3Tag（音楽ファイルタグ編集）.lnk" "C:\prg_exe\Mp3Tag\Mp3tag.exe" "" ""</v>
      </c>
      <c r="S65" s="9" t="str">
        <f ca="1">IFERROR(
  VLOOKUP(
    $H65,
    shortcut設定!$F:$J,
    MATCH(
      "ProgramsIndex",
      shortcut設定!$F$12:$J$12,
      0
    ),
    FALSE
  ),
  ""
)</f>
        <v>134</v>
      </c>
      <c r="T65" s="13" t="str">
        <f ca="1">IF(
  AND($A65&lt;&gt;"",$I65="○"),
  shortcut設定!$F$4&amp;"\"&amp;S65&amp;"_"&amp;H65,
  ""
)</f>
        <v>%USERPROFILE%\AppData\Roaming\Microsoft\Windows\Start Menu\Programs\134_Music_Edit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134</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641</v>
      </c>
      <c r="B66" s="9" t="s">
        <v>795</v>
      </c>
      <c r="C66" s="9" t="s">
        <v>265</v>
      </c>
      <c r="D66" s="15" t="s">
        <v>40</v>
      </c>
      <c r="E66" s="26" t="s">
        <v>40</v>
      </c>
      <c r="F66" s="15" t="s">
        <v>175</v>
      </c>
      <c r="G66" s="15" t="s">
        <v>156</v>
      </c>
      <c r="H66" s="9" t="s">
        <v>86</v>
      </c>
      <c r="I66" s="15" t="s">
        <v>878</v>
      </c>
      <c r="J66" s="15" t="s">
        <v>66</v>
      </c>
      <c r="K66" s="15" t="s">
        <v>66</v>
      </c>
      <c r="L66" s="97" t="s">
        <v>66</v>
      </c>
      <c r="M66" s="98" t="s">
        <v>579</v>
      </c>
      <c r="N66" s="15" t="s">
        <v>66</v>
      </c>
      <c r="O66" s="26" t="s">
        <v>981</v>
      </c>
      <c r="P66" s="9" t="str">
        <f t="shared" si="3"/>
        <v/>
      </c>
      <c r="Q66" s="9" t="str">
        <f t="shared" ref="Q66:Q97" si="5">IF(
  OR(
    $H66="-",
    COUNTIF(カテゴリ,$H66)&gt;0
  ),
  "",
  "★NG★"
)</f>
        <v/>
      </c>
      <c r="R66" s="13" t="str">
        <f ca="1">IF(
  AND($A66&lt;&gt;"",$I66="○"),
  (
    "mkdir """&amp;T66&amp;""" &amp; "
  )&amp;(
    """"&amp;shortcut設定!$F$7&amp;""""&amp;
    " """&amp;T66&amp;"\"&amp;$A66&amp;"（"&amp;$B66&amp;"）.lnk"""&amp;
    " """&amp;$C66&amp;""""&amp;
    IF($D66="-"," """""," """&amp;$D66&amp;"""")&amp;
    IF($E66="-"," """""," """&amp;$E66&amp;"""")
  ),
  ""
)</f>
        <v>mkdir "%USERPROFILE%\AppData\Roaming\Microsoft\Windows\Start Menu\Programs\144_Movie_View" &amp; "C:\codes\vbs\command\CreateShortcutFile.vbs" "%USERPROFILE%\AppData\Roaming\Microsoft\Windows\Start Menu\Programs\144_Movie_View\MediaPlayerClassic-BE（ビデオ再生）.lnk" "C:\prg_exe\MPC-BE\mpc-be64.exe" "" ""</v>
      </c>
      <c r="S66" s="9" t="str">
        <f ca="1">IFERROR(
  VLOOKUP(
    $H66,
    shortcut設定!$F:$J,
    MATCH(
      "ProgramsIndex",
      shortcut設定!$F$12:$J$12,
      0
    ),
    FALSE
  ),
  ""
)</f>
        <v>144</v>
      </c>
      <c r="T66" s="13" t="str">
        <f ca="1">IF(
  AND($A66&lt;&gt;"",$I66="○"),
  shortcut設定!$F$4&amp;"\"&amp;S66&amp;"_"&amp;H66,
  ""
)</f>
        <v>%USERPROFILE%\AppData\Roaming\Microsoft\Windows\Start Menu\Programs\144_Movie_View</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144</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9" t="s">
        <v>642</v>
      </c>
      <c r="B67" s="9" t="s">
        <v>796</v>
      </c>
      <c r="C67" s="9" t="s">
        <v>266</v>
      </c>
      <c r="D67" s="15" t="s">
        <v>40</v>
      </c>
      <c r="E67" s="26" t="s">
        <v>40</v>
      </c>
      <c r="F67" s="15" t="s">
        <v>175</v>
      </c>
      <c r="G67" s="15" t="s">
        <v>156</v>
      </c>
      <c r="H67" s="9" t="s">
        <v>85</v>
      </c>
      <c r="I67" s="15" t="s">
        <v>878</v>
      </c>
      <c r="J67" s="15" t="s">
        <v>66</v>
      </c>
      <c r="K67" s="15" t="s">
        <v>66</v>
      </c>
      <c r="L67" s="97" t="s">
        <v>878</v>
      </c>
      <c r="M67" s="98" t="s">
        <v>579</v>
      </c>
      <c r="N67" s="15" t="s">
        <v>66</v>
      </c>
      <c r="O67" s="26" t="s">
        <v>981</v>
      </c>
      <c r="P67" s="9" t="str">
        <f t="shared" si="3"/>
        <v/>
      </c>
      <c r="Q67" s="9" t="str">
        <f t="shared" si="5"/>
        <v/>
      </c>
      <c r="R67" s="13" t="str">
        <f ca="1">IF(
  AND($A67&lt;&gt;"",$I67="○"),
  (
    "mkdir """&amp;T67&amp;""" &amp; "
  )&amp;(
    """"&amp;shortcut設定!$F$7&amp;""""&amp;
    " """&amp;T67&amp;"\"&amp;$A67&amp;"（"&amp;$B67&amp;"）.lnk"""&amp;
    " """&amp;$C67&amp;""""&amp;
    IF($D67="-"," """""," """&amp;$D67&amp;"""")&amp;
    IF($E67="-"," """""," """&amp;$E67&amp;"""")
  ),
  ""
)</f>
        <v>mkdir "%USERPROFILE%\AppData\Roaming\Microsoft\Windows\Start Menu\Programs\154_Picture_View" &amp; "C:\codes\vbs\command\CreateShortcutFile.vbs" "%USERPROFILE%\AppData\Roaming\Microsoft\Windows\Start Menu\Programs\154_Picture_View\NeeView（漫画ビューアー）.lnk" "C:\prg_exe\NeeView\NeeView.exe" "" ""</v>
      </c>
      <c r="S67" s="9" t="str">
        <f ca="1">IFERROR(
  VLOOKUP(
    $H67,
    shortcut設定!$F:$J,
    MATCH(
      "ProgramsIndex",
      shortcut設定!$F$12:$J$12,
      0
    ),
    FALSE
  ),
  ""
)</f>
        <v>154</v>
      </c>
      <c r="T67" s="13" t="str">
        <f ca="1">IF(
  AND($A67&lt;&gt;"",$I67="○"),
  shortcut設定!$F$4&amp;"\"&amp;S67&amp;"_"&amp;H67,
  ""
)</f>
        <v>%USERPROFILE%\AppData\Roaming\Microsoft\Windows\Start Menu\Programs\154_Picture_View</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 ca="1">IF(
  AND($A67&lt;&gt;"",$L67&lt;&gt;"-",$L67&lt;&gt;""),
  (
    """"&amp;shortcut設定!$F$7&amp;""""&amp;
    " """&amp;$AB67&amp;""""&amp;
    " """&amp;$C67&amp;""""&amp;
    IF($D67="-"," """""," """&amp;$D67&amp;"""")&amp;
    IF($E67="-"," """""," """&amp;$E67&amp;"""")
  ),
  ""
)</f>
        <v>"C:\codes\vbs\command\CreateShortcutFile.vbs" "%USERPROFILE%\AppData\Roaming\Microsoft\Windows\SendTo\154_NeeView（漫画ビューアー）.lnk" "C:\prg_exe\NeeView\NeeView.exe" "" ""</v>
      </c>
      <c r="Z67" s="9" t="str">
        <f ca="1">IFERROR(
  VLOOKUP(
    $H67,
    shortcut設定!$F:$J,
    MATCH(
      "ProgramsIndex",
      shortcut設定!$F$12:$J$12,
      0
    ),
    FALSE
  ),
  ""
)</f>
        <v>154</v>
      </c>
      <c r="AA67" s="20" t="str">
        <f t="shared" si="2"/>
        <v/>
      </c>
      <c r="AB67" s="13" t="str">
        <f ca="1">IF(
  AND($A67&lt;&gt;"",$L67="○"),
  shortcut設定!$F$5&amp;"\"&amp;Z67&amp;"_"&amp;A67&amp;"（"&amp;B67&amp;"）"&amp;AA67&amp;".lnk",
  ""
)</f>
        <v>%USERPROFILE%\AppData\Roaming\Microsoft\Windows\SendTo\154_NeeView（漫画ビューアー）.lnk</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643</v>
      </c>
      <c r="B68" s="9" t="s">
        <v>797</v>
      </c>
      <c r="C68" s="9" t="s">
        <v>267</v>
      </c>
      <c r="D68" s="15" t="s">
        <v>40</v>
      </c>
      <c r="E68" s="26" t="s">
        <v>40</v>
      </c>
      <c r="F68" s="15" t="s">
        <v>175</v>
      </c>
      <c r="G68" s="15" t="s">
        <v>156</v>
      </c>
      <c r="H68" s="9" t="s">
        <v>87</v>
      </c>
      <c r="I68" s="15" t="s">
        <v>878</v>
      </c>
      <c r="J68" s="15" t="s">
        <v>66</v>
      </c>
      <c r="K68" s="15" t="s">
        <v>66</v>
      </c>
      <c r="L68" s="97" t="s">
        <v>66</v>
      </c>
      <c r="M68" s="98" t="s">
        <v>579</v>
      </c>
      <c r="N68" s="15" t="s">
        <v>66</v>
      </c>
      <c r="O68" s="26" t="s">
        <v>981</v>
      </c>
      <c r="P68" s="9" t="str">
        <f t="shared" ref="P68:P99" si="6">IF(
  AND(
    $A68&lt;&gt;"",
    COUNTIF(C:C,$A68)&gt;1
  ),
  "★NG★",
  ""
)</f>
        <v/>
      </c>
      <c r="Q68" s="9" t="str">
        <f t="shared" si="5"/>
        <v/>
      </c>
      <c r="R68" s="13" t="str">
        <f ca="1">IF(
  AND($A68&lt;&gt;"",$I68="○"),
  (
    "mkdir """&amp;T68&amp;""" &amp; "
  )&amp;(
    """"&amp;shortcut設定!$F$7&amp;""""&amp;
    " """&amp;T68&amp;"\"&amp;$A68&amp;"（"&amp;$B68&amp;"）.lnk"""&amp;
    " """&amp;$C68&amp;""""&amp;
    IF($D68="-"," """""," """&amp;$D68&amp;"""")&amp;
    IF($E68="-"," """""," """&amp;$E68&amp;"""")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68" s="9" t="str">
        <f ca="1">IFERROR(
  VLOOKUP(
    $H68,
    shortcut設定!$F:$J,
    MATCH(
      "ProgramsIndex",
      shortcut設定!$F$12:$J$12,
      0
    ),
    FALSE
  ),
  ""
)</f>
        <v>162</v>
      </c>
      <c r="T68" s="13" t="str">
        <f ca="1">IF(
  AND($A68&lt;&gt;"",$I68="○"),
  shortcut設定!$F$4&amp;"\"&amp;S68&amp;"_"&amp;H68,
  ""
)</f>
        <v>%USERPROFILE%\AppData\Roaming\Microsoft\Windows\Start Menu\Programs\162_Network_Local</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162</v>
      </c>
      <c r="AA68" s="20" t="str">
        <f t="shared" ref="AA68:AA136" si="7">IF(AND($M68&lt;&gt;"",$M68&lt;&gt;"-")," (&amp;"&amp;$M68&amp;")","")</f>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644</v>
      </c>
      <c r="B69" s="9" t="s">
        <v>798</v>
      </c>
      <c r="C69" s="9" t="s">
        <v>268</v>
      </c>
      <c r="D69" s="15" t="s">
        <v>40</v>
      </c>
      <c r="E69" s="26" t="s">
        <v>40</v>
      </c>
      <c r="F69" s="15" t="s">
        <v>175</v>
      </c>
      <c r="G69" s="15" t="s">
        <v>156</v>
      </c>
      <c r="H69" s="9" t="s">
        <v>77</v>
      </c>
      <c r="I69" s="15" t="s">
        <v>878</v>
      </c>
      <c r="J69" s="15" t="s">
        <v>66</v>
      </c>
      <c r="K69" s="15" t="s">
        <v>66</v>
      </c>
      <c r="L69" s="97" t="s">
        <v>66</v>
      </c>
      <c r="M69" s="98" t="s">
        <v>579</v>
      </c>
      <c r="N69" s="15" t="s">
        <v>66</v>
      </c>
      <c r="O69" s="26" t="s">
        <v>981</v>
      </c>
      <c r="P69" s="9" t="str">
        <f t="shared" si="6"/>
        <v/>
      </c>
      <c r="Q69" s="9" t="str">
        <f t="shared" si="5"/>
        <v/>
      </c>
      <c r="R69" s="13" t="str">
        <f ca="1">IF(
  AND($A69&lt;&gt;"",$I69="○"),
  (
    "mkdir """&amp;T69&amp;""" &amp; "
  )&amp;(
    """"&amp;shortcut設定!$F$7&amp;""""&amp;
    " """&amp;T69&amp;"\"&amp;$A69&amp;"（"&amp;$B69&amp;"）.lnk"""&amp;
    " """&amp;$C69&amp;""""&amp;
    IF($D69="-"," """""," """&amp;$D69&amp;"""")&amp;
    IF($E69="-"," """""," """&amp;$E69&amp;"""")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69" s="9" t="str">
        <f ca="1">IFERROR(
  VLOOKUP(
    $H69,
    shortcut設定!$F:$J,
    MATCH(
      "ProgramsIndex",
      shortcut設定!$F$12:$J$12,
      0
    ),
    FALSE
  ),
  ""
)</f>
        <v>111</v>
      </c>
      <c r="T69" s="13" t="str">
        <f ca="1">IF(
  AND($A69&lt;&gt;"",$I69="○"),
  shortcut設定!$F$4&amp;"\"&amp;S69&amp;"_"&amp;H69,
  ""
)</f>
        <v>%USERPROFILE%\AppData\Roaming\Microsoft\Windows\Start Menu\Programs\111_Common_Analyze</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IF(
  AND($A69&lt;&gt;"",$L69&lt;&gt;"-",$L69&lt;&gt;""),
  (
    """"&amp;shortcut設定!$F$7&amp;""""&amp;
    " """&amp;$AB69&amp;""""&amp;
    " """&amp;$C69&amp;""""&amp;
    IF($D69="-"," """""," """&amp;$D69&amp;"""")&amp;
    IF($E69="-"," """""," """&amp;$E69&amp;"""")
  ),
  ""
)</f>
        <v/>
      </c>
      <c r="Z69" s="9" t="str">
        <f ca="1">IFERROR(
  VLOOKUP(
    $H69,
    shortcut設定!$F:$J,
    MATCH(
      "ProgramsIndex",
      shortcut設定!$F$12:$J$12,
      0
    ),
    FALSE
  ),
  ""
)</f>
        <v>111</v>
      </c>
      <c r="AA69" s="20" t="str">
        <f t="shared" si="7"/>
        <v/>
      </c>
      <c r="AB69" s="13" t="str">
        <f>IF(
  AND($A69&lt;&gt;"",$L69="○"),
  shortcut設定!$F$5&amp;"\"&amp;Z69&amp;"_"&amp;A69&amp;"（"&amp;B69&amp;"）"&amp;AA69&amp;".lnk",
  ""
)</f>
        <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645</v>
      </c>
      <c r="B70" s="9" t="s">
        <v>753</v>
      </c>
      <c r="C70" s="9" t="s">
        <v>269</v>
      </c>
      <c r="D70" s="15" t="s">
        <v>40</v>
      </c>
      <c r="E70" s="26" t="s">
        <v>40</v>
      </c>
      <c r="F70" s="15" t="s">
        <v>175</v>
      </c>
      <c r="G70" s="15" t="s">
        <v>156</v>
      </c>
      <c r="H70" s="9" t="s">
        <v>70</v>
      </c>
      <c r="I70" s="15" t="s">
        <v>878</v>
      </c>
      <c r="J70" s="15" t="s">
        <v>66</v>
      </c>
      <c r="K70" s="15" t="s">
        <v>66</v>
      </c>
      <c r="L70" s="97" t="s">
        <v>66</v>
      </c>
      <c r="M70" s="98" t="s">
        <v>579</v>
      </c>
      <c r="N70" s="15" t="s">
        <v>66</v>
      </c>
      <c r="O70" s="26" t="s">
        <v>981</v>
      </c>
      <c r="P70" s="9" t="str">
        <f t="shared" si="6"/>
        <v/>
      </c>
      <c r="Q70" s="9" t="str">
        <f t="shared" si="5"/>
        <v/>
      </c>
      <c r="R70" s="13" t="str">
        <f ca="1">IF(
  AND($A70&lt;&gt;"",$I70="○"),
  (
    "mkdir """&amp;T70&amp;""" &amp; "
  )&amp;(
    """"&amp;shortcut設定!$F$7&amp;""""&amp;
    " """&amp;T70&amp;"\"&amp;$A70&amp;"（"&amp;$B70&amp;"）.lnk"""&amp;
    " """&amp;$C70&amp;""""&amp;
    IF($D70="-"," """""," """&amp;$D70&amp;"""")&amp;
    IF($E70="-"," """""," """&amp;$E70&amp;"""")
  ),
  ""
)</f>
        <v>mkdir "%USERPROFILE%\AppData\Roaming\Microsoft\Windows\Start Menu\Programs\172_Utility_Other" &amp; "C:\codes\vbs\command\CreateShortcutFile.vbs" "%USERPROFILE%\AppData\Roaming\Microsoft\Windows\Start Menu\Programs\172_Utility_Other\O2Handler（ランチャ）.lnk" "C:\prg_exe\O2Handler\O2Handler.exe" "" ""</v>
      </c>
      <c r="S70" s="9" t="str">
        <f ca="1">IFERROR(
  VLOOKUP(
    $H70,
    shortcut設定!$F:$J,
    MATCH(
      "ProgramsIndex",
      shortcut設定!$F$12:$J$12,
      0
    ),
    FALSE
  ),
  ""
)</f>
        <v>172</v>
      </c>
      <c r="T70" s="13" t="str">
        <f ca="1">IF(
  AND($A70&lt;&gt;"",$I70="○"),
  shortcut設定!$F$4&amp;"\"&amp;S70&amp;"_"&amp;H70,
  ""
)</f>
        <v>%USERPROFILE%\AppData\Roaming\Microsoft\Windows\Start Menu\Programs\172_Utility_Other</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172</v>
      </c>
      <c r="AA70" s="20" t="str">
        <f t="shared" si="7"/>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646</v>
      </c>
      <c r="B71" s="9" t="s">
        <v>799</v>
      </c>
      <c r="C71" s="9" t="s">
        <v>270</v>
      </c>
      <c r="D71" s="15" t="s">
        <v>40</v>
      </c>
      <c r="E71" s="26" t="s">
        <v>40</v>
      </c>
      <c r="F71" s="15" t="s">
        <v>175</v>
      </c>
      <c r="G71" s="15" t="s">
        <v>156</v>
      </c>
      <c r="H71" s="9" t="s">
        <v>87</v>
      </c>
      <c r="I71" s="15" t="s">
        <v>878</v>
      </c>
      <c r="J71" s="15" t="s">
        <v>66</v>
      </c>
      <c r="K71" s="15" t="s">
        <v>66</v>
      </c>
      <c r="L71" s="97" t="s">
        <v>66</v>
      </c>
      <c r="M71" s="98" t="s">
        <v>579</v>
      </c>
      <c r="N71" s="15" t="s">
        <v>66</v>
      </c>
      <c r="O71" s="26" t="s">
        <v>981</v>
      </c>
      <c r="P71" s="9" t="str">
        <f t="shared" si="6"/>
        <v/>
      </c>
      <c r="Q71" s="9" t="str">
        <f t="shared" si="5"/>
        <v/>
      </c>
      <c r="R71" s="13" t="str">
        <f ca="1">IF(
  AND($A71&lt;&gt;"",$I71="○"),
  (
    "mkdir """&amp;T71&amp;""" &amp; "
  )&amp;(
    """"&amp;shortcut設定!$F$7&amp;""""&amp;
    " """&amp;T71&amp;"\"&amp;$A71&amp;"（"&amp;$B71&amp;"）.lnk"""&amp;
    " """&amp;$C71&amp;""""&amp;
    IF($D71="-"," """""," """&amp;$D71&amp;"""")&amp;
    IF($E71="-"," """""," """&amp;$E71&amp;"""")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1" s="9" t="str">
        <f ca="1">IFERROR(
  VLOOKUP(
    $H71,
    shortcut設定!$F:$J,
    MATCH(
      "ProgramsIndex",
      shortcut設定!$F$12:$J$12,
      0
    ),
    FALSE
  ),
  ""
)</f>
        <v>162</v>
      </c>
      <c r="T71" s="13" t="str">
        <f ca="1">IF(
  AND($A71&lt;&gt;"",$I71="○"),
  shortcut設定!$F$4&amp;"\"&amp;S71&amp;"_"&amp;H71,
  ""
)</f>
        <v>%USERPROFILE%\AppData\Roaming\Microsoft\Windows\Start Menu\Programs\162_Network_Local</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162</v>
      </c>
      <c r="AA71" s="20" t="str">
        <f t="shared" si="7"/>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647</v>
      </c>
      <c r="B72" s="9" t="s">
        <v>800</v>
      </c>
      <c r="C72" s="9" t="s">
        <v>271</v>
      </c>
      <c r="D72" s="15" t="s">
        <v>40</v>
      </c>
      <c r="E72" s="26" t="s">
        <v>40</v>
      </c>
      <c r="F72" s="15" t="s">
        <v>175</v>
      </c>
      <c r="G72" s="15" t="s">
        <v>156</v>
      </c>
      <c r="H72" s="9" t="s">
        <v>67</v>
      </c>
      <c r="I72" s="15" t="s">
        <v>878</v>
      </c>
      <c r="J72" s="15" t="s">
        <v>66</v>
      </c>
      <c r="K72" s="15" t="s">
        <v>66</v>
      </c>
      <c r="L72" s="97" t="s">
        <v>66</v>
      </c>
      <c r="M72" s="98" t="s">
        <v>579</v>
      </c>
      <c r="N72" s="15" t="s">
        <v>66</v>
      </c>
      <c r="O72" s="26" t="s">
        <v>981</v>
      </c>
      <c r="P72" s="9" t="str">
        <f t="shared" si="6"/>
        <v/>
      </c>
      <c r="Q72" s="9" t="str">
        <f t="shared" si="5"/>
        <v/>
      </c>
      <c r="R72" s="13" t="str">
        <f ca="1">IF(
  AND($A72&lt;&gt;"",$I72="○"),
  (
    "mkdir """&amp;T72&amp;""" &amp; "
  )&amp;(
    """"&amp;shortcut設定!$F$7&amp;""""&amp;
    " """&amp;T72&amp;"\"&amp;$A72&amp;"（"&amp;$B72&amp;"）.lnk"""&amp;
    " """&amp;$C72&amp;""""&amp;
    IF($D72="-"," """""," """&amp;$D72&amp;"""")&amp;
    IF($E72="-"," """""," """&amp;$E72&amp;"""")
  ),
  ""
)</f>
        <v>mkdir "%USERPROFILE%\AppData\Roaming\Microsoft\Windows\Start Menu\Programs\122_Doc_View" &amp; "C:\codes\vbs\command\CreateShortcutFile.vbs" "%USERPROFILE%\AppData\Roaming\Microsoft\Windows\Start Menu\Programs\122_Doc_View\PDFunny（PDF化）.lnk" "C:\prg_exe\PDFunny\jpg2pdf.exe" "" ""</v>
      </c>
      <c r="S72" s="9" t="str">
        <f ca="1">IFERROR(
  VLOOKUP(
    $H72,
    shortcut設定!$F:$J,
    MATCH(
      "ProgramsIndex",
      shortcut設定!$F$12:$J$12,
      0
    ),
    FALSE
  ),
  ""
)</f>
        <v>122</v>
      </c>
      <c r="T72" s="13" t="str">
        <f ca="1">IF(
  AND($A72&lt;&gt;"",$I72="○"),
  shortcut設定!$F$4&amp;"\"&amp;S72&amp;"_"&amp;H72,
  ""
)</f>
        <v>%USERPROFILE%\AppData\Roaming\Microsoft\Windows\Start Menu\Programs\122_Doc_View</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122</v>
      </c>
      <c r="AA72" s="20" t="str">
        <f t="shared" si="7"/>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648</v>
      </c>
      <c r="B73" s="9" t="s">
        <v>801</v>
      </c>
      <c r="C73" s="9" t="s">
        <v>272</v>
      </c>
      <c r="D73" s="15" t="s">
        <v>40</v>
      </c>
      <c r="E73" s="26" t="s">
        <v>40</v>
      </c>
      <c r="F73" s="15" t="s">
        <v>175</v>
      </c>
      <c r="G73" s="15" t="s">
        <v>156</v>
      </c>
      <c r="H73" s="9" t="s">
        <v>67</v>
      </c>
      <c r="I73" s="15" t="s">
        <v>878</v>
      </c>
      <c r="J73" s="15" t="s">
        <v>66</v>
      </c>
      <c r="K73" s="15" t="s">
        <v>66</v>
      </c>
      <c r="L73" s="97" t="s">
        <v>66</v>
      </c>
      <c r="M73" s="98" t="s">
        <v>579</v>
      </c>
      <c r="N73" s="15" t="s">
        <v>66</v>
      </c>
      <c r="O73" s="26" t="s">
        <v>981</v>
      </c>
      <c r="P73" s="9" t="str">
        <f t="shared" si="6"/>
        <v/>
      </c>
      <c r="Q73" s="9" t="str">
        <f t="shared" si="5"/>
        <v/>
      </c>
      <c r="R73" s="13" t="str">
        <f ca="1">IF(
  AND($A73&lt;&gt;"",$I73="○"),
  (
    "mkdir """&amp;T73&amp;""" &amp; "
  )&amp;(
    """"&amp;shortcut設定!$F$7&amp;""""&amp;
    " """&amp;T73&amp;"\"&amp;$A73&amp;"（"&amp;$B73&amp;"）.lnk"""&amp;
    " """&amp;$C73&amp;""""&amp;
    IF($D73="-"," """""," """&amp;$D73&amp;"""")&amp;
    IF($E73="-"," """""," """&amp;$E73&amp;"""")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73" s="9" t="str">
        <f ca="1">IFERROR(
  VLOOKUP(
    $H73,
    shortcut設定!$F:$J,
    MATCH(
      "ProgramsIndex",
      shortcut設定!$F$12:$J$12,
      0
    ),
    FALSE
  ),
  ""
)</f>
        <v>122</v>
      </c>
      <c r="T73" s="13" t="str">
        <f ca="1">IF(
  AND($A73&lt;&gt;"",$I73="○"),
  shortcut設定!$F$4&amp;"\"&amp;S73&amp;"_"&amp;H73,
  ""
)</f>
        <v>%USERPROFILE%\AppData\Roaming\Microsoft\Windows\Start Menu\Programs\122_Doc_View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122</v>
      </c>
      <c r="AA73" s="20" t="str">
        <f t="shared" si="7"/>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649</v>
      </c>
      <c r="B74" s="9" t="s">
        <v>801</v>
      </c>
      <c r="C74" s="9" t="s">
        <v>273</v>
      </c>
      <c r="D74" s="15" t="s">
        <v>40</v>
      </c>
      <c r="E74" s="26" t="s">
        <v>40</v>
      </c>
      <c r="F74" s="15" t="s">
        <v>156</v>
      </c>
      <c r="G74" s="15" t="s">
        <v>156</v>
      </c>
      <c r="H74" s="9" t="s">
        <v>67</v>
      </c>
      <c r="I74" s="15" t="s">
        <v>878</v>
      </c>
      <c r="J74" s="15" t="s">
        <v>66</v>
      </c>
      <c r="K74" s="15" t="s">
        <v>66</v>
      </c>
      <c r="L74" s="97" t="s">
        <v>66</v>
      </c>
      <c r="M74" s="98" t="s">
        <v>579</v>
      </c>
      <c r="N74" s="15" t="s">
        <v>66</v>
      </c>
      <c r="O74" s="26" t="s">
        <v>981</v>
      </c>
      <c r="P74" s="9" t="str">
        <f t="shared" si="6"/>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74" s="9" t="str">
        <f ca="1">IFERROR(
  VLOOKUP(
    $H74,
    shortcut設定!$F:$J,
    MATCH(
      "ProgramsIndex",
      shortcut設定!$F$12:$J$12,
      0
    ),
    FALSE
  ),
  ""
)</f>
        <v>122</v>
      </c>
      <c r="T74" s="13" t="str">
        <f ca="1">IF(
  AND($A74&lt;&gt;"",$I74="○"),
  shortcut設定!$F$4&amp;"\"&amp;S74&amp;"_"&amp;H74,
  ""
)</f>
        <v>%USERPROFILE%\AppData\Roaming\Microsoft\Windows\Start Menu\Programs\122_Doc_View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IF(
  AND($A74&lt;&gt;"",$L74&lt;&gt;"-",$L74&lt;&gt;""),
  (
    """"&amp;shortcut設定!$F$7&amp;""""&amp;
    " """&amp;$AB74&amp;""""&amp;
    " """&amp;$C74&amp;""""&amp;
    IF($D74="-"," """""," """&amp;$D74&amp;"""")&amp;
    IF($E74="-"," """""," """&amp;$E74&amp;"""")
  ),
  ""
)</f>
        <v/>
      </c>
      <c r="Z74" s="9" t="str">
        <f ca="1">IFERROR(
  VLOOKUP(
    $H74,
    shortcut設定!$F:$J,
    MATCH(
      "ProgramsIndex",
      shortcut設定!$F$12:$J$12,
      0
    ),
    FALSE
  ),
  ""
)</f>
        <v>122</v>
      </c>
      <c r="AA74" s="20" t="str">
        <f t="shared" si="7"/>
        <v/>
      </c>
      <c r="AB74" s="13" t="str">
        <f>IF(
  AND($A74&lt;&gt;"",$L74="○"),
  shortcut設定!$F$5&amp;"\"&amp;Z74&amp;"_"&amp;A74&amp;"（"&amp;B74&amp;"）"&amp;AA74&amp;".lnk",
  ""
)</f>
        <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650</v>
      </c>
      <c r="B75" s="9" t="s">
        <v>802</v>
      </c>
      <c r="C75" s="9" t="s">
        <v>274</v>
      </c>
      <c r="D75" s="15" t="s">
        <v>40</v>
      </c>
      <c r="E75" s="26" t="s">
        <v>40</v>
      </c>
      <c r="F75" s="15" t="s">
        <v>175</v>
      </c>
      <c r="G75" s="15" t="s">
        <v>156</v>
      </c>
      <c r="H75" s="9" t="s">
        <v>79</v>
      </c>
      <c r="I75" s="15" t="s">
        <v>878</v>
      </c>
      <c r="J75" s="15" t="s">
        <v>66</v>
      </c>
      <c r="K75" s="15" t="s">
        <v>66</v>
      </c>
      <c r="L75" s="97" t="s">
        <v>878</v>
      </c>
      <c r="M75" s="98" t="s">
        <v>579</v>
      </c>
      <c r="N75" s="15" t="s">
        <v>66</v>
      </c>
      <c r="O75" s="26" t="s">
        <v>981</v>
      </c>
      <c r="P75" s="9" t="str">
        <f t="shared" si="6"/>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Menu\Programs\123_Doc_Edit" &amp; "C:\codes\vbs\command\CreateShortcutFile.vbs" "%USERPROFILE%\AppData\Roaming\Microsoft\Windows\Start Menu\Programs\123_Doc_Edit\pic2pdf（画像toPDF）.lnk" "C:\prg_exe\pic2pdf\pic2pdf.exe" "" ""</v>
      </c>
      <c r="S75" s="9" t="str">
        <f ca="1">IFERROR(
  VLOOKUP(
    $H75,
    shortcut設定!$F:$J,
    MATCH(
      "ProgramsIndex",
      shortcut設定!$F$12:$J$12,
      0
    ),
    FALSE
  ),
  ""
)</f>
        <v>123</v>
      </c>
      <c r="T75" s="13" t="str">
        <f ca="1">IF(
  AND($A75&lt;&gt;"",$I75="○"),
  shortcut設定!$F$4&amp;"\"&amp;S75&amp;"_"&amp;H75,
  ""
)</f>
        <v>%USERPROFILE%\AppData\Roaming\Microsoft\Windows\Start Menu\Programs\123_Doc_Edit</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 ca="1">IF(
  AND($A75&lt;&gt;"",$L75&lt;&gt;"-",$L75&lt;&gt;""),
  (
    """"&amp;shortcut設定!$F$7&amp;""""&amp;
    " """&amp;$AB75&amp;""""&amp;
    " """&amp;$C75&amp;""""&amp;
    IF($D75="-"," """""," """&amp;$D75&amp;"""")&amp;
    IF($E75="-"," """""," """&amp;$E75&amp;"""")
  ),
  ""
)</f>
        <v>"C:\codes\vbs\command\CreateShortcutFile.vbs" "%USERPROFILE%\AppData\Roaming\Microsoft\Windows\SendTo\123_pic2pdf（画像toPDF）.lnk" "C:\prg_exe\pic2pdf\pic2pdf.exe" "" ""</v>
      </c>
      <c r="Z75" s="9" t="str">
        <f ca="1">IFERROR(
  VLOOKUP(
    $H75,
    shortcut設定!$F:$J,
    MATCH(
      "ProgramsIndex",
      shortcut設定!$F$12:$J$12,
      0
    ),
    FALSE
  ),
  ""
)</f>
        <v>123</v>
      </c>
      <c r="AA75" s="20" t="str">
        <f t="shared" si="7"/>
        <v/>
      </c>
      <c r="AB75" s="13" t="str">
        <f ca="1">IF(
  AND($A75&lt;&gt;"",$L75="○"),
  shortcut設定!$F$5&amp;"\"&amp;Z75&amp;"_"&amp;A75&amp;"（"&amp;B75&amp;"）"&amp;AA75&amp;".lnk",
  ""
)</f>
        <v>%USERPROFILE%\AppData\Roaming\Microsoft\Windows\SendTo\123_pic2pdf（画像toPDF）.lnk</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651</v>
      </c>
      <c r="B76" s="9" t="s">
        <v>788</v>
      </c>
      <c r="C76" s="9" t="s">
        <v>275</v>
      </c>
      <c r="D76" s="15" t="s">
        <v>40</v>
      </c>
      <c r="E76" s="26" t="s">
        <v>40</v>
      </c>
      <c r="F76" s="15" t="s">
        <v>175</v>
      </c>
      <c r="G76" s="15" t="s">
        <v>156</v>
      </c>
      <c r="H76" s="9" t="s">
        <v>65</v>
      </c>
      <c r="I76" s="15" t="s">
        <v>878</v>
      </c>
      <c r="J76" s="15" t="s">
        <v>66</v>
      </c>
      <c r="K76" s="15" t="s">
        <v>66</v>
      </c>
      <c r="L76" s="97" t="s">
        <v>66</v>
      </c>
      <c r="M76" s="98" t="s">
        <v>579</v>
      </c>
      <c r="N76" s="15" t="s">
        <v>66</v>
      </c>
      <c r="O76" s="26" t="s">
        <v>981</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76" s="9" t="str">
        <f ca="1">IFERROR(
  VLOOKUP(
    $H76,
    shortcut設定!$F:$J,
    MATCH(
      "ProgramsIndex",
      shortcut設定!$F$12:$J$12,
      0
    ),
    FALSE
  ),
  ""
)</f>
        <v>113</v>
      </c>
      <c r="T76" s="13" t="str">
        <f ca="1">IF(
  AND($A76&lt;&gt;"",$I76="○"),
  shortcut設定!$F$4&amp;"\"&amp;S76&amp;"_"&amp;H76,
  ""
)</f>
        <v>%USERPROFILE%\AppData\Roaming\Microsoft\Windows\Start Menu\Programs\113_Common_Edit</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113</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652</v>
      </c>
      <c r="B77" s="9" t="s">
        <v>803</v>
      </c>
      <c r="C77" s="9" t="s">
        <v>276</v>
      </c>
      <c r="D77" s="15" t="s">
        <v>40</v>
      </c>
      <c r="E77" s="26" t="s">
        <v>40</v>
      </c>
      <c r="F77" s="15" t="s">
        <v>175</v>
      </c>
      <c r="G77" s="15" t="s">
        <v>156</v>
      </c>
      <c r="H77" s="9" t="s">
        <v>70</v>
      </c>
      <c r="I77" s="15" t="s">
        <v>878</v>
      </c>
      <c r="J77" s="15" t="s">
        <v>66</v>
      </c>
      <c r="K77" s="15" t="s">
        <v>66</v>
      </c>
      <c r="L77" s="97" t="s">
        <v>66</v>
      </c>
      <c r="M77" s="98" t="s">
        <v>579</v>
      </c>
      <c r="N77" s="15" t="s">
        <v>66</v>
      </c>
      <c r="O77" s="26" t="s">
        <v>981</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Menu\Programs\172_Utility_Other\radikool（ラジオ試聴）.lnk" "C:\prg_exe\radikool\Radikool.exe"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653</v>
      </c>
      <c r="B78" s="9" t="s">
        <v>766</v>
      </c>
      <c r="C78" s="9" t="s">
        <v>277</v>
      </c>
      <c r="D78" s="15" t="s">
        <v>40</v>
      </c>
      <c r="E78" s="26" t="str">
        <f>[1]!getdirpath(C78)</f>
        <v>C:\prg_exe\Rapture</v>
      </c>
      <c r="F78" s="15" t="s">
        <v>156</v>
      </c>
      <c r="G78" s="15" t="s">
        <v>156</v>
      </c>
      <c r="H78" s="9" t="s">
        <v>70</v>
      </c>
      <c r="I78" s="15" t="s">
        <v>878</v>
      </c>
      <c r="J78" s="15" t="s">
        <v>66</v>
      </c>
      <c r="K78" s="15" t="s">
        <v>66</v>
      </c>
      <c r="L78" s="97" t="s">
        <v>66</v>
      </c>
      <c r="M78" s="98" t="s">
        <v>579</v>
      </c>
      <c r="N78" s="15" t="s">
        <v>66</v>
      </c>
      <c r="O78" s="26" t="s">
        <v>981</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78" s="9" t="str">
        <f ca="1">IFERROR(
  VLOOKUP(
    $H78,
    shortcut設定!$F:$J,
    MATCH(
      "ProgramsIndex",
      shortcut設定!$F$12:$J$12,
      0
    ),
    FALSE
  ),
  ""
)</f>
        <v>172</v>
      </c>
      <c r="T78" s="13" t="str">
        <f ca="1">IF(
  AND($A78&lt;&gt;"",$I78="○"),
  shortcut設定!$F$4&amp;"\"&amp;S78&amp;"_"&amp;H78,
  ""
)</f>
        <v>%USERPROFILE%\AppData\Roaming\Microsoft\Windows\Start Menu\Programs\172_Utility_Other</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172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654</v>
      </c>
      <c r="B79" s="9" t="s">
        <v>788</v>
      </c>
      <c r="C79" s="9" t="s">
        <v>278</v>
      </c>
      <c r="D79" s="15" t="s">
        <v>40</v>
      </c>
      <c r="E79" s="26" t="s">
        <v>40</v>
      </c>
      <c r="F79" s="15" t="s">
        <v>175</v>
      </c>
      <c r="G79" s="15" t="s">
        <v>156</v>
      </c>
      <c r="H79" s="9" t="s">
        <v>65</v>
      </c>
      <c r="I79" s="15" t="s">
        <v>878</v>
      </c>
      <c r="J79" s="15" t="s">
        <v>66</v>
      </c>
      <c r="K79" s="15" t="s">
        <v>66</v>
      </c>
      <c r="L79" s="97" t="s">
        <v>66</v>
      </c>
      <c r="M79" s="98" t="s">
        <v>579</v>
      </c>
      <c r="N79" s="15" t="s">
        <v>66</v>
      </c>
      <c r="O79" s="26" t="s">
        <v>981</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Menu\Programs\113_Common_Edit" &amp; "C:\codes\vbs\command\CreateShortcutFile.vbs" "%USERPROFILE%\AppData\Roaming\Microsoft\Windows\Start Menu\Programs\113_Common_Edit\Recuva（データ復元）.lnk" "C:\prg_exe\Recuva\recuva64.exe" "" ""</v>
      </c>
      <c r="S79" s="9" t="str">
        <f ca="1">IFERROR(
  VLOOKUP(
    $H79,
    shortcut設定!$F:$J,
    MATCH(
      "ProgramsIndex",
      shortcut設定!$F$12:$J$12,
      0
    ),
    FALSE
  ),
  ""
)</f>
        <v>113</v>
      </c>
      <c r="T79" s="13" t="str">
        <f ca="1">IF(
  AND($A79&lt;&gt;"",$I79="○"),
  shortcut設定!$F$4&amp;"\"&amp;S79&amp;"_"&amp;H79,
  ""
)</f>
        <v>%USERPROFILE%\AppData\Roaming\Microsoft\Windows\Start Menu\Programs\113_Common_Edit</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113</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655</v>
      </c>
      <c r="B80" s="9" t="s">
        <v>804</v>
      </c>
      <c r="C80" s="9" t="s">
        <v>279</v>
      </c>
      <c r="D80" s="15" t="s">
        <v>40</v>
      </c>
      <c r="E80" s="26" t="s">
        <v>40</v>
      </c>
      <c r="F80" s="15" t="s">
        <v>175</v>
      </c>
      <c r="G80" s="15" t="s">
        <v>156</v>
      </c>
      <c r="H80" s="9" t="s">
        <v>74</v>
      </c>
      <c r="I80" s="15" t="s">
        <v>878</v>
      </c>
      <c r="J80" s="15" t="s">
        <v>66</v>
      </c>
      <c r="K80" s="15" t="s">
        <v>66</v>
      </c>
      <c r="L80" s="97" t="s">
        <v>66</v>
      </c>
      <c r="M80" s="98" t="s">
        <v>579</v>
      </c>
      <c r="N80" s="15" t="s">
        <v>66</v>
      </c>
      <c r="O80" s="26" t="s">
        <v>981</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0" s="9" t="str">
        <f ca="1">IFERROR(
  VLOOKUP(
    $H80,
    shortcut設定!$F:$J,
    MATCH(
      "ProgramsIndex",
      shortcut設定!$F$12:$J$12,
      0
    ),
    FALSE
  ),
  ""
)</f>
        <v>171</v>
      </c>
      <c r="T80" s="13" t="str">
        <f ca="1">IF(
  AND($A80&lt;&gt;"",$I80="○"),
  shortcut設定!$F$4&amp;"\"&amp;S80&amp;"_"&amp;H80,
  ""
)</f>
        <v>%USERPROFILE%\AppData\Roaming\Microsoft\Windows\Start Menu\Programs\171_Utility_System</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171</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656</v>
      </c>
      <c r="B81" s="9" t="s">
        <v>805</v>
      </c>
      <c r="C81" s="9" t="s">
        <v>280</v>
      </c>
      <c r="D81" s="15" t="s">
        <v>40</v>
      </c>
      <c r="E81" s="26" t="s">
        <v>40</v>
      </c>
      <c r="F81" s="15" t="s">
        <v>175</v>
      </c>
      <c r="G81" s="15" t="s">
        <v>156</v>
      </c>
      <c r="H81" s="9" t="s">
        <v>87</v>
      </c>
      <c r="I81" s="15" t="s">
        <v>878</v>
      </c>
      <c r="J81" s="15" t="s">
        <v>66</v>
      </c>
      <c r="K81" s="15" t="s">
        <v>66</v>
      </c>
      <c r="L81" s="97" t="s">
        <v>66</v>
      </c>
      <c r="M81" s="98" t="s">
        <v>579</v>
      </c>
      <c r="N81" s="15" t="s">
        <v>66</v>
      </c>
      <c r="O81" s="26" t="s">
        <v>981</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Menu\Programs\162_Network_Local" &amp; "C:\codes\vbs\command\CreateShortcutFile.vbs" "%USERPROFILE%\AppData\Roaming\Microsoft\Windows\Start Menu\Programs\162_Network_Local\Rlogin（ターミナルソフト）.lnk" "C:\prg_exe\RLogin\RLogin.exe" "" ""</v>
      </c>
      <c r="S81" s="9" t="str">
        <f ca="1">IFERROR(
  VLOOKUP(
    $H81,
    shortcut設定!$F:$J,
    MATCH(
      "ProgramsIndex",
      shortcut設定!$F$12:$J$12,
      0
    ),
    FALSE
  ),
  ""
)</f>
        <v>162</v>
      </c>
      <c r="T81" s="13" t="str">
        <f ca="1">IF(
  AND($A81&lt;&gt;"",$I81="○"),
  shortcut設定!$F$4&amp;"\"&amp;S81&amp;"_"&amp;H81,
  ""
)</f>
        <v>%USERPROFILE%\AppData\Roaming\Microsoft\Windows\Start Menu\Programs\162_Network_Local</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162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657</v>
      </c>
      <c r="B82" s="9" t="s">
        <v>779</v>
      </c>
      <c r="C82" s="9" t="s">
        <v>281</v>
      </c>
      <c r="D82" s="15" t="s">
        <v>40</v>
      </c>
      <c r="E82" s="26" t="s">
        <v>40</v>
      </c>
      <c r="F82" s="15" t="s">
        <v>175</v>
      </c>
      <c r="G82" s="15" t="s">
        <v>156</v>
      </c>
      <c r="H82" s="9" t="s">
        <v>79</v>
      </c>
      <c r="I82" s="15" t="s">
        <v>878</v>
      </c>
      <c r="J82" s="15" t="s">
        <v>66</v>
      </c>
      <c r="K82" s="15" t="s">
        <v>66</v>
      </c>
      <c r="L82" s="97" t="s">
        <v>66</v>
      </c>
      <c r="M82" s="98" t="s">
        <v>579</v>
      </c>
      <c r="N82" s="15" t="s">
        <v>66</v>
      </c>
      <c r="O82" s="26" t="s">
        <v>981</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IF(
  AND($A82&lt;&gt;"",$L82&lt;&gt;"-",$L82&lt;&gt;""),
  (
    """"&amp;shortcut設定!$F$7&amp;""""&amp;
    " """&amp;$AB82&amp;""""&amp;
    " """&amp;$C82&amp;""""&amp;
    IF($D82="-"," """""," """&amp;$D82&amp;"""")&amp;
    IF($E82="-"," """""," """&amp;$E82&amp;"""")
  ),
  ""
)</f>
        <v/>
      </c>
      <c r="Z82" s="9" t="str">
        <f ca="1">IFERROR(
  VLOOKUP(
    $H82,
    shortcut設定!$F:$J,
    MATCH(
      "ProgramsIndex",
      shortcut設定!$F$12:$J$12,
      0
    ),
    FALSE
  ),
  ""
)</f>
        <v>123</v>
      </c>
      <c r="AA82" s="20" t="str">
        <f t="shared" si="7"/>
        <v/>
      </c>
      <c r="AB82" s="13" t="str">
        <f>IF(
  AND($A82&lt;&gt;"",$L82="○"),
  shortcut設定!$F$5&amp;"\"&amp;Z82&amp;"_"&amp;A82&amp;"（"&amp;B82&amp;"）"&amp;AA82&amp;".lnk",
  ""
)</f>
        <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658</v>
      </c>
      <c r="B83" s="9" t="s">
        <v>806</v>
      </c>
      <c r="C83" s="9" t="s">
        <v>282</v>
      </c>
      <c r="D83" s="15" t="s">
        <v>40</v>
      </c>
      <c r="E83" s="26" t="s">
        <v>40</v>
      </c>
      <c r="F83" s="15" t="s">
        <v>175</v>
      </c>
      <c r="G83" s="15" t="s">
        <v>156</v>
      </c>
      <c r="H83" s="9" t="s">
        <v>77</v>
      </c>
      <c r="I83" s="15" t="s">
        <v>878</v>
      </c>
      <c r="J83" s="15" t="s">
        <v>66</v>
      </c>
      <c r="K83" s="15" t="s">
        <v>66</v>
      </c>
      <c r="L83" s="97" t="s">
        <v>66</v>
      </c>
      <c r="M83" s="98" t="s">
        <v>579</v>
      </c>
      <c r="N83" s="15" t="s">
        <v>66</v>
      </c>
      <c r="O83" s="26" t="s">
        <v>981</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83" s="9" t="str">
        <f ca="1">IFERROR(
  VLOOKUP(
    $H83,
    shortcut設定!$F:$J,
    MATCH(
      "ProgramsIndex",
      shortcut設定!$F$12:$J$12,
      0
    ),
    FALSE
  ),
  ""
)</f>
        <v>111</v>
      </c>
      <c r="T83" s="13" t="str">
        <f ca="1">IF(
  AND($A83&lt;&gt;"",$I83="○"),
  shortcut設定!$F$4&amp;"\"&amp;S83&amp;"_"&amp;H83,
  ""
)</f>
        <v>%USERPROFILE%\AppData\Roaming\Microsoft\Windows\Start Menu\Programs\111_Common_Analyze</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111</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659</v>
      </c>
      <c r="B84" s="9" t="s">
        <v>807</v>
      </c>
      <c r="C84" s="9" t="s">
        <v>283</v>
      </c>
      <c r="D84" s="15" t="s">
        <v>40</v>
      </c>
      <c r="E84" s="26" t="s">
        <v>40</v>
      </c>
      <c r="F84" s="15" t="s">
        <v>175</v>
      </c>
      <c r="G84" s="15" t="s">
        <v>156</v>
      </c>
      <c r="H84" s="9" t="s">
        <v>81</v>
      </c>
      <c r="I84" s="15" t="s">
        <v>878</v>
      </c>
      <c r="J84" s="15" t="s">
        <v>66</v>
      </c>
      <c r="K84" s="15" t="s">
        <v>66</v>
      </c>
      <c r="L84" s="97" t="s">
        <v>878</v>
      </c>
      <c r="M84" s="98" t="s">
        <v>579</v>
      </c>
      <c r="N84" s="15" t="s">
        <v>66</v>
      </c>
      <c r="O84" s="26" t="s">
        <v>981</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Menu\Programs\153_Picture_Edit" &amp; "C:\codes\vbs\command\CreateShortcutFile.vbs" "%USERPROFILE%\AppData\Roaming\Microsoft\Windows\Start Menu\Programs\153_Picture_Edit\縮小専用（画像縮小）.lnk" "C:\prg_exe\Shukusen\ShukuSen.exe" "" ""</v>
      </c>
      <c r="S84" s="9" t="str">
        <f ca="1">IFERROR(
  VLOOKUP(
    $H84,
    shortcut設定!$F:$J,
    MATCH(
      "ProgramsIndex",
      shortcut設定!$F$12:$J$12,
      0
    ),
    FALSE
  ),
  ""
)</f>
        <v>153</v>
      </c>
      <c r="T84" s="13" t="str">
        <f ca="1">IF(
  AND($A84&lt;&gt;"",$I84="○"),
  shortcut設定!$F$4&amp;"\"&amp;S84&amp;"_"&amp;H84,
  ""
)</f>
        <v>%USERPROFILE%\AppData\Roaming\Microsoft\Windows\Start Menu\Programs\153_Picture_Edit</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 ca="1">IF(
  AND($A84&lt;&gt;"",$L84&lt;&gt;"-",$L84&lt;&gt;""),
  (
    """"&amp;shortcut設定!$F$7&amp;""""&amp;
    " """&amp;$AB84&amp;""""&amp;
    " """&amp;$C84&amp;""""&amp;
    IF($D84="-"," """""," """&amp;$D84&amp;"""")&amp;
    IF($E84="-"," """""," """&amp;$E84&amp;"""")
  ),
  ""
)</f>
        <v>"C:\codes\vbs\command\CreateShortcutFile.vbs" "%USERPROFILE%\AppData\Roaming\Microsoft\Windows\SendTo\153_縮小専用（画像縮小）.lnk" "C:\prg_exe\Shukusen\ShukuSen.exe" "" ""</v>
      </c>
      <c r="Z84" s="9" t="str">
        <f ca="1">IFERROR(
  VLOOKUP(
    $H84,
    shortcut設定!$F:$J,
    MATCH(
      "ProgramsIndex",
      shortcut設定!$F$12:$J$12,
      0
    ),
    FALSE
  ),
  ""
)</f>
        <v>153</v>
      </c>
      <c r="AA84" s="20" t="str">
        <f t="shared" si="7"/>
        <v/>
      </c>
      <c r="AB84" s="13" t="str">
        <f ca="1">IF(
  AND($A84&lt;&gt;"",$L84="○"),
  shortcut設定!$F$5&amp;"\"&amp;Z84&amp;"_"&amp;A84&amp;"（"&amp;B84&amp;"）"&amp;AA84&amp;".lnk",
  ""
)</f>
        <v>%USERPROFILE%\AppData\Roaming\Microsoft\Windows\SendTo\153_縮小専用（画像縮小）.lnk</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660</v>
      </c>
      <c r="B85" s="9" t="s">
        <v>808</v>
      </c>
      <c r="C85" s="9" t="s">
        <v>284</v>
      </c>
      <c r="D85" s="15" t="s">
        <v>40</v>
      </c>
      <c r="E85" s="26" t="s">
        <v>40</v>
      </c>
      <c r="F85" s="15" t="s">
        <v>175</v>
      </c>
      <c r="G85" s="15" t="s">
        <v>156</v>
      </c>
      <c r="H85" s="9" t="s">
        <v>71</v>
      </c>
      <c r="I85" s="15" t="s">
        <v>878</v>
      </c>
      <c r="J85" s="15" t="s">
        <v>66</v>
      </c>
      <c r="K85" s="15" t="s">
        <v>66</v>
      </c>
      <c r="L85" s="97" t="s">
        <v>66</v>
      </c>
      <c r="M85" s="98" t="s">
        <v>579</v>
      </c>
      <c r="N85" s="15" t="s">
        <v>66</v>
      </c>
      <c r="O85" s="26" t="s">
        <v>981</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85" s="9" t="str">
        <f ca="1">IFERROR(
  VLOOKUP(
    $H85,
    shortcut設定!$F:$J,
    MATCH(
      "ProgramsIndex",
      shortcut設定!$F$12:$J$12,
      0
    ),
    FALSE
  ),
  ""
)</f>
        <v>161</v>
      </c>
      <c r="T85" s="13" t="str">
        <f ca="1">IF(
  AND($A85&lt;&gt;"",$I85="○"),
  shortcut設定!$F$4&amp;"\"&amp;S85&amp;"_"&amp;H85,
  ""
)</f>
        <v>%USERPROFILE%\AppData\Roaming\Microsoft\Windows\Start Menu\Programs\161_Network_Global</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161</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898</v>
      </c>
      <c r="B86" s="9" t="s">
        <v>788</v>
      </c>
      <c r="C86" s="9" t="s">
        <v>285</v>
      </c>
      <c r="D86" s="15" t="s">
        <v>40</v>
      </c>
      <c r="E86" s="26" t="s">
        <v>40</v>
      </c>
      <c r="F86" s="15" t="s">
        <v>175</v>
      </c>
      <c r="G86" s="15" t="s">
        <v>156</v>
      </c>
      <c r="H86" s="9" t="s">
        <v>65</v>
      </c>
      <c r="I86" s="15" t="s">
        <v>878</v>
      </c>
      <c r="J86" s="15" t="s">
        <v>66</v>
      </c>
      <c r="K86" s="15" t="s">
        <v>66</v>
      </c>
      <c r="L86" s="97" t="s">
        <v>66</v>
      </c>
      <c r="M86" s="98" t="s">
        <v>579</v>
      </c>
      <c r="N86" s="15" t="s">
        <v>66</v>
      </c>
      <c r="O86" s="26" t="s">
        <v>981</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661</v>
      </c>
      <c r="B87" s="9" t="s">
        <v>809</v>
      </c>
      <c r="C87" s="9" t="s">
        <v>286</v>
      </c>
      <c r="D87" s="15" t="s">
        <v>40</v>
      </c>
      <c r="E87" s="26" t="s">
        <v>40</v>
      </c>
      <c r="F87" s="15" t="s">
        <v>156</v>
      </c>
      <c r="G87" s="15" t="s">
        <v>156</v>
      </c>
      <c r="H87" s="9" t="s">
        <v>79</v>
      </c>
      <c r="I87" s="15" t="s">
        <v>878</v>
      </c>
      <c r="J87" s="15" t="s">
        <v>66</v>
      </c>
      <c r="K87" s="15" t="s">
        <v>66</v>
      </c>
      <c r="L87" s="97" t="s">
        <v>66</v>
      </c>
      <c r="M87" s="98" t="s">
        <v>579</v>
      </c>
      <c r="N87" s="15" t="s">
        <v>66</v>
      </c>
      <c r="O87" s="26" t="s">
        <v>981</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Menu\Programs\123_Doc_Edit" &amp; "C:\codes\vbs\command\CreateShortcutFile.vbs" "%USERPROFILE%\AppData\Roaming\Microsoft\Windows\Start Menu\Programs\123_Doc_Edit\Stirling（バイナリエディタ）.lnk" "C:\prg_exe\Stirling\Stirling.exe" "" ""</v>
      </c>
      <c r="S87" s="9" t="str">
        <f ca="1">IFERROR(
  VLOOKUP(
    $H87,
    shortcut設定!$F:$J,
    MATCH(
      "ProgramsIndex",
      shortcut設定!$F$12:$J$12,
      0
    ),
    FALSE
  ),
  ""
)</f>
        <v>123</v>
      </c>
      <c r="T87" s="13" t="str">
        <f ca="1">IF(
  AND($A87&lt;&gt;"",$I87="○"),
  shortcut設定!$F$4&amp;"\"&amp;S87&amp;"_"&amp;H87,
  ""
)</f>
        <v>%USERPROFILE%\AppData\Roaming\Microsoft\Windows\Start Menu\Programs\123_Doc_Edit</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123</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662</v>
      </c>
      <c r="B88" s="9" t="s">
        <v>794</v>
      </c>
      <c r="C88" s="9" t="s">
        <v>287</v>
      </c>
      <c r="D88" s="15" t="s">
        <v>40</v>
      </c>
      <c r="E88" s="26" t="s">
        <v>40</v>
      </c>
      <c r="F88" s="15" t="s">
        <v>175</v>
      </c>
      <c r="G88" s="15" t="s">
        <v>156</v>
      </c>
      <c r="H88" s="9" t="s">
        <v>73</v>
      </c>
      <c r="I88" s="15" t="s">
        <v>878</v>
      </c>
      <c r="J88" s="15" t="s">
        <v>66</v>
      </c>
      <c r="K88" s="15" t="s">
        <v>66</v>
      </c>
      <c r="L88" s="97" t="s">
        <v>66</v>
      </c>
      <c r="M88" s="98" t="s">
        <v>579</v>
      </c>
      <c r="N88" s="15" t="s">
        <v>66</v>
      </c>
      <c r="O88" s="26" t="s">
        <v>981</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88" s="9" t="str">
        <f ca="1">IFERROR(
  VLOOKUP(
    $H88,
    shortcut設定!$F:$J,
    MATCH(
      "ProgramsIndex",
      shortcut設定!$F$12:$J$12,
      0
    ),
    FALSE
  ),
  ""
)</f>
        <v>134</v>
      </c>
      <c r="T88" s="13" t="str">
        <f ca="1">IF(
  AND($A88&lt;&gt;"",$I88="○"),
  shortcut設定!$F$4&amp;"\"&amp;S88&amp;"_"&amp;H88,
  ""
)</f>
        <v>%USERPROFILE%\AppData\Roaming\Microsoft\Windows\Start Menu\Programs\134_Music_Edit</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134</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663</v>
      </c>
      <c r="B89" s="9" t="s">
        <v>745</v>
      </c>
      <c r="C89" s="9" t="s">
        <v>288</v>
      </c>
      <c r="D89" s="15" t="s">
        <v>40</v>
      </c>
      <c r="E89" s="26" t="s">
        <v>40</v>
      </c>
      <c r="F89" s="15" t="s">
        <v>175</v>
      </c>
      <c r="G89" s="15" t="s">
        <v>156</v>
      </c>
      <c r="H89" s="9" t="s">
        <v>67</v>
      </c>
      <c r="I89" s="15" t="s">
        <v>878</v>
      </c>
      <c r="J89" s="15" t="s">
        <v>66</v>
      </c>
      <c r="K89" s="15" t="s">
        <v>66</v>
      </c>
      <c r="L89" s="97" t="s">
        <v>66</v>
      </c>
      <c r="M89" s="98" t="s">
        <v>579</v>
      </c>
      <c r="N89" s="15" t="s">
        <v>66</v>
      </c>
      <c r="O89" s="26" t="s">
        <v>981</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Menu\Programs\122_Doc_View" &amp; "C:\codes\vbs\command\CreateShortcutFile.vbs" "%USERPROFILE%\AppData\Roaming\Microsoft\Windows\Start Menu\Programs\122_Doc_View\TablacusExplorer（ファイラー）.lnk" "C:\prg_exe\TablacusExplorer\TE64.exe" "" ""</v>
      </c>
      <c r="S89" s="9" t="str">
        <f ca="1">IFERROR(
  VLOOKUP(
    $H89,
    shortcut設定!$F:$J,
    MATCH(
      "ProgramsIndex",
      shortcut設定!$F$12:$J$12,
      0
    ),
    FALSE
  ),
  ""
)</f>
        <v>122</v>
      </c>
      <c r="T89" s="13" t="str">
        <f ca="1">IF(
  AND($A89&lt;&gt;"",$I89="○"),
  shortcut設定!$F$4&amp;"\"&amp;S89&amp;"_"&amp;H89,
  ""
)</f>
        <v>%USERPROFILE%\AppData\Roaming\Microsoft\Windows\Start Menu\Programs\122_Doc_View</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122</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664</v>
      </c>
      <c r="B90" s="9" t="s">
        <v>805</v>
      </c>
      <c r="C90" s="9" t="s">
        <v>289</v>
      </c>
      <c r="D90" s="15" t="s">
        <v>40</v>
      </c>
      <c r="E90" s="26" t="s">
        <v>40</v>
      </c>
      <c r="F90" s="15" t="s">
        <v>156</v>
      </c>
      <c r="G90" s="15" t="s">
        <v>156</v>
      </c>
      <c r="H90" s="9" t="s">
        <v>87</v>
      </c>
      <c r="I90" s="15" t="s">
        <v>878</v>
      </c>
      <c r="J90" s="15" t="s">
        <v>66</v>
      </c>
      <c r="K90" s="15" t="s">
        <v>66</v>
      </c>
      <c r="L90" s="97" t="s">
        <v>66</v>
      </c>
      <c r="M90" s="98" t="s">
        <v>579</v>
      </c>
      <c r="N90" s="15" t="s">
        <v>66</v>
      </c>
      <c r="O90" s="26" t="s">
        <v>981</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0" s="9" t="str">
        <f ca="1">IFERROR(
  VLOOKUP(
    $H90,
    shortcut設定!$F:$J,
    MATCH(
      "ProgramsIndex",
      shortcut設定!$F$12:$J$12,
      0
    ),
    FALSE
  ),
  ""
)</f>
        <v>162</v>
      </c>
      <c r="T90" s="13" t="str">
        <f ca="1">IF(
  AND($A90&lt;&gt;"",$I90="○"),
  shortcut設定!$F$4&amp;"\"&amp;S90&amp;"_"&amp;H90,
  ""
)</f>
        <v>%USERPROFILE%\AppData\Roaming\Microsoft\Windows\Start Menu\Programs\162_Network_Local</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162</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665</v>
      </c>
      <c r="B91" s="9" t="s">
        <v>751</v>
      </c>
      <c r="C91" s="9" t="s">
        <v>290</v>
      </c>
      <c r="D91" s="15" t="s">
        <v>40</v>
      </c>
      <c r="E91" s="26" t="s">
        <v>40</v>
      </c>
      <c r="F91" s="15" t="s">
        <v>175</v>
      </c>
      <c r="G91" s="15" t="s">
        <v>156</v>
      </c>
      <c r="H91" s="9" t="s">
        <v>71</v>
      </c>
      <c r="I91" s="15" t="s">
        <v>878</v>
      </c>
      <c r="J91" s="15" t="s">
        <v>66</v>
      </c>
      <c r="K91" s="15" t="s">
        <v>66</v>
      </c>
      <c r="L91" s="97" t="s">
        <v>66</v>
      </c>
      <c r="M91" s="98" t="s">
        <v>579</v>
      </c>
      <c r="N91" s="15" t="s">
        <v>66</v>
      </c>
      <c r="O91" s="26" t="s">
        <v>981</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1" s="9" t="str">
        <f ca="1">IFERROR(
  VLOOKUP(
    $H91,
    shortcut設定!$F:$J,
    MATCH(
      "ProgramsIndex",
      shortcut設定!$F$12:$J$12,
      0
    ),
    FALSE
  ),
  ""
)</f>
        <v>161</v>
      </c>
      <c r="T91" s="13" t="str">
        <f ca="1">IF(
  AND($A91&lt;&gt;"",$I91="○"),
  shortcut設定!$F$4&amp;"\"&amp;S91&amp;"_"&amp;H91,
  ""
)</f>
        <v>%USERPROFILE%\AppData\Roaming\Microsoft\Windows\Start Menu\Programs\161_Network_Global</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IF(
  AND($A91&lt;&gt;"",$L91&lt;&gt;"-",$L91&lt;&gt;""),
  (
    """"&amp;shortcut設定!$F$7&amp;""""&amp;
    " """&amp;$AB91&amp;""""&amp;
    " """&amp;$C91&amp;""""&amp;
    IF($D91="-"," """""," """&amp;$D91&amp;"""")&amp;
    IF($E91="-"," """""," """&amp;$E91&amp;"""")
  ),
  ""
)</f>
        <v/>
      </c>
      <c r="Z91" s="9" t="str">
        <f ca="1">IFERROR(
  VLOOKUP(
    $H91,
    shortcut設定!$F:$J,
    MATCH(
      "ProgramsIndex",
      shortcut設定!$F$12:$J$12,
      0
    ),
    FALSE
  ),
  ""
)</f>
        <v>161</v>
      </c>
      <c r="AA91" s="20" t="str">
        <f t="shared" si="7"/>
        <v/>
      </c>
      <c r="AB91" s="13" t="str">
        <f>IF(
  AND($A91&lt;&gt;"",$L91="○"),
  shortcut設定!$F$5&amp;"\"&amp;Z91&amp;"_"&amp;A91&amp;"（"&amp;B91&amp;"）"&amp;AA91&amp;".lnk",
  ""
)</f>
        <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666</v>
      </c>
      <c r="B92" s="9" t="s">
        <v>780</v>
      </c>
      <c r="C92" s="9" t="s">
        <v>291</v>
      </c>
      <c r="D92" s="15" t="s">
        <v>40</v>
      </c>
      <c r="E92" s="26" t="s">
        <v>40</v>
      </c>
      <c r="F92" s="15" t="s">
        <v>156</v>
      </c>
      <c r="G92" s="15" t="s">
        <v>156</v>
      </c>
      <c r="H92" s="9" t="s">
        <v>69</v>
      </c>
      <c r="I92" s="15" t="s">
        <v>878</v>
      </c>
      <c r="J92" s="15" t="s">
        <v>66</v>
      </c>
      <c r="K92" s="15" t="s">
        <v>66</v>
      </c>
      <c r="L92" s="97" t="s">
        <v>66</v>
      </c>
      <c r="M92" s="98" t="s">
        <v>579</v>
      </c>
      <c r="N92" s="15" t="s">
        <v>66</v>
      </c>
      <c r="O92" s="26" t="s">
        <v>981</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Menu\Programs\121_Doc_Analyze" &amp; "C:\codes\vbs\command\CreateShortcutFile.vbs" "%USERPROFILE%\AppData\Roaming\Microsoft\Windows\Start Menu\Programs\121_Doc_Analyze\TresGrep（Grep）.lnk" "C:\prg_exe\TresGrep\TresGrep.exe" "" ""</v>
      </c>
      <c r="S92" s="9" t="str">
        <f ca="1">IFERROR(
  VLOOKUP(
    $H92,
    shortcut設定!$F:$J,
    MATCH(
      "ProgramsIndex",
      shortcut設定!$F$12:$J$12,
      0
    ),
    FALSE
  ),
  ""
)</f>
        <v>121</v>
      </c>
      <c r="T92" s="13" t="str">
        <f ca="1">IF(
  AND($A92&lt;&gt;"",$I92="○"),
  shortcut設定!$F$4&amp;"\"&amp;S92&amp;"_"&amp;H92,
  ""
)</f>
        <v>%USERPROFILE%\AppData\Roaming\Microsoft\Windows\Start Menu\Programs\121_Doc_Analyze</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121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88</v>
      </c>
      <c r="B93" s="9" t="s">
        <v>810</v>
      </c>
      <c r="C93" s="9" t="s">
        <v>292</v>
      </c>
      <c r="D93" s="15" t="s">
        <v>40</v>
      </c>
      <c r="E93" s="26" t="s">
        <v>40</v>
      </c>
      <c r="F93" s="15" t="s">
        <v>175</v>
      </c>
      <c r="G93" s="15" t="s">
        <v>156</v>
      </c>
      <c r="H93" s="9" t="s">
        <v>70</v>
      </c>
      <c r="I93" s="15" t="s">
        <v>878</v>
      </c>
      <c r="J93" s="15" t="s">
        <v>66</v>
      </c>
      <c r="K93" s="15" t="s">
        <v>66</v>
      </c>
      <c r="L93" s="97" t="s">
        <v>66</v>
      </c>
      <c r="M93" s="98" t="s">
        <v>579</v>
      </c>
      <c r="N93" s="15" t="s">
        <v>66</v>
      </c>
      <c r="O93" s="26" t="s">
        <v>981</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93" s="9" t="str">
        <f ca="1">IFERROR(
  VLOOKUP(
    $H93,
    shortcut設定!$F:$J,
    MATCH(
      "ProgramsIndex",
      shortcut設定!$F$12:$J$12,
      0
    ),
    FALSE
  ),
  ""
)</f>
        <v>172</v>
      </c>
      <c r="T93" s="13" t="str">
        <f ca="1">IF(
  AND($A93&lt;&gt;"",$I93="○"),
  shortcut設定!$F$4&amp;"\"&amp;S93&amp;"_"&amp;H93,
  ""
)</f>
        <v>%USERPROFILE%\AppData\Roaming\Microsoft\Windows\Start Menu\Programs\172_Utility_Other</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172</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667</v>
      </c>
      <c r="B94" s="9" t="s">
        <v>811</v>
      </c>
      <c r="C94" s="9" t="s">
        <v>293</v>
      </c>
      <c r="D94" s="15" t="s">
        <v>40</v>
      </c>
      <c r="E94" s="26" t="s">
        <v>40</v>
      </c>
      <c r="F94" s="15" t="s">
        <v>175</v>
      </c>
      <c r="G94" s="15" t="s">
        <v>156</v>
      </c>
      <c r="H94" s="9" t="s">
        <v>77</v>
      </c>
      <c r="I94" s="15" t="s">
        <v>878</v>
      </c>
      <c r="J94" s="15" t="s">
        <v>66</v>
      </c>
      <c r="K94" s="15" t="s">
        <v>66</v>
      </c>
      <c r="L94" s="97" t="s">
        <v>66</v>
      </c>
      <c r="M94" s="98" t="s">
        <v>579</v>
      </c>
      <c r="N94" s="15" t="s">
        <v>66</v>
      </c>
      <c r="O94" s="26" t="s">
        <v>981</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Menu\Programs\111_Common_Analyze" &amp; "C:\codes\vbs\command\CreateShortcutFile.vbs" "%USERPROFILE%\AppData\Roaming\Microsoft\Windows\Start Menu\Programs\111_Common_Analyze\UnDup（重複ファイル検索）.lnk" "C:\prg_exe\UnDup\UnDup.exe" "" ""</v>
      </c>
      <c r="S94" s="9" t="str">
        <f ca="1">IFERROR(
  VLOOKUP(
    $H94,
    shortcut設定!$F:$J,
    MATCH(
      "ProgramsIndex",
      shortcut設定!$F$12:$J$12,
      0
    ),
    FALSE
  ),
  ""
)</f>
        <v>111</v>
      </c>
      <c r="T94" s="13" t="str">
        <f ca="1">IF(
  AND($A94&lt;&gt;"",$I94="○"),
  shortcut設定!$F$4&amp;"\"&amp;S94&amp;"_"&amp;H94,
  ""
)</f>
        <v>%USERPROFILE%\AppData\Roaming\Microsoft\Windows\Start Menu\Programs\111_Common_Analyze</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111</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668</v>
      </c>
      <c r="B95" s="9" t="s">
        <v>812</v>
      </c>
      <c r="C95" s="9" t="s">
        <v>294</v>
      </c>
      <c r="D95" s="15" t="s">
        <v>40</v>
      </c>
      <c r="E95" s="26" t="s">
        <v>40</v>
      </c>
      <c r="F95" s="15" t="s">
        <v>175</v>
      </c>
      <c r="G95" s="15" t="s">
        <v>156</v>
      </c>
      <c r="H95" s="9" t="s">
        <v>70</v>
      </c>
      <c r="I95" s="15" t="s">
        <v>878</v>
      </c>
      <c r="J95" s="15" t="s">
        <v>66</v>
      </c>
      <c r="K95" s="15" t="s">
        <v>66</v>
      </c>
      <c r="L95" s="97" t="s">
        <v>66</v>
      </c>
      <c r="M95" s="98" t="s">
        <v>579</v>
      </c>
      <c r="N95" s="15" t="s">
        <v>66</v>
      </c>
      <c r="O95" s="26" t="s">
        <v>981</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Menu\Programs\172_Utility_Other" &amp; "C:\codes\vbs\command\CreateShortcutFile.vbs" "%USERPROFILE%\AppData\Roaming\Microsoft\Windows\Start Menu\Programs\172_Utility_Other\VbTimer（タイマー）.lnk" "C:\prg_exe\VbTimer\VbTimer.exe" "" ""</v>
      </c>
      <c r="S95" s="9" t="str">
        <f ca="1">IFERROR(
  VLOOKUP(
    $H95,
    shortcut設定!$F:$J,
    MATCH(
      "ProgramsIndex",
      shortcut設定!$F$12:$J$12,
      0
    ),
    FALSE
  ),
  ""
)</f>
        <v>172</v>
      </c>
      <c r="T95" s="13" t="str">
        <f ca="1">IF(
  AND($A95&lt;&gt;"",$I95="○"),
  shortcut設定!$F$4&amp;"\"&amp;S95&amp;"_"&amp;H95,
  ""
)</f>
        <v>%USERPROFILE%\AppData\Roaming\Microsoft\Windows\Start Menu\Programs\172_Utility_Other</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172</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669</v>
      </c>
      <c r="B96" s="9" t="s">
        <v>813</v>
      </c>
      <c r="C96" s="9" t="s">
        <v>295</v>
      </c>
      <c r="D96" s="15" t="s">
        <v>40</v>
      </c>
      <c r="E96" s="26" t="s">
        <v>40</v>
      </c>
      <c r="F96" s="15" t="s">
        <v>175</v>
      </c>
      <c r="G96" s="15" t="s">
        <v>156</v>
      </c>
      <c r="H96" s="9" t="s">
        <v>70</v>
      </c>
      <c r="I96" s="15" t="s">
        <v>878</v>
      </c>
      <c r="J96" s="15" t="s">
        <v>66</v>
      </c>
      <c r="K96" s="15" t="s">
        <v>66</v>
      </c>
      <c r="L96" s="97" t="s">
        <v>66</v>
      </c>
      <c r="M96" s="98" t="s">
        <v>579</v>
      </c>
      <c r="N96" s="15" t="s">
        <v>66</v>
      </c>
      <c r="O96" s="26" t="s">
        <v>981</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96" s="9" t="str">
        <f ca="1">IFERROR(
  VLOOKUP(
    $H96,
    shortcut設定!$F:$J,
    MATCH(
      "ProgramsIndex",
      shortcut設定!$F$12:$J$12,
      0
    ),
    FALSE
  ),
  ""
)</f>
        <v>172</v>
      </c>
      <c r="T96" s="13" t="str">
        <f ca="1">IF(
  AND($A96&lt;&gt;"",$I96="○"),
  shortcut設定!$F$4&amp;"\"&amp;S96&amp;"_"&amp;H96,
  ""
)</f>
        <v>%USERPROFILE%\AppData\Roaming\Microsoft\Windows\Start Menu\Programs\172_Utility_Other</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172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670</v>
      </c>
      <c r="B97" s="9" t="s">
        <v>779</v>
      </c>
      <c r="C97" s="9" t="s">
        <v>296</v>
      </c>
      <c r="D97" s="15" t="s">
        <v>40</v>
      </c>
      <c r="E97" s="26" t="s">
        <v>40</v>
      </c>
      <c r="F97" s="15" t="s">
        <v>156</v>
      </c>
      <c r="G97" s="15" t="s">
        <v>156</v>
      </c>
      <c r="H97" s="9" t="s">
        <v>79</v>
      </c>
      <c r="I97" s="15" t="s">
        <v>878</v>
      </c>
      <c r="J97" s="15" t="s">
        <v>66</v>
      </c>
      <c r="K97" s="15" t="s">
        <v>66</v>
      </c>
      <c r="L97" s="97" t="s">
        <v>66</v>
      </c>
      <c r="M97" s="98" t="s">
        <v>579</v>
      </c>
      <c r="N97" s="15" t="s">
        <v>66</v>
      </c>
      <c r="O97" s="26" t="s">
        <v>981</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Menu\Programs\123_Doc_Edit" &amp; "C:\codes\vbs\command\CreateShortcutFile.vbs" "%USERPROFILE%\AppData\Roaming\Microsoft\Windows\Start Menu\Programs\123_Doc_Edit\Vim（テキストエディタ）.lnk" "C:\prg_exe\Vim\gvim.exe" "" ""</v>
      </c>
      <c r="S97" s="9" t="str">
        <f ca="1">IFERROR(
  VLOOKUP(
    $H97,
    shortcut設定!$F:$J,
    MATCH(
      "ProgramsIndex",
      shortcut設定!$F$12:$J$12,
      0
    ),
    FALSE
  ),
  ""
)</f>
        <v>123</v>
      </c>
      <c r="T97" s="13" t="str">
        <f ca="1">IF(
  AND($A97&lt;&gt;"",$I97="○"),
  shortcut設定!$F$4&amp;"\"&amp;S97&amp;"_"&amp;H97,
  ""
)</f>
        <v>%USERPROFILE%\AppData\Roaming\Microsoft\Windows\Start Menu\Programs\123_Doc_Edit</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123</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671</v>
      </c>
      <c r="B98" s="9" t="s">
        <v>779</v>
      </c>
      <c r="C98" s="9" t="s">
        <v>297</v>
      </c>
      <c r="D98" s="15" t="s">
        <v>40</v>
      </c>
      <c r="E98" s="26" t="s">
        <v>40</v>
      </c>
      <c r="F98" s="15" t="s">
        <v>156</v>
      </c>
      <c r="G98" s="15" t="s">
        <v>156</v>
      </c>
      <c r="H98" s="9" t="s">
        <v>79</v>
      </c>
      <c r="I98" s="15" t="s">
        <v>878</v>
      </c>
      <c r="J98" s="15" t="s">
        <v>66</v>
      </c>
      <c r="K98" s="15" t="s">
        <v>66</v>
      </c>
      <c r="L98" s="97" t="s">
        <v>66</v>
      </c>
      <c r="M98" s="98" t="s">
        <v>579</v>
      </c>
      <c r="N98" s="15" t="s">
        <v>66</v>
      </c>
      <c r="O98" s="26" t="s">
        <v>981</v>
      </c>
      <c r="P98" s="9" t="str">
        <f t="shared" si="6"/>
        <v/>
      </c>
      <c r="Q98" s="9" t="str">
        <f t="shared" ref="Q98:Q132" si="8">IF(
  OR(
    $H98="-",
    COUNTIF(カテゴリ,$H98)&gt;0
  ),
  "",
  "★NG★"
)</f>
        <v/>
      </c>
      <c r="R98" s="13" t="str">
        <f ca="1">IF(
  AND($A98&lt;&gt;"",$I98="○"),
  (
    "mkdir """&amp;T98&amp;""" &amp; "
  )&amp;(
    """"&amp;shortcut設定!$F$7&amp;""""&amp;
    " """&amp;T98&amp;"\"&amp;$A98&amp;"（"&amp;$B98&amp;"）.lnk"""&amp;
    " """&amp;$C98&amp;""""&amp;
    IF($D98="-"," """""," """&amp;$D98&amp;"""")&amp;
    IF($E98="-"," """""," """&amp;$E98&amp;"""")
  ),
  ""
)</f>
        <v>mkdir "%USERPROFILE%\AppData\Roaming\Microsoft\Windows\Start Menu\Programs\123_Doc_Edit" &amp; "C:\codes\vbs\command\CreateShortcutFile.vbs" "%USERPROFILE%\AppData\Roaming\Microsoft\Windows\Start Menu\Programs\123_Doc_Edit\VSCode（テキストエディタ）.lnk" "C:\prg_exe\VSCode\Code.exe" "" ""</v>
      </c>
      <c r="S98" s="9" t="str">
        <f ca="1">IFERROR(
  VLOOKUP(
    $H98,
    shortcut設定!$F:$J,
    MATCH(
      "ProgramsIndex",
      shortcut設定!$F$12:$J$12,
      0
    ),
    FALSE
  ),
  ""
)</f>
        <v>123</v>
      </c>
      <c r="T98" s="13" t="str">
        <f ca="1">IF(
  AND($A98&lt;&gt;"",$I98="○"),
  shortcut設定!$F$4&amp;"\"&amp;S98&amp;"_"&amp;H98,
  ""
)</f>
        <v>%USERPROFILE%\AppData\Roaming\Microsoft\Windows\Start Menu\Programs\123_Doc_Edit</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123</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672</v>
      </c>
      <c r="B99" s="9" t="s">
        <v>756</v>
      </c>
      <c r="C99" s="9" t="s">
        <v>298</v>
      </c>
      <c r="D99" s="15" t="s">
        <v>40</v>
      </c>
      <c r="E99" s="26" t="s">
        <v>40</v>
      </c>
      <c r="F99" s="15" t="s">
        <v>175</v>
      </c>
      <c r="G99" s="15" t="s">
        <v>156</v>
      </c>
      <c r="H99" s="9" t="s">
        <v>65</v>
      </c>
      <c r="I99" s="15" t="s">
        <v>878</v>
      </c>
      <c r="J99" s="15" t="s">
        <v>66</v>
      </c>
      <c r="K99" s="15" t="s">
        <v>66</v>
      </c>
      <c r="L99" s="97" t="s">
        <v>66</v>
      </c>
      <c r="M99" s="98" t="s">
        <v>579</v>
      </c>
      <c r="N99" s="15" t="s">
        <v>66</v>
      </c>
      <c r="O99" s="26" t="s">
        <v>981</v>
      </c>
      <c r="P99" s="9" t="str">
        <f t="shared" si="6"/>
        <v/>
      </c>
      <c r="Q99" s="9" t="str">
        <f t="shared" si="8"/>
        <v/>
      </c>
      <c r="R99" s="13" t="str">
        <f ca="1">IF(
  AND($A99&lt;&gt;"",$I99="○"),
  (
    "mkdir """&amp;T99&amp;""" &amp; "
  )&amp;(
    """"&amp;shortcut設定!$F$7&amp;""""&amp;
    " """&amp;T99&amp;"\"&amp;$A99&amp;"（"&amp;$B99&amp;"）.lnk"""&amp;
    " """&amp;$C99&amp;""""&amp;
    IF($D99="-"," """""," """&amp;$D99&amp;"""")&amp;
    IF($E99="-"," """""," """&amp;$E99&amp;"""")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99" s="9" t="str">
        <f ca="1">IFERROR(
  VLOOKUP(
    $H99,
    shortcut設定!$F:$J,
    MATCH(
      "ProgramsIndex",
      shortcut設定!$F$12:$J$12,
      0
    ),
    FALSE
  ),
  ""
)</f>
        <v>113</v>
      </c>
      <c r="T99" s="13" t="str">
        <f ca="1">IF(
  AND($A99&lt;&gt;"",$I99="○"),
  shortcut設定!$F$4&amp;"\"&amp;S99&amp;"_"&amp;H99,
  ""
)</f>
        <v>%USERPROFILE%\AppData\Roaming\Microsoft\Windows\Start Menu\Programs\113_Common_Edit</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113</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673</v>
      </c>
      <c r="B100" s="9" t="s">
        <v>814</v>
      </c>
      <c r="C100" s="9" t="s">
        <v>299</v>
      </c>
      <c r="D100" s="15" t="s">
        <v>40</v>
      </c>
      <c r="E100" s="26" t="s">
        <v>40</v>
      </c>
      <c r="F100" s="15" t="s">
        <v>175</v>
      </c>
      <c r="G100" s="15" t="s">
        <v>156</v>
      </c>
      <c r="H100" s="9" t="s">
        <v>74</v>
      </c>
      <c r="I100" s="15" t="s">
        <v>878</v>
      </c>
      <c r="J100" s="15" t="s">
        <v>66</v>
      </c>
      <c r="K100" s="15" t="s">
        <v>66</v>
      </c>
      <c r="L100" s="97" t="s">
        <v>66</v>
      </c>
      <c r="M100" s="98" t="s">
        <v>579</v>
      </c>
      <c r="N100" s="15" t="s">
        <v>66</v>
      </c>
      <c r="O100" s="26" t="s">
        <v>981</v>
      </c>
      <c r="P100" s="9" t="str">
        <f t="shared" ref="P100:P131" si="9">IF(
  AND(
    $A100&lt;&gt;"",
    COUNTIF(C:C,$A100)&gt;1
  ),
  "★NG★",
  ""
)</f>
        <v/>
      </c>
      <c r="Q100" s="9" t="str">
        <f t="shared" si="8"/>
        <v/>
      </c>
      <c r="R100" s="13" t="str">
        <f ca="1">IF(
  AND($A100&lt;&gt;"",$I100="○"),
  (
    "mkdir """&amp;T100&amp;""" &amp; "
  )&amp;(
    """"&amp;shortcut設定!$F$7&amp;""""&amp;
    " """&amp;T100&amp;"\"&amp;$A100&amp;"（"&amp;$B100&amp;"）.lnk"""&amp;
    " """&amp;$C100&amp;""""&amp;
    IF($D100="-"," """""," """&amp;$D100&amp;"""")&amp;
    IF($E100="-"," """""," """&amp;$E100&amp;"""")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0" s="9" t="str">
        <f ca="1">IFERROR(
  VLOOKUP(
    $H100,
    shortcut設定!$F:$J,
    MATCH(
      "ProgramsIndex",
      shortcut設定!$F$12:$J$12,
      0
    ),
    FALSE
  ),
  ""
)</f>
        <v>171</v>
      </c>
      <c r="T100" s="13" t="str">
        <f ca="1">IF(
  AND($A100&lt;&gt;"",$I100="○"),
  shortcut設定!$F$4&amp;"\"&amp;S100&amp;"_"&amp;H100,
  ""
)</f>
        <v>%USERPROFILE%\AppData\Roaming\Microsoft\Windows\Start Menu\Programs\171_Utility_System</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171</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674</v>
      </c>
      <c r="B101" s="9" t="s">
        <v>815</v>
      </c>
      <c r="C101" s="9" t="s">
        <v>300</v>
      </c>
      <c r="D101" s="15" t="s">
        <v>40</v>
      </c>
      <c r="E101" s="26" t="s">
        <v>40</v>
      </c>
      <c r="F101" s="15" t="s">
        <v>156</v>
      </c>
      <c r="G101" s="15" t="s">
        <v>156</v>
      </c>
      <c r="H101" s="9" t="s">
        <v>79</v>
      </c>
      <c r="I101" s="15" t="s">
        <v>878</v>
      </c>
      <c r="J101" s="15" t="s">
        <v>66</v>
      </c>
      <c r="K101" s="15" t="s">
        <v>66</v>
      </c>
      <c r="L101" s="97" t="s">
        <v>66</v>
      </c>
      <c r="M101" s="98" t="s">
        <v>579</v>
      </c>
      <c r="N101" s="15" t="s">
        <v>66</v>
      </c>
      <c r="O101" s="26" t="s">
        <v>981</v>
      </c>
      <c r="P101" s="9" t="str">
        <f t="shared" si="9"/>
        <v/>
      </c>
      <c r="Q101" s="9" t="str">
        <f t="shared" si="8"/>
        <v/>
      </c>
      <c r="R101" s="13" t="str">
        <f ca="1">IF(
  AND($A101&lt;&gt;"",$I101="○"),
  (
    "mkdir """&amp;T101&amp;""" &amp; "
  )&amp;(
    """"&amp;shortcut設定!$F$7&amp;""""&amp;
    " """&amp;T101&amp;"\"&amp;$A101&amp;"（"&amp;$B101&amp;"）.lnk"""&amp;
    " """&amp;$C101&amp;""""&amp;
    IF($D101="-"," """""," """&amp;$D101&amp;"""")&amp;
    IF($E101="-"," """""," """&amp;$E101&amp;"""")
  ),
  ""
)</f>
        <v>mkdir "%USERPROFILE%\AppData\Roaming\Microsoft\Windows\Start Menu\Programs\123_Doc_Edit" &amp; "C:\codes\vbs\command\CreateShortcutFile.vbs" "%USERPROFILE%\AppData\Roaming\Microsoft\Windows\Start Menu\Programs\123_Doc_Edit\WinMerge（テキスト比較）.lnk" "C:\prg_exe\WinMerge\WinMergeU.exe" "" ""</v>
      </c>
      <c r="S101" s="9" t="str">
        <f ca="1">IFERROR(
  VLOOKUP(
    $H101,
    shortcut設定!$F:$J,
    MATCH(
      "ProgramsIndex",
      shortcut設定!$F$12:$J$12,
      0
    ),
    FALSE
  ),
  ""
)</f>
        <v>123</v>
      </c>
      <c r="T101" s="13" t="str">
        <f ca="1">IF(
  AND($A101&lt;&gt;"",$I101="○"),
  shortcut設定!$F$4&amp;"\"&amp;S101&amp;"_"&amp;H101,
  ""
)</f>
        <v>%USERPROFILE%\AppData\Roaming\Microsoft\Windows\Start Menu\Programs\123_Doc_Edit</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123</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675</v>
      </c>
      <c r="B102" s="9" t="s">
        <v>816</v>
      </c>
      <c r="C102" s="9" t="s">
        <v>301</v>
      </c>
      <c r="D102" s="15" t="s">
        <v>40</v>
      </c>
      <c r="E102" s="26" t="s">
        <v>40</v>
      </c>
      <c r="F102" s="15" t="s">
        <v>156</v>
      </c>
      <c r="G102" s="15" t="s">
        <v>156</v>
      </c>
      <c r="H102" s="9" t="s">
        <v>67</v>
      </c>
      <c r="I102" s="15" t="s">
        <v>878</v>
      </c>
      <c r="J102" s="15" t="s">
        <v>66</v>
      </c>
      <c r="K102" s="15" t="s">
        <v>66</v>
      </c>
      <c r="L102" s="97" t="s">
        <v>66</v>
      </c>
      <c r="M102" s="98" t="s">
        <v>579</v>
      </c>
      <c r="N102" s="15" t="s">
        <v>66</v>
      </c>
      <c r="O102" s="26" t="s">
        <v>981</v>
      </c>
      <c r="P102" s="9" t="str">
        <f t="shared" si="9"/>
        <v/>
      </c>
      <c r="Q102" s="9" t="str">
        <f t="shared" si="8"/>
        <v/>
      </c>
      <c r="R102" s="13" t="str">
        <f ca="1">IF(
  AND($A102&lt;&gt;"",$I102="○"),
  (
    "mkdir """&amp;T102&amp;""" &amp; "
  )&amp;(
    """"&amp;shortcut設定!$F$7&amp;""""&amp;
    " """&amp;T102&amp;"\"&amp;$A102&amp;"（"&amp;$B102&amp;"）.lnk"""&amp;
    " """&amp;$C102&amp;""""&amp;
    IF($D102="-"," """""," """&amp;$D102&amp;"""")&amp;
    IF($E102="-"," """""," """&amp;$E102&amp;"""")
  ),
  ""
)</f>
        <v>mkdir "%USERPROFILE%\AppData\Roaming\Microsoft\Windows\Start Menu\Programs\122_Doc_View" &amp; "C:\codes\vbs\command\CreateShortcutFile.vbs" "%USERPROFILE%\AppData\Roaming\Microsoft\Windows\Start Menu\Programs\122_Doc_View\WinSCP（SFTP接続）.lnk" "C:\prg_exe\WinSCP\WinSCP.exe" "" ""</v>
      </c>
      <c r="S102" s="9" t="str">
        <f ca="1">IFERROR(
  VLOOKUP(
    $H102,
    shortcut設定!$F:$J,
    MATCH(
      "ProgramsIndex",
      shortcut設定!$F$12:$J$12,
      0
    ),
    FALSE
  ),
  ""
)</f>
        <v>122</v>
      </c>
      <c r="T102" s="13" t="str">
        <f ca="1">IF(
  AND($A102&lt;&gt;"",$I102="○"),
  shortcut設定!$F$4&amp;"\"&amp;S102&amp;"_"&amp;H102,
  ""
)</f>
        <v>%USERPROFILE%\AppData\Roaming\Microsoft\Windows\Start Menu\Programs\122_Doc_View</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122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676</v>
      </c>
      <c r="B103" s="9" t="s">
        <v>766</v>
      </c>
      <c r="C103" s="9" t="s">
        <v>302</v>
      </c>
      <c r="D103" s="15" t="s">
        <v>40</v>
      </c>
      <c r="E103" s="26" t="s">
        <v>40</v>
      </c>
      <c r="F103" s="15" t="s">
        <v>156</v>
      </c>
      <c r="G103" s="15" t="s">
        <v>156</v>
      </c>
      <c r="H103" s="9" t="s">
        <v>70</v>
      </c>
      <c r="I103" s="15" t="s">
        <v>878</v>
      </c>
      <c r="J103" s="15" t="s">
        <v>66</v>
      </c>
      <c r="K103" s="15" t="s">
        <v>66</v>
      </c>
      <c r="L103" s="97" t="s">
        <v>66</v>
      </c>
      <c r="M103" s="98" t="s">
        <v>579</v>
      </c>
      <c r="N103" s="15" t="s">
        <v>66</v>
      </c>
      <c r="O103" s="26" t="s">
        <v>981</v>
      </c>
      <c r="P103" s="9" t="str">
        <f t="shared" si="9"/>
        <v/>
      </c>
      <c r="Q103" s="9" t="str">
        <f t="shared" si="8"/>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677</v>
      </c>
      <c r="B104" s="9" t="s">
        <v>817</v>
      </c>
      <c r="C104" s="9" t="s">
        <v>303</v>
      </c>
      <c r="D104" s="15" t="s">
        <v>40</v>
      </c>
      <c r="E104" s="26" t="s">
        <v>40</v>
      </c>
      <c r="F104" s="15" t="s">
        <v>175</v>
      </c>
      <c r="G104" s="15" t="s">
        <v>156</v>
      </c>
      <c r="H104" s="9" t="s">
        <v>70</v>
      </c>
      <c r="I104" s="15" t="s">
        <v>878</v>
      </c>
      <c r="J104" s="15" t="s">
        <v>66</v>
      </c>
      <c r="K104" s="15" t="s">
        <v>66</v>
      </c>
      <c r="L104" s="97" t="s">
        <v>66</v>
      </c>
      <c r="M104" s="98" t="s">
        <v>579</v>
      </c>
      <c r="N104" s="15" t="s">
        <v>66</v>
      </c>
      <c r="O104" s="26" t="s">
        <v>981</v>
      </c>
      <c r="P104" s="9" t="str">
        <f t="shared" si="9"/>
        <v/>
      </c>
      <c r="Q104" s="9" t="str">
        <f t="shared" si="8"/>
        <v/>
      </c>
      <c r="R104" s="13" t="str">
        <f ca="1">IF(
  AND($A104&lt;&gt;"",$I104="○"),
  (
    "mkdir """&amp;T104&amp;""" &amp; "
  )&amp;(
    """"&amp;shortcut設定!$F$7&amp;""""&amp;
    " """&amp;T104&amp;"\"&amp;$A104&amp;"（"&amp;$B104&amp;"）.lnk"""&amp;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04" s="9" t="str">
        <f ca="1">IFERROR(
  VLOOKUP(
    $H104,
    shortcut設定!$F:$J,
    MATCH(
      "ProgramsIndex",
      shortcut設定!$F$12:$J$12,
      0
    ),
    FALSE
  ),
  ""
)</f>
        <v>172</v>
      </c>
      <c r="T104" s="13" t="str">
        <f ca="1">IF(
  AND($A104&lt;&gt;"",$I104="○"),
  shortcut設定!$F$4&amp;"\"&amp;S104&amp;"_"&amp;H104,
  ""
)</f>
        <v>%USERPROFILE%\AppData\Roaming\Microsoft\Windows\Start Menu\Programs\172_Utility_Other</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IF(
  AND($A104&lt;&gt;"",$L104&lt;&gt;"-",$L104&lt;&gt;""),
  (
    """"&amp;shortcut設定!$F$7&amp;""""&amp;
    " """&amp;$AB104&amp;""""&amp;
    " """&amp;$C104&amp;""""&amp;
    IF($D104="-"," """""," """&amp;$D104&amp;"""")&amp;
    IF($E104="-"," """""," """&amp;$E104&amp;"""")
  ),
  ""
)</f>
        <v/>
      </c>
      <c r="Z104" s="9" t="str">
        <f ca="1">IFERROR(
  VLOOKUP(
    $H104,
    shortcut設定!$F:$J,
    MATCH(
      "ProgramsIndex",
      shortcut設定!$F$12:$J$12,
      0
    ),
    FALSE
  ),
  ""
)</f>
        <v>172</v>
      </c>
      <c r="AA104" s="20" t="str">
        <f t="shared" si="7"/>
        <v/>
      </c>
      <c r="AB104" s="13" t="str">
        <f>IF(
  AND($A104&lt;&gt;"",$L104="○"),
  shortcut設定!$F$5&amp;"\"&amp;Z104&amp;"_"&amp;A104&amp;"（"&amp;B104&amp;"）"&amp;AA104&amp;".lnk",
  ""
)</f>
        <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678</v>
      </c>
      <c r="B105" s="9" t="s">
        <v>745</v>
      </c>
      <c r="C105" s="9" t="s">
        <v>304</v>
      </c>
      <c r="D105" s="15" t="s">
        <v>40</v>
      </c>
      <c r="E105" s="26" t="s">
        <v>40</v>
      </c>
      <c r="F105" s="15" t="s">
        <v>156</v>
      </c>
      <c r="G105" s="15" t="s">
        <v>156</v>
      </c>
      <c r="H105" s="9" t="s">
        <v>67</v>
      </c>
      <c r="I105" s="15" t="s">
        <v>878</v>
      </c>
      <c r="J105" s="15" t="s">
        <v>66</v>
      </c>
      <c r="K105" s="15" t="s">
        <v>66</v>
      </c>
      <c r="L105" s="97" t="s">
        <v>66</v>
      </c>
      <c r="M105" s="98" t="s">
        <v>579</v>
      </c>
      <c r="N105" s="15" t="s">
        <v>66</v>
      </c>
      <c r="O105" s="26" t="s">
        <v>981</v>
      </c>
      <c r="P105" s="9" t="str">
        <f t="shared" si="9"/>
        <v/>
      </c>
      <c r="Q105" s="9" t="str">
        <f t="shared" si="8"/>
        <v/>
      </c>
      <c r="R105" s="13" t="str">
        <f ca="1">IF(
  AND($A105&lt;&gt;"",$I105="○"),
  (
    "mkdir """&amp;T105&amp;""" &amp; "
  )&amp;(
    """"&amp;shortcut設定!$F$7&amp;""""&amp;
    " """&amp;T105&amp;"\"&amp;$A105&amp;"（"&amp;$B105&amp;"）.lnk"""&amp;
    " """&amp;$C105&amp;""""&amp;
    IF($D105="-"," """""," """&amp;$D105&amp;"""")&amp;
    IF($E105="-"," """""," """&amp;$E105&amp;"""")
  ),
  ""
)</f>
        <v>mkdir "%USERPROFILE%\AppData\Roaming\Microsoft\Windows\Start Menu\Programs\122_Doc_View" &amp; "C:\codes\vbs\command\CreateShortcutFile.vbs" "%USERPROFILE%\AppData\Roaming\Microsoft\Windows\Start Menu\Programs\122_Doc_View\X-Finder（ファイラー）.lnk" "C:\prg_exe\X-Finder\XF.exe" "" ""</v>
      </c>
      <c r="S105" s="9" t="str">
        <f ca="1">IFERROR(
  VLOOKUP(
    $H105,
    shortcut設定!$F:$J,
    MATCH(
      "ProgramsIndex",
      shortcut設定!$F$12:$J$12,
      0
    ),
    FALSE
  ),
  ""
)</f>
        <v>122</v>
      </c>
      <c r="T105" s="13" t="str">
        <f ca="1">IF(
  AND($A105&lt;&gt;"",$I105="○"),
  shortcut設定!$F$4&amp;"\"&amp;S105&amp;"_"&amp;H105,
  ""
)</f>
        <v>%USERPROFILE%\AppData\Roaming\Microsoft\Windows\Start Menu\Programs\122_Doc_View</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IF(
  AND($A105&lt;&gt;"",$L105&lt;&gt;"-",$L105&lt;&gt;""),
  (
    """"&amp;shortcut設定!$F$7&amp;""""&amp;
    " """&amp;$AB105&amp;""""&amp;
    " """&amp;$C105&amp;""""&amp;
    IF($D105="-"," """""," """&amp;$D105&amp;"""")&amp;
    IF($E105="-"," """""," """&amp;$E105&amp;"""")
  ),
  ""
)</f>
        <v/>
      </c>
      <c r="Z105" s="9" t="str">
        <f ca="1">IFERROR(
  VLOOKUP(
    $H105,
    shortcut設定!$F:$J,
    MATCH(
      "ProgramsIndex",
      shortcut設定!$F$12:$J$12,
      0
    ),
    FALSE
  ),
  ""
)</f>
        <v>122</v>
      </c>
      <c r="AA105" s="20" t="str">
        <f t="shared" si="7"/>
        <v/>
      </c>
      <c r="AB105" s="13" t="str">
        <f>IF(
  AND($A105&lt;&gt;"",$L105="○"),
  shortcut設定!$F$5&amp;"\"&amp;Z105&amp;"_"&amp;A105&amp;"（"&amp;B105&amp;"）"&amp;AA105&amp;".lnk",
  ""
)</f>
        <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679</v>
      </c>
      <c r="B106" s="9" t="s">
        <v>818</v>
      </c>
      <c r="C106" s="9" t="s">
        <v>305</v>
      </c>
      <c r="D106" s="15" t="s">
        <v>40</v>
      </c>
      <c r="E106" s="26" t="s">
        <v>40</v>
      </c>
      <c r="F106" s="15" t="s">
        <v>175</v>
      </c>
      <c r="G106" s="15" t="s">
        <v>156</v>
      </c>
      <c r="H106" s="9" t="s">
        <v>87</v>
      </c>
      <c r="I106" s="15" t="s">
        <v>878</v>
      </c>
      <c r="J106" s="15" t="s">
        <v>66</v>
      </c>
      <c r="K106" s="15" t="s">
        <v>66</v>
      </c>
      <c r="L106" s="97" t="s">
        <v>66</v>
      </c>
      <c r="M106" s="98" t="s">
        <v>579</v>
      </c>
      <c r="N106" s="15" t="s">
        <v>66</v>
      </c>
      <c r="O106" s="26" t="s">
        <v>981</v>
      </c>
      <c r="P106" s="9" t="str">
        <f t="shared" si="9"/>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06" s="9" t="str">
        <f ca="1">IFERROR(
  VLOOKUP(
    $H106,
    shortcut設定!$F:$J,
    MATCH(
      "ProgramsIndex",
      shortcut設定!$F$12:$J$12,
      0
    ),
    FALSE
  ),
  ""
)</f>
        <v>162</v>
      </c>
      <c r="T106" s="13" t="str">
        <f ca="1">IF(
  AND($A106&lt;&gt;"",$I106="○"),
  shortcut設定!$F$4&amp;"\"&amp;S106&amp;"_"&amp;H106,
  ""
)</f>
        <v>%USERPROFILE%\AppData\Roaming\Microsoft\Windows\Start Menu\Programs\162_Network_Local</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162</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680</v>
      </c>
      <c r="B107" s="9" t="s">
        <v>819</v>
      </c>
      <c r="C107" s="9" t="s">
        <v>306</v>
      </c>
      <c r="D107" s="15" t="s">
        <v>40</v>
      </c>
      <c r="E107" s="26" t="s">
        <v>40</v>
      </c>
      <c r="F107" s="15" t="s">
        <v>175</v>
      </c>
      <c r="G107" s="15" t="s">
        <v>156</v>
      </c>
      <c r="H107" s="9" t="s">
        <v>70</v>
      </c>
      <c r="I107" s="15" t="s">
        <v>878</v>
      </c>
      <c r="J107" s="15" t="s">
        <v>66</v>
      </c>
      <c r="K107" s="15" t="s">
        <v>66</v>
      </c>
      <c r="L107" s="97" t="s">
        <v>66</v>
      </c>
      <c r="M107" s="98" t="s">
        <v>579</v>
      </c>
      <c r="N107" s="15" t="s">
        <v>66</v>
      </c>
      <c r="O107" s="26" t="s">
        <v>981</v>
      </c>
      <c r="P107" s="9" t="str">
        <f t="shared" si="9"/>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07" s="9" t="str">
        <f ca="1">IFERROR(
  VLOOKUP(
    $H107,
    shortcut設定!$F:$J,
    MATCH(
      "ProgramsIndex",
      shortcut設定!$F$12:$J$12,
      0
    ),
    FALSE
  ),
  ""
)</f>
        <v>172</v>
      </c>
      <c r="T107" s="13" t="str">
        <f ca="1">IF(
  AND($A107&lt;&gt;"",$I107="○"),
  shortcut設定!$F$4&amp;"\"&amp;S107&amp;"_"&amp;H107,
  ""
)</f>
        <v>%USERPROFILE%\AppData\Roaming\Microsoft\Windows\Start Menu\Programs\172_Utility_Other</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172</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1188</v>
      </c>
      <c r="B108" s="9" t="s">
        <v>1186</v>
      </c>
      <c r="C108" s="9" t="s">
        <v>1185</v>
      </c>
      <c r="D108" s="15" t="s">
        <v>980</v>
      </c>
      <c r="E108" s="26" t="s">
        <v>40</v>
      </c>
      <c r="F108" s="15" t="s">
        <v>0</v>
      </c>
      <c r="G108" s="15" t="s">
        <v>0</v>
      </c>
      <c r="H108" s="9" t="s">
        <v>87</v>
      </c>
      <c r="I108" s="15" t="s">
        <v>0</v>
      </c>
      <c r="J108" s="15" t="s">
        <v>1187</v>
      </c>
      <c r="K108" s="15" t="s">
        <v>1187</v>
      </c>
      <c r="L108" s="97" t="s">
        <v>1187</v>
      </c>
      <c r="M108" s="98" t="s">
        <v>1187</v>
      </c>
      <c r="N108" s="15" t="s">
        <v>1187</v>
      </c>
      <c r="O108" s="26" t="s">
        <v>1187</v>
      </c>
      <c r="P108" s="9" t="str">
        <f t="shared" si="9"/>
        <v/>
      </c>
      <c r="Q108" s="9" t="str">
        <f>IF(
  OR(
    $H108="-",
    COUNTIF(カテゴリ,$H108)&gt;0
  ),
  "",
  "★NG★"
)</f>
        <v/>
      </c>
      <c r="R108" s="13" t="str">
        <f ca="1">IF(
  AND($A108&lt;&gt;"",$I108="○"),
  (
    "mkdir """&amp;T108&amp;""" &amp; "
  )&amp;(
    """"&amp;shortcut設定!$F$7&amp;""""&amp;
    " """&amp;T108&amp;"\"&amp;$A108&amp;"（"&amp;$B108&amp;"）.lnk"""&amp;
    " """&amp;$C108&amp;""""&amp;
    IF($D108="-"," """""," """&amp;$D108&amp;"""")&amp;
    IF($E108="-"," """""," """&amp;$E108&amp;"""")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08" s="9" t="str">
        <f ca="1">IFERROR(
  VLOOKUP(
    $H108,
    shortcut設定!$F:$J,
    MATCH(
      "ProgramsIndex",
      shortcut設定!$F$12:$J$12,
      0
    ),
    FALSE
  ),
  ""
)</f>
        <v>162</v>
      </c>
      <c r="T108" s="13" t="str">
        <f ca="1">IF(
  AND($A108&lt;&gt;"",$I108="○"),
  shortcut設定!$F$4&amp;"\"&amp;S108&amp;"_"&amp;H108,
  ""
)</f>
        <v>%USERPROFILE%\AppData\Roaming\Microsoft\Windows\Start Menu\Programs\162_Network_Local</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162</v>
      </c>
      <c r="AA108" s="20" t="str">
        <f>IF(AND($M108&lt;&gt;"",$M108&lt;&gt;"-")," (&amp;"&amp;$M108&amp;")","")</f>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56</v>
      </c>
      <c r="B109" s="9" t="s">
        <v>820</v>
      </c>
      <c r="C109" s="9" t="s">
        <v>95</v>
      </c>
      <c r="D109" s="15" t="s">
        <v>40</v>
      </c>
      <c r="E109" s="26" t="s">
        <v>40</v>
      </c>
      <c r="F109" s="15" t="s">
        <v>175</v>
      </c>
      <c r="G109" s="15" t="s">
        <v>156</v>
      </c>
      <c r="H109" s="9" t="s">
        <v>84</v>
      </c>
      <c r="I109" s="15" t="s">
        <v>878</v>
      </c>
      <c r="J109" s="15" t="s">
        <v>66</v>
      </c>
      <c r="K109" s="15" t="s">
        <v>66</v>
      </c>
      <c r="L109" s="97" t="s">
        <v>66</v>
      </c>
      <c r="M109" s="98" t="s">
        <v>579</v>
      </c>
      <c r="N109" s="15" t="s">
        <v>66</v>
      </c>
      <c r="O109" s="26" t="s">
        <v>981</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Menu\Programs\143_Movie_Edit" &amp; "C:\codes\vbs\command\CreateShortcutFile.vbs" "%USERPROFILE%\AppData\Roaming\Microsoft\Windows\Start Menu\Programs\143_Movie_Edit\DVD Shrink（DVDリッピング）.lnk" "C:\prg\DVD Shrink\DVD Shrink 3.2.exe" "" ""</v>
      </c>
      <c r="S109" s="9" t="str">
        <f ca="1">IFERROR(
  VLOOKUP(
    $H109,
    shortcut設定!$F:$J,
    MATCH(
      "ProgramsIndex",
      shortcut設定!$F$12:$J$12,
      0
    ),
    FALSE
  ),
  ""
)</f>
        <v>143</v>
      </c>
      <c r="T109" s="13" t="str">
        <f ca="1">IF(
  AND($A109&lt;&gt;"",$I109="○"),
  shortcut設定!$F$4&amp;"\"&amp;S109&amp;"_"&amp;H109,
  ""
)</f>
        <v>%USERPROFILE%\AppData\Roaming\Microsoft\Windows\Start Menu\Programs\143_Movie_Edit</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143</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681</v>
      </c>
      <c r="B110" s="9" t="s">
        <v>818</v>
      </c>
      <c r="C110" s="9" t="s">
        <v>163</v>
      </c>
      <c r="D110" s="15" t="s">
        <v>40</v>
      </c>
      <c r="E110" s="26" t="s">
        <v>40</v>
      </c>
      <c r="F110" s="15" t="s">
        <v>175</v>
      </c>
      <c r="G110" s="15" t="s">
        <v>156</v>
      </c>
      <c r="H110" s="9" t="s">
        <v>87</v>
      </c>
      <c r="I110" s="15" t="s">
        <v>878</v>
      </c>
      <c r="J110" s="15" t="s">
        <v>66</v>
      </c>
      <c r="K110" s="15" t="s">
        <v>66</v>
      </c>
      <c r="L110" s="97" t="s">
        <v>66</v>
      </c>
      <c r="M110" s="98" t="s">
        <v>579</v>
      </c>
      <c r="N110" s="15" t="s">
        <v>66</v>
      </c>
      <c r="O110" s="26" t="s">
        <v>981</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0" s="9" t="str">
        <f ca="1">IFERROR(
  VLOOKUP(
    $H110,
    shortcut設定!$F:$J,
    MATCH(
      "ProgramsIndex",
      shortcut設定!$F$12:$J$12,
      0
    ),
    FALSE
  ),
  ""
)</f>
        <v>162</v>
      </c>
      <c r="T110" s="13" t="str">
        <f ca="1">IF(
  AND($A110&lt;&gt;"",$I110="○"),
  shortcut設定!$F$4&amp;"\"&amp;S110&amp;"_"&amp;H110,
  ""
)</f>
        <v>%USERPROFILE%\AppData\Roaming\Microsoft\Windows\Start Menu\Programs\162_Network_Local</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162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682</v>
      </c>
      <c r="B111" s="9" t="s">
        <v>821</v>
      </c>
      <c r="C111" s="9" t="s">
        <v>166</v>
      </c>
      <c r="D111" s="15" t="s">
        <v>40</v>
      </c>
      <c r="E111" s="26" t="s">
        <v>40</v>
      </c>
      <c r="F111" s="15" t="s">
        <v>175</v>
      </c>
      <c r="G111" s="15" t="s">
        <v>156</v>
      </c>
      <c r="H111" s="9" t="s">
        <v>79</v>
      </c>
      <c r="I111" s="15" t="s">
        <v>878</v>
      </c>
      <c r="J111" s="15" t="s">
        <v>66</v>
      </c>
      <c r="K111" s="15" t="s">
        <v>66</v>
      </c>
      <c r="L111" s="97" t="s">
        <v>66</v>
      </c>
      <c r="M111" s="98" t="s">
        <v>579</v>
      </c>
      <c r="N111" s="15" t="s">
        <v>66</v>
      </c>
      <c r="O111" s="26" t="s">
        <v>981</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Menu\Programs\123_Doc_Edit" &amp; "C:\codes\vbs\command\CreateShortcutFile.vbs" "%USERPROFILE%\AppData\Roaming\Microsoft\Windows\Start Menu\Programs\123_Doc_Edit\LibreOffice（Office互換）.lnk" "C:\prg\LibreOffice\program\soffice.exe" "" ""</v>
      </c>
      <c r="S111" s="9" t="str">
        <f ca="1">IFERROR(
  VLOOKUP(
    $H111,
    shortcut設定!$F:$J,
    MATCH(
      "ProgramsIndex",
      shortcut設定!$F$12:$J$12,
      0
    ),
    FALSE
  ),
  ""
)</f>
        <v>123</v>
      </c>
      <c r="T111" s="13" t="str">
        <f ca="1">IF(
  AND($A111&lt;&gt;"",$I111="○"),
  shortcut設定!$F$4&amp;"\"&amp;S111&amp;"_"&amp;H111,
  ""
)</f>
        <v>%USERPROFILE%\AppData\Roaming\Microsoft\Windows\Start Menu\Programs\123_Doc_Edit</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123</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487</v>
      </c>
      <c r="B112" s="9" t="s">
        <v>776</v>
      </c>
      <c r="C112" s="9" t="s">
        <v>167</v>
      </c>
      <c r="D112" s="15" t="s">
        <v>40</v>
      </c>
      <c r="E112" s="26" t="s">
        <v>40</v>
      </c>
      <c r="F112" s="15" t="s">
        <v>175</v>
      </c>
      <c r="G112" s="15" t="s">
        <v>156</v>
      </c>
      <c r="H112" s="9" t="s">
        <v>80</v>
      </c>
      <c r="I112" s="15" t="s">
        <v>878</v>
      </c>
      <c r="J112" s="15" t="s">
        <v>66</v>
      </c>
      <c r="K112" s="15" t="s">
        <v>66</v>
      </c>
      <c r="L112" s="97" t="s">
        <v>66</v>
      </c>
      <c r="M112" s="98" t="s">
        <v>579</v>
      </c>
      <c r="N112" s="15" t="s">
        <v>66</v>
      </c>
      <c r="O112" s="26" t="s">
        <v>981</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Menu\Programs\133_Music_Listen" &amp; "C:\codes\vbs\command\CreateShortcutFile.vbs" "%USERPROFILE%\AppData\Roaming\Microsoft\Windows\Start Menu\Programs\133_Music_Listen\iTunes（音楽再生）.lnk" "C:\prg\iTunes\iTunes.exe" "" ""</v>
      </c>
      <c r="S112" s="9" t="str">
        <f ca="1">IFERROR(
  VLOOKUP(
    $H112,
    shortcut設定!$F:$J,
    MATCH(
      "ProgramsIndex",
      shortcut設定!$F$12:$J$12,
      0
    ),
    FALSE
  ),
  ""
)</f>
        <v>133</v>
      </c>
      <c r="T112" s="13" t="str">
        <f ca="1">IF(
  AND($A112&lt;&gt;"",$I112="○"),
  shortcut設定!$F$4&amp;"\"&amp;S112&amp;"_"&amp;H112,
  ""
)</f>
        <v>%USERPROFILE%\AppData\Roaming\Microsoft\Windows\Start Menu\Programs\133_Music_Listen</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133</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683</v>
      </c>
      <c r="B113" s="9" t="s">
        <v>822</v>
      </c>
      <c r="C113" s="9" t="s">
        <v>168</v>
      </c>
      <c r="D113" s="15" t="s">
        <v>40</v>
      </c>
      <c r="E113" s="26" t="s">
        <v>40</v>
      </c>
      <c r="F113" s="15" t="s">
        <v>175</v>
      </c>
      <c r="G113" s="15" t="s">
        <v>156</v>
      </c>
      <c r="H113" s="9" t="s">
        <v>81</v>
      </c>
      <c r="I113" s="15" t="s">
        <v>878</v>
      </c>
      <c r="J113" s="15" t="s">
        <v>66</v>
      </c>
      <c r="K113" s="15" t="s">
        <v>66</v>
      </c>
      <c r="L113" s="97" t="s">
        <v>66</v>
      </c>
      <c r="M113" s="98" t="s">
        <v>579</v>
      </c>
      <c r="N113" s="15" t="s">
        <v>66</v>
      </c>
      <c r="O113" s="26" t="s">
        <v>981</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13" s="9" t="str">
        <f ca="1">IFERROR(
  VLOOKUP(
    $H113,
    shortcut設定!$F:$J,
    MATCH(
      "ProgramsIndex",
      shortcut設定!$F$12:$J$12,
      0
    ),
    FALSE
  ),
  ""
)</f>
        <v>153</v>
      </c>
      <c r="T113" s="13" t="str">
        <f ca="1">IF(
  AND($A113&lt;&gt;"",$I113="○"),
  shortcut設定!$F$4&amp;"\"&amp;S113&amp;"_"&amp;H113,
  ""
)</f>
        <v>%USERPROFILE%\AppData\Roaming\Microsoft\Windows\Start Menu\Programs\153_Picture_Edit</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153</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684</v>
      </c>
      <c r="B114" s="9" t="s">
        <v>823</v>
      </c>
      <c r="C114" s="9" t="s">
        <v>169</v>
      </c>
      <c r="D114" s="15" t="s">
        <v>40</v>
      </c>
      <c r="E114" s="26" t="s">
        <v>40</v>
      </c>
      <c r="F114" s="15" t="s">
        <v>156</v>
      </c>
      <c r="G114" s="15" t="s">
        <v>175</v>
      </c>
      <c r="H114" s="9" t="s">
        <v>71</v>
      </c>
      <c r="I114" s="15" t="s">
        <v>878</v>
      </c>
      <c r="J114" s="15" t="s">
        <v>66</v>
      </c>
      <c r="K114" s="15" t="s">
        <v>66</v>
      </c>
      <c r="L114" s="97" t="s">
        <v>66</v>
      </c>
      <c r="M114" s="98" t="s">
        <v>579</v>
      </c>
      <c r="N114" s="15" t="s">
        <v>66</v>
      </c>
      <c r="O114" s="26" t="s">
        <v>981</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Menu\Programs\161_Network_Global" &amp; "C:\codes\vbs\command\CreateShortcutFile.vbs" "%USERPROFILE%\AppData\Roaming\Microsoft\Windows\Start Menu\Programs\161_Network_Global\VcXsrv（X11サーバー）.lnk" "C:\prg\VcXsrv\xlaunch.exe" "" ""</v>
      </c>
      <c r="S114" s="9" t="str">
        <f ca="1">IFERROR(
  VLOOKUP(
    $H114,
    shortcut設定!$F:$J,
    MATCH(
      "ProgramsIndex",
      shortcut設定!$F$12:$J$12,
      0
    ),
    FALSE
  ),
  ""
)</f>
        <v>161</v>
      </c>
      <c r="T114" s="13" t="str">
        <f ca="1">IF(
  AND($A114&lt;&gt;"",$I114="○"),
  shortcut設定!$F$4&amp;"\"&amp;S114&amp;"_"&amp;H114,
  ""
)</f>
        <v>%USERPROFILE%\AppData\Roaming\Microsoft\Windows\Start Menu\Programs\161_Network_Global</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161</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54</v>
      </c>
      <c r="B115" s="9" t="s">
        <v>824</v>
      </c>
      <c r="C115" s="9" t="s">
        <v>90</v>
      </c>
      <c r="D115" s="15" t="s">
        <v>40</v>
      </c>
      <c r="E115" s="26" t="s">
        <v>40</v>
      </c>
      <c r="F115" s="15" t="s">
        <v>175</v>
      </c>
      <c r="G115" s="15" t="s">
        <v>156</v>
      </c>
      <c r="H115" s="9" t="s">
        <v>70</v>
      </c>
      <c r="I115" s="15" t="s">
        <v>878</v>
      </c>
      <c r="J115" s="15" t="s">
        <v>66</v>
      </c>
      <c r="K115" s="15" t="s">
        <v>66</v>
      </c>
      <c r="L115" s="97" t="s">
        <v>66</v>
      </c>
      <c r="M115" s="98" t="s">
        <v>579</v>
      </c>
      <c r="N115" s="15" t="s">
        <v>66</v>
      </c>
      <c r="O115" s="26" t="s">
        <v>981</v>
      </c>
      <c r="P115" s="9" t="str">
        <f t="shared" si="9"/>
        <v/>
      </c>
      <c r="Q115" s="9" t="str">
        <f t="shared" si="8"/>
        <v/>
      </c>
      <c r="R115" s="13" t="str">
        <f ca="1">IF(
  AND($A115&lt;&gt;"",$I115="○"),
  (
    "mkdir """&amp;T115&amp;""" &amp; "
  )&amp;(
    """"&amp;shortcut設定!$F$7&amp;""""&amp;
    " """&amp;T115&amp;"\"&amp;$A115&amp;"（"&amp;$B115&amp;"）.lnk"""&amp;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Menu\Programs\172_Utility_Other\Anki（暗記補助）.lnk" "C:\prg\Anki\anki.exe" "" ""</v>
      </c>
      <c r="S115" s="9" t="str">
        <f ca="1">IFERROR(
  VLOOKUP(
    $H115,
    shortcut設定!$F:$J,
    MATCH(
      "ProgramsIndex",
      shortcut設定!$F$12:$J$12,
      0
    ),
    FALSE
  ),
  ""
)</f>
        <v>172</v>
      </c>
      <c r="T115" s="13" t="str">
        <f ca="1">IF(
  AND($A115&lt;&gt;"",$I115="○"),
  shortcut設定!$F$4&amp;"\"&amp;S115&amp;"_"&amp;H115,
  ""
)</f>
        <v>%USERPROFILE%\AppData\Roaming\Microsoft\Windows\Start Menu\Programs\172_Utility_Other</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172</v>
      </c>
      <c r="AA115" s="20" t="str">
        <f t="shared" si="7"/>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685</v>
      </c>
      <c r="B116" s="9" t="s">
        <v>825</v>
      </c>
      <c r="C116" s="9" t="s">
        <v>313</v>
      </c>
      <c r="D116" s="15" t="s">
        <v>40</v>
      </c>
      <c r="E116" s="26" t="s">
        <v>40</v>
      </c>
      <c r="F116" s="15" t="s">
        <v>175</v>
      </c>
      <c r="G116" s="15" t="s">
        <v>156</v>
      </c>
      <c r="H116" s="9" t="s">
        <v>79</v>
      </c>
      <c r="I116" s="15" t="s">
        <v>878</v>
      </c>
      <c r="J116" s="15" t="s">
        <v>66</v>
      </c>
      <c r="K116" s="15" t="s">
        <v>66</v>
      </c>
      <c r="L116" s="97" t="s">
        <v>66</v>
      </c>
      <c r="M116" s="98" t="s">
        <v>579</v>
      </c>
      <c r="N116" s="15" t="s">
        <v>66</v>
      </c>
      <c r="O116" s="26" t="s">
        <v>981</v>
      </c>
      <c r="P116" s="9" t="str">
        <f t="shared" si="9"/>
        <v/>
      </c>
      <c r="Q116" s="9" t="str">
        <f t="shared" si="8"/>
        <v/>
      </c>
      <c r="R116" s="13" t="str">
        <f ca="1">IF(
  AND($A116&lt;&gt;"",$I116="○"),
  (
    "mkdir """&amp;T116&amp;""" &amp; "
  )&amp;(
    """"&amp;shortcut設定!$F$7&amp;""""&amp;
    " """&amp;T116&amp;"\"&amp;$A116&amp;"（"&amp;$B116&amp;"）.lnk"""&amp;
    " """&amp;$C116&amp;""""&amp;
    IF($D116="-"," """""," """&amp;$D116&amp;"""")&amp;
    IF($E116="-"," """""," """&amp;$E116&amp;"""")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16" s="9" t="str">
        <f ca="1">IFERROR(
  VLOOKUP(
    $H116,
    shortcut設定!$F:$J,
    MATCH(
      "ProgramsIndex",
      shortcut設定!$F$12:$J$12,
      0
    ),
    FALSE
  ),
  ""
)</f>
        <v>123</v>
      </c>
      <c r="T116" s="13" t="str">
        <f ca="1">IF(
  AND($A116&lt;&gt;"",$I116="○"),
  shortcut設定!$F$4&amp;"\"&amp;S116&amp;"_"&amp;H116,
  ""
)</f>
        <v>%USERPROFILE%\AppData\Roaming\Microsoft\Windows\Start Menu\Programs\123_Doc_Edit</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123</v>
      </c>
      <c r="AA116" s="20" t="str">
        <f t="shared" si="7"/>
        <v/>
      </c>
      <c r="AB116" s="13" t="str">
        <f>IF(
  AND($A116&lt;&gt;"",$L116="○"),
  shortcut設定!$F$5&amp;"\"&amp;Z116&amp;"_"&amp;A116&amp;"（"&amp;B116&amp;"）"&amp;AA116&amp;".lnk",
  ""
)</f>
        <v/>
      </c>
      <c r="AC116" s="13" t="str">
        <f>IF(
  AND($A116&lt;&gt;"",$N116="○"),
  (
    """"&amp;shortcut設定!$F$7&amp;""""&amp;
    " """&amp;$AD116&amp;""""&amp;
    " """&amp;$C116&amp;""""&amp;
    IF($D116="-"," """""," """&amp;$D116&amp;"""")&amp;
    IF($E116="-"," """""," """&amp;$E116&amp;"""")
  ),
  ""
)</f>
        <v/>
      </c>
      <c r="AD116" s="9" t="str">
        <f>IF(
  AND($A116&lt;&gt;"",$N116="○"),
  shortcut設定!$F$6&amp;"\"&amp;A116&amp;"（"&amp;B116&amp;"）.lnk",
  ""
)</f>
        <v/>
      </c>
      <c r="AE116" s="13" t="str">
        <f>IF(
  AND($A116&lt;&gt;"",$O116&lt;&gt;"-",$O116&lt;&gt;""),
  (
    """"&amp;shortcut設定!$F$7&amp;""""&amp;
    " """&amp;$O116&amp;".lnk"""&amp;
    " """&amp;$C116&amp;""""&amp;
    IF($D116="-"," """""," """&amp;$D116&amp;"""")&amp;
    IF($E116="-"," """""," """&amp;$E116&amp;"""")
  ),
  ""
)</f>
        <v/>
      </c>
      <c r="AF116" s="95" t="s">
        <v>183</v>
      </c>
    </row>
    <row r="117" spans="1:32">
      <c r="A117" s="9" t="s">
        <v>686</v>
      </c>
      <c r="B117" s="9" t="s">
        <v>826</v>
      </c>
      <c r="C117" s="9" t="s">
        <v>314</v>
      </c>
      <c r="D117" s="15" t="s">
        <v>40</v>
      </c>
      <c r="E117" s="26" t="s">
        <v>40</v>
      </c>
      <c r="F117" s="15" t="s">
        <v>175</v>
      </c>
      <c r="G117" s="15" t="s">
        <v>156</v>
      </c>
      <c r="H117" s="9" t="s">
        <v>79</v>
      </c>
      <c r="I117" s="15" t="s">
        <v>878</v>
      </c>
      <c r="J117" s="15" t="s">
        <v>66</v>
      </c>
      <c r="K117" s="15" t="s">
        <v>66</v>
      </c>
      <c r="L117" s="97" t="s">
        <v>66</v>
      </c>
      <c r="M117" s="98" t="s">
        <v>579</v>
      </c>
      <c r="N117" s="15" t="s">
        <v>66</v>
      </c>
      <c r="O117" s="26" t="s">
        <v>981</v>
      </c>
      <c r="P117" s="9" t="str">
        <f t="shared" si="9"/>
        <v/>
      </c>
      <c r="Q117" s="9" t="str">
        <f t="shared" si="8"/>
        <v/>
      </c>
      <c r="R117" s="13" t="str">
        <f ca="1">IF(
  AND($A117&lt;&gt;"",$I117="○"),
  (
    "mkdir """&amp;T117&amp;""" &amp; "
  )&amp;(
    """"&amp;shortcut設定!$F$7&amp;""""&amp;
    " """&amp;T117&amp;"\"&amp;$A117&amp;"（"&amp;$B117&amp;"）.lnk"""&amp;
    " """&amp;$C117&amp;""""&amp;
    IF($D117="-"," """""," """&amp;$D117&amp;"""")&amp;
    IF($E117="-"," """""," """&amp;$E117&amp;"""")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17" s="9" t="str">
        <f ca="1">IFERROR(
  VLOOKUP(
    $H117,
    shortcut設定!$F:$J,
    MATCH(
      "ProgramsIndex",
      shortcut設定!$F$12:$J$12,
      0
    ),
    FALSE
  ),
  ""
)</f>
        <v>123</v>
      </c>
      <c r="T117" s="13" t="str">
        <f ca="1">IF(
  AND($A117&lt;&gt;"",$I117="○"),
  shortcut設定!$F$4&amp;"\"&amp;S117&amp;"_"&amp;H117,
  ""
)</f>
        <v>%USERPROFILE%\AppData\Roaming\Microsoft\Windows\Start Menu\Programs\123_Doc_Edit</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123</v>
      </c>
      <c r="AA117" s="20" t="str">
        <f t="shared" si="7"/>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687</v>
      </c>
      <c r="B118" s="9" t="s">
        <v>751</v>
      </c>
      <c r="C118" s="9" t="s">
        <v>89</v>
      </c>
      <c r="D118" s="15" t="s">
        <v>40</v>
      </c>
      <c r="E118" s="26" t="s">
        <v>40</v>
      </c>
      <c r="F118" s="15" t="s">
        <v>156</v>
      </c>
      <c r="G118" s="15" t="s">
        <v>156</v>
      </c>
      <c r="H118" s="9" t="s">
        <v>71</v>
      </c>
      <c r="I118" s="15" t="s">
        <v>878</v>
      </c>
      <c r="J118" s="15" t="s">
        <v>66</v>
      </c>
      <c r="K118" s="15" t="s">
        <v>66</v>
      </c>
      <c r="L118" s="97" t="s">
        <v>66</v>
      </c>
      <c r="M118" s="98" t="s">
        <v>579</v>
      </c>
      <c r="N118" s="15" t="s">
        <v>878</v>
      </c>
      <c r="O118" s="26" t="s">
        <v>981</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18" s="9" t="str">
        <f ca="1">IFERROR(
  VLOOKUP(
    $H118,
    shortcut設定!$F:$J,
    MATCH(
      "ProgramsIndex",
      shortcut設定!$F$12:$J$12,
      0
    ),
    FALSE
  ),
  ""
)</f>
        <v>161</v>
      </c>
      <c r="T118" s="13" t="str">
        <f ca="1">IF(
  AND($A118&lt;&gt;"",$I118="○"),
  shortcut設定!$F$4&amp;"\"&amp;S118&amp;"_"&amp;H118,
  ""
)</f>
        <v>%USERPROFILE%\AppData\Roaming\Microsoft\Windows\Start Menu\Programs\161_Network_Global</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161</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"C:\codes\vbs\command\CreateShortcutFile.vbs" "%USERPROFILE%\AppData\Roaming\Microsoft\Windows\Start Menu\Programs\Startup\MicrosoftEdge（ブラウザ）.lnk" "C:\Program Files (x86)\Microsoft\Edge\Application\msedge.exe" "" ""</v>
      </c>
      <c r="AD118" s="9" t="str">
        <f>IF(
  AND($A118&lt;&gt;"",$N118="○"),
  shortcut設定!$F$6&amp;"\"&amp;A118&amp;"（"&amp;B118&amp;"）.lnk",
  ""
)</f>
        <v>%USERPROFILE%\AppData\Roaming\Microsoft\Windows\Start Menu\Programs\Startup\MicrosoftEdge（ブラウザ）.lnk</v>
      </c>
      <c r="AE118" s="13" t="str">
        <f>IF(
  AND($A118&lt;&gt;"",$O118&lt;&gt;"-",$O118&lt;&gt;""),
  (
    """"&amp;shortcut設定!$F$7&amp;""""&amp;
    " """&amp;$O118&amp;".lnk"""&amp;
    " """&amp;$C118&amp;""""&amp;
    IF($D118="-"," """""," """&amp;$D118&amp;"""")&amp;
    IF($E118="-"," """""," """&amp;$E118&amp;"""")
  ),
  ""
)</f>
        <v/>
      </c>
      <c r="AF118" s="95" t="s">
        <v>183</v>
      </c>
    </row>
    <row r="119" spans="1:32">
      <c r="A119" s="9" t="s">
        <v>688</v>
      </c>
      <c r="B119" s="9" t="s">
        <v>827</v>
      </c>
      <c r="C119" s="81" t="s">
        <v>91</v>
      </c>
      <c r="D119" s="15" t="s">
        <v>900</v>
      </c>
      <c r="E119" s="26" t="s">
        <v>40</v>
      </c>
      <c r="F119" s="15" t="s">
        <v>156</v>
      </c>
      <c r="G119" s="15" t="s">
        <v>156</v>
      </c>
      <c r="H119" s="9" t="s">
        <v>79</v>
      </c>
      <c r="I119" s="15" t="s">
        <v>878</v>
      </c>
      <c r="J119" s="15" t="s">
        <v>66</v>
      </c>
      <c r="K119" s="15" t="s">
        <v>66</v>
      </c>
      <c r="L119" s="97" t="s">
        <v>66</v>
      </c>
      <c r="M119" s="98" t="s">
        <v>579</v>
      </c>
      <c r="N119" s="15" t="s">
        <v>66</v>
      </c>
      <c r="O119" s="26" t="s">
        <v>981</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19" s="9" t="str">
        <f ca="1">IFERROR(
  VLOOKUP(
    $H119,
    shortcut設定!$F:$J,
    MATCH(
      "ProgramsIndex",
      shortcut設定!$F$12:$J$12,
      0
    ),
    FALSE
  ),
  ""
)</f>
        <v>123</v>
      </c>
      <c r="T119" s="13" t="str">
        <f ca="1">IF(
  AND($A119&lt;&gt;"",$I119="○"),
  shortcut設定!$F$4&amp;"\"&amp;S119&amp;"_"&amp;H119,
  ""
)</f>
        <v>%USERPROFILE%\AppData\Roaming\Microsoft\Windows\Start Menu\Programs\123_Doc_Edit</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123</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689</v>
      </c>
      <c r="B120" s="9" t="s">
        <v>827</v>
      </c>
      <c r="C120" s="9" t="s">
        <v>92</v>
      </c>
      <c r="D120" s="15" t="s">
        <v>40</v>
      </c>
      <c r="E120" s="26" t="s">
        <v>40</v>
      </c>
      <c r="F120" s="15" t="s">
        <v>156</v>
      </c>
      <c r="G120" s="15" t="s">
        <v>156</v>
      </c>
      <c r="H120" s="9" t="s">
        <v>79</v>
      </c>
      <c r="I120" s="15" t="s">
        <v>878</v>
      </c>
      <c r="J120" s="15" t="s">
        <v>66</v>
      </c>
      <c r="K120" s="15" t="s">
        <v>66</v>
      </c>
      <c r="L120" s="97" t="s">
        <v>66</v>
      </c>
      <c r="M120" s="98" t="s">
        <v>579</v>
      </c>
      <c r="N120" s="15" t="s">
        <v>66</v>
      </c>
      <c r="O120" s="26" t="s">
        <v>981</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20" s="9" t="str">
        <f ca="1">IFERROR(
  VLOOKUP(
    $H120,
    shortcut設定!$F:$J,
    MATCH(
      "ProgramsIndex",
      shortcut設定!$F$12:$J$12,
      0
    ),
    FALSE
  ),
  ""
)</f>
        <v>123</v>
      </c>
      <c r="T120" s="13" t="str">
        <f ca="1">IF(
  AND($A120&lt;&gt;"",$I120="○"),
  shortcut設定!$F$4&amp;"\"&amp;S120&amp;"_"&amp;H120,
  ""
)</f>
        <v>%USERPROFILE%\AppData\Roaming\Microsoft\Windows\Start Menu\Programs\123_Doc_Edit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123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690</v>
      </c>
      <c r="B121" s="9" t="s">
        <v>827</v>
      </c>
      <c r="C121" s="9" t="s">
        <v>93</v>
      </c>
      <c r="D121" s="15" t="s">
        <v>40</v>
      </c>
      <c r="E121" s="26" t="s">
        <v>40</v>
      </c>
      <c r="F121" s="15" t="s">
        <v>156</v>
      </c>
      <c r="G121" s="15" t="s">
        <v>156</v>
      </c>
      <c r="H121" s="9" t="s">
        <v>79</v>
      </c>
      <c r="I121" s="15" t="s">
        <v>878</v>
      </c>
      <c r="J121" s="15" t="s">
        <v>66</v>
      </c>
      <c r="K121" s="15" t="s">
        <v>66</v>
      </c>
      <c r="L121" s="97" t="s">
        <v>66</v>
      </c>
      <c r="M121" s="98" t="s">
        <v>579</v>
      </c>
      <c r="N121" s="15" t="s">
        <v>66</v>
      </c>
      <c r="O121" s="26" t="s">
        <v>981</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21" s="9" t="str">
        <f ca="1">IFERROR(
  VLOOKUP(
    $H121,
    shortcut設定!$F:$J,
    MATCH(
      "ProgramsIndex",
      shortcut設定!$F$12:$J$12,
      0
    ),
    FALSE
  ),
  ""
)</f>
        <v>123</v>
      </c>
      <c r="T121" s="13" t="str">
        <f ca="1">IF(
  AND($A121&lt;&gt;"",$I121="○"),
  shortcut設定!$F$4&amp;"\"&amp;S121&amp;"_"&amp;H121,
  ""
)</f>
        <v>%USERPROFILE%\AppData\Roaming\Microsoft\Windows\Start Menu\Programs\123_Doc_Edit</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123</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691</v>
      </c>
      <c r="B122" s="9" t="s">
        <v>828</v>
      </c>
      <c r="C122" s="9" t="s">
        <v>94</v>
      </c>
      <c r="D122" s="15" t="s">
        <v>40</v>
      </c>
      <c r="E122" s="26" t="s">
        <v>40</v>
      </c>
      <c r="F122" s="15" t="s">
        <v>156</v>
      </c>
      <c r="G122" s="15" t="s">
        <v>156</v>
      </c>
      <c r="H122" s="9" t="s">
        <v>71</v>
      </c>
      <c r="I122" s="15" t="s">
        <v>878</v>
      </c>
      <c r="J122" s="15" t="s">
        <v>66</v>
      </c>
      <c r="K122" s="15" t="s">
        <v>66</v>
      </c>
      <c r="L122" s="97" t="s">
        <v>66</v>
      </c>
      <c r="M122" s="98" t="s">
        <v>579</v>
      </c>
      <c r="N122" s="15" t="s">
        <v>66</v>
      </c>
      <c r="O122" s="26" t="s">
        <v>981</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22" s="9" t="str">
        <f ca="1">IFERROR(
  VLOOKUP(
    $H122,
    shortcut設定!$F:$J,
    MATCH(
      "ProgramsIndex",
      shortcut設定!$F$12:$J$12,
      0
    ),
    FALSE
  ),
  ""
)</f>
        <v>161</v>
      </c>
      <c r="T122" s="13" t="str">
        <f ca="1">IF(
  AND($A122&lt;&gt;"",$I122="○"),
  shortcut設定!$F$4&amp;"\"&amp;S122&amp;"_"&amp;H122,
  ""
)</f>
        <v>%USERPROFILE%\AppData\Roaming\Microsoft\Windows\Start Menu\Programs\161_Network_Global</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161</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692</v>
      </c>
      <c r="B123" s="9" t="s">
        <v>829</v>
      </c>
      <c r="C123" s="9" t="s">
        <v>889</v>
      </c>
      <c r="D123" s="15" t="s">
        <v>40</v>
      </c>
      <c r="E123" s="26" t="s">
        <v>40</v>
      </c>
      <c r="F123" s="15" t="s">
        <v>175</v>
      </c>
      <c r="G123" s="15" t="s">
        <v>156</v>
      </c>
      <c r="H123" s="9" t="s">
        <v>81</v>
      </c>
      <c r="I123" s="15" t="s">
        <v>878</v>
      </c>
      <c r="J123" s="15" t="s">
        <v>66</v>
      </c>
      <c r="K123" s="15" t="s">
        <v>66</v>
      </c>
      <c r="L123" s="97" t="s">
        <v>66</v>
      </c>
      <c r="M123" s="98" t="s">
        <v>579</v>
      </c>
      <c r="N123" s="15" t="s">
        <v>66</v>
      </c>
      <c r="O123" s="26" t="s">
        <v>981</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23" s="9" t="str">
        <f ca="1">IFERROR(
  VLOOKUP(
    $H123,
    shortcut設定!$F:$J,
    MATCH(
      "ProgramsIndex",
      shortcut設定!$F$12:$J$12,
      0
    ),
    FALSE
  ),
  ""
)</f>
        <v>153</v>
      </c>
      <c r="T123" s="13" t="str">
        <f ca="1">IF(
  AND($A123&lt;&gt;"",$I123="○"),
  shortcut設定!$F$4&amp;"\"&amp;S123&amp;"_"&amp;H123,
  ""
)</f>
        <v>%USERPROFILE%\AppData\Roaming\Microsoft\Windows\Start Menu\Programs\153_Picture_Edit</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153</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887</v>
      </c>
      <c r="B124" s="9" t="s">
        <v>888</v>
      </c>
      <c r="C124" s="9" t="s">
        <v>890</v>
      </c>
      <c r="D124" s="15" t="s">
        <v>40</v>
      </c>
      <c r="E124" s="26" t="s">
        <v>40</v>
      </c>
      <c r="F124" s="15" t="s">
        <v>28</v>
      </c>
      <c r="G124" s="15" t="s">
        <v>0</v>
      </c>
      <c r="H124" s="9" t="s">
        <v>67</v>
      </c>
      <c r="I124" s="15" t="s">
        <v>0</v>
      </c>
      <c r="J124" s="15" t="s">
        <v>583</v>
      </c>
      <c r="K124" s="15" t="s">
        <v>40</v>
      </c>
      <c r="L124" s="97" t="s">
        <v>583</v>
      </c>
      <c r="M124" s="98" t="s">
        <v>583</v>
      </c>
      <c r="N124" s="15" t="s">
        <v>583</v>
      </c>
      <c r="O124" s="26" t="s">
        <v>981</v>
      </c>
      <c r="P124" s="9" t="str">
        <f t="shared" si="9"/>
        <v/>
      </c>
      <c r="Q124" s="9" t="str">
        <f>IF(
  OR(
    $H124="-",
    COUNTIF(カテゴリ,$H124)&gt;0
  ),
  "",
  "★NG★"
)</f>
        <v/>
      </c>
      <c r="R124" s="13" t="str">
        <f ca="1">IF(
  AND($A124&lt;&gt;"",$I124="○"),
  (
    "mkdir """&amp;T124&amp;""" &amp; "
  )&amp;(
    """"&amp;shortcut設定!$F$7&amp;""""&amp;
    " """&amp;T124&amp;"\"&amp;$A124&amp;"（"&amp;$B124&amp;"）.lnk"""&amp;
    " """&amp;$C124&amp;""""&amp;
    IF($D124="-"," """""," """&amp;$D124&amp;"""")&amp;
    IF($E124="-"," """""," """&amp;$E124&amp;"""")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24" s="9" t="str">
        <f ca="1">IFERROR(
  VLOOKUP(
    $H124,
    shortcut設定!$F:$J,
    MATCH(
      "ProgramsIndex",
      shortcut設定!$F$12:$J$12,
      0
    ),
    FALSE
  ),
  ""
)</f>
        <v>122</v>
      </c>
      <c r="T124" s="13" t="str">
        <f ca="1">IF(
  AND($A124&lt;&gt;"",$I124="○"),
  shortcut設定!$F$4&amp;"\"&amp;S124&amp;"_"&amp;H124,
  ""
)</f>
        <v>%USERPROFILE%\AppData\Roaming\Microsoft\Windows\Start Menu\Programs\122_Doc_View</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122</v>
      </c>
      <c r="AA124" s="20" t="str">
        <f>IF(AND($M124&lt;&gt;"",$M124&lt;&gt;"-")," (&amp;"&amp;$M124&amp;")","")</f>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892</v>
      </c>
      <c r="B125" s="9" t="s">
        <v>895</v>
      </c>
      <c r="C125" s="9" t="s">
        <v>891</v>
      </c>
      <c r="D125" s="15" t="s">
        <v>40</v>
      </c>
      <c r="E125" s="26" t="s">
        <v>40</v>
      </c>
      <c r="F125" s="15" t="s">
        <v>28</v>
      </c>
      <c r="G125" s="15" t="s">
        <v>0</v>
      </c>
      <c r="H125" s="9" t="s">
        <v>71</v>
      </c>
      <c r="I125" s="15" t="s">
        <v>0</v>
      </c>
      <c r="J125" s="15" t="s">
        <v>583</v>
      </c>
      <c r="K125" s="15" t="s">
        <v>40</v>
      </c>
      <c r="L125" s="97" t="s">
        <v>583</v>
      </c>
      <c r="M125" s="98" t="s">
        <v>583</v>
      </c>
      <c r="N125" s="15" t="s">
        <v>583</v>
      </c>
      <c r="O125" s="26" t="s">
        <v>981</v>
      </c>
      <c r="P125" s="9" t="str">
        <f t="shared" si="9"/>
        <v/>
      </c>
      <c r="Q125" s="9" t="str">
        <f>IF(
  OR(
    $H125="-",
    COUNTIF(カテゴリ,$H125)&gt;0
  ),
  "",
  "★NG★"
)</f>
        <v/>
      </c>
      <c r="R125" s="13" t="str">
        <f ca="1">IF(
  AND($A125&lt;&gt;"",$I125="○"),
  (
    "mkdir """&amp;T125&amp;""" &amp; "
  )&amp;(
    """"&amp;shortcut設定!$F$7&amp;""""&amp;
    " """&amp;T125&amp;"\"&amp;$A125&amp;"（"&amp;$B125&amp;"）.lnk"""&amp;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25" s="9" t="str">
        <f ca="1">IFERROR(
  VLOOKUP(
    $H125,
    shortcut設定!$F:$J,
    MATCH(
      "ProgramsIndex",
      shortcut設定!$F$12:$J$12,
      0
    ),
    FALSE
  ),
  ""
)</f>
        <v>161</v>
      </c>
      <c r="T125" s="13" t="str">
        <f ca="1">IF(
  AND($A125&lt;&gt;"",$I125="○"),
  shortcut設定!$F$4&amp;"\"&amp;S125&amp;"_"&amp;H125,
  ""
)</f>
        <v>%USERPROFILE%\AppData\Roaming\Microsoft\Windows\Start Menu\Programs\161_Network_Global</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161</v>
      </c>
      <c r="AA125" s="20" t="str">
        <f>IF(AND($M125&lt;&gt;"",$M125&lt;&gt;"-")," (&amp;"&amp;$M125&amp;")","")</f>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183</v>
      </c>
    </row>
    <row r="126" spans="1:32">
      <c r="A126" s="9" t="s">
        <v>894</v>
      </c>
      <c r="B126" s="9" t="s">
        <v>895</v>
      </c>
      <c r="C126" s="9" t="s">
        <v>893</v>
      </c>
      <c r="D126" s="15" t="s">
        <v>40</v>
      </c>
      <c r="E126" s="26" t="s">
        <v>40</v>
      </c>
      <c r="F126" s="15" t="s">
        <v>0</v>
      </c>
      <c r="G126" s="15" t="s">
        <v>28</v>
      </c>
      <c r="H126" s="9" t="s">
        <v>71</v>
      </c>
      <c r="I126" s="15" t="s">
        <v>0</v>
      </c>
      <c r="J126" s="15" t="s">
        <v>583</v>
      </c>
      <c r="K126" s="15" t="s">
        <v>40</v>
      </c>
      <c r="L126" s="97" t="s">
        <v>583</v>
      </c>
      <c r="M126" s="98" t="s">
        <v>583</v>
      </c>
      <c r="N126" s="15" t="s">
        <v>583</v>
      </c>
      <c r="O126" s="26" t="s">
        <v>981</v>
      </c>
      <c r="P126" s="9" t="str">
        <f t="shared" si="9"/>
        <v/>
      </c>
      <c r="Q126" s="9" t="str">
        <f>IF(
  OR(
    $H126="-",
    COUNTIF(カテゴリ,$H126)&gt;0
  ),
  "",
  "★NG★"
)</f>
        <v/>
      </c>
      <c r="R126" s="13" t="str">
        <f ca="1">IF(
  AND($A126&lt;&gt;"",$I126="○"),
  (
    "mkdir """&amp;T126&amp;""" &amp; "
  )&amp;(
    """"&amp;shortcut設定!$F$7&amp;""""&amp;
    " """&amp;T126&amp;"\"&amp;$A126&amp;"（"&amp;$B126&amp;"）.lnk"""&amp;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26" s="9" t="str">
        <f ca="1">IFERROR(
  VLOOKUP(
    $H126,
    shortcut設定!$F:$J,
    MATCH(
      "ProgramsIndex",
      shortcut設定!$F$12:$J$12,
      0
    ),
    FALSE
  ),
  ""
)</f>
        <v>161</v>
      </c>
      <c r="T126" s="13" t="str">
        <f ca="1">IF(
  AND($A126&lt;&gt;"",$I126="○"),
  shortcut設定!$F$4&amp;"\"&amp;S126&amp;"_"&amp;H126,
  ""
)</f>
        <v>%USERPROFILE%\AppData\Roaming\Microsoft\Windows\Start Menu\Programs\161_Network_Global</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161</v>
      </c>
      <c r="AA126" s="20" t="str">
        <f>IF(AND($M126&lt;&gt;"",$M126&lt;&gt;"-")," (&amp;"&amp;$M126&amp;")","")</f>
        <v/>
      </c>
      <c r="AB126" s="13" t="str">
        <f>IF(
  AND($A126&lt;&gt;"",$L126="○"),
  shortcut設定!$F$5&amp;"\"&amp;Z126&amp;"_"&amp;A126&amp;"（"&amp;B126&amp;"）"&amp;AA126&amp;".lnk",
  ""
)</f>
        <v/>
      </c>
      <c r="AC126" s="13" t="str">
        <f>IF(
  AND($A126&lt;&gt;"",$N126="○"),
  (
    """"&amp;shortcut設定!$F$7&amp;""""&amp;
    " """&amp;$AD126&amp;""""&amp;
    " """&amp;$C126&amp;""""&amp;
    IF($D126="-"," """""," """&amp;$D126&amp;"""")&amp;
    IF($E126="-"," """""," """&amp;$E126&amp;"""")
  ),
  ""
)</f>
        <v/>
      </c>
      <c r="AD126" s="9" t="str">
        <f>IF(
  AND($A126&lt;&gt;"",$N126="○"),
  shortcut設定!$F$6&amp;"\"&amp;A126&amp;"（"&amp;B126&amp;"）.lnk",
  ""
)</f>
        <v/>
      </c>
      <c r="AE126" s="13" t="str">
        <f>IF(
  AND($A126&lt;&gt;"",$O126&lt;&gt;"-",$O126&lt;&gt;""),
  (
    """"&amp;shortcut設定!$F$7&amp;""""&amp;
    " """&amp;$O126&amp;".lnk"""&amp;
    " """&amp;$C126&amp;""""&amp;
    IF($D126="-"," """""," """&amp;$D126&amp;"""")&amp;
    IF($E126="-"," """""," """&amp;$E126&amp;"""")
  ),
  ""
)</f>
        <v/>
      </c>
      <c r="AF126" s="95" t="s">
        <v>183</v>
      </c>
    </row>
    <row r="127" spans="1:32">
      <c r="A127" s="9" t="s">
        <v>1201</v>
      </c>
      <c r="B127" s="9" t="s">
        <v>1203</v>
      </c>
      <c r="C127" s="9" t="s">
        <v>1200</v>
      </c>
      <c r="D127" s="15" t="s">
        <v>40</v>
      </c>
      <c r="E127" s="26" t="s">
        <v>1199</v>
      </c>
      <c r="F127" s="15" t="s">
        <v>0</v>
      </c>
      <c r="G127" s="15" t="s">
        <v>0</v>
      </c>
      <c r="H127" s="9" t="s">
        <v>70</v>
      </c>
      <c r="I127" s="15" t="s">
        <v>0</v>
      </c>
      <c r="J127" s="15" t="s">
        <v>1202</v>
      </c>
      <c r="K127" s="15" t="s">
        <v>40</v>
      </c>
      <c r="L127" s="97" t="s">
        <v>40</v>
      </c>
      <c r="M127" s="98" t="s">
        <v>40</v>
      </c>
      <c r="N127" s="15" t="s">
        <v>40</v>
      </c>
      <c r="O127" s="26" t="s">
        <v>40</v>
      </c>
      <c r="P127" s="9" t="str">
        <f t="shared" si="9"/>
        <v/>
      </c>
      <c r="Q127" s="9" t="str">
        <f>IF(
  OR(
    $H127="-",
    COUNTIF(カテゴリ,$H127)&gt;0
  ),
  "",
  "★NG★"
)</f>
        <v/>
      </c>
      <c r="R127" s="13" t="str">
        <f ca="1">IF(
  AND($A127&lt;&gt;"",$I127="○"),
  (
    "mkdir """&amp;T127&amp;""" &amp; "
  )&amp;(
    """"&amp;shortcut設定!$F$7&amp;""""&amp;
    " """&amp;T127&amp;"\"&amp;$A127&amp;"（"&amp;$B127&amp;"）.lnk"""&amp;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"%USERPROFILE%"</v>
      </c>
      <c r="S127" s="9" t="str">
        <f ca="1">IFERROR(
  VLOOKUP(
    $H127,
    shortcut設定!$F:$J,
    MATCH(
      "ProgramsIndex",
      shortcut設定!$F$12:$J$12,
      0
    ),
    FALSE
  ),
  ""
)</f>
        <v>172</v>
      </c>
      <c r="T127" s="13" t="str">
        <f ca="1">IF(
  AND($A127&lt;&gt;"",$I127="○"),
  shortcut設定!$F$4&amp;"\"&amp;S127&amp;"_"&amp;H127,
  ""
)</f>
        <v>%USERPROFILE%\AppData\Roaming\Microsoft\Windows\Start Menu\Programs\172_Utility_Other</v>
      </c>
      <c r="U127" s="13" t="str">
        <f>IF(
  AND($A127&lt;&gt;"",$J127&lt;&gt;"-",$J127&lt;&gt;""),
  (
    "mkdir """&amp;shortcut設定!$F$4&amp;"\"&amp;shortcut設定!$F$8&amp;""" &amp; "
  )&amp;(
    """"&amp;shortcut設定!$F$7&amp;""""&amp;
    " """&amp;$V127&amp;""""&amp;
    " """&amp;$C127&amp;""""&amp;
    IF($D127="-"," """""," """&amp;$D127&amp;"""")&amp;
    IF($E127="-"," """""," """&amp;$E127&amp;"""")
  ),
  ""
)</f>
        <v>mkdir "%USERPROFILE%\AppData\Roaming\Microsoft\Windows\Start Menu\Programs\$QuickAccess" &amp; "C:\codes\vbs\command\CreateShortcutFile.vbs" "%USERPROFILE%\AppData\Roaming\Microsoft\Windows\Start Menu\Programs\$QuickAccess\cmd（コマンドプロンプト起動）.lnk" "%windir%\system32\cmd.exe" "" "%USERPROFILE%"</v>
      </c>
      <c r="V127" s="14" t="str">
        <f>IF(
  AND($A127&lt;&gt;"",$J127&lt;&gt;"-",$J127&lt;&gt;""),
  shortcut設定!$F$4&amp;"\"&amp;shortcut設定!$F$8&amp;"\"&amp;$J127&amp;"（"&amp;$B127&amp;"）.lnk",
  ""
)</f>
        <v>%USERPROFILE%\AppData\Roaming\Microsoft\Windows\Start Menu\Programs\$QuickAccess\cmd（コマンドプロンプト起動）.lnk</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172</v>
      </c>
      <c r="AA127" s="20" t="str">
        <f>IF(AND($M127&lt;&gt;"",$M127&lt;&gt;"-")," (&amp;"&amp;$M127&amp;")","")</f>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693</v>
      </c>
      <c r="B128" s="9" t="s">
        <v>830</v>
      </c>
      <c r="C128" s="9" t="s">
        <v>96</v>
      </c>
      <c r="D128" s="15" t="s">
        <v>40</v>
      </c>
      <c r="E128" s="26" t="s">
        <v>40</v>
      </c>
      <c r="F128" s="15" t="s">
        <v>0</v>
      </c>
      <c r="G128" s="15" t="s">
        <v>0</v>
      </c>
      <c r="H128" s="9" t="s">
        <v>551</v>
      </c>
      <c r="I128" s="15" t="s">
        <v>66</v>
      </c>
      <c r="J128" s="15" t="s">
        <v>66</v>
      </c>
      <c r="K128" s="15" t="s">
        <v>66</v>
      </c>
      <c r="L128" s="97" t="s">
        <v>66</v>
      </c>
      <c r="M128" s="98" t="s">
        <v>579</v>
      </c>
      <c r="N128" s="15" t="s">
        <v>878</v>
      </c>
      <c r="O128" s="26" t="s">
        <v>981</v>
      </c>
      <c r="P128" s="9" t="str">
        <f t="shared" si="9"/>
        <v/>
      </c>
      <c r="Q128" s="9" t="str">
        <f t="shared" si="8"/>
        <v/>
      </c>
      <c r="R128" s="13" t="str">
        <f>IF(
  AND($A128&lt;&gt;"",$I128="○"),
  (
    "mkdir """&amp;T128&amp;""" &amp; "
  )&amp;(
    """"&amp;shortcut設定!$F$7&amp;""""&amp;
    " """&amp;T128&amp;"\"&amp;$A128&amp;"（"&amp;$B128&amp;"）.lnk"""&amp;
    " """&amp;$C128&amp;""""&amp;
    IF($D128="-"," """""," """&amp;$D128&amp;"""")&amp;
    IF($E128="-"," """""," """&amp;$E128&amp;"""")
  ),
  ""
)</f>
        <v/>
      </c>
      <c r="S128" s="9" t="str">
        <f ca="1">IFERROR(
  VLOOKUP(
    $H128,
    shortcut設定!$F:$J,
    MATCH(
      "ProgramsIndex",
      shortcut設定!$F$12:$J$12,
      0
    ),
    FALSE
  ),
  ""
)</f>
        <v>200</v>
      </c>
      <c r="T128" s="13" t="str">
        <f>IF(
  AND($A128&lt;&gt;"",$I128="○"),
  shortcut設定!$F$4&amp;"\"&amp;S128&amp;"_"&amp;H128,
  ""
)</f>
        <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200</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"C:\codes\vbs\command\CreateShortcutFile.vbs" "%USERPROFILE%\AppData\Roaming\Microsoft\Windows\Start Menu\Programs\Startup\UserDefHotKey2.ahk（ホットキー）.lnk" "C:\codes\ahk\UserDefHotKey2.ahk" "" ""</v>
      </c>
      <c r="AD128" s="9" t="str">
        <f>IF(
  AND($A128&lt;&gt;"",$N128="○"),
  shortcut設定!$F$6&amp;"\"&amp;A128&amp;"（"&amp;B128&amp;"）.lnk",
  ""
)</f>
        <v>%USERPROFILE%\AppData\Roaming\Microsoft\Windows\Start Menu\Programs\Startup\UserDefHotKey2.ahk（ホットキー）.lnk</v>
      </c>
      <c r="AE128" s="13" t="str">
        <f>IF(
  AND($A128&lt;&gt;"",$O128&lt;&gt;"-",$O128&lt;&gt;""),
  (
    """"&amp;shortcut設定!$F$7&amp;""""&amp;
    " """&amp;$O128&amp;".lnk"""&amp;
    " """&amp;$C128&amp;""""&amp;
    IF($D128="-"," """""," """&amp;$D128&amp;"""")&amp;
    IF($E128="-"," """""," """&amp;$E128&amp;"""")
  ),
  ""
)</f>
        <v/>
      </c>
      <c r="AF128" s="95" t="s">
        <v>183</v>
      </c>
    </row>
    <row r="129" spans="1:32">
      <c r="A129" s="9" t="s">
        <v>694</v>
      </c>
      <c r="B129" s="9" t="s">
        <v>831</v>
      </c>
      <c r="C129" s="9" t="s">
        <v>575</v>
      </c>
      <c r="D129" s="15" t="s">
        <v>40</v>
      </c>
      <c r="E129" s="26" t="s">
        <v>40</v>
      </c>
      <c r="F129" s="15" t="s">
        <v>0</v>
      </c>
      <c r="G129" s="15" t="s">
        <v>0</v>
      </c>
      <c r="H129" s="9" t="s">
        <v>551</v>
      </c>
      <c r="I129" s="15" t="s">
        <v>66</v>
      </c>
      <c r="J129" s="15" t="s">
        <v>66</v>
      </c>
      <c r="K129" s="15" t="s">
        <v>66</v>
      </c>
      <c r="L129" s="97" t="s">
        <v>878</v>
      </c>
      <c r="M129" s="98" t="s">
        <v>579</v>
      </c>
      <c r="N129" s="15" t="s">
        <v>66</v>
      </c>
      <c r="O129" s="26" t="s">
        <v>981</v>
      </c>
      <c r="P129" s="9" t="str">
        <f t="shared" si="9"/>
        <v/>
      </c>
      <c r="Q129" s="9" t="str">
        <f t="shared" si="8"/>
        <v/>
      </c>
      <c r="R129" s="13" t="str">
        <f>IF(
  AND($A129&lt;&gt;"",$I129="○"),
  (
    "mkdir """&amp;T129&amp;""" &amp; "
  )&amp;(
    """"&amp;shortcut設定!$F$7&amp;""""&amp;
    " """&amp;T129&amp;"\"&amp;$A129&amp;"（"&amp;$B129&amp;"）.lnk"""&amp;
    " """&amp;$C129&amp;""""&amp;
    IF($D129="-"," """""," """&amp;$D129&amp;"""")&amp;
    IF($E129="-"," """""," """&amp;$E129&amp;"""")
  ),
  ""
)</f>
        <v/>
      </c>
      <c r="S129" s="9" t="str">
        <f ca="1">IFERROR(
  VLOOKUP(
    $H129,
    shortcut設定!$F:$J,
    MATCH(
      "ProgramsIndex",
      shortcut設定!$F$12:$J$12,
      0
    ),
    FALSE
  ),
  ""
)</f>
        <v>200</v>
      </c>
      <c r="T129" s="13" t="str">
        <f>IF(
  AND($A129&lt;&gt;"",$I129="○"),
  shortcut設定!$F$4&amp;"\"&amp;S129&amp;"_"&amp;H129,
  ""
)</f>
        <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 ca="1">IF(
  AND($A129&lt;&gt;"",$L129&lt;&gt;"-",$L129&lt;&gt;""),
  (
    """"&amp;shortcut設定!$F$7&amp;""""&amp;
    " """&amp;$AB129&amp;""""&amp;
    " """&amp;$C129&amp;""""&amp;
    IF($D129="-"," """""," """&amp;$D129&amp;"""")&amp;
    IF($E129="-"," """""," """&amp;$E129&amp;"""")
  ),
  ""
)</f>
        <v>"C:\codes\vbs\command\CreateShortcutFile.vbs" "%USERPROFILE%\AppData\Roaming\Microsoft\Windows\SendTo\200_AddString2FileFolder.vbs（ファイルフォルダ接尾辞付与）.lnk" "C:\codes\vbs\tools\win\file_ope\AddString2FileFolder.vbs" "" ""</v>
      </c>
      <c r="Z129" s="9" t="str">
        <f ca="1">IFERROR(
  VLOOKUP(
    $H129,
    shortcut設定!$F:$J,
    MATCH(
      "ProgramsIndex",
      shortcut設定!$F$12:$J$12,
      0
    ),
    FALSE
  ),
  ""
)</f>
        <v>200</v>
      </c>
      <c r="AA129" s="20" t="str">
        <f t="shared" si="7"/>
        <v/>
      </c>
      <c r="AB129" s="13" t="str">
        <f ca="1">IF(
  AND($A129&lt;&gt;"",$L129="○"),
  shortcut設定!$F$5&amp;"\"&amp;Z129&amp;"_"&amp;A129&amp;"（"&amp;B129&amp;"）"&amp;AA129&amp;".lnk",
  ""
)</f>
        <v>%USERPROFILE%\AppData\Roaming\Microsoft\Windows\SendTo\200_AddString2FileFolder.vbs（ファイルフォルダ接尾辞付与）.lnk</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695</v>
      </c>
      <c r="B130" s="9" t="s">
        <v>832</v>
      </c>
      <c r="C130" s="9" t="s">
        <v>97</v>
      </c>
      <c r="D130" s="15" t="s">
        <v>40</v>
      </c>
      <c r="E130" s="26" t="s">
        <v>40</v>
      </c>
      <c r="F130" s="15" t="s">
        <v>0</v>
      </c>
      <c r="G130" s="15" t="s">
        <v>0</v>
      </c>
      <c r="H130" s="9" t="s">
        <v>551</v>
      </c>
      <c r="I130" s="15" t="s">
        <v>66</v>
      </c>
      <c r="J130" s="15" t="s">
        <v>66</v>
      </c>
      <c r="K130" s="15" t="s">
        <v>66</v>
      </c>
      <c r="L130" s="97" t="s">
        <v>878</v>
      </c>
      <c r="M130" s="98" t="s">
        <v>579</v>
      </c>
      <c r="N130" s="15" t="s">
        <v>66</v>
      </c>
      <c r="O130" s="26" t="s">
        <v>981</v>
      </c>
      <c r="P130" s="9" t="str">
        <f t="shared" si="9"/>
        <v/>
      </c>
      <c r="Q130" s="9" t="str">
        <f t="shared" si="8"/>
        <v/>
      </c>
      <c r="R130" s="13" t="str">
        <f>IF(
  AND($A130&lt;&gt;"",$I130="○"),
  (
    "mkdir """&amp;T130&amp;""" &amp; "
  )&amp;(
    """"&amp;shortcut設定!$F$7&amp;""""&amp;
    " """&amp;T130&amp;"\"&amp;$A130&amp;"（"&amp;$B130&amp;"）.lnk"""&amp;
    " """&amp;$C130&amp;""""&amp;
    IF($D130="-"," """""," """&amp;$D130&amp;"""")&amp;
    IF($E130="-"," """""," """&amp;$E130&amp;"""")
  ),
  ""
)</f>
        <v/>
      </c>
      <c r="S130" s="9" t="str">
        <f ca="1">IFERROR(
  VLOOKUP(
    $H130,
    shortcut設定!$F:$J,
    MATCH(
      "ProgramsIndex",
      shortcut設定!$F$12:$J$12,
      0
    ),
    FALSE
  ),
  ""
)</f>
        <v>200</v>
      </c>
      <c r="T130" s="13" t="str">
        <f>IF(
  AND($A130&lt;&gt;"",$I130="○"),
  shortcut設定!$F$4&amp;"\"&amp;S130&amp;"_"&amp;H130,
  ""
)</f>
        <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 ca="1">IF(
  AND($A130&lt;&gt;"",$L130&lt;&gt;"-",$L130&lt;&gt;""),
  (
    """"&amp;shortcut設定!$F$7&amp;""""&amp;
    " """&amp;$AB130&amp;""""&amp;
    " """&amp;$C130&amp;""""&amp;
    IF($D130="-"," """""," """&amp;$D130&amp;"""")&amp;
    IF($E130="-"," """""," """&amp;$E130&amp;"""")
  ),
  ""
)</f>
        <v>"C:\codes\vbs\command\CreateShortcutFile.vbs" "%USERPROFILE%\AppData\Roaming\Microsoft\Windows\SendTo\200_BackUpFile.vbs（ファイルバックアップ）.lnk" "C:\codes\vbs\tools\win\file_ope\BackUpFile.vbs" "" ""</v>
      </c>
      <c r="Z130" s="9" t="str">
        <f ca="1">IFERROR(
  VLOOKUP(
    $H130,
    shortcut設定!$F:$J,
    MATCH(
      "ProgramsIndex",
      shortcut設定!$F$12:$J$12,
      0
    ),
    FALSE
  ),
  ""
)</f>
        <v>200</v>
      </c>
      <c r="AA130" s="20" t="str">
        <f t="shared" si="7"/>
        <v/>
      </c>
      <c r="AB130" s="13" t="str">
        <f ca="1">IF(
  AND($A130&lt;&gt;"",$L130="○"),
  shortcut設定!$F$5&amp;"\"&amp;Z130&amp;"_"&amp;A130&amp;"（"&amp;B130&amp;"）"&amp;AA130&amp;".lnk",
  ""
)</f>
        <v>%USERPROFILE%\AppData\Roaming\Microsoft\Windows\SendTo\200_BackUpFile.vbs（ファイルバックアップ）.lnk</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696</v>
      </c>
      <c r="B131" s="9" t="s">
        <v>833</v>
      </c>
      <c r="C131" s="9" t="s">
        <v>98</v>
      </c>
      <c r="D131" s="15" t="s">
        <v>40</v>
      </c>
      <c r="E131" s="26" t="s">
        <v>40</v>
      </c>
      <c r="F131" s="15" t="s">
        <v>0</v>
      </c>
      <c r="G131" s="15" t="s">
        <v>0</v>
      </c>
      <c r="H131" s="9" t="s">
        <v>551</v>
      </c>
      <c r="I131" s="15" t="s">
        <v>66</v>
      </c>
      <c r="J131" s="15" t="s">
        <v>66</v>
      </c>
      <c r="K131" s="15" t="s">
        <v>66</v>
      </c>
      <c r="L131" s="97" t="s">
        <v>878</v>
      </c>
      <c r="M131" s="98" t="s">
        <v>579</v>
      </c>
      <c r="N131" s="15" t="s">
        <v>66</v>
      </c>
      <c r="O131" s="26" t="s">
        <v>981</v>
      </c>
      <c r="P131" s="9" t="str">
        <f t="shared" si="9"/>
        <v/>
      </c>
      <c r="Q131" s="9" t="str">
        <f t="shared" si="8"/>
        <v/>
      </c>
      <c r="R131" s="13" t="str">
        <f>IF(
  AND($A131&lt;&gt;"",$I131="○"),
  (
    "mkdir """&amp;T131&amp;""" &amp; "
  )&amp;(
    """"&amp;shortcut設定!$F$7&amp;""""&amp;
    " """&amp;T131&amp;"\"&amp;$A131&amp;"（"&amp;$B131&amp;"）.lnk"""&amp;
    " """&amp;$C131&amp;""""&amp;
    IF($D131="-"," """""," """&amp;$D131&amp;"""")&amp;
    IF($E131="-"," """""," """&amp;$E131&amp;"""")
  ),
  ""
)</f>
        <v/>
      </c>
      <c r="S131" s="9" t="str">
        <f ca="1">IFERROR(
  VLOOKUP(
    $H131,
    shortcut設定!$F:$J,
    MATCH(
      "ProgramsIndex",
      shortcut設定!$F$12:$J$12,
      0
    ),
    FALSE
  ),
  ""
)</f>
        <v>200</v>
      </c>
      <c r="T131" s="13" t="str">
        <f>IF(
  AND($A131&lt;&gt;"",$I131="○"),
  shortcut設定!$F$4&amp;"\"&amp;S131&amp;"_"&amp;H131,
  ""
)</f>
        <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 ca="1">IF(
  AND($A131&lt;&gt;"",$L131&lt;&gt;"-",$L131&lt;&gt;""),
  (
    """"&amp;shortcut設定!$F$7&amp;""""&amp;
    " """&amp;$AB131&amp;""""&amp;
    " """&amp;$C131&amp;""""&amp;
    IF($D131="-"," """""," """&amp;$D131&amp;"""")&amp;
    IF($E131="-"," """""," """&amp;$E131&amp;"""")
  ),
  ""
)</f>
        <v>"C:\codes\vbs\command\CreateShortcutFile.vbs" "%USERPROFILE%\AppData\Roaming\Microsoft\Windows\SendTo\200_BackUpMemoFiles.vbs（ファイル一括バックアップ）.lnk" "C:\codes\vbs\tools\win\file_ope\BackUpMemoFiles.vbs" "" ""</v>
      </c>
      <c r="Z131" s="9" t="str">
        <f ca="1">IFERROR(
  VLOOKUP(
    $H131,
    shortcut設定!$F:$J,
    MATCH(
      "ProgramsIndex",
      shortcut設定!$F$12:$J$12,
      0
    ),
    FALSE
  ),
  ""
)</f>
        <v>200</v>
      </c>
      <c r="AA131" s="20" t="str">
        <f t="shared" si="7"/>
        <v/>
      </c>
      <c r="AB131" s="13" t="str">
        <f ca="1">IF(
  AND($A131&lt;&gt;"",$L131="○"),
  shortcut設定!$F$5&amp;"\"&amp;Z131&amp;"_"&amp;A131&amp;"（"&amp;B131&amp;"）"&amp;AA131&amp;".lnk",
  ""
)</f>
        <v>%USERPROFILE%\AppData\Roaming\Microsoft\Windows\SendTo\200_BackUpMemoFiles.vbs（ファイル一括バックアップ）.lnk</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697</v>
      </c>
      <c r="B132" s="9" t="s">
        <v>834</v>
      </c>
      <c r="C132" s="9" t="s">
        <v>99</v>
      </c>
      <c r="D132" s="15" t="s">
        <v>40</v>
      </c>
      <c r="E132" s="26" t="s">
        <v>40</v>
      </c>
      <c r="F132" s="15" t="s">
        <v>0</v>
      </c>
      <c r="G132" s="15" t="s">
        <v>0</v>
      </c>
      <c r="H132" s="9" t="s">
        <v>551</v>
      </c>
      <c r="I132" s="15" t="s">
        <v>66</v>
      </c>
      <c r="J132" s="15" t="s">
        <v>66</v>
      </c>
      <c r="K132" s="15" t="s">
        <v>66</v>
      </c>
      <c r="L132" s="97" t="s">
        <v>878</v>
      </c>
      <c r="M132" s="98" t="s">
        <v>579</v>
      </c>
      <c r="N132" s="15" t="s">
        <v>66</v>
      </c>
      <c r="O132" s="26" t="s">
        <v>981</v>
      </c>
      <c r="P132" s="9" t="str">
        <f t="shared" ref="P132:P163" si="10">IF(
  AND(
    $A132&lt;&gt;"",
    COUNTIF(C:C,$A132)&gt;1
  ),
  "★NG★",
  ""
)</f>
        <v/>
      </c>
      <c r="Q132" s="9" t="str">
        <f t="shared" si="8"/>
        <v/>
      </c>
      <c r="R132" s="13" t="str">
        <f>IF(
  AND($A132&lt;&gt;"",$I132="○"),
  (
    "mkdir """&amp;T132&amp;""" &amp; "
  )&amp;(
    """"&amp;shortcut設定!$F$7&amp;""""&amp;
    " """&amp;T132&amp;"\"&amp;$A132&amp;"（"&amp;$B132&amp;"）.lnk"""&amp;
    " """&amp;$C132&amp;""""&amp;
    IF($D132="-"," """""," """&amp;$D132&amp;"""")&amp;
    IF($E132="-"," """""," """&amp;$E132&amp;"""")
  ),
  ""
)</f>
        <v/>
      </c>
      <c r="S132" s="9" t="str">
        <f ca="1">IFERROR(
  VLOOKUP(
    $H132,
    shortcut設定!$F:$J,
    MATCH(
      "ProgramsIndex",
      shortcut設定!$F$12:$J$12,
      0
    ),
    FALSE
  ),
  ""
)</f>
        <v>200</v>
      </c>
      <c r="T132" s="13" t="str">
        <f>IF(
  AND($A132&lt;&gt;"",$I132="○"),
  shortcut設定!$F$4&amp;"\"&amp;S132&amp;"_"&amp;H132,
  ""
)</f>
        <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 ca="1">IF(
  AND($A132&lt;&gt;"",$L132&lt;&gt;"-",$L132&lt;&gt;""),
  (
    """"&amp;shortcut設定!$F$7&amp;""""&amp;
    " """&amp;$AB132&amp;""""&amp;
    " """&amp;$C132&amp;""""&amp;
    IF($D132="-"," """""," """&amp;$D132&amp;"""")&amp;
    IF($E132="-"," """""," """&amp;$E132&amp;"""")
  ),
  ""
)</f>
        <v>"C:\codes\vbs\command\CreateShortcutFile.vbs" "%USERPROFILE%\AppData\Roaming\Microsoft\Windows\SendTo\200_CopyRefFile.vbs（参照ファイル複製）.lnk" "C:\codes\vbs\tools\win\file_ope\CopyRefFile.vbs" "" ""</v>
      </c>
      <c r="Z132" s="9" t="str">
        <f ca="1">IFERROR(
  VLOOKUP(
    $H132,
    shortcut設定!$F:$J,
    MATCH(
      "ProgramsIndex",
      shortcut設定!$F$12:$J$12,
      0
    ),
    FALSE
  ),
  ""
)</f>
        <v>200</v>
      </c>
      <c r="AA132" s="20" t="str">
        <f t="shared" si="7"/>
        <v/>
      </c>
      <c r="AB132" s="13" t="str">
        <f ca="1">IF(
  AND($A132&lt;&gt;"",$L132="○"),
  shortcut設定!$F$5&amp;"\"&amp;Z132&amp;"_"&amp;A132&amp;"（"&amp;B132&amp;"）"&amp;AA132&amp;".lnk",
  ""
)</f>
        <v>%USERPROFILE%\AppData\Roaming\Microsoft\Windows\SendTo\200_CopyRefFile.vbs（参照ファイル複製）.lnk</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698</v>
      </c>
      <c r="B133" s="9" t="s">
        <v>835</v>
      </c>
      <c r="C133" s="9" t="s">
        <v>100</v>
      </c>
      <c r="D133" s="15" t="s">
        <v>40</v>
      </c>
      <c r="E133" s="26" t="s">
        <v>40</v>
      </c>
      <c r="F133" s="15" t="s">
        <v>0</v>
      </c>
      <c r="G133" s="15" t="s">
        <v>0</v>
      </c>
      <c r="H133" s="9" t="s">
        <v>551</v>
      </c>
      <c r="I133" s="15" t="s">
        <v>66</v>
      </c>
      <c r="J133" s="15" t="s">
        <v>66</v>
      </c>
      <c r="K133" s="15" t="s">
        <v>66</v>
      </c>
      <c r="L133" s="97" t="s">
        <v>878</v>
      </c>
      <c r="M133" s="98" t="s">
        <v>579</v>
      </c>
      <c r="N133" s="15" t="s">
        <v>66</v>
      </c>
      <c r="O133" s="26" t="s">
        <v>981</v>
      </c>
      <c r="P133" s="9" t="str">
        <f t="shared" si="10"/>
        <v/>
      </c>
      <c r="Q133" s="9" t="str">
        <f t="shared" ref="Q133:Q163" si="11">IF(
  OR(
    $H133="-",
    COUNTIF(カテゴリ,$H133)&gt;0
  ),
  "",
  "★NG★"
)</f>
        <v/>
      </c>
      <c r="R133" s="13" t="str">
        <f>IF(
  AND($A133&lt;&gt;"",$I133="○"),
  (
    "mkdir """&amp;T133&amp;""" &amp; "
  )&amp;(
    """"&amp;shortcut設定!$F$7&amp;""""&amp;
    " """&amp;T133&amp;"\"&amp;$A133&amp;"（"&amp;$B133&amp;"）.lnk"""&amp;
    " """&amp;$C133&amp;""""&amp;
    IF($D133="-"," """""," """&amp;$D133&amp;"""")&amp;
    IF($E133="-"," """""," """&amp;$E133&amp;"""")
  ),
  ""
)</f>
        <v/>
      </c>
      <c r="S133" s="9" t="str">
        <f ca="1">IFERROR(
  VLOOKUP(
    $H133,
    shortcut設定!$F:$J,
    MATCH(
      "ProgramsIndex",
      shortcut設定!$F$12:$J$12,
      0
    ),
    FALSE
  ),
  ""
)</f>
        <v>200</v>
      </c>
      <c r="T133" s="13" t="str">
        <f>IF(
  AND($A133&lt;&gt;"",$I133="○"),
  shortcut設定!$F$4&amp;"\"&amp;S133&amp;"_"&amp;H133,
  ""
)</f>
        <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 ca="1">IF(
  AND($A133&lt;&gt;"",$L133&lt;&gt;"-",$L133&lt;&gt;""),
  (
    """"&amp;shortcut設定!$F$7&amp;""""&amp;
    " """&amp;$AB133&amp;""""&amp;
    " """&amp;$C133&amp;""""&amp;
    IF($D133="-"," """""," """&amp;$D133&amp;"""")&amp;
    IF($E133="-"," """""," """&amp;$E133&amp;"""")
  ),
  ""
)</f>
        <v>"C:\codes\vbs\command\CreateShortcutFile.vbs" "%USERPROFILE%\AppData\Roaming\Microsoft\Windows\SendTo\200_CopyRefFileFromWeb.vbs（参照ファイル複製fromWeb）.lnk" "C:\codes\vbs\tools\win\file_ope\CopyRefFileFromWeb.vbs" "" ""</v>
      </c>
      <c r="Z133" s="9" t="str">
        <f ca="1">IFERROR(
  VLOOKUP(
    $H133,
    shortcut設定!$F:$J,
    MATCH(
      "ProgramsIndex",
      shortcut設定!$F$12:$J$12,
      0
    ),
    FALSE
  ),
  ""
)</f>
        <v>200</v>
      </c>
      <c r="AA133" s="20" t="str">
        <f t="shared" si="7"/>
        <v/>
      </c>
      <c r="AB133" s="13" t="str">
        <f ca="1">IF(
  AND($A133&lt;&gt;"",$L133="○"),
  shortcut設定!$F$5&amp;"\"&amp;Z133&amp;"_"&amp;A133&amp;"（"&amp;B133&amp;"）"&amp;AA133&amp;".lnk",
  ""
)</f>
        <v>%USERPROFILE%\AppData\Roaming\Microsoft\Windows\SendTo\200_CopyRefFileFromWeb.vbs（参照ファイル複製fromWeb）.lnk</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699</v>
      </c>
      <c r="B134" s="9" t="s">
        <v>836</v>
      </c>
      <c r="C134" s="9" t="s">
        <v>102</v>
      </c>
      <c r="D134" s="15" t="s">
        <v>40</v>
      </c>
      <c r="E134" s="26" t="s">
        <v>40</v>
      </c>
      <c r="F134" s="15" t="s">
        <v>0</v>
      </c>
      <c r="G134" s="15" t="s">
        <v>0</v>
      </c>
      <c r="H134" s="9" t="s">
        <v>551</v>
      </c>
      <c r="I134" s="15" t="s">
        <v>66</v>
      </c>
      <c r="J134" s="15" t="s">
        <v>66</v>
      </c>
      <c r="K134" s="15" t="s">
        <v>66</v>
      </c>
      <c r="L134" s="97" t="s">
        <v>66</v>
      </c>
      <c r="M134" s="98" t="s">
        <v>579</v>
      </c>
      <c r="N134" s="15" t="s">
        <v>66</v>
      </c>
      <c r="O134" s="26" t="s">
        <v>981</v>
      </c>
      <c r="P134" s="9" t="str">
        <f t="shared" si="10"/>
        <v/>
      </c>
      <c r="Q134" s="9" t="str">
        <f t="shared" si="11"/>
        <v/>
      </c>
      <c r="R134" s="13" t="str">
        <f>IF(
  AND($A134&lt;&gt;"",$I134="○"),
  (
    "mkdir """&amp;T134&amp;""" &amp; "
  )&amp;(
    """"&amp;shortcut設定!$F$7&amp;""""&amp;
    " """&amp;T134&amp;"\"&amp;$A134&amp;"（"&amp;$B134&amp;"）.lnk"""&amp;
    " """&amp;$C134&amp;""""&amp;
    IF($D134="-"," """""," """&amp;$D134&amp;"""")&amp;
    IF($E134="-"," """""," """&amp;$E134&amp;"""")
  ),
  ""
)</f>
        <v/>
      </c>
      <c r="S134" s="9" t="str">
        <f ca="1">IFERROR(
  VLOOKUP(
    $H134,
    shortcut設定!$F:$J,
    MATCH(
      "ProgramsIndex",
      shortcut設定!$F$12:$J$12,
      0
    ),
    FALSE
  ),
  ""
)</f>
        <v>200</v>
      </c>
      <c r="T134" s="13" t="str">
        <f>IF(
  AND($A134&lt;&gt;"",$I134="○"),
  shortcut設定!$F$4&amp;"\"&amp;S134&amp;"_"&amp;H134,
  ""
)</f>
        <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200</v>
      </c>
      <c r="AA134" s="20" t="str">
        <f t="shared" si="7"/>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700</v>
      </c>
      <c r="B135" s="9" t="s">
        <v>837</v>
      </c>
      <c r="C135" s="9" t="s">
        <v>103</v>
      </c>
      <c r="D135" s="15" t="s">
        <v>40</v>
      </c>
      <c r="E135" s="26" t="s">
        <v>40</v>
      </c>
      <c r="F135" s="15" t="s">
        <v>0</v>
      </c>
      <c r="G135" s="15" t="s">
        <v>0</v>
      </c>
      <c r="H135" s="9" t="s">
        <v>551</v>
      </c>
      <c r="I135" s="15" t="s">
        <v>66</v>
      </c>
      <c r="J135" s="15" t="s">
        <v>66</v>
      </c>
      <c r="K135" s="15" t="s">
        <v>66</v>
      </c>
      <c r="L135" s="97" t="s">
        <v>66</v>
      </c>
      <c r="M135" s="98" t="s">
        <v>579</v>
      </c>
      <c r="N135" s="15" t="s">
        <v>66</v>
      </c>
      <c r="O135" s="26" t="s">
        <v>981</v>
      </c>
      <c r="P135" s="9" t="str">
        <f t="shared" si="10"/>
        <v/>
      </c>
      <c r="Q135" s="9" t="str">
        <f t="shared" si="11"/>
        <v/>
      </c>
      <c r="R135" s="13" t="str">
        <f>IF(
  AND($A135&lt;&gt;"",$I135="○"),
  (
    "mkdir """&amp;T135&amp;""" &amp; "
  )&amp;(
    """"&amp;shortcut設定!$F$7&amp;""""&amp;
    " """&amp;T135&amp;"\"&amp;$A135&amp;"（"&amp;$B135&amp;"）.lnk"""&amp;
    " """&amp;$C135&amp;""""&amp;
    IF($D135="-"," """""," """&amp;$D135&amp;"""")&amp;
    IF($E135="-"," """""," """&amp;$E135&amp;"""")
  ),
  ""
)</f>
        <v/>
      </c>
      <c r="S135" s="9" t="str">
        <f ca="1">IFERROR(
  VLOOKUP(
    $H135,
    shortcut設定!$F:$J,
    MATCH(
      "ProgramsIndex",
      shortcut設定!$F$12:$J$12,
      0
    ),
    FALSE
  ),
  ""
)</f>
        <v>200</v>
      </c>
      <c r="T135" s="13" t="str">
        <f>IF(
  AND($A135&lt;&gt;"",$I135="○"),
  shortcut設定!$F$4&amp;"\"&amp;S135&amp;"_"&amp;H135,
  ""
)</f>
        <v/>
      </c>
      <c r="U135" s="13" t="str">
        <f>IF(
  AND($A135&lt;&gt;"",$J135&lt;&gt;"-",$J135&lt;&gt;""),
  (
    "mkdir """&amp;shortcut設定!$F$4&amp;"\"&amp;shortcut設定!$F$8&amp;""" &amp; "
  )&amp;(
    """"&amp;shortcut設定!$F$7&amp;""""&amp;
    " """&amp;$V135&amp;""""&amp;
    " """&amp;$C135&amp;""""&amp;
    IF($D135="-"," """""," """&amp;$D135&amp;"""")&amp;
    IF($E135="-"," """""," """&amp;$E135&amp;"""")
  ),
  ""
)</f>
        <v/>
      </c>
      <c r="V135" s="14" t="str">
        <f>IF(
  AND($A135&lt;&gt;"",$J135&lt;&gt;"-",$J135&lt;&gt;""),
  shortcut設定!$F$4&amp;"\"&amp;shortcut設定!$F$8&amp;"\"&amp;$J135&amp;"（"&amp;$B135&amp;"）.lnk",
  ""
)</f>
        <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200</v>
      </c>
      <c r="AA135" s="20" t="str">
        <f t="shared" si="7"/>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183</v>
      </c>
    </row>
    <row r="136" spans="1:32">
      <c r="A136" s="9" t="s">
        <v>701</v>
      </c>
      <c r="B136" s="9" t="s">
        <v>838</v>
      </c>
      <c r="C136" s="9" t="s">
        <v>104</v>
      </c>
      <c r="D136" s="15" t="s">
        <v>40</v>
      </c>
      <c r="E136" s="26" t="s">
        <v>40</v>
      </c>
      <c r="F136" s="15" t="s">
        <v>0</v>
      </c>
      <c r="G136" s="15" t="s">
        <v>0</v>
      </c>
      <c r="H136" s="9" t="s">
        <v>551</v>
      </c>
      <c r="I136" s="15" t="s">
        <v>66</v>
      </c>
      <c r="J136" s="15" t="s">
        <v>66</v>
      </c>
      <c r="K136" s="15" t="s">
        <v>66</v>
      </c>
      <c r="L136" s="97" t="s">
        <v>66</v>
      </c>
      <c r="M136" s="98" t="s">
        <v>579</v>
      </c>
      <c r="N136" s="15" t="s">
        <v>66</v>
      </c>
      <c r="O136" s="26" t="s">
        <v>981</v>
      </c>
      <c r="P136" s="9" t="str">
        <f t="shared" si="10"/>
        <v/>
      </c>
      <c r="Q136" s="9" t="str">
        <f t="shared" si="11"/>
        <v/>
      </c>
      <c r="R136" s="13" t="str">
        <f>IF(
  AND($A136&lt;&gt;"",$I136="○"),
  (
    "mkdir """&amp;T136&amp;""" &amp; "
  )&amp;(
    """"&amp;shortcut設定!$F$7&amp;""""&amp;
    " """&amp;T136&amp;"\"&amp;$A136&amp;"（"&amp;$B136&amp;"）.lnk"""&amp;
    " """&amp;$C136&amp;""""&amp;
    IF($D136="-"," """""," """&amp;$D136&amp;"""")&amp;
    IF($E136="-"," """""," """&amp;$E136&amp;"""")
  ),
  ""
)</f>
        <v/>
      </c>
      <c r="S136" s="9" t="str">
        <f ca="1">IFERROR(
  VLOOKUP(
    $H136,
    shortcut設定!$F:$J,
    MATCH(
      "ProgramsIndex",
      shortcut設定!$F$12:$J$12,
      0
    ),
    FALSE
  ),
  ""
)</f>
        <v>200</v>
      </c>
      <c r="T136" s="13" t="str">
        <f>IF(
  AND($A136&lt;&gt;"",$I136="○"),
  shortcut設定!$F$4&amp;"\"&amp;S136&amp;"_"&amp;H136,
  ""
)</f>
        <v/>
      </c>
      <c r="U136" s="13" t="str">
        <f>IF(
  AND($A136&lt;&gt;"",$J136&lt;&gt;"-",$J136&lt;&gt;""),
  (
    "mkdir """&amp;shortcut設定!$F$4&amp;"\"&amp;shortcut設定!$F$8&amp;""" &amp; "
  )&amp;(
    """"&amp;shortcut設定!$F$7&amp;""""&amp;
    " """&amp;$V136&amp;""""&amp;
    " """&amp;$C136&amp;""""&amp;
    IF($D136="-"," """""," """&amp;$D136&amp;"""")&amp;
    IF($E136="-"," """""," """&amp;$E136&amp;"""")
  ),
  ""
)</f>
        <v/>
      </c>
      <c r="V136" s="14" t="str">
        <f>IF(
  AND($A136&lt;&gt;"",$J136&lt;&gt;"-",$J136&lt;&gt;""),
  shortcut設定!$F$4&amp;"\"&amp;shortcut設定!$F$8&amp;"\"&amp;$J136&amp;"（"&amp;$B136&amp;"）.lnk",
  ""
)</f>
        <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200</v>
      </c>
      <c r="AA136" s="20" t="str">
        <f t="shared" si="7"/>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702</v>
      </c>
      <c r="B137" s="9" t="s">
        <v>839</v>
      </c>
      <c r="C137" s="9" t="s">
        <v>110</v>
      </c>
      <c r="D137" s="15" t="s">
        <v>40</v>
      </c>
      <c r="E137" s="26" t="s">
        <v>40</v>
      </c>
      <c r="F137" s="15" t="s">
        <v>0</v>
      </c>
      <c r="G137" s="15" t="s">
        <v>0</v>
      </c>
      <c r="H137" s="9" t="s">
        <v>551</v>
      </c>
      <c r="I137" s="15" t="s">
        <v>66</v>
      </c>
      <c r="J137" s="15" t="s">
        <v>66</v>
      </c>
      <c r="K137" s="15" t="s">
        <v>66</v>
      </c>
      <c r="L137" s="97" t="s">
        <v>66</v>
      </c>
      <c r="M137" s="98" t="s">
        <v>579</v>
      </c>
      <c r="N137" s="15" t="s">
        <v>66</v>
      </c>
      <c r="O137" s="26" t="s">
        <v>981</v>
      </c>
      <c r="P137" s="9" t="str">
        <f t="shared" si="10"/>
        <v/>
      </c>
      <c r="Q137" s="9" t="str">
        <f>IF(
  OR(
    $H137="-",
    COUNTIF(カテゴリ,$H137)&gt;0
  ),
  "",
  "★NG★"
)</f>
        <v/>
      </c>
      <c r="R137" s="13" t="str">
        <f>IF(
  AND($A137&lt;&gt;"",$I137="○"),
  (
    "mkdir """&amp;T137&amp;""" &amp; "
  )&amp;(
    """"&amp;shortcut設定!$F$7&amp;""""&amp;
    " """&amp;T137&amp;"\"&amp;$A137&amp;"（"&amp;$B137&amp;"）.lnk"""&amp;
    " """&amp;$C137&amp;""""&amp;
    IF($D137="-"," """""," """&amp;$D137&amp;"""")&amp;
    IF($E137="-"," """""," """&amp;$E137&amp;"""")
  ),
  ""
)</f>
        <v/>
      </c>
      <c r="S137" s="9" t="str">
        <f ca="1">IFERROR(
  VLOOKUP(
    $H137,
    shortcut設定!$F:$J,
    MATCH(
      "ProgramsIndex",
      shortcut設定!$F$12:$J$12,
      0
    ),
    FALSE
  ),
  ""
)</f>
        <v>200</v>
      </c>
      <c r="T137" s="13" t="str">
        <f>IF(
  AND($A137&lt;&gt;"",$I137="○"),
  shortcut設定!$F$4&amp;"\"&amp;S137&amp;"_"&amp;H137,
  ""
)</f>
        <v/>
      </c>
      <c r="U137" s="13" t="str">
        <f>IF(
  AND($A137&lt;&gt;"",$J137&lt;&gt;"-",$J137&lt;&gt;""),
  (
    "mkdir """&amp;shortcut設定!$F$4&amp;"\"&amp;shortcut設定!$F$8&amp;""" &amp; "
  )&amp;(
    """"&amp;shortcut設定!$F$7&amp;""""&amp;
    " """&amp;$V137&amp;""""&amp;
    " """&amp;$C137&amp;""""&amp;
    IF($D137="-"," """""," """&amp;$D137&amp;"""")&amp;
    IF($E137="-"," """""," """&amp;$E137&amp;"""")
  ),
  ""
)</f>
        <v/>
      </c>
      <c r="V137" s="14" t="str">
        <f>IF(
  AND($A137&lt;&gt;"",$J137&lt;&gt;"-",$J137&lt;&gt;""),
  shortcut設定!$F$4&amp;"\"&amp;shortcut設定!$F$8&amp;"\"&amp;$J137&amp;"（"&amp;$B137&amp;"）.lnk",
  ""
)</f>
        <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200</v>
      </c>
      <c r="AA137" s="20" t="str">
        <f t="shared" ref="AA137:AA157" si="12">IF(AND($M137&lt;&gt;"",$M137&lt;&gt;"-")," (&amp;"&amp;$M137&amp;")","")</f>
        <v/>
      </c>
      <c r="AB137" s="13" t="str">
        <f>IF(
  AND($A137&lt;&gt;"",$L137="○"),
  shortcut設定!$F$5&amp;"\"&amp;Z137&amp;"_"&amp;A137&amp;"（"&amp;B137&amp;"）"&amp;AA137&amp;".lnk",
  ""
)</f>
        <v/>
      </c>
      <c r="AC137" s="13" t="str">
        <f>IF(
  AND($A137&lt;&gt;"",$N137="○"),
  (
    """"&amp;shortcut設定!$F$7&amp;""""&amp;
    " """&amp;$AD137&amp;""""&amp;
    " """&amp;$C137&amp;""""&amp;
    IF($D137="-"," """""," """&amp;$D137&amp;"""")&amp;
    IF($E137="-"," """""," """&amp;$E137&amp;"""")
  ),
  ""
)</f>
        <v/>
      </c>
      <c r="AD137" s="9" t="str">
        <f>IF(
  AND($A137&lt;&gt;"",$N137="○"),
  shortcut設定!$F$6&amp;"\"&amp;A137&amp;"（"&amp;B137&amp;"）.lnk",
  ""
)</f>
        <v/>
      </c>
      <c r="AE137" s="13" t="str">
        <f>IF(
  AND($A137&lt;&gt;"",$O137&lt;&gt;"-",$O137&lt;&gt;""),
  (
    """"&amp;shortcut設定!$F$7&amp;""""&amp;
    " """&amp;$O137&amp;".lnk"""&amp;
    " """&amp;$C137&amp;""""&amp;
    IF($D137="-"," """""," """&amp;$D137&amp;"""")&amp;
    IF($E137="-"," """""," """&amp;$E137&amp;"""")
  ),
  ""
)</f>
        <v/>
      </c>
      <c r="AF137" s="95" t="s">
        <v>183</v>
      </c>
    </row>
    <row r="138" spans="1:32">
      <c r="A138" s="9" t="s">
        <v>703</v>
      </c>
      <c r="B138" s="9" t="s">
        <v>840</v>
      </c>
      <c r="C138" s="9" t="s">
        <v>111</v>
      </c>
      <c r="D138" s="15" t="s">
        <v>40</v>
      </c>
      <c r="E138" s="26" t="s">
        <v>40</v>
      </c>
      <c r="F138" s="15" t="s">
        <v>0</v>
      </c>
      <c r="G138" s="15" t="s">
        <v>0</v>
      </c>
      <c r="H138" s="9" t="s">
        <v>551</v>
      </c>
      <c r="I138" s="15" t="s">
        <v>66</v>
      </c>
      <c r="J138" s="15" t="s">
        <v>66</v>
      </c>
      <c r="K138" s="15" t="s">
        <v>66</v>
      </c>
      <c r="L138" s="97" t="s">
        <v>66</v>
      </c>
      <c r="M138" s="98" t="s">
        <v>579</v>
      </c>
      <c r="N138" s="15" t="s">
        <v>66</v>
      </c>
      <c r="O138" s="26" t="s">
        <v>981</v>
      </c>
      <c r="P138" s="9" t="str">
        <f t="shared" si="10"/>
        <v/>
      </c>
      <c r="Q138" s="9" t="str">
        <f>IF(
  OR(
    $H138="-",
    COUNTIF(カテゴリ,$H138)&gt;0
  ),
  "",
  "★NG★"
)</f>
        <v/>
      </c>
      <c r="R138" s="13" t="str">
        <f>IF(
  AND($A138&lt;&gt;"",$I138="○"),
  (
    "mkdir """&amp;T138&amp;""" &amp; "
  )&amp;(
    """"&amp;shortcut設定!$F$7&amp;""""&amp;
    " """&amp;T138&amp;"\"&amp;$A138&amp;"（"&amp;$B138&amp;"）.lnk"""&amp;
    " """&amp;$C138&amp;""""&amp;
    IF($D138="-"," """""," """&amp;$D138&amp;"""")&amp;
    IF($E138="-"," """""," """&amp;$E138&amp;"""")
  ),
  ""
)</f>
        <v/>
      </c>
      <c r="S138" s="9" t="str">
        <f ca="1">IFERROR(
  VLOOKUP(
    $H138,
    shortcut設定!$F:$J,
    MATCH(
      "ProgramsIndex",
      shortcut設定!$F$12:$J$12,
      0
    ),
    FALSE
  ),
  ""
)</f>
        <v>200</v>
      </c>
      <c r="T138" s="13" t="str">
        <f>IF(
  AND($A138&lt;&gt;"",$I138="○"),
  shortcut設定!$F$4&amp;"\"&amp;S138&amp;"_"&amp;H138,
  ""
)</f>
        <v/>
      </c>
      <c r="U138" s="13" t="str">
        <f>IF(
  AND($A138&lt;&gt;"",$J138&lt;&gt;"-",$J138&lt;&gt;""),
  (
    "mkdir """&amp;shortcut設定!$F$4&amp;"\"&amp;shortcut設定!$F$8&amp;""" &amp; "
  )&amp;(
    """"&amp;shortcut設定!$F$7&amp;""""&amp;
    " """&amp;$V138&amp;""""&amp;
    " """&amp;$C138&amp;""""&amp;
    IF($D138="-"," """""," """&amp;$D138&amp;"""")&amp;
    IF($E138="-"," """""," """&amp;$E138&amp;"""")
  ),
  ""
)</f>
        <v/>
      </c>
      <c r="V138" s="14" t="str">
        <f>IF(
  AND($A138&lt;&gt;"",$J138&lt;&gt;"-",$J138&lt;&gt;""),
  shortcut設定!$F$4&amp;"\"&amp;shortcut設定!$F$8&amp;"\"&amp;$J138&amp;"（"&amp;$B138&amp;"）.lnk",
  ""
)</f>
        <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IF(
  AND($A138&lt;&gt;"",$L138&lt;&gt;"-",$L138&lt;&gt;""),
  (
    """"&amp;shortcut設定!$F$7&amp;""""&amp;
    " """&amp;$AB138&amp;""""&amp;
    " """&amp;$C138&amp;""""&amp;
    IF($D138="-"," """""," """&amp;$D138&amp;"""")&amp;
    IF($E138="-"," """""," """&amp;$E138&amp;"""")
  ),
  ""
)</f>
        <v/>
      </c>
      <c r="Z138" s="9" t="str">
        <f ca="1">IFERROR(
  VLOOKUP(
    $H138,
    shortcut設定!$F:$J,
    MATCH(
      "ProgramsIndex",
      shortcut設定!$F$12:$J$12,
      0
    ),
    FALSE
  ),
  ""
)</f>
        <v>200</v>
      </c>
      <c r="AA138" s="20" t="str">
        <f t="shared" si="12"/>
        <v/>
      </c>
      <c r="AB138" s="13" t="str">
        <f>IF(
  AND($A138&lt;&gt;"",$L138="○"),
  shortcut設定!$F$5&amp;"\"&amp;Z138&amp;"_"&amp;A138&amp;"（"&amp;B138&amp;"）"&amp;AA138&amp;".lnk",
  ""
)</f>
        <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704</v>
      </c>
      <c r="B139" s="9" t="s">
        <v>841</v>
      </c>
      <c r="C139" s="9" t="s">
        <v>112</v>
      </c>
      <c r="D139" s="15" t="s">
        <v>40</v>
      </c>
      <c r="E139" s="26" t="s">
        <v>40</v>
      </c>
      <c r="F139" s="15" t="s">
        <v>0</v>
      </c>
      <c r="G139" s="15" t="s">
        <v>0</v>
      </c>
      <c r="H139" s="9" t="s">
        <v>551</v>
      </c>
      <c r="I139" s="15" t="s">
        <v>66</v>
      </c>
      <c r="J139" s="15" t="s">
        <v>66</v>
      </c>
      <c r="K139" s="15" t="s">
        <v>66</v>
      </c>
      <c r="L139" s="97" t="s">
        <v>66</v>
      </c>
      <c r="M139" s="98" t="s">
        <v>579</v>
      </c>
      <c r="N139" s="15" t="s">
        <v>66</v>
      </c>
      <c r="O139" s="26" t="s">
        <v>981</v>
      </c>
      <c r="P139" s="9" t="str">
        <f t="shared" si="10"/>
        <v/>
      </c>
      <c r="Q139" s="9" t="str">
        <f>IF(
  OR(
    $H139="-",
    COUNTIF(カテゴリ,$H139)&gt;0
  ),
  "",
  "★NG★"
)</f>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IF(
  AND($A139&lt;&gt;"",$L139&lt;&gt;"-",$L139&lt;&gt;""),
  (
    """"&amp;shortcut設定!$F$7&amp;""""&amp;
    " """&amp;$AB139&amp;""""&amp;
    " """&amp;$C139&amp;""""&amp;
    IF($D139="-"," """""," """&amp;$D139&amp;"""")&amp;
    IF($E139="-"," """""," """&amp;$E139&amp;"""")
  ),
  ""
)</f>
        <v/>
      </c>
      <c r="Z139" s="9" t="str">
        <f ca="1">IFERROR(
  VLOOKUP(
    $H139,
    shortcut設定!$F:$J,
    MATCH(
      "ProgramsIndex",
      shortcut設定!$F$12:$J$12,
      0
    ),
    FALSE
  ),
  ""
)</f>
        <v>200</v>
      </c>
      <c r="AA139" s="20" t="str">
        <f t="shared" si="12"/>
        <v/>
      </c>
      <c r="AB139" s="13" t="str">
        <f>IF(
  AND($A139&lt;&gt;"",$L139="○"),
  shortcut設定!$F$5&amp;"\"&amp;Z139&amp;"_"&amp;A139&amp;"（"&amp;B139&amp;"）"&amp;AA139&amp;".lnk",
  ""
)</f>
        <v/>
      </c>
      <c r="AC139" s="13" t="str">
        <f>IF(
  AND($A139&lt;&gt;"",$N139="○"),
  (
    """"&amp;shortcut設定!$F$7&amp;""""&amp;
    " """&amp;$AD139&amp;""""&amp;
    " """&amp;$C139&amp;""""&amp;
    IF($D139="-"," """""," """&amp;$D139&amp;"""")&amp;
    IF($E139="-"," """""," """&amp;$E139&amp;"""")
  ),
  ""
)</f>
        <v/>
      </c>
      <c r="AD139" s="9" t="str">
        <f>IF(
  AND($A139&lt;&gt;"",$N139="○"),
  shortcut設定!$F$6&amp;"\"&amp;A139&amp;"（"&amp;B139&amp;"）.lnk",
  ""
)</f>
        <v/>
      </c>
      <c r="AE139" s="13" t="str">
        <f>IF(
  AND($A139&lt;&gt;"",$O139&lt;&gt;"-",$O139&lt;&gt;""),
  (
    """"&amp;shortcut設定!$F$7&amp;""""&amp;
    " """&amp;$O139&amp;".lnk"""&amp;
    " """&amp;$C139&amp;""""&amp;
    IF($D139="-"," """""," """&amp;$D139&amp;"""")&amp;
    IF($E139="-"," """""," """&amp;$E139&amp;"""")
  ),
  ""
)</f>
        <v/>
      </c>
      <c r="AF139" s="95" t="s">
        <v>183</v>
      </c>
    </row>
    <row r="140" spans="1:32">
      <c r="A140" s="9" t="s">
        <v>705</v>
      </c>
      <c r="B140" s="9" t="s">
        <v>842</v>
      </c>
      <c r="C140" s="9" t="s">
        <v>30</v>
      </c>
      <c r="D140" s="15" t="s">
        <v>40</v>
      </c>
      <c r="E140" s="26" t="s">
        <v>40</v>
      </c>
      <c r="F140" s="15" t="s">
        <v>0</v>
      </c>
      <c r="G140" s="15" t="s">
        <v>0</v>
      </c>
      <c r="H140" s="9" t="s">
        <v>551</v>
      </c>
      <c r="I140" s="15" t="s">
        <v>66</v>
      </c>
      <c r="J140" s="15" t="s">
        <v>66</v>
      </c>
      <c r="K140" s="15" t="s">
        <v>66</v>
      </c>
      <c r="L140" s="97" t="s">
        <v>878</v>
      </c>
      <c r="M140" s="98" t="s">
        <v>579</v>
      </c>
      <c r="N140" s="15" t="s">
        <v>66</v>
      </c>
      <c r="O140" s="26" t="s">
        <v>981</v>
      </c>
      <c r="P140" s="9" t="str">
        <f t="shared" si="10"/>
        <v/>
      </c>
      <c r="Q140" s="9" t="str">
        <f t="shared" si="11"/>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"%USERPROFILE%\AppData\Roaming\Microsoft\Windows\SendTo\200_CreateRenameBat.vbs（リネーム用バッチ作成）.lnk" "C:\codes\vbs\tools\win\file_ope\CreateRenameBat.vbs" "" ""</v>
      </c>
      <c r="Z140" s="9" t="str">
        <f ca="1">IFERROR(
  VLOOKUP(
    $H140,
    shortcut設定!$F:$J,
    MATCH(
      "ProgramsIndex",
      shortcut設定!$F$12:$J$12,
      0
    ),
    FALSE
  ),
  ""
)</f>
        <v>200</v>
      </c>
      <c r="AA140" s="20" t="str">
        <f t="shared" si="12"/>
        <v/>
      </c>
      <c r="AB140" s="13" t="str">
        <f ca="1">IF(
  AND($A140&lt;&gt;"",$L140="○"),
  shortcut設定!$F$5&amp;"\"&amp;Z140&amp;"_"&amp;A140&amp;"（"&amp;B140&amp;"）"&amp;AA140&amp;".lnk",
  ""
)</f>
        <v>%USERPROFILE%\AppData\Roaming\Microsoft\Windows\SendTo\200_CreateRenameBat.vbs（リネーム用バッチ作成）.lnk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706</v>
      </c>
      <c r="B141" s="9" t="s">
        <v>843</v>
      </c>
      <c r="C141" s="9" t="s">
        <v>31</v>
      </c>
      <c r="D141" s="15" t="s">
        <v>40</v>
      </c>
      <c r="E141" s="26" t="s">
        <v>40</v>
      </c>
      <c r="F141" s="15" t="s">
        <v>0</v>
      </c>
      <c r="G141" s="15" t="s">
        <v>0</v>
      </c>
      <c r="H141" s="9" t="s">
        <v>551</v>
      </c>
      <c r="I141" s="15" t="s">
        <v>66</v>
      </c>
      <c r="J141" s="15" t="s">
        <v>66</v>
      </c>
      <c r="K141" s="15" t="s">
        <v>66</v>
      </c>
      <c r="L141" s="97" t="s">
        <v>878</v>
      </c>
      <c r="M141" s="98" t="s">
        <v>579</v>
      </c>
      <c r="N141" s="15" t="s">
        <v>66</v>
      </c>
      <c r="O141" s="26" t="s">
        <v>981</v>
      </c>
      <c r="P141" s="9" t="str">
        <f t="shared" si="10"/>
        <v/>
      </c>
      <c r="Q141" s="9" t="str">
        <f t="shared" si="11"/>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"%USERPROFILE%\AppData\Roaming\Microsoft\Windows\SendTo\200_CreateSymbolicLink.vbs（シンボリックリンク作成）.lnk" "C:\codes\vbs\tools\win\file_ope\CreateSymbolicLink.vbs" "" ""</v>
      </c>
      <c r="Z141" s="9" t="str">
        <f ca="1">IFERROR(
  VLOOKUP(
    $H141,
    shortcut設定!$F:$J,
    MATCH(
      "ProgramsIndex",
      shortcut設定!$F$12:$J$12,
      0
    ),
    FALSE
  ),
  ""
)</f>
        <v>200</v>
      </c>
      <c r="AA141" s="20" t="str">
        <f t="shared" si="12"/>
        <v/>
      </c>
      <c r="AB141" s="13" t="str">
        <f ca="1">IF(
  AND($A141&lt;&gt;"",$L141="○"),
  shortcut設定!$F$5&amp;"\"&amp;Z141&amp;"_"&amp;A141&amp;"（"&amp;B141&amp;"）"&amp;AA141&amp;".lnk",
  ""
)</f>
        <v>%USERPROFILE%\AppData\Roaming\Microsoft\Windows\SendTo\200_CreateSymbolicLink.vbs（シンボリックリンク作成）.lnk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707</v>
      </c>
      <c r="B142" s="9" t="s">
        <v>844</v>
      </c>
      <c r="C142" s="9" t="s">
        <v>105</v>
      </c>
      <c r="D142" s="15" t="s">
        <v>40</v>
      </c>
      <c r="E142" s="26" t="s">
        <v>40</v>
      </c>
      <c r="F142" s="15" t="s">
        <v>0</v>
      </c>
      <c r="G142" s="15" t="s">
        <v>0</v>
      </c>
      <c r="H142" s="9" t="s">
        <v>551</v>
      </c>
      <c r="I142" s="15" t="s">
        <v>66</v>
      </c>
      <c r="J142" s="15" t="s">
        <v>66</v>
      </c>
      <c r="K142" s="15" t="s">
        <v>66</v>
      </c>
      <c r="L142" s="97" t="s">
        <v>878</v>
      </c>
      <c r="M142" s="98" t="s">
        <v>579</v>
      </c>
      <c r="N142" s="15" t="s">
        <v>66</v>
      </c>
      <c r="O142" s="26" t="s">
        <v>981</v>
      </c>
      <c r="P142" s="9" t="str">
        <f t="shared" si="10"/>
        <v/>
      </c>
      <c r="Q142" s="9" t="str">
        <f t="shared" si="11"/>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"%USERPROFILE%\AppData\Roaming\Microsoft\Windows\SendTo\200_ExtractIfdef.vbs（C言語ifdef削除）.lnk" "C:\codes\vbs\tools\win\file_ope\ExtractIfdef.vbs" "" ""</v>
      </c>
      <c r="Z142" s="9" t="str">
        <f ca="1">IFERROR(
  VLOOKUP(
    $H142,
    shortcut設定!$F:$J,
    MATCH(
      "ProgramsIndex",
      shortcut設定!$F$12:$J$12,
      0
    ),
    FALSE
  ),
  ""
)</f>
        <v>200</v>
      </c>
      <c r="AA142" s="20" t="str">
        <f t="shared" si="12"/>
        <v/>
      </c>
      <c r="AB142" s="13" t="str">
        <f ca="1">IF(
  AND($A142&lt;&gt;"",$L142="○"),
  shortcut設定!$F$5&amp;"\"&amp;Z142&amp;"_"&amp;A142&amp;"（"&amp;B142&amp;"）"&amp;AA142&amp;".lnk",
  ""
)</f>
        <v>%USERPROFILE%\AppData\Roaming\Microsoft\Windows\SendTo\200_ExtractIfdef.vbs（C言語ifdef削除）.lnk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81" t="s">
        <v>708</v>
      </c>
      <c r="B143" s="81" t="s">
        <v>845</v>
      </c>
      <c r="C143" s="9" t="s">
        <v>106</v>
      </c>
      <c r="D143" s="15" t="s">
        <v>40</v>
      </c>
      <c r="E143" s="26" t="s">
        <v>40</v>
      </c>
      <c r="F143" s="15" t="s">
        <v>0</v>
      </c>
      <c r="G143" s="15" t="s">
        <v>0</v>
      </c>
      <c r="H143" s="9" t="s">
        <v>551</v>
      </c>
      <c r="I143" s="15" t="s">
        <v>66</v>
      </c>
      <c r="J143" s="15" t="s">
        <v>66</v>
      </c>
      <c r="K143" s="15" t="s">
        <v>66</v>
      </c>
      <c r="L143" s="97" t="s">
        <v>66</v>
      </c>
      <c r="M143" s="98" t="s">
        <v>579</v>
      </c>
      <c r="N143" s="15" t="s">
        <v>66</v>
      </c>
      <c r="O143" s="26" t="s">
        <v>981</v>
      </c>
      <c r="P143" s="9" t="str">
        <f t="shared" si="10"/>
        <v/>
      </c>
      <c r="Q143" s="9" t="str">
        <f t="shared" si="11"/>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IF(
  AND($A143&lt;&gt;"",$L143&lt;&gt;"-",$L143&lt;&gt;""),
  (
    """"&amp;shortcut設定!$F$7&amp;""""&amp;
    " """&amp;$AB143&amp;""""&amp;
    " """&amp;$C143&amp;""""&amp;
    IF($D143="-"," """""," """&amp;$D143&amp;"""")&amp;
    IF($E143="-"," """""," """&amp;$E143&amp;"""")
  ),
  ""
)</f>
        <v/>
      </c>
      <c r="Z143" s="9" t="str">
        <f ca="1">IFERROR(
  VLOOKUP(
    $H143,
    shortcut設定!$F:$J,
    MATCH(
      "ProgramsIndex",
      shortcut設定!$F$12:$J$12,
      0
    ),
    FALSE
  ),
  ""
)</f>
        <v>200</v>
      </c>
      <c r="AA143" s="20" t="str">
        <f t="shared" si="12"/>
        <v/>
      </c>
      <c r="AB143" s="13" t="str">
        <f>IF(
  AND($A143&lt;&gt;"",$L143="○"),
  shortcut設定!$F$5&amp;"\"&amp;Z143&amp;"_"&amp;A143&amp;"（"&amp;B143&amp;"）"&amp;AA143&amp;".lnk",
  ""
)</f>
        <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709</v>
      </c>
      <c r="B144" s="9" t="s">
        <v>846</v>
      </c>
      <c r="C144" s="9" t="s">
        <v>101</v>
      </c>
      <c r="D144" s="15" t="s">
        <v>40</v>
      </c>
      <c r="E144" s="26" t="s">
        <v>40</v>
      </c>
      <c r="F144" s="15" t="s">
        <v>0</v>
      </c>
      <c r="G144" s="15" t="s">
        <v>0</v>
      </c>
      <c r="H144" s="9" t="s">
        <v>551</v>
      </c>
      <c r="I144" s="15" t="s">
        <v>66</v>
      </c>
      <c r="J144" s="15" t="s">
        <v>66</v>
      </c>
      <c r="K144" s="15" t="s">
        <v>66</v>
      </c>
      <c r="L144" s="97" t="s">
        <v>878</v>
      </c>
      <c r="M144" s="98" t="s">
        <v>579</v>
      </c>
      <c r="N144" s="15" t="s">
        <v>66</v>
      </c>
      <c r="O144" s="26" t="s">
        <v>981</v>
      </c>
      <c r="P144" s="9" t="str">
        <f t="shared" si="10"/>
        <v/>
      </c>
      <c r="Q144" s="9" t="str">
        <f>IF(
  OR(
    $H144="-",
    COUNTIF(カテゴリ,$H144)&gt;0
  ),
  "",
  "★NG★"
)</f>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 ca="1">IF(
  AND($A144&lt;&gt;"",$L144&lt;&gt;"-",$L144&lt;&gt;""),
  (
    """"&amp;shortcut設定!$F$7&amp;""""&amp;
    " """&amp;$AB144&amp;""""&amp;
    " """&amp;$C144&amp;""""&amp;
    IF($D144="-"," """""," """&amp;$D144&amp;"""")&amp;
    IF($E144="-"," """""," """&amp;$E144&amp;"""")
  ),
  ""
)</f>
        <v>"C:\codes\vbs\command\CreateShortcutFile.vbs" "%USERPROFILE%\AppData\Roaming\Microsoft\Windows\SendTo\200_CopyToDir.vbs（フォルダファイルコピー）.lnk" "C:\codes\vbs\tools\win\file_ope\CopyToDir.vbs" "" ""</v>
      </c>
      <c r="Z144" s="9" t="str">
        <f ca="1">IFERROR(
  VLOOKUP(
    $H144,
    shortcut設定!$F:$J,
    MATCH(
      "ProgramsIndex",
      shortcut設定!$F$12:$J$12,
      0
    ),
    FALSE
  ),
  ""
)</f>
        <v>200</v>
      </c>
      <c r="AA144" s="20" t="str">
        <f t="shared" si="12"/>
        <v/>
      </c>
      <c r="AB144" s="13" t="str">
        <f ca="1">IF(
  AND($A144&lt;&gt;"",$L144="○"),
  shortcut設定!$F$5&amp;"\"&amp;Z144&amp;"_"&amp;A144&amp;"（"&amp;B144&amp;"）"&amp;AA144&amp;".lnk",
  ""
)</f>
        <v>%USERPROFILE%\AppData\Roaming\Microsoft\Windows\SendTo\200_CopyToDir.vbs（フォルダファイルコピー）.lnk</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710</v>
      </c>
      <c r="B145" s="9" t="s">
        <v>847</v>
      </c>
      <c r="C145" s="9" t="s">
        <v>107</v>
      </c>
      <c r="D145" s="15" t="s">
        <v>40</v>
      </c>
      <c r="E145" s="26" t="s">
        <v>40</v>
      </c>
      <c r="F145" s="15" t="s">
        <v>0</v>
      </c>
      <c r="G145" s="15" t="s">
        <v>0</v>
      </c>
      <c r="H145" s="9" t="s">
        <v>551</v>
      </c>
      <c r="I145" s="15" t="s">
        <v>66</v>
      </c>
      <c r="J145" s="15" t="s">
        <v>66</v>
      </c>
      <c r="K145" s="15" t="s">
        <v>66</v>
      </c>
      <c r="L145" s="97" t="s">
        <v>66</v>
      </c>
      <c r="M145" s="98" t="s">
        <v>579</v>
      </c>
      <c r="N145" s="15" t="s">
        <v>66</v>
      </c>
      <c r="O145" s="26" t="s">
        <v>981</v>
      </c>
      <c r="P145" s="9" t="str">
        <f t="shared" si="10"/>
        <v/>
      </c>
      <c r="Q145" s="9" t="str">
        <f t="shared" si="11"/>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12"/>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711</v>
      </c>
      <c r="B146" s="9" t="s">
        <v>848</v>
      </c>
      <c r="C146" s="9" t="s">
        <v>108</v>
      </c>
      <c r="D146" s="15" t="s">
        <v>40</v>
      </c>
      <c r="E146" s="26" t="s">
        <v>40</v>
      </c>
      <c r="F146" s="15" t="s">
        <v>573</v>
      </c>
      <c r="G146" s="15" t="s">
        <v>0</v>
      </c>
      <c r="H146" s="9" t="s">
        <v>551</v>
      </c>
      <c r="I146" s="15" t="s">
        <v>66</v>
      </c>
      <c r="J146" s="15" t="s">
        <v>66</v>
      </c>
      <c r="K146" s="15" t="s">
        <v>66</v>
      </c>
      <c r="L146" s="97" t="s">
        <v>66</v>
      </c>
      <c r="M146" s="98" t="s">
        <v>579</v>
      </c>
      <c r="N146" s="15" t="s">
        <v>66</v>
      </c>
      <c r="O146" s="26" t="s">
        <v>981</v>
      </c>
      <c r="P146" s="9" t="str">
        <f t="shared" si="10"/>
        <v/>
      </c>
      <c r="Q146" s="9" t="str">
        <f t="shared" si="11"/>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si="12"/>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712</v>
      </c>
      <c r="B147" s="9" t="s">
        <v>849</v>
      </c>
      <c r="C147" s="9" t="s">
        <v>109</v>
      </c>
      <c r="D147" s="15" t="s">
        <v>40</v>
      </c>
      <c r="E147" s="26" t="s">
        <v>40</v>
      </c>
      <c r="F147" s="15" t="s">
        <v>573</v>
      </c>
      <c r="G147" s="15" t="s">
        <v>0</v>
      </c>
      <c r="H147" s="9" t="s">
        <v>551</v>
      </c>
      <c r="I147" s="15" t="s">
        <v>66</v>
      </c>
      <c r="J147" s="15" t="s">
        <v>66</v>
      </c>
      <c r="K147" s="15" t="s">
        <v>66</v>
      </c>
      <c r="L147" s="97" t="s">
        <v>66</v>
      </c>
      <c r="M147" s="98" t="s">
        <v>579</v>
      </c>
      <c r="N147" s="15" t="s">
        <v>66</v>
      </c>
      <c r="O147" s="26" t="s">
        <v>981</v>
      </c>
      <c r="P147" s="9" t="str">
        <f t="shared" si="10"/>
        <v/>
      </c>
      <c r="Q147" s="9" t="str">
        <f t="shared" si="11"/>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12"/>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713</v>
      </c>
      <c r="B148" s="9" t="s">
        <v>850</v>
      </c>
      <c r="C148" s="9" t="s">
        <v>113</v>
      </c>
      <c r="D148" s="15" t="s">
        <v>40</v>
      </c>
      <c r="E148" s="26" t="s">
        <v>40</v>
      </c>
      <c r="F148" s="15" t="s">
        <v>0</v>
      </c>
      <c r="G148" s="15" t="s">
        <v>0</v>
      </c>
      <c r="H148" s="9" t="s">
        <v>551</v>
      </c>
      <c r="I148" s="15" t="s">
        <v>66</v>
      </c>
      <c r="J148" s="15" t="s">
        <v>66</v>
      </c>
      <c r="K148" s="15" t="s">
        <v>66</v>
      </c>
      <c r="L148" s="97" t="s">
        <v>66</v>
      </c>
      <c r="M148" s="98" t="s">
        <v>579</v>
      </c>
      <c r="N148" s="15" t="s">
        <v>66</v>
      </c>
      <c r="O148" s="26" t="s">
        <v>981</v>
      </c>
      <c r="P148" s="9" t="str">
        <f t="shared" si="10"/>
        <v/>
      </c>
      <c r="Q148" s="9" t="str">
        <f t="shared" si="11"/>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si="12"/>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714</v>
      </c>
      <c r="B149" s="9" t="s">
        <v>851</v>
      </c>
      <c r="C149" s="9" t="s">
        <v>116</v>
      </c>
      <c r="D149" s="15" t="s">
        <v>40</v>
      </c>
      <c r="E149" s="26" t="s">
        <v>40</v>
      </c>
      <c r="F149" s="15" t="s">
        <v>0</v>
      </c>
      <c r="G149" s="15" t="s">
        <v>0</v>
      </c>
      <c r="H149" s="9" t="s">
        <v>551</v>
      </c>
      <c r="I149" s="15" t="s">
        <v>66</v>
      </c>
      <c r="J149" s="15" t="s">
        <v>66</v>
      </c>
      <c r="K149" s="15" t="s">
        <v>66</v>
      </c>
      <c r="L149" s="97" t="s">
        <v>66</v>
      </c>
      <c r="M149" s="98" t="s">
        <v>579</v>
      </c>
      <c r="N149" s="15" t="s">
        <v>66</v>
      </c>
      <c r="O149" s="26" t="s">
        <v>981</v>
      </c>
      <c r="P149" s="9" t="str">
        <f t="shared" si="10"/>
        <v/>
      </c>
      <c r="Q149" s="9" t="str">
        <f>IF(
  OR(
    $H149="-",
    COUNTIF(カテゴリ,$H149)&gt;0
  ),
  "",
  "★NG★"
)</f>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IF(
  AND($A149&lt;&gt;"",$L149&lt;&gt;"-",$L149&lt;&gt;""),
  (
    """"&amp;shortcut設定!$F$7&amp;""""&amp;
    " """&amp;$AB149&amp;""""&amp;
    " """&amp;$C149&amp;""""&amp;
    IF($D149="-"," """""," """&amp;$D149&amp;"""")&amp;
    IF($E149="-"," """""," """&amp;$E149&amp;"""")
  ),
  ""
)</f>
        <v/>
      </c>
      <c r="Z149" s="9" t="str">
        <f ca="1">IFERROR(
  VLOOKUP(
    $H149,
    shortcut設定!$F:$J,
    MATCH(
      "ProgramsIndex",
      shortcut設定!$F$12:$J$12,
      0
    ),
    FALSE
  ),
  ""
)</f>
        <v>200</v>
      </c>
      <c r="AA149" s="20" t="str">
        <f t="shared" si="12"/>
        <v/>
      </c>
      <c r="AB149" s="13" t="str">
        <f>IF(
  AND($A149&lt;&gt;"",$L149="○"),
  shortcut設定!$F$5&amp;"\"&amp;Z149&amp;"_"&amp;A149&amp;"（"&amp;B149&amp;"）"&amp;AA149&amp;".lnk",
  ""
)</f>
        <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9" t="s">
        <v>715</v>
      </c>
      <c r="B150" s="9" t="s">
        <v>852</v>
      </c>
      <c r="C150" s="9" t="s">
        <v>114</v>
      </c>
      <c r="D150" s="15" t="s">
        <v>40</v>
      </c>
      <c r="E150" s="26" t="s">
        <v>40</v>
      </c>
      <c r="F150" s="15" t="s">
        <v>0</v>
      </c>
      <c r="G150" s="15" t="s">
        <v>0</v>
      </c>
      <c r="H150" s="9" t="s">
        <v>551</v>
      </c>
      <c r="I150" s="15" t="s">
        <v>66</v>
      </c>
      <c r="J150" s="15" t="s">
        <v>66</v>
      </c>
      <c r="K150" s="15" t="s">
        <v>66</v>
      </c>
      <c r="L150" s="97" t="s">
        <v>66</v>
      </c>
      <c r="M150" s="98" t="s">
        <v>579</v>
      </c>
      <c r="N150" s="15" t="s">
        <v>66</v>
      </c>
      <c r="O150" s="26" t="s">
        <v>981</v>
      </c>
      <c r="P150" s="9" t="str">
        <f t="shared" si="10"/>
        <v/>
      </c>
      <c r="Q150" s="9" t="str">
        <f t="shared" si="11"/>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IF(
  AND($A150&lt;&gt;"",$L150&lt;&gt;"-",$L150&lt;&gt;""),
  (
    """"&amp;shortcut設定!$F$7&amp;""""&amp;
    " """&amp;$AB150&amp;""""&amp;
    " """&amp;$C150&amp;""""&amp;
    IF($D150="-"," """""," """&amp;$D150&amp;"""")&amp;
    IF($E150="-"," """""," """&amp;$E150&amp;"""")
  ),
  ""
)</f>
        <v/>
      </c>
      <c r="Z150" s="9" t="str">
        <f ca="1">IFERROR(
  VLOOKUP(
    $H150,
    shortcut設定!$F:$J,
    MATCH(
      "ProgramsIndex",
      shortcut設定!$F$12:$J$12,
      0
    ),
    FALSE
  ),
  ""
)</f>
        <v>200</v>
      </c>
      <c r="AA150" s="20" t="str">
        <f t="shared" si="12"/>
        <v/>
      </c>
      <c r="AB150" s="13" t="str">
        <f>IF(
  AND($A150&lt;&gt;"",$L150="○"),
  shortcut設定!$F$5&amp;"\"&amp;Z150&amp;"_"&amp;A150&amp;"（"&amp;B150&amp;"）"&amp;AA150&amp;".lnk",
  ""
)</f>
        <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716</v>
      </c>
      <c r="B151" s="9" t="s">
        <v>853</v>
      </c>
      <c r="C151" s="9" t="s">
        <v>115</v>
      </c>
      <c r="D151" s="15" t="s">
        <v>40</v>
      </c>
      <c r="E151" s="26" t="s">
        <v>40</v>
      </c>
      <c r="F151" s="15" t="s">
        <v>0</v>
      </c>
      <c r="G151" s="15" t="s">
        <v>0</v>
      </c>
      <c r="H151" s="9" t="s">
        <v>551</v>
      </c>
      <c r="I151" s="15" t="s">
        <v>66</v>
      </c>
      <c r="J151" s="15" t="s">
        <v>66</v>
      </c>
      <c r="K151" s="15" t="s">
        <v>66</v>
      </c>
      <c r="L151" s="97" t="s">
        <v>66</v>
      </c>
      <c r="M151" s="98" t="s">
        <v>579</v>
      </c>
      <c r="N151" s="15" t="s">
        <v>66</v>
      </c>
      <c r="O151" s="26" t="s">
        <v>981</v>
      </c>
      <c r="P151" s="9" t="str">
        <f t="shared" si="10"/>
        <v/>
      </c>
      <c r="Q151" s="9" t="str">
        <f t="shared" si="11"/>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IF(
  AND($A151&lt;&gt;"",$L151&lt;&gt;"-",$L151&lt;&gt;""),
  (
    """"&amp;shortcut設定!$F$7&amp;""""&amp;
    " """&amp;$AB151&amp;""""&amp;
    " """&amp;$C151&amp;""""&amp;
    IF($D151="-"," """""," """&amp;$D151&amp;"""")&amp;
    IF($E151="-"," """""," """&amp;$E151&amp;"""")
  ),
  ""
)</f>
        <v/>
      </c>
      <c r="Z151" s="9" t="str">
        <f ca="1">IFERROR(
  VLOOKUP(
    $H151,
    shortcut設定!$F:$J,
    MATCH(
      "ProgramsIndex",
      shortcut設定!$F$12:$J$12,
      0
    ),
    FALSE
  ),
  ""
)</f>
        <v>200</v>
      </c>
      <c r="AA151" s="20" t="str">
        <f t="shared" si="12"/>
        <v/>
      </c>
      <c r="AB151" s="13" t="str">
        <f>IF(
  AND($A151&lt;&gt;"",$L151="○"),
  shortcut設定!$F$5&amp;"\"&amp;Z151&amp;"_"&amp;A151&amp;"（"&amp;B151&amp;"）"&amp;AA151&amp;".lnk",
  ""
)</f>
        <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9" t="s">
        <v>717</v>
      </c>
      <c r="B152" s="9" t="s">
        <v>854</v>
      </c>
      <c r="C152" s="9" t="s">
        <v>117</v>
      </c>
      <c r="D152" s="15" t="s">
        <v>40</v>
      </c>
      <c r="E152" s="26" t="s">
        <v>40</v>
      </c>
      <c r="F152" s="15" t="s">
        <v>0</v>
      </c>
      <c r="G152" s="15" t="s">
        <v>0</v>
      </c>
      <c r="H152" s="9" t="s">
        <v>551</v>
      </c>
      <c r="I152" s="15" t="s">
        <v>66</v>
      </c>
      <c r="J152" s="15" t="s">
        <v>66</v>
      </c>
      <c r="K152" s="15" t="s">
        <v>66</v>
      </c>
      <c r="L152" s="97" t="s">
        <v>66</v>
      </c>
      <c r="M152" s="98" t="s">
        <v>579</v>
      </c>
      <c r="N152" s="15" t="s">
        <v>66</v>
      </c>
      <c r="O152" s="26" t="s">
        <v>981</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IF(
  AND($A152&lt;&gt;"",$L152&lt;&gt;"-",$L152&lt;&gt;""),
  (
    """"&amp;shortcut設定!$F$7&amp;""""&amp;
    " """&amp;$AB152&amp;""""&amp;
    " """&amp;$C152&amp;""""&amp;
    IF($D152="-"," """""," """&amp;$D152&amp;"""")&amp;
    IF($E152="-"," """""," """&amp;$E152&amp;"""")
  ),
  ""
)</f>
        <v/>
      </c>
      <c r="Z152" s="9" t="str">
        <f ca="1">IFERROR(
  VLOOKUP(
    $H152,
    shortcut設定!$F:$J,
    MATCH(
      "ProgramsIndex",
      shortcut設定!$F$12:$J$12,
      0
    ),
    FALSE
  ),
  ""
)</f>
        <v>200</v>
      </c>
      <c r="AA152" s="20" t="str">
        <f t="shared" si="12"/>
        <v/>
      </c>
      <c r="AB152" s="13" t="str">
        <f>IF(
  AND($A152&lt;&gt;"",$L152="○"),
  shortcut設定!$F$5&amp;"\"&amp;Z152&amp;"_"&amp;A152&amp;"（"&amp;B152&amp;"）"&amp;AA152&amp;".lnk",
  ""
)</f>
        <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718</v>
      </c>
      <c r="B153" s="9" t="s">
        <v>855</v>
      </c>
      <c r="C153" s="9" t="s">
        <v>118</v>
      </c>
      <c r="D153" s="15" t="s">
        <v>40</v>
      </c>
      <c r="E153" s="26" t="s">
        <v>40</v>
      </c>
      <c r="F153" s="15" t="s">
        <v>0</v>
      </c>
      <c r="G153" s="15" t="s">
        <v>0</v>
      </c>
      <c r="H153" s="9" t="s">
        <v>551</v>
      </c>
      <c r="I153" s="15" t="s">
        <v>66</v>
      </c>
      <c r="J153" s="15" t="s">
        <v>66</v>
      </c>
      <c r="K153" s="15" t="s">
        <v>66</v>
      </c>
      <c r="L153" s="97" t="s">
        <v>878</v>
      </c>
      <c r="M153" s="98" t="s">
        <v>579</v>
      </c>
      <c r="N153" s="15" t="s">
        <v>66</v>
      </c>
      <c r="O153" s="26" t="s">
        <v>981</v>
      </c>
      <c r="P153" s="9" t="str">
        <f t="shared" si="10"/>
        <v/>
      </c>
      <c r="Q153" s="9" t="str">
        <f t="shared" si="11"/>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"%USERPROFILE%\AppData\Roaming\Microsoft\Windows\SendTo\200_OutputFileInfo.vbs（ファイル情報出力）.lnk" "C:\codes\vbs\tools\win\file_info\OutputFileInfo.vbs" "" ""</v>
      </c>
      <c r="Z153" s="9" t="str">
        <f ca="1">IFERROR(
  VLOOKUP(
    $H153,
    shortcut設定!$F:$J,
    MATCH(
      "ProgramsIndex",
      shortcut設定!$F$12:$J$12,
      0
    ),
    FALSE
  ),
  ""
)</f>
        <v>200</v>
      </c>
      <c r="AA153" s="20" t="str">
        <f t="shared" si="12"/>
        <v/>
      </c>
      <c r="AB153" s="13" t="str">
        <f ca="1">IF(
  AND($A153&lt;&gt;"",$L153="○"),
  shortcut設定!$F$5&amp;"\"&amp;Z153&amp;"_"&amp;A153&amp;"（"&amp;B153&amp;"）"&amp;AA153&amp;".lnk",
  ""
)</f>
        <v>%USERPROFILE%\AppData\Roaming\Microsoft\Windows\SendTo\200_OutputFileInfo.vbs（ファイル情報出力）.lnk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9" t="s">
        <v>719</v>
      </c>
      <c r="B154" s="9" t="s">
        <v>856</v>
      </c>
      <c r="C154" s="9" t="s">
        <v>119</v>
      </c>
      <c r="D154" s="15" t="s">
        <v>40</v>
      </c>
      <c r="E154" s="26" t="s">
        <v>40</v>
      </c>
      <c r="F154" s="15" t="s">
        <v>0</v>
      </c>
      <c r="G154" s="15" t="s">
        <v>0</v>
      </c>
      <c r="H154" s="9" t="s">
        <v>551</v>
      </c>
      <c r="I154" s="15" t="s">
        <v>66</v>
      </c>
      <c r="J154" s="15" t="s">
        <v>66</v>
      </c>
      <c r="K154" s="15" t="s">
        <v>66</v>
      </c>
      <c r="L154" s="97" t="s">
        <v>66</v>
      </c>
      <c r="M154" s="98" t="s">
        <v>579</v>
      </c>
      <c r="N154" s="15" t="s">
        <v>66</v>
      </c>
      <c r="O154" s="26" t="s">
        <v>981</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720</v>
      </c>
      <c r="B155" s="9" t="s">
        <v>857</v>
      </c>
      <c r="C155" s="9" t="s">
        <v>120</v>
      </c>
      <c r="D155" s="15" t="s">
        <v>40</v>
      </c>
      <c r="E155" s="26" t="s">
        <v>40</v>
      </c>
      <c r="F155" s="15" t="s">
        <v>0</v>
      </c>
      <c r="G155" s="15" t="s">
        <v>0</v>
      </c>
      <c r="H155" s="9" t="s">
        <v>551</v>
      </c>
      <c r="I155" s="15" t="s">
        <v>66</v>
      </c>
      <c r="J155" s="15" t="s">
        <v>66</v>
      </c>
      <c r="K155" s="15" t="s">
        <v>66</v>
      </c>
      <c r="L155" s="97" t="s">
        <v>66</v>
      </c>
      <c r="M155" s="98" t="s">
        <v>579</v>
      </c>
      <c r="N155" s="15" t="s">
        <v>66</v>
      </c>
      <c r="O155" s="26" t="s">
        <v>981</v>
      </c>
      <c r="P155" s="9" t="str">
        <f t="shared" si="10"/>
        <v/>
      </c>
      <c r="Q155" s="9" t="str">
        <f t="shared" si="11"/>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IF(
  AND($A155&lt;&gt;"",$L155&lt;&gt;"-",$L155&lt;&gt;""),
  (
    """"&amp;shortcut設定!$F$7&amp;""""&amp;
    " """&amp;$AB155&amp;""""&amp;
    " """&amp;$C155&amp;""""&amp;
    IF($D155="-"," """""," """&amp;$D155&amp;"""")&amp;
    IF($E155="-"," """""," """&amp;$E155&amp;"""")
  ),
  ""
)</f>
        <v/>
      </c>
      <c r="Z155" s="9" t="str">
        <f ca="1">IFERROR(
  VLOOKUP(
    $H155,
    shortcut設定!$F:$J,
    MATCH(
      "ProgramsIndex",
      shortcut設定!$F$12:$J$12,
      0
    ),
    FALSE
  ),
  ""
)</f>
        <v>200</v>
      </c>
      <c r="AA155" s="20" t="str">
        <f t="shared" si="12"/>
        <v/>
      </c>
      <c r="AB155" s="13" t="str">
        <f>IF(
  AND($A155&lt;&gt;"",$L155="○"),
  shortcut設定!$F$5&amp;"\"&amp;Z155&amp;"_"&amp;A155&amp;"（"&amp;B155&amp;"）"&amp;AA155&amp;".lnk",
  ""
)</f>
        <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721</v>
      </c>
      <c r="B156" s="9" t="s">
        <v>858</v>
      </c>
      <c r="C156" s="9" t="s">
        <v>121</v>
      </c>
      <c r="D156" s="15" t="s">
        <v>40</v>
      </c>
      <c r="E156" s="26" t="s">
        <v>40</v>
      </c>
      <c r="F156" s="15" t="s">
        <v>0</v>
      </c>
      <c r="G156" s="15" t="s">
        <v>0</v>
      </c>
      <c r="H156" s="9" t="s">
        <v>551</v>
      </c>
      <c r="I156" s="15" t="s">
        <v>66</v>
      </c>
      <c r="J156" s="15" t="s">
        <v>66</v>
      </c>
      <c r="K156" s="15" t="s">
        <v>66</v>
      </c>
      <c r="L156" s="97" t="s">
        <v>66</v>
      </c>
      <c r="M156" s="98" t="s">
        <v>579</v>
      </c>
      <c r="N156" s="15" t="s">
        <v>66</v>
      </c>
      <c r="O156" s="26" t="s">
        <v>981</v>
      </c>
      <c r="P156" s="9" t="str">
        <f t="shared" si="10"/>
        <v/>
      </c>
      <c r="Q156" s="9" t="str">
        <f t="shared" si="11"/>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722</v>
      </c>
      <c r="B157" s="9" t="s">
        <v>859</v>
      </c>
      <c r="C157" s="9" t="s">
        <v>122</v>
      </c>
      <c r="D157" s="15" t="s">
        <v>40</v>
      </c>
      <c r="E157" s="26" t="s">
        <v>40</v>
      </c>
      <c r="F157" s="15" t="s">
        <v>0</v>
      </c>
      <c r="G157" s="15" t="s">
        <v>28</v>
      </c>
      <c r="H157" s="9" t="s">
        <v>551</v>
      </c>
      <c r="I157" s="15" t="s">
        <v>66</v>
      </c>
      <c r="J157" s="15" t="s">
        <v>66</v>
      </c>
      <c r="K157" s="15" t="s">
        <v>66</v>
      </c>
      <c r="L157" s="97" t="s">
        <v>66</v>
      </c>
      <c r="M157" s="98" t="s">
        <v>579</v>
      </c>
      <c r="N157" s="15" t="s">
        <v>66</v>
      </c>
      <c r="O157" s="26" t="s">
        <v>981</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723</v>
      </c>
      <c r="B158" s="9" t="s">
        <v>860</v>
      </c>
      <c r="C158" s="9" t="s">
        <v>123</v>
      </c>
      <c r="D158" s="15" t="s">
        <v>40</v>
      </c>
      <c r="E158" s="26" t="s">
        <v>40</v>
      </c>
      <c r="F158" s="15" t="s">
        <v>0</v>
      </c>
      <c r="G158" s="15" t="s">
        <v>0</v>
      </c>
      <c r="H158" s="9" t="s">
        <v>551</v>
      </c>
      <c r="I158" s="15" t="s">
        <v>66</v>
      </c>
      <c r="J158" s="15" t="s">
        <v>66</v>
      </c>
      <c r="K158" s="15" t="s">
        <v>66</v>
      </c>
      <c r="L158" s="97" t="s">
        <v>878</v>
      </c>
      <c r="M158" s="98" t="s">
        <v>580</v>
      </c>
      <c r="N158" s="15" t="s">
        <v>66</v>
      </c>
      <c r="O158" s="26" t="s">
        <v>981</v>
      </c>
      <c r="P158" s="9" t="str">
        <f t="shared" si="10"/>
        <v/>
      </c>
      <c r="Q158" s="9" t="str">
        <f t="shared" si="11"/>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 ca="1">IF(
  AND($A158&lt;&gt;"",$L158&lt;&gt;"-",$L158&lt;&gt;""),
  (
    """"&amp;shortcut設定!$F$7&amp;""""&amp;
    " """&amp;$AB158&amp;""""&amp;
    " """&amp;$C158&amp;""""&amp;
    IF($D158="-"," """""," """&amp;$D158&amp;"""")&amp;
    IF($E158="-"," """""," """&amp;$E158&amp;"""")
  ),
  ""
)</f>
        <v>"C:\codes\vbs\command\CreateShortcutFile.vbs" "%USERPROFILE%\AppData\Roaming\Microsoft\Windows\SendTo\200_CompareWithWinmerge.vbs（ファイル比較＠Winmerge） (&amp;D).lnk" "C:\codes\vbs\tools\wimmerge\CompareWithWinmerge.vbs" "" ""</v>
      </c>
      <c r="Z158" s="9" t="str">
        <f ca="1">IFERROR(
  VLOOKUP(
    $H158,
    shortcut設定!$F:$J,
    MATCH(
      "ProgramsIndex",
      shortcut設定!$F$12:$J$12,
      0
    ),
    FALSE
  ),
  ""
)</f>
        <v>200</v>
      </c>
      <c r="AA158" s="20" t="str">
        <f>IF(AND($M158&lt;&gt;"",$M158&lt;&gt;"-")," (&amp;"&amp;$M158&amp;")","")</f>
        <v xml:space="preserve"> (&amp;D)</v>
      </c>
      <c r="AB158" s="13" t="str">
        <f ca="1">IF(
  AND($A158&lt;&gt;"",$L158="○"),
  shortcut設定!$F$5&amp;"\"&amp;Z158&amp;"_"&amp;A158&amp;"（"&amp;B158&amp;"）"&amp;AA158&amp;".lnk",
  ""
)</f>
        <v>%USERPROFILE%\AppData\Roaming\Microsoft\Windows\SendTo\200_CompareWithWinmerge.vbs（ファイル比較＠Winmerge） (&amp;D).lnk</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724</v>
      </c>
      <c r="B159" s="9" t="s">
        <v>861</v>
      </c>
      <c r="C159" s="9" t="s">
        <v>124</v>
      </c>
      <c r="D159" s="15" t="s">
        <v>40</v>
      </c>
      <c r="E159" s="26" t="s">
        <v>40</v>
      </c>
      <c r="F159" s="15" t="s">
        <v>0</v>
      </c>
      <c r="G159" s="15" t="s">
        <v>0</v>
      </c>
      <c r="H159" s="9" t="s">
        <v>551</v>
      </c>
      <c r="I159" s="15" t="s">
        <v>66</v>
      </c>
      <c r="J159" s="15" t="s">
        <v>66</v>
      </c>
      <c r="K159" s="15" t="s">
        <v>66</v>
      </c>
      <c r="L159" s="97" t="s">
        <v>878</v>
      </c>
      <c r="M159" s="98" t="s">
        <v>579</v>
      </c>
      <c r="N159" s="15" t="s">
        <v>66</v>
      </c>
      <c r="O159" s="26" t="s">
        <v>981</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 ca="1">IF(
  AND($A159&lt;&gt;"",$L159&lt;&gt;"-",$L159&lt;&gt;""),
  (
    """"&amp;shortcut設定!$F$7&amp;""""&amp;
    " """&amp;$AB159&amp;""""&amp;
    " """&amp;$C159&amp;""""&amp;
    IF($D159="-"," """""," """&amp;$D159&amp;"""")&amp;
    IF($E159="-"," """""," """&amp;$E159&amp;"""")
  ),
  ""
)</f>
        <v>"C:\codes\vbs\command\CreateShortcutFile.vbs" "%USERPROFILE%\AppData\Roaming\Microsoft\Windows\SendTo\200_OpenAllFilesWithVim.vbs（全ファイル開く＠Vim）.lnk" "C:\codes\vbs\tools\vim\OpenAllFilesWithVim.vbs" "" ""</v>
      </c>
      <c r="Z159" s="9" t="str">
        <f ca="1">IFERROR(
  VLOOKUP(
    $H159,
    shortcut設定!$F:$J,
    MATCH(
      "ProgramsIndex",
      shortcut設定!$F$12:$J$12,
      0
    ),
    FALSE
  ),
  ""
)</f>
        <v>200</v>
      </c>
      <c r="AA159" s="20" t="str">
        <f t="shared" ref="AA159:AA182" si="13">IF(AND($M159&lt;&gt;"",$M159&lt;&gt;"-")," (&amp;"&amp;$M159&amp;")","")</f>
        <v/>
      </c>
      <c r="AB159" s="13" t="str">
        <f ca="1">IF(
  AND($A159&lt;&gt;"",$L159="○"),
  shortcut設定!$F$5&amp;"\"&amp;Z159&amp;"_"&amp;A159&amp;"（"&amp;B159&amp;"）"&amp;AA159&amp;".lnk",
  ""
)</f>
        <v>%USERPROFILE%\AppData\Roaming\Microsoft\Windows\SendTo\200_OpenAllFilesWithVim.vbs（全ファイル開く＠Vim）.lnk</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725</v>
      </c>
      <c r="B160" s="9" t="s">
        <v>862</v>
      </c>
      <c r="C160" s="9" t="s">
        <v>125</v>
      </c>
      <c r="D160" s="15" t="s">
        <v>40</v>
      </c>
      <c r="E160" s="26" t="s">
        <v>40</v>
      </c>
      <c r="F160" s="15" t="s">
        <v>0</v>
      </c>
      <c r="G160" s="15" t="s">
        <v>0</v>
      </c>
      <c r="H160" s="9" t="s">
        <v>551</v>
      </c>
      <c r="I160" s="15" t="s">
        <v>66</v>
      </c>
      <c r="J160" s="15" t="s">
        <v>66</v>
      </c>
      <c r="K160" s="15" t="s">
        <v>66</v>
      </c>
      <c r="L160" s="97" t="s">
        <v>66</v>
      </c>
      <c r="M160" s="98" t="s">
        <v>579</v>
      </c>
      <c r="N160" s="15" t="s">
        <v>66</v>
      </c>
      <c r="O160" s="26" t="s">
        <v>981</v>
      </c>
      <c r="P160" s="9" t="str">
        <f t="shared" si="10"/>
        <v/>
      </c>
      <c r="Q160" s="9" t="str">
        <f t="shared" si="11"/>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13"/>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726</v>
      </c>
      <c r="B161" s="9" t="s">
        <v>863</v>
      </c>
      <c r="C161" s="9" t="s">
        <v>126</v>
      </c>
      <c r="D161" s="15" t="s">
        <v>40</v>
      </c>
      <c r="E161" s="26" t="s">
        <v>40</v>
      </c>
      <c r="F161" s="15" t="s">
        <v>0</v>
      </c>
      <c r="G161" s="15" t="s">
        <v>0</v>
      </c>
      <c r="H161" s="9" t="s">
        <v>551</v>
      </c>
      <c r="I161" s="15" t="s">
        <v>66</v>
      </c>
      <c r="J161" s="15" t="s">
        <v>66</v>
      </c>
      <c r="K161" s="15" t="s">
        <v>66</v>
      </c>
      <c r="L161" s="97" t="s">
        <v>878</v>
      </c>
      <c r="M161" s="98" t="s">
        <v>581</v>
      </c>
      <c r="N161" s="15" t="s">
        <v>66</v>
      </c>
      <c r="O161" s="26" t="s">
        <v>981</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 ca="1">IF(
  AND($A161&lt;&gt;"",$L161&lt;&gt;"-",$L161&lt;&gt;""),
  (
    """"&amp;shortcut設定!$F$7&amp;""""&amp;
    " """&amp;$AB161&amp;""""&amp;
    " """&amp;$C161&amp;""""&amp;
    IF($D161="-"," """""," """&amp;$D161&amp;"""")&amp;
    IF($E161="-"," """""," """&amp;$E161&amp;"""")
  ),
  ""
)</f>
        <v>"C:\codes\vbs\command\CreateShortcutFile.vbs" "%USERPROFILE%\AppData\Roaming\Microsoft\Windows\SendTo\200_UnzipFile.vbs（Zip解凍） (&amp;U).lnk" "C:\codes\vbs\tools\7zip\UnzipFile.vbs" "" ""</v>
      </c>
      <c r="Z161" s="9" t="str">
        <f ca="1">IFERROR(
  VLOOKUP(
    $H161,
    shortcut設定!$F:$J,
    MATCH(
      "ProgramsIndex",
      shortcut設定!$F$12:$J$12,
      0
    ),
    FALSE
  ),
  ""
)</f>
        <v>200</v>
      </c>
      <c r="AA161" s="20" t="str">
        <f t="shared" si="13"/>
        <v xml:space="preserve"> (&amp;U)</v>
      </c>
      <c r="AB161" s="13" t="str">
        <f ca="1">IF(
  AND($A161&lt;&gt;"",$L161="○"),
  shortcut設定!$F$5&amp;"\"&amp;Z161&amp;"_"&amp;A161&amp;"（"&amp;B161&amp;"）"&amp;AA161&amp;".lnk",
  ""
)</f>
        <v>%USERPROFILE%\AppData\Roaming\Microsoft\Windows\SendTo\200_UnzipFile.vbs（Zip解凍） (&amp;U).lnk</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727</v>
      </c>
      <c r="B162" s="9" t="s">
        <v>864</v>
      </c>
      <c r="C162" s="9" t="s">
        <v>127</v>
      </c>
      <c r="D162" s="15" t="s">
        <v>40</v>
      </c>
      <c r="E162" s="26" t="s">
        <v>40</v>
      </c>
      <c r="F162" s="15" t="s">
        <v>0</v>
      </c>
      <c r="G162" s="15" t="s">
        <v>0</v>
      </c>
      <c r="H162" s="9" t="s">
        <v>551</v>
      </c>
      <c r="I162" s="15" t="s">
        <v>66</v>
      </c>
      <c r="J162" s="15" t="s">
        <v>66</v>
      </c>
      <c r="K162" s="15" t="s">
        <v>66</v>
      </c>
      <c r="L162" s="97" t="s">
        <v>878</v>
      </c>
      <c r="M162" s="98" t="s">
        <v>582</v>
      </c>
      <c r="N162" s="15" t="s">
        <v>66</v>
      </c>
      <c r="O162" s="26" t="s">
        <v>981</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 ca="1">IF(
  AND($A162&lt;&gt;"",$L162&lt;&gt;"-",$L162&lt;&gt;""),
  (
    """"&amp;shortcut設定!$F$7&amp;""""&amp;
    " """&amp;$AB162&amp;""""&amp;
    " """&amp;$C162&amp;""""&amp;
    IF($D162="-"," """""," """&amp;$D162&amp;"""")&amp;
    IF($E162="-"," """""," """&amp;$E162&amp;"""")
  ),
  ""
)</f>
        <v>"C:\codes\vbs\command\CreateShortcutFile.vbs" "%USERPROFILE%\AppData\Roaming\Microsoft\Windows\SendTo\200_ZipFile.vbs（Zip圧縮） (&amp;Z).lnk" "C:\codes\vbs\tools\7zip\ZipFile.vbs" "" ""</v>
      </c>
      <c r="Z162" s="9" t="str">
        <f ca="1">IFERROR(
  VLOOKUP(
    $H162,
    shortcut設定!$F:$J,
    MATCH(
      "ProgramsIndex",
      shortcut設定!$F$12:$J$12,
      0
    ),
    FALSE
  ),
  ""
)</f>
        <v>200</v>
      </c>
      <c r="AA162" s="20" t="str">
        <f t="shared" si="13"/>
        <v xml:space="preserve"> (&amp;Z)</v>
      </c>
      <c r="AB162" s="13" t="str">
        <f ca="1">IF(
  AND($A162&lt;&gt;"",$L162="○"),
  shortcut設定!$F$5&amp;"\"&amp;Z162&amp;"_"&amp;A162&amp;"（"&amp;B162&amp;"）"&amp;AA162&amp;".lnk",
  ""
)</f>
        <v>%USERPROFILE%\AppData\Roaming\Microsoft\Windows\SendTo\200_ZipFile.vbs（Zip圧縮） (&amp;Z).lnk</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728</v>
      </c>
      <c r="B163" s="9" t="s">
        <v>865</v>
      </c>
      <c r="C163" s="9" t="s">
        <v>128</v>
      </c>
      <c r="D163" s="15" t="s">
        <v>40</v>
      </c>
      <c r="E163" s="26" t="s">
        <v>40</v>
      </c>
      <c r="F163" s="15" t="s">
        <v>0</v>
      </c>
      <c r="G163" s="15" t="s">
        <v>0</v>
      </c>
      <c r="H163" s="9" t="s">
        <v>551</v>
      </c>
      <c r="I163" s="15" t="s">
        <v>66</v>
      </c>
      <c r="J163" s="15" t="s">
        <v>66</v>
      </c>
      <c r="K163" s="15" t="s">
        <v>66</v>
      </c>
      <c r="L163" s="97" t="s">
        <v>878</v>
      </c>
      <c r="M163" s="98" t="s">
        <v>579</v>
      </c>
      <c r="N163" s="15" t="s">
        <v>66</v>
      </c>
      <c r="O163" s="26" t="s">
        <v>981</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 ca="1">IF(
  AND($A163&lt;&gt;"",$L163&lt;&gt;"-",$L163&lt;&gt;""),
  (
    """"&amp;shortcut設定!$F$7&amp;""""&amp;
    " """&amp;$AB163&amp;""""&amp;
    " """&amp;$C163&amp;""""&amp;
    IF($D163="-"," """""," """&amp;$D163&amp;"""")&amp;
    IF($E163="-"," """""," """&amp;$E163&amp;"""")
  ),
  ""
)</f>
        <v>"C:\codes\vbs\command\CreateShortcutFile.vbs" "%USERPROFILE%\AppData\Roaming\Microsoft\Windows\SendTo\200_ZipPasswordFile.vbs（Zipパスワード圧縮）.lnk" "C:\codes\vbs\tools\7zip\ZipPasswordFile.vbs" "" ""</v>
      </c>
      <c r="Z163" s="9" t="str">
        <f ca="1">IFERROR(
  VLOOKUP(
    $H163,
    shortcut設定!$F:$J,
    MATCH(
      "ProgramsIndex",
      shortcut設定!$F$12:$J$12,
      0
    ),
    FALSE
  ),
  ""
)</f>
        <v>200</v>
      </c>
      <c r="AA163" s="20" t="str">
        <f t="shared" si="13"/>
        <v/>
      </c>
      <c r="AB163" s="13" t="str">
        <f ca="1">IF(
  AND($A163&lt;&gt;"",$L163="○"),
  shortcut設定!$F$5&amp;"\"&amp;Z163&amp;"_"&amp;A163&amp;"（"&amp;B163&amp;"）"&amp;AA163&amp;".lnk",
  ""
)</f>
        <v>%USERPROFILE%\AppData\Roaming\Microsoft\Windows\SendTo\200_ZipPasswordFile.vbs（Zipパスワード圧縮）.lnk</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729</v>
      </c>
      <c r="B164" s="9" t="s">
        <v>866</v>
      </c>
      <c r="C164" s="9" t="s">
        <v>574</v>
      </c>
      <c r="D164" s="15" t="s">
        <v>40</v>
      </c>
      <c r="E164" s="26" t="s">
        <v>40</v>
      </c>
      <c r="F164" s="15" t="s">
        <v>0</v>
      </c>
      <c r="G164" s="15" t="s">
        <v>0</v>
      </c>
      <c r="H164" s="9" t="s">
        <v>551</v>
      </c>
      <c r="I164" s="15" t="s">
        <v>66</v>
      </c>
      <c r="J164" s="15" t="s">
        <v>66</v>
      </c>
      <c r="K164" s="15" t="s">
        <v>66</v>
      </c>
      <c r="L164" s="97" t="s">
        <v>66</v>
      </c>
      <c r="M164" s="98" t="s">
        <v>579</v>
      </c>
      <c r="N164" s="15" t="s">
        <v>66</v>
      </c>
      <c r="O164" s="26" t="s">
        <v>981</v>
      </c>
      <c r="P164" s="9" t="str">
        <f t="shared" ref="P164:P182" si="14">IF(
  AND(
    $A164&lt;&gt;"",
    COUNTIF(C:C,$A164)&gt;1
  ),
  "★NG★",
  ""
)</f>
        <v/>
      </c>
      <c r="Q164" s="9" t="str">
        <f t="shared" ref="Q164:Q182" si="15">IF(
  OR(
    $H164="-",
    COUNTIF(カテゴリ,$H164)&gt;0
  ),
  "",
  "★NG★"
)</f>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IF(
  AND($A164&lt;&gt;"",$L164&lt;&gt;"-",$L164&lt;&gt;""),
  (
    """"&amp;shortcut設定!$F$7&amp;""""&amp;
    " """&amp;$AB164&amp;""""&amp;
    " """&amp;$C164&amp;""""&amp;
    IF($D164="-"," """""," """&amp;$D164&amp;"""")&amp;
    IF($E164="-"," """""," """&amp;$E164&amp;"""")
  ),
  ""
)</f>
        <v/>
      </c>
      <c r="Z164" s="9" t="str">
        <f ca="1">IFERROR(
  VLOOKUP(
    $H164,
    shortcut設定!$F:$J,
    MATCH(
      "ProgramsIndex",
      shortcut設定!$F$12:$J$12,
      0
    ),
    FALSE
  ),
  ""
)</f>
        <v>200</v>
      </c>
      <c r="AA164" s="20" t="str">
        <f t="shared" si="13"/>
        <v/>
      </c>
      <c r="AB164" s="13" t="str">
        <f>IF(
  AND($A164&lt;&gt;"",$L164="○"),
  shortcut設定!$F$5&amp;"\"&amp;Z164&amp;"_"&amp;A164&amp;"（"&amp;B164&amp;"）"&amp;AA164&amp;".lnk",
  ""
)</f>
        <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730</v>
      </c>
      <c r="B165" s="9" t="s">
        <v>867</v>
      </c>
      <c r="C165" s="9" t="s">
        <v>557</v>
      </c>
      <c r="D165" s="15" t="s">
        <v>40</v>
      </c>
      <c r="E165" s="26" t="s">
        <v>40</v>
      </c>
      <c r="F165" s="15" t="s">
        <v>28</v>
      </c>
      <c r="G165" s="15" t="s">
        <v>0</v>
      </c>
      <c r="H165" s="9" t="s">
        <v>551</v>
      </c>
      <c r="I165" s="15" t="s">
        <v>66</v>
      </c>
      <c r="J165" s="15" t="s">
        <v>66</v>
      </c>
      <c r="K165" s="15" t="s">
        <v>66</v>
      </c>
      <c r="L165" s="97" t="s">
        <v>66</v>
      </c>
      <c r="M165" s="98" t="s">
        <v>579</v>
      </c>
      <c r="N165" s="15" t="s">
        <v>40</v>
      </c>
      <c r="O165" s="26" t="s">
        <v>981</v>
      </c>
      <c r="P165" s="9" t="str">
        <f t="shared" si="14"/>
        <v/>
      </c>
      <c r="Q165" s="9" t="str">
        <f t="shared" si="15"/>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13"/>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731</v>
      </c>
      <c r="B166" s="9" t="s">
        <v>868</v>
      </c>
      <c r="C166" s="9" t="s">
        <v>558</v>
      </c>
      <c r="D166" s="15" t="s">
        <v>40</v>
      </c>
      <c r="E166" s="26" t="s">
        <v>40</v>
      </c>
      <c r="F166" s="15" t="s">
        <v>0</v>
      </c>
      <c r="G166" s="15" t="s">
        <v>0</v>
      </c>
      <c r="H166" s="9" t="s">
        <v>551</v>
      </c>
      <c r="I166" s="15" t="s">
        <v>66</v>
      </c>
      <c r="J166" s="15" t="s">
        <v>879</v>
      </c>
      <c r="K166" s="15" t="s">
        <v>66</v>
      </c>
      <c r="L166" s="97" t="s">
        <v>66</v>
      </c>
      <c r="M166" s="98" t="s">
        <v>579</v>
      </c>
      <c r="N166" s="15" t="s">
        <v>66</v>
      </c>
      <c r="O166" s="26" t="s">
        <v>981</v>
      </c>
      <c r="P166" s="9" t="str">
        <f t="shared" si="14"/>
        <v/>
      </c>
      <c r="Q166" s="9" t="str">
        <f t="shared" si="15"/>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66" s="14" t="str">
        <f>IF(
  AND($A166&lt;&gt;"",$J166&lt;&gt;"-",$J166&lt;&gt;""),
  shortcut設定!$F$4&amp;"\"&amp;shortcut設定!$F$8&amp;"\"&amp;$J166&amp;"（"&amp;$B166&amp;"）.lnk",
  ""
)</f>
        <v>%USERPROFILE%\AppData\Roaming\Microsoft\Windows\Start Menu\Programs\$QuickAccess\ttw（SSH接続toWSL2＠Teraterm）.lnk</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13"/>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732</v>
      </c>
      <c r="B167" s="9" t="s">
        <v>868</v>
      </c>
      <c r="C167" s="9" t="s">
        <v>129</v>
      </c>
      <c r="D167" s="15" t="s">
        <v>40</v>
      </c>
      <c r="E167" s="26" t="s">
        <v>40</v>
      </c>
      <c r="F167" s="15" t="s">
        <v>0</v>
      </c>
      <c r="G167" s="15" t="s">
        <v>0</v>
      </c>
      <c r="H167" s="9" t="s">
        <v>551</v>
      </c>
      <c r="I167" s="15" t="s">
        <v>66</v>
      </c>
      <c r="J167" s="15" t="s">
        <v>66</v>
      </c>
      <c r="K167" s="15" t="s">
        <v>66</v>
      </c>
      <c r="L167" s="97" t="s">
        <v>66</v>
      </c>
      <c r="M167" s="98" t="s">
        <v>579</v>
      </c>
      <c r="N167" s="15" t="s">
        <v>66</v>
      </c>
      <c r="O167" s="26" t="s">
        <v>981</v>
      </c>
      <c r="P167" s="9" t="str">
        <f t="shared" si="14"/>
        <v/>
      </c>
      <c r="Q167" s="9" t="str">
        <f t="shared" si="15"/>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IF(
  AND($A167&lt;&gt;"",$L167&lt;&gt;"-",$L167&lt;&gt;""),
  (
    """"&amp;shortcut設定!$F$7&amp;""""&amp;
    " """&amp;$AB167&amp;""""&amp;
    " """&amp;$C167&amp;""""&amp;
    IF($D167="-"," """""," """&amp;$D167&amp;"""")&amp;
    IF($E167="-"," """""," """&amp;$E167&amp;"""")
  ),
  ""
)</f>
        <v/>
      </c>
      <c r="Z167" s="9" t="str">
        <f ca="1">IFERROR(
  VLOOKUP(
    $H167,
    shortcut設定!$F:$J,
    MATCH(
      "ProgramsIndex",
      shortcut設定!$F$12:$J$12,
      0
    ),
    FALSE
  ),
  ""
)</f>
        <v>200</v>
      </c>
      <c r="AA167" s="20" t="str">
        <f t="shared" si="13"/>
        <v/>
      </c>
      <c r="AB167" s="13" t="str">
        <f>IF(
  AND($A167&lt;&gt;"",$L167="○"),
  shortcut設定!$F$5&amp;"\"&amp;Z167&amp;"_"&amp;A167&amp;"（"&amp;B167&amp;"）"&amp;AA167&amp;".lnk",
  ""
)</f>
        <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733</v>
      </c>
      <c r="B168" s="9" t="s">
        <v>869</v>
      </c>
      <c r="C168" s="9" t="s">
        <v>130</v>
      </c>
      <c r="D168" s="15" t="s">
        <v>40</v>
      </c>
      <c r="E168" s="26" t="s">
        <v>40</v>
      </c>
      <c r="F168" s="15" t="s">
        <v>28</v>
      </c>
      <c r="G168" s="15" t="s">
        <v>0</v>
      </c>
      <c r="H168" s="9" t="s">
        <v>551</v>
      </c>
      <c r="I168" s="15" t="s">
        <v>66</v>
      </c>
      <c r="J168" s="15" t="s">
        <v>880</v>
      </c>
      <c r="K168" s="15" t="s">
        <v>66</v>
      </c>
      <c r="L168" s="97" t="s">
        <v>66</v>
      </c>
      <c r="M168" s="98" t="s">
        <v>579</v>
      </c>
      <c r="N168" s="15" t="s">
        <v>66</v>
      </c>
      <c r="O168" s="26" t="s">
        <v>981</v>
      </c>
      <c r="P168" s="9" t="str">
        <f t="shared" si="14"/>
        <v/>
      </c>
      <c r="Q168" s="9" t="str">
        <f t="shared" si="15"/>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mkdir "%USERPROFILE%\AppData\Roaming\Microsoft\Windows\Start Menu\Programs\$QuickAccess" &amp; "C:\codes\vbs\command\CreateShortcutFile.vbs" "%USERPROFILE%\AppData\Roaming\Microsoft\Windows\Start Menu\Programs\$QuickAccess\ttr（SSH接続toMyRaspberryPi＠Teraterm）.lnk" "C:\codes\ttl\login_raspberrypi.ttl" "" ""</v>
      </c>
      <c r="V168" s="14" t="str">
        <f>IF(
  AND($A168&lt;&gt;"",$J168&lt;&gt;"-",$J168&lt;&gt;""),
  shortcut設定!$F$4&amp;"\"&amp;shortcut設定!$F$8&amp;"\"&amp;$J168&amp;"（"&amp;$B168&amp;"）.lnk",
  ""
)</f>
        <v>%USERPROFILE%\AppData\Roaming\Microsoft\Windows\Start Menu\Programs\$QuickAccess\ttr（SSH接続toMyRaspberryPi＠Teraterm）.lnk</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IF(
  AND($A168&lt;&gt;"",$L168&lt;&gt;"-",$L168&lt;&gt;""),
  (
    """"&amp;shortcut設定!$F$7&amp;""""&amp;
    " """&amp;$AB168&amp;""""&amp;
    " """&amp;$C168&amp;""""&amp;
    IF($D168="-"," """""," """&amp;$D168&amp;"""")&amp;
    IF($E168="-"," """""," """&amp;$E168&amp;"""")
  ),
  ""
)</f>
        <v/>
      </c>
      <c r="Z168" s="9" t="str">
        <f ca="1">IFERROR(
  VLOOKUP(
    $H168,
    shortcut設定!$F:$J,
    MATCH(
      "ProgramsIndex",
      shortcut設定!$F$12:$J$12,
      0
    ),
    FALSE
  ),
  ""
)</f>
        <v>200</v>
      </c>
      <c r="AA168" s="20" t="str">
        <f t="shared" si="13"/>
        <v/>
      </c>
      <c r="AB168" s="13" t="str">
        <f>IF(
  AND($A168&lt;&gt;"",$L168="○"),
  shortcut設定!$F$5&amp;"\"&amp;Z168&amp;"_"&amp;A168&amp;"（"&amp;B168&amp;"）"&amp;AA168&amp;".lnk",
  ""
)</f>
        <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734</v>
      </c>
      <c r="B169" s="9" t="s">
        <v>870</v>
      </c>
      <c r="C169" s="9" t="s">
        <v>559</v>
      </c>
      <c r="D169" s="15" t="s">
        <v>40</v>
      </c>
      <c r="E169" s="26" t="s">
        <v>40</v>
      </c>
      <c r="F169" s="15" t="s">
        <v>28</v>
      </c>
      <c r="G169" s="15" t="s">
        <v>0</v>
      </c>
      <c r="H169" s="9" t="s">
        <v>551</v>
      </c>
      <c r="I169" s="15" t="s">
        <v>66</v>
      </c>
      <c r="J169" s="15" t="s">
        <v>881</v>
      </c>
      <c r="K169" s="15" t="s">
        <v>66</v>
      </c>
      <c r="L169" s="97" t="s">
        <v>66</v>
      </c>
      <c r="M169" s="98" t="s">
        <v>579</v>
      </c>
      <c r="N169" s="15" t="s">
        <v>66</v>
      </c>
      <c r="O169" s="26" t="s">
        <v>981</v>
      </c>
      <c r="P169" s="9" t="str">
        <f t="shared" si="14"/>
        <v/>
      </c>
      <c r="Q169" s="9" t="str">
        <f t="shared" si="15"/>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mkdir "%USERPROFILE%\AppData\Roaming\Microsoft\Windows\Start Menu\Programs\$QuickAccess" &amp; "C:\codes\vbs\command\CreateShortcutFile.vbs" "%USERPROFILE%\AppData\Roaming\Microsoft\Windows\Start Menu\Programs\$QuickAccess\ttm（SSH接続toMyMac＠Teraterm）.lnk" "C:\codes\ttl\login_mac.ttl" "" ""</v>
      </c>
      <c r="V169" s="14" t="str">
        <f>IF(
  AND($A169&lt;&gt;"",$J169&lt;&gt;"-",$J169&lt;&gt;""),
  shortcut設定!$F$4&amp;"\"&amp;shortcut設定!$F$8&amp;"\"&amp;$J169&amp;"（"&amp;$B169&amp;"）.lnk",
  ""
)</f>
        <v>%USERPROFILE%\AppData\Roaming\Microsoft\Windows\Start Menu\Programs\$QuickAccess\ttm（SSH接続toMyMac＠Teraterm）.lnk</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IF(
  AND($A169&lt;&gt;"",$L169&lt;&gt;"-",$L169&lt;&gt;""),
  (
    """"&amp;shortcut設定!$F$7&amp;""""&amp;
    " """&amp;$AB169&amp;""""&amp;
    " """&amp;$C169&amp;""""&amp;
    IF($D169="-"," """""," """&amp;$D169&amp;"""")&amp;
    IF($E169="-"," """""," """&amp;$E169&amp;"""")
  ),
  ""
)</f>
        <v/>
      </c>
      <c r="Z169" s="9" t="str">
        <f ca="1">IFERROR(
  VLOOKUP(
    $H169,
    shortcut設定!$F:$J,
    MATCH(
      "ProgramsIndex",
      shortcut設定!$F$12:$J$12,
      0
    ),
    FALSE
  ),
  ""
)</f>
        <v>200</v>
      </c>
      <c r="AA169" s="20" t="str">
        <f t="shared" si="13"/>
        <v/>
      </c>
      <c r="AB169" s="13" t="str">
        <f>IF(
  AND($A169&lt;&gt;"",$L169="○"),
  shortcut設定!$F$5&amp;"\"&amp;Z169&amp;"_"&amp;A169&amp;"（"&amp;B169&amp;"）"&amp;AA169&amp;".lnk",
  ""
)</f>
        <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735</v>
      </c>
      <c r="B170" s="9" t="s">
        <v>871</v>
      </c>
      <c r="C170" s="9" t="s">
        <v>560</v>
      </c>
      <c r="D170" s="15" t="s">
        <v>40</v>
      </c>
      <c r="E170" s="26" t="s">
        <v>40</v>
      </c>
      <c r="F170" s="15" t="s">
        <v>28</v>
      </c>
      <c r="G170" s="15" t="s">
        <v>0</v>
      </c>
      <c r="H170" s="9" t="s">
        <v>551</v>
      </c>
      <c r="I170" s="15" t="s">
        <v>66</v>
      </c>
      <c r="J170" s="15" t="s">
        <v>882</v>
      </c>
      <c r="K170" s="15" t="s">
        <v>66</v>
      </c>
      <c r="L170" s="97" t="s">
        <v>66</v>
      </c>
      <c r="M170" s="98" t="s">
        <v>579</v>
      </c>
      <c r="N170" s="15" t="s">
        <v>66</v>
      </c>
      <c r="O170" s="26" t="s">
        <v>981</v>
      </c>
      <c r="P170" s="9" t="str">
        <f t="shared" si="14"/>
        <v/>
      </c>
      <c r="Q170" s="9" t="str">
        <f t="shared" si="15"/>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mkdir "%USERPROFILE%\AppData\Roaming\Microsoft\Windows\Start Menu\Programs\$QuickAccess" &amp; "C:\codes\vbs\command\CreateShortcutFile.vbs" "%USERPROFILE%\AppData\Roaming\Microsoft\Windows\Start Menu\Programs\$QuickAccess\wsr（SFTP接続toMyRaspberryPi＠WinSCP）.lnk" "C:\codes\winscp\login_raspberrypi.bat" "" ""</v>
      </c>
      <c r="V170" s="14" t="str">
        <f>IF(
  AND($A170&lt;&gt;"",$J170&lt;&gt;"-",$J170&lt;&gt;""),
  shortcut設定!$F$4&amp;"\"&amp;shortcut設定!$F$8&amp;"\"&amp;$J170&amp;"（"&amp;$B170&amp;"）.lnk",
  ""
)</f>
        <v>%USERPROFILE%\AppData\Roaming\Microsoft\Windows\Start Menu\Programs\$QuickAccess\wsr（SFTP接続toMyRaspberryPi＠WinSCP）.lnk</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IF(
  AND($A170&lt;&gt;"",$L170&lt;&gt;"-",$L170&lt;&gt;""),
  (
    """"&amp;shortcut設定!$F$7&amp;""""&amp;
    " """&amp;$AB170&amp;""""&amp;
    " """&amp;$C170&amp;""""&amp;
    IF($D170="-"," """""," """&amp;$D170&amp;"""")&amp;
    IF($E170="-"," """""," """&amp;$E170&amp;"""")
  ),
  ""
)</f>
        <v/>
      </c>
      <c r="Z170" s="9" t="str">
        <f ca="1">IFERROR(
  VLOOKUP(
    $H170,
    shortcut設定!$F:$J,
    MATCH(
      "ProgramsIndex",
      shortcut設定!$F$12:$J$12,
      0
    ),
    FALSE
  ),
  ""
)</f>
        <v>200</v>
      </c>
      <c r="AA170" s="20" t="str">
        <f t="shared" si="13"/>
        <v/>
      </c>
      <c r="AB170" s="13" t="str">
        <f>IF(
  AND($A170&lt;&gt;"",$L170="○"),
  shortcut設定!$F$5&amp;"\"&amp;Z170&amp;"_"&amp;A170&amp;"（"&amp;B170&amp;"）"&amp;AA170&amp;".lnk",
  ""
)</f>
        <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736</v>
      </c>
      <c r="B171" s="9" t="s">
        <v>872</v>
      </c>
      <c r="C171" s="9" t="s">
        <v>561</v>
      </c>
      <c r="D171" s="15" t="s">
        <v>40</v>
      </c>
      <c r="E171" s="26" t="s">
        <v>40</v>
      </c>
      <c r="F171" s="15" t="s">
        <v>0</v>
      </c>
      <c r="G171" s="15" t="s">
        <v>28</v>
      </c>
      <c r="H171" s="9" t="s">
        <v>551</v>
      </c>
      <c r="I171" s="15" t="s">
        <v>66</v>
      </c>
      <c r="J171" s="15" t="s">
        <v>66</v>
      </c>
      <c r="K171" s="15" t="s">
        <v>66</v>
      </c>
      <c r="L171" s="97" t="s">
        <v>66</v>
      </c>
      <c r="M171" s="98" t="s">
        <v>579</v>
      </c>
      <c r="N171" s="15" t="s">
        <v>66</v>
      </c>
      <c r="O171" s="26" t="s">
        <v>981</v>
      </c>
      <c r="P171" s="9" t="str">
        <f t="shared" si="14"/>
        <v/>
      </c>
      <c r="Q171" s="9" t="str">
        <f t="shared" si="15"/>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IF(
  AND($A171&lt;&gt;"",$L171&lt;&gt;"-",$L171&lt;&gt;""),
  (
    """"&amp;shortcut設定!$F$7&amp;""""&amp;
    " """&amp;$AB171&amp;""""&amp;
    " """&amp;$C171&amp;""""&amp;
    IF($D171="-"," """""," """&amp;$D171&amp;"""")&amp;
    IF($E171="-"," """""," """&amp;$E171&amp;"""")
  ),
  ""
)</f>
        <v/>
      </c>
      <c r="Z171" s="9" t="str">
        <f ca="1">IFERROR(
  VLOOKUP(
    $H171,
    shortcut設定!$F:$J,
    MATCH(
      "ProgramsIndex",
      shortcut設定!$F$12:$J$12,
      0
    ),
    FALSE
  ),
  ""
)</f>
        <v>200</v>
      </c>
      <c r="AA171" s="20" t="str">
        <f t="shared" si="13"/>
        <v/>
      </c>
      <c r="AB171" s="13" t="str">
        <f>IF(
  AND($A171&lt;&gt;"",$L171="○"),
  shortcut設定!$F$5&amp;"\"&amp;Z171&amp;"_"&amp;A171&amp;"（"&amp;B171&amp;"）"&amp;AA171&amp;".lnk",
  ""
)</f>
        <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737</v>
      </c>
      <c r="B172" s="9" t="s">
        <v>873</v>
      </c>
      <c r="C172" s="9" t="s">
        <v>562</v>
      </c>
      <c r="D172" s="15" t="s">
        <v>40</v>
      </c>
      <c r="E172" s="26" t="s">
        <v>40</v>
      </c>
      <c r="F172" s="15" t="s">
        <v>0</v>
      </c>
      <c r="G172" s="15" t="s">
        <v>0</v>
      </c>
      <c r="H172" s="9" t="s">
        <v>551</v>
      </c>
      <c r="I172" s="15" t="s">
        <v>66</v>
      </c>
      <c r="J172" s="15" t="s">
        <v>66</v>
      </c>
      <c r="K172" s="15" t="s">
        <v>66</v>
      </c>
      <c r="L172" s="97" t="s">
        <v>66</v>
      </c>
      <c r="M172" s="98" t="s">
        <v>579</v>
      </c>
      <c r="N172" s="15" t="s">
        <v>878</v>
      </c>
      <c r="O172" s="26" t="s">
        <v>981</v>
      </c>
      <c r="P172" s="9" t="str">
        <f t="shared" si="14"/>
        <v/>
      </c>
      <c r="Q172" s="9" t="str">
        <f t="shared" si="15"/>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IF(
  AND($A172&lt;&gt;"",$L172&lt;&gt;"-",$L172&lt;&gt;""),
  (
    """"&amp;shortcut設定!$F$7&amp;""""&amp;
    " """&amp;$AB172&amp;""""&amp;
    " """&amp;$C172&amp;""""&amp;
    IF($D172="-"," """""," """&amp;$D172&amp;"""")&amp;
    IF($E172="-"," """""," """&amp;$E172&amp;"""")
  ),
  ""
)</f>
        <v/>
      </c>
      <c r="Z172" s="9" t="str">
        <f ca="1">IFERROR(
  VLOOKUP(
    $H172,
    shortcut設定!$F:$J,
    MATCH(
      "ProgramsIndex",
      shortcut設定!$F$12:$J$12,
      0
    ),
    FALSE
  ),
  ""
)</f>
        <v>200</v>
      </c>
      <c r="AA172" s="20" t="str">
        <f t="shared" si="13"/>
        <v/>
      </c>
      <c r="AB172" s="13" t="str">
        <f>IF(
  AND($A172&lt;&gt;"",$L172="○"),
  shortcut設定!$F$5&amp;"\"&amp;Z172&amp;"_"&amp;A172&amp;"（"&amp;B172&amp;"）"&amp;AA172&amp;".lnk",
  ""
)</f>
        <v/>
      </c>
      <c r="AC172" s="13" t="str">
        <f>IF(
  AND($A172&lt;&gt;"",$N172="○"),
  (
    """"&amp;shortcut設定!$F$7&amp;""""&amp;
    " """&amp;$AD172&amp;""""&amp;
    " """&amp;$C172&amp;""""&amp;
    IF($D172="-"," """""," """&amp;$D172&amp;"""")&amp;
    IF($E172="-"," """""," """&amp;$E172&amp;"""")
  ),
  ""
)</f>
        <v>"C:\codes\vbs\command\CreateShortcutFile.vbs" "%USERPROFILE%\AppData\Roaming\Microsoft\Windows\Start Menu\Programs\Startup\XF_BackupIniToTabbak.bat（X-Finder.iniタブバックアップ）.lnk" "C:\prg_exe\X-Finder\BackupIniToTabbak.bat" "" ""</v>
      </c>
      <c r="AD172" s="9" t="str">
        <f>IF(
  AND($A172&lt;&gt;"",$N172="○"),
  shortcut設定!$F$6&amp;"\"&amp;A172&amp;"（"&amp;B172&amp;"）.lnk",
  ""
)</f>
        <v>%USERPROFILE%\AppData\Roaming\Microsoft\Windows\Start Menu\Programs\Startup\XF_BackupIniToTabbak.bat（X-Finder.iniタブバックアップ）.lnk</v>
      </c>
      <c r="AE172" s="13" t="str">
        <f>IF(
  AND($A172&lt;&gt;"",$O172&lt;&gt;"-",$O172&lt;&gt;""),
  (
    """"&amp;shortcut設定!$F$7&amp;""""&amp;
    " """&amp;$O172&amp;".lnk"""&amp;
    " """&amp;$C172&amp;""""&amp;
    IF($D172="-"," """""," """&amp;$D172&amp;"""")&amp;
    IF($E172="-"," """""," """&amp;$E172&amp;"""")
  ),
  ""
)</f>
        <v/>
      </c>
      <c r="AF172" s="95" t="s">
        <v>183</v>
      </c>
    </row>
    <row r="173" spans="1:32">
      <c r="A173" s="9" t="s">
        <v>738</v>
      </c>
      <c r="B173" s="9" t="s">
        <v>832</v>
      </c>
      <c r="C173" s="9" t="s">
        <v>563</v>
      </c>
      <c r="D173" s="15" t="s">
        <v>40</v>
      </c>
      <c r="E173" s="26" t="s">
        <v>40</v>
      </c>
      <c r="F173" s="15" t="s">
        <v>0</v>
      </c>
      <c r="G173" s="15" t="s">
        <v>28</v>
      </c>
      <c r="H173" s="9" t="s">
        <v>551</v>
      </c>
      <c r="I173" s="15" t="s">
        <v>66</v>
      </c>
      <c r="J173" s="15" t="s">
        <v>66</v>
      </c>
      <c r="K173" s="15" t="s">
        <v>66</v>
      </c>
      <c r="L173" s="97" t="s">
        <v>66</v>
      </c>
      <c r="M173" s="98" t="s">
        <v>579</v>
      </c>
      <c r="N173" s="15" t="s">
        <v>572</v>
      </c>
      <c r="O173" s="26" t="s">
        <v>981</v>
      </c>
      <c r="P173" s="9" t="str">
        <f t="shared" si="14"/>
        <v/>
      </c>
      <c r="Q173" s="9" t="str">
        <f t="shared" si="15"/>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IF(
  AND($A173&lt;&gt;"",$L173&lt;&gt;"-",$L173&lt;&gt;""),
  (
    """"&amp;shortcut設定!$F$7&amp;""""&amp;
    " """&amp;$AB173&amp;""""&amp;
    " """&amp;$C173&amp;""""&amp;
    IF($D173="-"," """""," """&amp;$D173&amp;"""")&amp;
    IF($E173="-"," """""," """&amp;$E173&amp;"""")
  ),
  ""
)</f>
        <v/>
      </c>
      <c r="Z173" s="9" t="str">
        <f ca="1">IFERROR(
  VLOOKUP(
    $H173,
    shortcut設定!$F:$J,
    MATCH(
      "ProgramsIndex",
      shortcut設定!$F$12:$J$12,
      0
    ),
    FALSE
  ),
  ""
)</f>
        <v>200</v>
      </c>
      <c r="AA173" s="20" t="str">
        <f t="shared" si="13"/>
        <v/>
      </c>
      <c r="AB173" s="13" t="str">
        <f>IF(
  AND($A173&lt;&gt;"",$L173="○"),
  shortcut設定!$F$5&amp;"\"&amp;Z173&amp;"_"&amp;A173&amp;"（"&amp;B173&amp;"）"&amp;AA173&amp;".lnk",
  ""
)</f>
        <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739</v>
      </c>
      <c r="B174" s="9" t="s">
        <v>874</v>
      </c>
      <c r="C174" s="9" t="s">
        <v>564</v>
      </c>
      <c r="D174" s="15" t="s">
        <v>40</v>
      </c>
      <c r="E174" s="26" t="s">
        <v>40</v>
      </c>
      <c r="F174" s="15" t="s">
        <v>0</v>
      </c>
      <c r="G174" s="15" t="s">
        <v>28</v>
      </c>
      <c r="H174" s="9" t="s">
        <v>551</v>
      </c>
      <c r="I174" s="15" t="s">
        <v>66</v>
      </c>
      <c r="J174" s="15" t="s">
        <v>66</v>
      </c>
      <c r="K174" s="15" t="s">
        <v>66</v>
      </c>
      <c r="L174" s="97" t="s">
        <v>66</v>
      </c>
      <c r="M174" s="98" t="s">
        <v>579</v>
      </c>
      <c r="N174" s="15" t="s">
        <v>878</v>
      </c>
      <c r="O174" s="26" t="s">
        <v>981</v>
      </c>
      <c r="P174" s="9" t="str">
        <f t="shared" si="14"/>
        <v/>
      </c>
      <c r="Q174" s="9" t="str">
        <f t="shared" si="15"/>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IF(
  AND($A174&lt;&gt;"",$L174&lt;&gt;"-",$L174&lt;&gt;""),
  (
    """"&amp;shortcut設定!$F$7&amp;""""&amp;
    " """&amp;$AB174&amp;""""&amp;
    " """&amp;$C174&amp;""""&amp;
    IF($D174="-"," """""," """&amp;$D174&amp;"""")&amp;
    IF($E174="-"," """""," """&amp;$E174&amp;"""")
  ),
  ""
)</f>
        <v/>
      </c>
      <c r="Z174" s="9" t="str">
        <f ca="1">IFERROR(
  VLOOKUP(
    $H174,
    shortcut設定!$F:$J,
    MATCH(
      "ProgramsIndex",
      shortcut設定!$F$12:$J$12,
      0
    ),
    FALSE
  ),
  ""
)</f>
        <v>200</v>
      </c>
      <c r="AA174" s="20" t="str">
        <f t="shared" si="13"/>
        <v/>
      </c>
      <c r="AB174" s="13" t="str">
        <f>IF(
  AND($A174&lt;&gt;"",$L174="○"),
  shortcut設定!$F$5&amp;"\"&amp;Z174&amp;"_"&amp;A174&amp;"（"&amp;B174&amp;"）"&amp;AA174&amp;".lnk",
  ""
)</f>
        <v/>
      </c>
      <c r="AC174" s="13" t="str">
        <f>IF(
  AND($A174&lt;&gt;"",$N174="○"),
  (
    """"&amp;shortcut設定!$F$7&amp;""""&amp;
    " """&amp;$AD174&amp;""""&amp;
    " """&amp;$C174&amp;""""&amp;
    IF($D174="-"," """""," """&amp;$D174&amp;"""")&amp;
    IF($E174="-"," """""," """&amp;$E174&amp;"""")
  ),
  ""
)</f>
        <v>"C:\codes\vbs\command\CreateShortcutFile.vbs" "%USERPROFILE%\AppData\Roaming\Microsoft\Windows\Start Menu\Programs\Startup\ScheduledBackup.bat（定期ファイルバックアップ）.lnk" "C:\root\30_tool\ScheduledBackup.bat" "" ""</v>
      </c>
      <c r="AD174" s="9" t="str">
        <f>IF(
  AND($A174&lt;&gt;"",$N174="○"),
  shortcut設定!$F$6&amp;"\"&amp;A174&amp;"（"&amp;B174&amp;"）.lnk",
  ""
)</f>
        <v>%USERPROFILE%\AppData\Roaming\Microsoft\Windows\Start Menu\Programs\Startup\ScheduledBackup.bat（定期ファイルバックアップ）.lnk</v>
      </c>
      <c r="AE174" s="13" t="str">
        <f>IF(
  AND($A174&lt;&gt;"",$O174&lt;&gt;"-",$O174&lt;&gt;""),
  (
    """"&amp;shortcut設定!$F$7&amp;""""&amp;
    " """&amp;$O174&amp;".lnk"""&amp;
    " """&amp;$C174&amp;""""&amp;
    IF($D174="-"," """""," """&amp;$D174&amp;"""")&amp;
    IF($E174="-"," """""," """&amp;$E174&amp;"""")
  ),
  ""
)</f>
        <v/>
      </c>
      <c r="AF174" s="95" t="s">
        <v>183</v>
      </c>
    </row>
    <row r="175" spans="1:32">
      <c r="A175" s="9" t="s">
        <v>740</v>
      </c>
      <c r="B175" s="9" t="s">
        <v>875</v>
      </c>
      <c r="C175" s="9" t="s">
        <v>565</v>
      </c>
      <c r="D175" s="15" t="s">
        <v>40</v>
      </c>
      <c r="E175" s="26" t="s">
        <v>40</v>
      </c>
      <c r="F175" s="15" t="s">
        <v>0</v>
      </c>
      <c r="G175" s="15" t="s">
        <v>28</v>
      </c>
      <c r="H175" s="9" t="s">
        <v>551</v>
      </c>
      <c r="I175" s="15" t="s">
        <v>66</v>
      </c>
      <c r="J175" s="15" t="s">
        <v>883</v>
      </c>
      <c r="K175" s="15" t="s">
        <v>66</v>
      </c>
      <c r="L175" s="97" t="s">
        <v>66</v>
      </c>
      <c r="M175" s="98" t="s">
        <v>579</v>
      </c>
      <c r="N175" s="15" t="s">
        <v>66</v>
      </c>
      <c r="O175" s="26" t="s">
        <v>981</v>
      </c>
      <c r="P175" s="9" t="str">
        <f t="shared" si="14"/>
        <v/>
      </c>
      <c r="Q175" s="9" t="str">
        <f t="shared" si="15"/>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75" s="14" t="str">
        <f>IF(
  AND($A175&lt;&gt;"",$J175&lt;&gt;"-",$J175&lt;&gt;""),
  shortcut設定!$F$4&amp;"\"&amp;shortcut設定!$F$8&amp;"\"&amp;$J175&amp;"（"&amp;$B175&amp;"）.lnk",
  ""
)</f>
        <v>%USERPROFILE%\AppData\Roaming\Microsoft\Windows\Start Menu\Programs\$QuickAccess\tvr（VNC接続toRobocipA1＠TurboVNC）.lnk</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741</v>
      </c>
      <c r="B176" s="9" t="s">
        <v>876</v>
      </c>
      <c r="C176" s="9" t="s">
        <v>566</v>
      </c>
      <c r="D176" s="15" t="s">
        <v>40</v>
      </c>
      <c r="E176" s="26" t="s">
        <v>40</v>
      </c>
      <c r="F176" s="15" t="s">
        <v>0</v>
      </c>
      <c r="G176" s="15" t="s">
        <v>28</v>
      </c>
      <c r="H176" s="9" t="s">
        <v>551</v>
      </c>
      <c r="I176" s="15" t="s">
        <v>66</v>
      </c>
      <c r="J176" s="15" t="s">
        <v>880</v>
      </c>
      <c r="K176" s="15" t="s">
        <v>66</v>
      </c>
      <c r="L176" s="97" t="s">
        <v>66</v>
      </c>
      <c r="M176" s="98" t="s">
        <v>579</v>
      </c>
      <c r="N176" s="15" t="s">
        <v>66</v>
      </c>
      <c r="O176" s="26" t="s">
        <v>981</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76" s="14" t="str">
        <f>IF(
  AND($A176&lt;&gt;"",$J176&lt;&gt;"-",$J176&lt;&gt;""),
  shortcut設定!$F$4&amp;"\"&amp;shortcut設定!$F$8&amp;"\"&amp;$J176&amp;"（"&amp;$B176&amp;"）.lnk",
  ""
)</f>
        <v>%USERPROFILE%\AppData\Roaming\Microsoft\Windows\Start Menu\Programs\$QuickAccess\ttr（SSH接続toRobocipA1＠Teraterm）.lnk</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742</v>
      </c>
      <c r="B177" s="9" t="s">
        <v>877</v>
      </c>
      <c r="C177" s="9" t="s">
        <v>567</v>
      </c>
      <c r="D177" s="15" t="s">
        <v>40</v>
      </c>
      <c r="E177" s="26" t="s">
        <v>40</v>
      </c>
      <c r="F177" s="15" t="s">
        <v>0</v>
      </c>
      <c r="G177" s="15" t="s">
        <v>28</v>
      </c>
      <c r="H177" s="9" t="s">
        <v>551</v>
      </c>
      <c r="I177" s="15" t="s">
        <v>66</v>
      </c>
      <c r="J177" s="15" t="s">
        <v>882</v>
      </c>
      <c r="K177" s="15" t="s">
        <v>66</v>
      </c>
      <c r="L177" s="97" t="s">
        <v>66</v>
      </c>
      <c r="M177" s="98" t="s">
        <v>579</v>
      </c>
      <c r="N177" s="15" t="s">
        <v>66</v>
      </c>
      <c r="O177" s="26" t="s">
        <v>981</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77" s="14" t="str">
        <f>IF(
  AND($A177&lt;&gt;"",$J177&lt;&gt;"-",$J177&lt;&gt;""),
  shortcut設定!$F$4&amp;"\"&amp;shortcut設定!$F$8&amp;"\"&amp;$J177&amp;"（"&amp;$B177&amp;"）.lnk",
  ""
)</f>
        <v>%USERPROFILE%\AppData\Roaming\Microsoft\Windows\Start Menu\Programs\$QuickAccess\wsr（SFTP接続toRobocipA1＠WinSCP）.lnk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987</v>
      </c>
      <c r="B178" s="9" t="s">
        <v>988</v>
      </c>
      <c r="C178" s="9" t="s">
        <v>982</v>
      </c>
      <c r="D178" s="15" t="s">
        <v>980</v>
      </c>
      <c r="E178" s="26" t="s">
        <v>40</v>
      </c>
      <c r="F178" s="15" t="s">
        <v>28</v>
      </c>
      <c r="G178" s="15" t="s">
        <v>0</v>
      </c>
      <c r="H178" s="9" t="s">
        <v>551</v>
      </c>
      <c r="I178" s="15" t="s">
        <v>66</v>
      </c>
      <c r="J178" s="15" t="s">
        <v>66</v>
      </c>
      <c r="K178" s="15" t="s">
        <v>66</v>
      </c>
      <c r="L178" s="97" t="s">
        <v>66</v>
      </c>
      <c r="M178" s="98" t="s">
        <v>40</v>
      </c>
      <c r="N178" s="15" t="s">
        <v>980</v>
      </c>
      <c r="O178" s="26" t="s">
        <v>983</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
      </c>
      <c r="V178" s="14" t="str">
        <f>IF(
  AND($A178&lt;&gt;"",$J178&lt;&gt;"-",$J178&lt;&gt;""),
  shortcut設定!$F$4&amp;"\"&amp;shortcut設定!$F$8&amp;"\"&amp;$J178&amp;"（"&amp;$B178&amp;"）.lnk",
  ""
)</f>
        <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"C:\codes\vbs\command\CreateShortcutFile.vbs" "C:\_push_all.bat.lnk" "C:\codes\bat\tools\tortoisegit\ShowGitPushWindows.bat" "" ""</v>
      </c>
      <c r="AF178" s="95" t="s">
        <v>183</v>
      </c>
    </row>
    <row r="179" spans="1:32">
      <c r="A179" s="9" t="s">
        <v>1107</v>
      </c>
      <c r="B179" s="9" t="s">
        <v>1068</v>
      </c>
      <c r="C179" s="9" t="s">
        <v>1106</v>
      </c>
      <c r="D179" s="15" t="s">
        <v>980</v>
      </c>
      <c r="E179" s="26" t="s">
        <v>40</v>
      </c>
      <c r="F179" s="15" t="s">
        <v>28</v>
      </c>
      <c r="G179" s="15" t="s">
        <v>0</v>
      </c>
      <c r="H179" s="9" t="s">
        <v>551</v>
      </c>
      <c r="I179" s="15" t="s">
        <v>980</v>
      </c>
      <c r="J179" s="15" t="s">
        <v>1069</v>
      </c>
      <c r="K179" s="15" t="s">
        <v>1069</v>
      </c>
      <c r="L179" s="97" t="s">
        <v>1069</v>
      </c>
      <c r="M179" s="98" t="s">
        <v>1069</v>
      </c>
      <c r="N179" s="15" t="s">
        <v>0</v>
      </c>
      <c r="O179" s="26" t="s">
        <v>40</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
      </c>
      <c r="V179" s="14" t="str">
        <f>IF(
  AND($A179&lt;&gt;"",$J179&lt;&gt;"-",$J179&lt;&gt;""),
  shortcut設定!$F$4&amp;"\"&amp;shortcut設定!$F$8&amp;"\"&amp;$J179&amp;"（"&amp;$B179&amp;"）.lnk",
  ""
)</f>
        <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"C:\codes\vbs\command\CreateShortcutFile.vbs" "%USERPROFILE%\AppData\Roaming\Microsoft\Windows\Start Menu\Programs\Startup\CreateProgramList.bat（インストールプログラム一覧作成）.lnk" "C:\codes\bat\tools\other\CreateProgramList.bat" "" ""</v>
      </c>
      <c r="AD179" s="9" t="str">
        <f>IF(
  AND($A179&lt;&gt;"",$N179="○"),
  shortcut設定!$F$6&amp;"\"&amp;A179&amp;"（"&amp;B179&amp;"）.lnk",
  ""
)</f>
        <v>%USERPROFILE%\AppData\Roaming\Microsoft\Windows\Start Menu\Programs\Startup\CreateProgramList.bat（インストールプログラム一覧作成）.lnk</v>
      </c>
      <c r="AE179" s="13" t="str">
        <f>IF(
  AND($A179&lt;&gt;"",$O179&lt;&gt;"-",$O179&lt;&gt;""),
  (
    """"&amp;shortcut設定!$F$7&amp;""""&amp;
    " """&amp;$O179&amp;".lnk"""&amp;
    " """&amp;$C179&amp;""""&amp;
    IF($D179="-"," """""," """&amp;$D179&amp;"""")&amp;
    IF($E179="-"," """""," """&amp;$E179&amp;"""")
  ),
  ""
)</f>
        <v/>
      </c>
      <c r="AF179" s="95" t="s">
        <v>183</v>
      </c>
    </row>
    <row r="180" spans="1:32">
      <c r="A180" s="9"/>
      <c r="B180" s="9"/>
      <c r="C180" s="9"/>
      <c r="D180" s="15"/>
      <c r="E180" s="26"/>
      <c r="F180" s="15"/>
      <c r="G180" s="15"/>
      <c r="H180" s="9" t="s">
        <v>66</v>
      </c>
      <c r="I180" s="15"/>
      <c r="J180" s="15"/>
      <c r="K180" s="15"/>
      <c r="L180" s="97"/>
      <c r="M180" s="98"/>
      <c r="N180" s="15"/>
      <c r="O180" s="26"/>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IFERROR(
  VLOOKUP(
    $H180,
    shortcut設定!$F:$J,
    MATCH(
      "ProgramsIndex",
      shortcut設定!$F$12:$J$12,
      0
    ),
    FALSE
  ),
  ""
)</f>
        <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
      </c>
      <c r="V180" s="14" t="str">
        <f>IF(
  AND($A180&lt;&gt;"",$J180&lt;&gt;"-",$J180&lt;&gt;""),
  shortcut設定!$F$4&amp;"\"&amp;shortcut設定!$F$8&amp;"\"&amp;$J180&amp;"（"&amp;$B180&amp;"）.lnk",
  ""
)</f>
        <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IFERROR(
  VLOOKUP(
    $H180,
    shortcut設定!$F:$J,
    MATCH(
      "ProgramsIndex",
      shortcut設定!$F$12:$J$12,
      0
    ),
    FALSE
  ),
  ""
)</f>
        <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c r="B181" s="9"/>
      <c r="C181" s="9"/>
      <c r="D181" s="15"/>
      <c r="E181" s="26"/>
      <c r="F181" s="15"/>
      <c r="G181" s="15"/>
      <c r="H181" s="9" t="s">
        <v>66</v>
      </c>
      <c r="I181" s="15"/>
      <c r="J181" s="15"/>
      <c r="K181" s="15"/>
      <c r="L181" s="97"/>
      <c r="M181" s="98"/>
      <c r="N181" s="15"/>
      <c r="O181" s="26"/>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IFERROR(
  VLOOKUP(
    $H181,
    shortcut設定!$F:$J,
    MATCH(
      "ProgramsIndex",
      shortcut設定!$F$12:$J$12,
      0
    ),
    FALSE
  ),
  ""
)</f>
        <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
      </c>
      <c r="V181" s="14" t="str">
        <f>IF(
  AND($A181&lt;&gt;"",$J181&lt;&gt;"-",$J181&lt;&gt;""),
  shortcut設定!$F$4&amp;"\"&amp;shortcut設定!$F$8&amp;"\"&amp;$J181&amp;"（"&amp;$B181&amp;"）.lnk",
  ""
)</f>
        <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IFERROR(
  VLOOKUP(
    $H181,
    shortcut設定!$F:$J,
    MATCH(
      "ProgramsIndex",
      shortcut設定!$F$12:$J$12,
      0
    ),
    FALSE
  ),
  ""
)</f>
        <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
      </c>
      <c r="AD181" s="9" t="str">
        <f>IF(
  AND($A181&lt;&gt;"",$N181="○"),
  shortcut設定!$F$6&amp;"\"&amp;A181&amp;"（"&amp;B181&amp;"）.lnk",
  ""
)</f>
        <v/>
      </c>
      <c r="AE181" s="13" t="str">
        <f>IF(
  AND($A181&lt;&gt;"",$O181&lt;&gt;"-",$O181&lt;&gt;""),
  (
    """"&amp;shortcut設定!$F$7&amp;""""&amp;
    " """&amp;$O181&amp;".lnk"""&amp;
    " """&amp;$C181&amp;""""&amp;
    IF($D181="-"," """""," """&amp;$D181&amp;"""")&amp;
    IF($E181="-"," """""," """&amp;$E181&amp;"""")
  ),
  ""
)</f>
        <v/>
      </c>
      <c r="AF181" s="95" t="s">
        <v>183</v>
      </c>
    </row>
    <row r="182" spans="1:32">
      <c r="A182" s="9"/>
      <c r="B182" s="9"/>
      <c r="C182" s="9"/>
      <c r="D182" s="15"/>
      <c r="E182" s="26"/>
      <c r="F182" s="15"/>
      <c r="G182" s="15"/>
      <c r="H182" s="9" t="s">
        <v>66</v>
      </c>
      <c r="I182" s="15"/>
      <c r="J182" s="15"/>
      <c r="K182" s="15"/>
      <c r="L182" s="97"/>
      <c r="M182" s="98"/>
      <c r="N182" s="15"/>
      <c r="O182" s="26"/>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IFERROR(
  VLOOKUP(
    $H182,
    shortcut設定!$F:$J,
    MATCH(
      "ProgramsIndex",
      shortcut設定!$F$12:$J$12,
      0
    ),
    FALSE
  ),
  ""
)</f>
        <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IFERROR(
  VLOOKUP(
    $H182,
    shortcut設定!$F:$J,
    MATCH(
      "ProgramsIndex",
      shortcut設定!$F$12:$J$12,
      0
    ),
    FALSE
  ),
  ""
)</f>
        <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ht="1.5" customHeight="1">
      <c r="A183" s="16"/>
      <c r="B183" s="16"/>
      <c r="C183" s="16"/>
      <c r="D183" s="16"/>
      <c r="E183" s="16"/>
      <c r="F183" s="16"/>
      <c r="G183" s="16"/>
      <c r="H183" s="16"/>
      <c r="I183" s="16"/>
      <c r="J183" s="16"/>
      <c r="K183" s="16"/>
      <c r="L183" s="17"/>
      <c r="M183" s="18"/>
      <c r="N183" s="16"/>
      <c r="O183" s="100"/>
      <c r="P183" s="16"/>
      <c r="Q183" s="16"/>
      <c r="R183" s="17"/>
      <c r="S183" s="16"/>
      <c r="T183" s="17"/>
      <c r="U183" s="17"/>
      <c r="V183" s="18"/>
      <c r="W183" s="17"/>
      <c r="X183" s="18"/>
      <c r="Y183" s="17"/>
      <c r="Z183" s="16"/>
      <c r="AA183" s="94"/>
      <c r="AB183" s="17"/>
      <c r="AC183" s="17"/>
      <c r="AD183" s="16"/>
      <c r="AE183" s="17"/>
      <c r="AF183" s="95" t="s">
        <v>183</v>
      </c>
    </row>
  </sheetData>
  <autoFilter ref="A2:AF182" xr:uid="{734416C5-2068-4066-935A-BD778014C1E0}"/>
  <phoneticPr fontId="2"/>
  <dataValidations count="3">
    <dataValidation type="list" allowBlank="1" showInputMessage="1" showErrorMessage="1" sqref="H4:H182" xr:uid="{BC34F2BF-1C76-48EE-A440-60DE28D5BBFA}">
      <formula1>カテゴリ</formula1>
    </dataValidation>
    <dataValidation type="list" allowBlank="1" showInputMessage="1" showErrorMessage="1" sqref="F4:G182" xr:uid="{42051BDF-A6DF-499F-A931-4F8859B94E8C}">
      <formula1>"○,×"</formula1>
    </dataValidation>
    <dataValidation type="list" allowBlank="1" showInputMessage="1" showErrorMessage="1" sqref="I4:I182 L4:L182 N4:N182" xr:uid="{CBBC2DB5-1983-4F3D-9D37-F9D3AD0BFD81}">
      <formula1>"○,-"</formula1>
    </dataValidation>
  </dataValidations>
  <pageMargins left="0.7" right="0.7" top="0.75" bottom="0.75" header="0.3" footer="0.3"/>
  <pageSetup paperSize="9" scale="29" orientation="portrait" r:id="rId1"/>
  <colBreaks count="2" manualBreakCount="2">
    <brk id="15" max="182" man="1"/>
    <brk id="31" max="182"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H37" sqref="H37"/>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976</v>
      </c>
    </row>
    <row r="3" spans="1:13">
      <c r="A3" s="99" t="s">
        <v>977</v>
      </c>
    </row>
    <row r="4" spans="1:13">
      <c r="A4" s="99" t="s">
        <v>978</v>
      </c>
    </row>
    <row r="5" spans="1:13">
      <c r="A5" s="99" t="s">
        <v>973</v>
      </c>
    </row>
    <row r="7" spans="1:13">
      <c r="A7" t="s">
        <v>974</v>
      </c>
    </row>
    <row r="8" spans="1:13">
      <c r="A8" s="99" t="s">
        <v>975</v>
      </c>
    </row>
    <row r="10" spans="1:13">
      <c r="C10" s="5" t="s">
        <v>174</v>
      </c>
      <c r="D10" s="5"/>
      <c r="G10" s="5" t="s">
        <v>43</v>
      </c>
      <c r="H10" s="5"/>
      <c r="I10" s="11" t="s">
        <v>969</v>
      </c>
      <c r="J10" s="11"/>
      <c r="K10" s="11" t="s">
        <v>968</v>
      </c>
      <c r="L10" s="11"/>
      <c r="M10" t="s">
        <v>29</v>
      </c>
    </row>
    <row r="11" spans="1:13" s="4" customFormat="1">
      <c r="A11" s="3" t="s">
        <v>32</v>
      </c>
      <c r="B11" s="3" t="s">
        <v>33</v>
      </c>
      <c r="C11" s="3" t="s">
        <v>176</v>
      </c>
      <c r="D11" s="3" t="s">
        <v>177</v>
      </c>
      <c r="E11" s="3" t="s">
        <v>18</v>
      </c>
      <c r="F11" s="5" t="s">
        <v>46</v>
      </c>
      <c r="G11" s="3" t="s">
        <v>44</v>
      </c>
      <c r="H11" s="3" t="s">
        <v>45</v>
      </c>
      <c r="I11" s="12" t="s">
        <v>1153</v>
      </c>
      <c r="J11" s="12" t="s">
        <v>1154</v>
      </c>
      <c r="K11" s="12" t="s">
        <v>189</v>
      </c>
      <c r="L11" s="12" t="s">
        <v>190</v>
      </c>
      <c r="M11" s="4" t="s">
        <v>29</v>
      </c>
    </row>
    <row r="12" spans="1:13">
      <c r="A12" s="1" t="s">
        <v>1210</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1210</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1210</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1210</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1211</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1211</v>
      </c>
      <c r="B17" s="1" t="s">
        <v>36</v>
      </c>
      <c r="C17" s="2" t="s">
        <v>28</v>
      </c>
      <c r="D17" s="2" t="s">
        <v>28</v>
      </c>
      <c r="E17" s="2" t="s">
        <v>17</v>
      </c>
      <c r="F17" s="2" t="s">
        <v>28</v>
      </c>
      <c r="G17" s="101" t="s">
        <v>998</v>
      </c>
      <c r="H17" s="101" t="s">
        <v>999</v>
      </c>
      <c r="I17" s="1" t="str">
        <f>IF($F17="○","mkdir """&amp;[1]!getdirpath($H17)&amp;"""","")</f>
        <v/>
      </c>
      <c r="J17" s="1" t="str">
        <f>IF(
  $F17="○",
  IF(
    $E17="file",
    "copy """&amp;$G17&amp;""" """&amp;[1]!getdirpath($H17)&amp;"""",
    "robocopy """&amp;$G17&amp;""" """&amp;H17&amp;""" /MIR /XD ""System Volume Information"""
  ),
  ""
)</f>
        <v/>
      </c>
      <c r="K17" s="1" t="str">
        <f t="shared" si="1"/>
        <v/>
      </c>
      <c r="L17" s="1" t="str">
        <f t="shared" si="0"/>
        <v/>
      </c>
      <c r="M17" t="s">
        <v>29</v>
      </c>
    </row>
    <row r="18" spans="1:13">
      <c r="A18" s="6" t="s">
        <v>1211</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1212</v>
      </c>
      <c r="C19" s="2" t="s">
        <v>156</v>
      </c>
      <c r="D19" s="2" t="s">
        <v>156</v>
      </c>
      <c r="E19" s="2" t="s">
        <v>16</v>
      </c>
      <c r="F19" s="2" t="s">
        <v>0</v>
      </c>
      <c r="G19" s="1" t="s">
        <v>1001</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920</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920</v>
      </c>
      <c r="B21" s="1" t="s">
        <v>39</v>
      </c>
      <c r="C21" s="2" t="s">
        <v>156</v>
      </c>
      <c r="D21" s="2" t="s">
        <v>156</v>
      </c>
      <c r="E21" s="2" t="s">
        <v>17</v>
      </c>
      <c r="F21" s="2" t="s">
        <v>0</v>
      </c>
      <c r="G21" s="1" t="s">
        <v>925</v>
      </c>
      <c r="H21" s="1" t="s">
        <v>926</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920</v>
      </c>
      <c r="B22" s="1" t="s">
        <v>924</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920</v>
      </c>
      <c r="B23" s="1" t="s">
        <v>923</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920</v>
      </c>
      <c r="B24" s="1" t="s">
        <v>927</v>
      </c>
      <c r="C24" s="2" t="s">
        <v>156</v>
      </c>
      <c r="D24" s="2" t="s">
        <v>156</v>
      </c>
      <c r="E24" s="2" t="s">
        <v>16</v>
      </c>
      <c r="F24" s="2" t="s">
        <v>0</v>
      </c>
      <c r="G24" s="1" t="s">
        <v>940</v>
      </c>
      <c r="H24" s="1" t="s">
        <v>939</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920</v>
      </c>
      <c r="B25" s="1" t="s">
        <v>928</v>
      </c>
      <c r="C25" s="2" t="s">
        <v>156</v>
      </c>
      <c r="D25" s="2" t="s">
        <v>156</v>
      </c>
      <c r="E25" s="2" t="s">
        <v>16</v>
      </c>
      <c r="F25" s="2" t="s">
        <v>0</v>
      </c>
      <c r="G25" s="1" t="s">
        <v>941</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920</v>
      </c>
      <c r="B26" s="1" t="s">
        <v>929</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920</v>
      </c>
      <c r="B27" s="1" t="s">
        <v>930</v>
      </c>
      <c r="C27" s="2" t="s">
        <v>156</v>
      </c>
      <c r="D27" s="2" t="s">
        <v>156</v>
      </c>
      <c r="E27" s="2" t="s">
        <v>16</v>
      </c>
      <c r="F27" s="2" t="s">
        <v>0</v>
      </c>
      <c r="G27" s="1" t="s">
        <v>942</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920</v>
      </c>
      <c r="B28" s="1" t="s">
        <v>931</v>
      </c>
      <c r="C28" s="2" t="s">
        <v>156</v>
      </c>
      <c r="D28" s="2" t="s">
        <v>156</v>
      </c>
      <c r="E28" s="2" t="s">
        <v>16</v>
      </c>
      <c r="F28" s="2" t="s">
        <v>0</v>
      </c>
      <c r="G28" s="1" t="s">
        <v>943</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920</v>
      </c>
      <c r="B29" s="1" t="s">
        <v>932</v>
      </c>
      <c r="C29" s="2" t="s">
        <v>156</v>
      </c>
      <c r="D29" s="2" t="s">
        <v>156</v>
      </c>
      <c r="E29" s="2" t="s">
        <v>16</v>
      </c>
      <c r="F29" s="2" t="s">
        <v>0</v>
      </c>
      <c r="G29" s="1" t="s">
        <v>944</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920</v>
      </c>
      <c r="B30" s="1" t="s">
        <v>921</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920</v>
      </c>
      <c r="B31" s="1" t="s">
        <v>922</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920</v>
      </c>
      <c r="B32" s="1" t="s">
        <v>1196</v>
      </c>
      <c r="C32" s="2" t="s">
        <v>156</v>
      </c>
      <c r="D32" s="2" t="s">
        <v>156</v>
      </c>
      <c r="E32" s="2" t="s">
        <v>16</v>
      </c>
      <c r="F32" s="2" t="s">
        <v>0</v>
      </c>
      <c r="G32" s="1" t="s">
        <v>1195</v>
      </c>
      <c r="H32" s="1" t="s">
        <v>1194</v>
      </c>
      <c r="I32" s="1" t="str">
        <f>IF($F32="○","mkdir """&amp;[1]!getdirpath($H32)&amp;"""","")</f>
        <v>mkdir "C:\codes\vscode"</v>
      </c>
      <c r="J32" s="1" t="str">
        <f>IF(
  $F32="○",
  IF(
    $E32="file",
    "copy """&amp;$G32&amp;""" """&amp;[1]!getdirpath($H32)&amp;"""",
    "robocopy """&amp;$G32&amp;""" """&amp;H32&amp;""" /MIR /XD ""System Volume Information"""
  ),
  ""
)</f>
        <v>copy "C:\prg_exe\VSCode\_update.ps1" "C:\codes\vscode"</v>
      </c>
      <c r="K32" s="1" t="str">
        <f>IF(F32="○","rename """&amp;G32&amp;""" """&amp;RIGHT(G32,LEN(G32)-FIND("●",SUBSTITUTE(G32,"\","●",LEN(G32)-LEN(SUBSTITUTE(G32,"\","")))))&amp;"_bak""","")</f>
        <v>rename "C:\prg_exe\VSCode\_update.ps1" "_update.ps1_bak"</v>
      </c>
      <c r="L32" s="1" t="str">
        <f>IF(
  F32="○",
  "mklink "&amp;IF(
    E32="folder",
    "/d ",
    ""
  )&amp;""""&amp;G32&amp;""" """&amp;H32&amp;"""",
  ""
)</f>
        <v>mklink "C:\prg_exe\VSCode\_update.ps1" "C:\codes\vscode\update.ps1"</v>
      </c>
      <c r="M32" t="s">
        <v>29</v>
      </c>
    </row>
    <row r="33" spans="1:13">
      <c r="A33" s="6" t="s">
        <v>920</v>
      </c>
      <c r="B33" s="1" t="s">
        <v>1209</v>
      </c>
      <c r="C33" s="2" t="s">
        <v>0</v>
      </c>
      <c r="D33" s="2" t="s">
        <v>0</v>
      </c>
      <c r="E33" s="2" t="s">
        <v>16</v>
      </c>
      <c r="F33" s="2" t="s">
        <v>0</v>
      </c>
      <c r="G33" s="1" t="s">
        <v>1208</v>
      </c>
      <c r="H33" s="1" t="s">
        <v>1204</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IF(F33="○","rename """&amp;G33&amp;""" """&amp;RIGHT(G33,LEN(G33)-FIND("●",SUBSTITUTE(G33,"\","●",LEN(G33)-LEN(SUBSTITUTE(G33,"\","")))))&amp;"_bak""","")</f>
        <v>rename "C:\prg_exe\X-Finder\MergeToIniFromTabbak.vbs" "MergeToIniFromTabbak.vbs_bak"</v>
      </c>
      <c r="L33" s="1" t="str">
        <f>IF(
  F33="○",
  "mklink "&amp;IF(
    E33="folder",
    "/d ",
    ""
  )&amp;""""&amp;G33&amp;""" """&amp;H33&amp;"""",
  ""
)</f>
        <v>mklink "C:\prg_exe\X-Finder\MergeToIniFromTabbak.vbs" "C:\codes\vbs\tools\x-finder\MergeToIniFromTabbak.vbs"</v>
      </c>
      <c r="M33" t="s">
        <v>29</v>
      </c>
    </row>
    <row r="34" spans="1:13">
      <c r="A34" s="6" t="s">
        <v>920</v>
      </c>
      <c r="B34" s="1" t="s">
        <v>1207</v>
      </c>
      <c r="C34" s="2" t="s">
        <v>0</v>
      </c>
      <c r="D34" s="2" t="s">
        <v>0</v>
      </c>
      <c r="E34" s="2" t="s">
        <v>16</v>
      </c>
      <c r="F34" s="2" t="s">
        <v>0</v>
      </c>
      <c r="G34" s="1" t="s">
        <v>1206</v>
      </c>
      <c r="H34" s="1" t="s">
        <v>1205</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IF(F34="○","rename """&amp;G34&amp;""" """&amp;RIGHT(G34,LEN(G34)-FIND("●",SUBSTITUTE(G34,"\","●",LEN(G34)-LEN(SUBSTITUTE(G34,"\","")))))&amp;"_bak""","")</f>
        <v>rename "C:\prg_exe\X-Finder\BackupIniToTabbak.bat" "BackupIniToTabbak.bat_bak"</v>
      </c>
      <c r="L34" s="1" t="str">
        <f>IF(
  F34="○",
  "mklink "&amp;IF(
    E34="folder",
    "/d ",
    ""
  )&amp;""""&amp;G34&amp;""" """&amp;H34&amp;"""",
  ""
)</f>
        <v>mklink "C:\prg_exe\X-Finder\BackupIniToTabbak.bat" "C:\codes\bat\tools\x-finder\BackupIniToTabbak.bat"</v>
      </c>
      <c r="M34" t="s">
        <v>29</v>
      </c>
    </row>
    <row r="35" spans="1:13">
      <c r="A35" s="6" t="s">
        <v>920</v>
      </c>
      <c r="B35" s="1" t="s">
        <v>919</v>
      </c>
      <c r="C35" s="2" t="s">
        <v>156</v>
      </c>
      <c r="D35" s="2" t="s">
        <v>156</v>
      </c>
      <c r="E35" s="2" t="s">
        <v>16</v>
      </c>
      <c r="F35" s="2" t="s">
        <v>0</v>
      </c>
      <c r="G35" s="1" t="s">
        <v>1189</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IF(F35="○","rename """&amp;G35&amp;""" """&amp;RIGHT(G35,LEN(G35)-FIND("●",SUBSTITUTE(G35,"\","●",LEN(G35)-LEN(SUBSTITUTE(G35,"\","")))))&amp;"_bak""","")</f>
        <v>rename "C:\prg_exe\WindowsTerminal\settings\settings.json" "settings.json_bak"</v>
      </c>
      <c r="L35" s="1" t="str">
        <f>IF(
  F35="○",
  "mklink "&amp;IF(
    E35="folder",
    "/d ",
    ""
  )&amp;""""&amp;G35&amp;""" """&amp;H35&amp;"""",
  ""
)</f>
        <v>mklink "C:\prg_exe\WindowsTerminal\settings\settings.json" "C:\codes\winterm\settings.json"</v>
      </c>
      <c r="M35" t="s">
        <v>29</v>
      </c>
    </row>
    <row r="36" spans="1:13">
      <c r="A36" s="6" t="s">
        <v>920</v>
      </c>
      <c r="B36" s="1" t="s">
        <v>1226</v>
      </c>
      <c r="C36" s="2" t="s">
        <v>334</v>
      </c>
      <c r="D36" s="2" t="s">
        <v>335</v>
      </c>
      <c r="E36" s="2" t="s">
        <v>16</v>
      </c>
      <c r="F36" s="2" t="s">
        <v>0</v>
      </c>
      <c r="G36" s="1" t="s">
        <v>912</v>
      </c>
      <c r="H36" s="152" t="s">
        <v>1228</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IF(F36="○","rename """&amp;G36&amp;""" """&amp;RIGHT(G36,LEN(G36)-FIND("●",SUBSTITUTE(G36,"\","●",LEN(G36)-LEN(SUBSTITUTE(G36,"\","")))))&amp;"_bak""","")</f>
        <v>rename "C:\prg\Git\etc\gitconfig" "gitconfig_bak"</v>
      </c>
      <c r="L36" s="1" t="str">
        <f>IF(
  F36="○",
  "mklink "&amp;IF(
    E36="folder",
    "/d ",
    ""
  )&amp;""""&amp;G36&amp;""" """&amp;H36&amp;"""",
  ""
)</f>
        <v>mklink "C:\prg\Git\etc\gitconfig" "C:\codes\git\setting_alluser\gitconfig"</v>
      </c>
      <c r="M36" t="s">
        <v>29</v>
      </c>
    </row>
    <row r="37" spans="1:13">
      <c r="A37" s="6" t="s">
        <v>920</v>
      </c>
      <c r="B37" s="1" t="s">
        <v>1225</v>
      </c>
      <c r="C37" s="2" t="s">
        <v>334</v>
      </c>
      <c r="D37" s="2" t="s">
        <v>335</v>
      </c>
      <c r="E37" s="2" t="s">
        <v>16</v>
      </c>
      <c r="F37" s="2" t="s">
        <v>0</v>
      </c>
      <c r="G37" s="1" t="s">
        <v>914</v>
      </c>
      <c r="H37" s="151" t="s">
        <v>1227</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IF(F37="○","rename """&amp;G37&amp;""" """&amp;RIGHT(G37,LEN(G37)-FIND("●",SUBSTITUTE(G37,"\","●",LEN(G37)-LEN(SUBSTITUTE(G37,"\","")))))&amp;"_bak""","")</f>
        <v>rename "%USERPROFILE%\.gitconfig" ".gitconfig_bak"</v>
      </c>
      <c r="L37" s="1" t="str">
        <f>IF(
  F37="○",
  "mklink "&amp;IF(
    E37="folder",
    "/d ",
    ""
  )&amp;""""&amp;G37&amp;""" """&amp;H37&amp;"""",
  ""
)</f>
        <v>mklink "%USERPROFILE%\.gitconfig" "C:\codes\git\setting_myuser\.gitconfig"</v>
      </c>
      <c r="M37" t="s">
        <v>29</v>
      </c>
    </row>
    <row r="38" spans="1:13">
      <c r="A38" s="1" t="s">
        <v>918</v>
      </c>
      <c r="B38" s="1" t="s">
        <v>82</v>
      </c>
      <c r="C38" s="2" t="s">
        <v>334</v>
      </c>
      <c r="D38" s="2" t="s">
        <v>335</v>
      </c>
      <c r="E38" s="2" t="s">
        <v>17</v>
      </c>
      <c r="F38" s="2" t="s">
        <v>0</v>
      </c>
      <c r="G38" s="1" t="s">
        <v>905</v>
      </c>
      <c r="H38" s="1" t="s">
        <v>1124</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918</v>
      </c>
      <c r="B39" s="1" t="s">
        <v>83</v>
      </c>
      <c r="C39" s="2" t="s">
        <v>334</v>
      </c>
      <c r="D39" s="2" t="s">
        <v>335</v>
      </c>
      <c r="E39" s="2" t="s">
        <v>17</v>
      </c>
      <c r="F39" s="2" t="s">
        <v>0</v>
      </c>
      <c r="G39" s="1" t="s">
        <v>945</v>
      </c>
      <c r="H39" s="1" t="s">
        <v>1125</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918</v>
      </c>
      <c r="B40" s="1" t="s">
        <v>78</v>
      </c>
      <c r="C40" s="2" t="s">
        <v>334</v>
      </c>
      <c r="D40" s="2" t="s">
        <v>335</v>
      </c>
      <c r="E40" s="2" t="s">
        <v>17</v>
      </c>
      <c r="F40" s="2" t="s">
        <v>0</v>
      </c>
      <c r="G40" s="1" t="s">
        <v>916</v>
      </c>
      <c r="H40" s="1" t="s">
        <v>1126</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918</v>
      </c>
      <c r="B41" s="1" t="s">
        <v>76</v>
      </c>
      <c r="C41" s="2" t="s">
        <v>334</v>
      </c>
      <c r="D41" s="2" t="s">
        <v>335</v>
      </c>
      <c r="E41" s="2" t="s">
        <v>17</v>
      </c>
      <c r="F41" s="2" t="s">
        <v>0</v>
      </c>
      <c r="G41" s="1" t="s">
        <v>946</v>
      </c>
      <c r="H41" s="1" t="s">
        <v>1127</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918</v>
      </c>
      <c r="B42" s="1" t="s">
        <v>489</v>
      </c>
      <c r="C42" s="2" t="s">
        <v>334</v>
      </c>
      <c r="D42" s="2" t="s">
        <v>335</v>
      </c>
      <c r="E42" s="2" t="s">
        <v>17</v>
      </c>
      <c r="F42" s="2" t="s">
        <v>0</v>
      </c>
      <c r="G42" s="1" t="s">
        <v>906</v>
      </c>
      <c r="H42" s="1" t="s">
        <v>1128</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918</v>
      </c>
      <c r="B43" s="1" t="s">
        <v>88</v>
      </c>
      <c r="C43" s="2" t="s">
        <v>334</v>
      </c>
      <c r="D43" s="2" t="s">
        <v>335</v>
      </c>
      <c r="E43" s="2" t="s">
        <v>17</v>
      </c>
      <c r="F43" s="2" t="s">
        <v>0</v>
      </c>
      <c r="G43" s="1" t="s">
        <v>907</v>
      </c>
      <c r="H43" s="1" t="s">
        <v>1129</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918</v>
      </c>
      <c r="B44" s="1" t="s">
        <v>72</v>
      </c>
      <c r="C44" s="2" t="s">
        <v>334</v>
      </c>
      <c r="D44" s="2" t="s">
        <v>335</v>
      </c>
      <c r="E44" s="2" t="s">
        <v>17</v>
      </c>
      <c r="F44" s="2" t="s">
        <v>0</v>
      </c>
      <c r="G44" s="1" t="s">
        <v>908</v>
      </c>
      <c r="H44" s="1" t="s">
        <v>1130</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918</v>
      </c>
      <c r="B45" s="1" t="s">
        <v>491</v>
      </c>
      <c r="C45" s="2" t="s">
        <v>334</v>
      </c>
      <c r="D45" s="2" t="s">
        <v>335</v>
      </c>
      <c r="E45" s="2" t="s">
        <v>17</v>
      </c>
      <c r="F45" s="2" t="s">
        <v>0</v>
      </c>
      <c r="G45" s="1" t="s">
        <v>909</v>
      </c>
      <c r="H45" s="1" t="s">
        <v>1131</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918</v>
      </c>
      <c r="B46" s="1" t="s">
        <v>51</v>
      </c>
      <c r="C46" s="2" t="s">
        <v>334</v>
      </c>
      <c r="D46" s="2" t="s">
        <v>335</v>
      </c>
      <c r="E46" s="2" t="s">
        <v>17</v>
      </c>
      <c r="F46" s="2" t="s">
        <v>0</v>
      </c>
      <c r="G46" s="1" t="s">
        <v>934</v>
      </c>
      <c r="H46" s="1" t="s">
        <v>1132</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918</v>
      </c>
      <c r="B47" s="1" t="s">
        <v>55</v>
      </c>
      <c r="C47" s="2" t="s">
        <v>334</v>
      </c>
      <c r="D47" s="2" t="s">
        <v>335</v>
      </c>
      <c r="E47" s="2" t="s">
        <v>17</v>
      </c>
      <c r="F47" s="2" t="s">
        <v>0</v>
      </c>
      <c r="G47" s="1" t="s">
        <v>911</v>
      </c>
      <c r="H47" s="1" t="s">
        <v>1133</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918</v>
      </c>
      <c r="B48" s="1" t="s">
        <v>490</v>
      </c>
      <c r="C48" s="2" t="s">
        <v>334</v>
      </c>
      <c r="D48" s="2" t="s">
        <v>335</v>
      </c>
      <c r="E48" s="2" t="s">
        <v>17</v>
      </c>
      <c r="F48" s="2" t="s">
        <v>0</v>
      </c>
      <c r="G48" s="1" t="s">
        <v>910</v>
      </c>
      <c r="H48" s="1" t="s">
        <v>1134</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918</v>
      </c>
      <c r="B49" s="1" t="s">
        <v>917</v>
      </c>
      <c r="C49" s="2" t="s">
        <v>334</v>
      </c>
      <c r="D49" s="2" t="s">
        <v>335</v>
      </c>
      <c r="E49" s="2" t="s">
        <v>17</v>
      </c>
      <c r="F49" s="2" t="s">
        <v>0</v>
      </c>
      <c r="G49" s="1" t="s">
        <v>913</v>
      </c>
      <c r="H49" s="1" t="s">
        <v>1135</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2">IF(
  F49="○",
  "mklink "&amp;IF(
    E49="folder",
    "/d ",
    ""
  )&amp;""""&amp;G49&amp;""" """&amp;H49&amp;"""",
  ""
)</f>
        <v>mklink /d "%USERPROFILE%\Music\_Serato_Backup" "G:\マイドライブ\100_programs\120_setting\Serato\_Serato_Backup"</v>
      </c>
      <c r="M49" t="s">
        <v>29</v>
      </c>
    </row>
    <row r="50" spans="1:13">
      <c r="A50" s="1" t="s">
        <v>918</v>
      </c>
      <c r="B50" s="1" t="s">
        <v>994</v>
      </c>
      <c r="C50" s="2" t="s">
        <v>0</v>
      </c>
      <c r="D50" s="2" t="s">
        <v>0</v>
      </c>
      <c r="E50" s="2" t="s">
        <v>17</v>
      </c>
      <c r="F50" s="2" t="s">
        <v>0</v>
      </c>
      <c r="G50" s="1" t="s">
        <v>993</v>
      </c>
      <c r="H50" s="1" t="s">
        <v>1142</v>
      </c>
      <c r="I50" s="1" t="str">
        <f>IF($F50="○","mkdir """&amp;[1]!getdirpath($H50)&amp;"""","")</f>
        <v>mkdir "G:\マイドライブ\100_programs\120_setting\TresGrep"</v>
      </c>
      <c r="J50" s="1" t="str">
        <f>IF(
  $F50="○",
  IF(
    $E50="file",
    "copy """&amp;$G50&amp;""" """&amp;[1]!getdirpath($H50)&amp;"""",
    "robocopy """&amp;$G50&amp;""" """&amp;H50&amp;""" /MIR /XD ""System Volume Information"""
  ),
  ""
)</f>
        <v>robocopy "%USERPROFILE%\AppData\Local\TresGrep" "G:\マイドライブ\100_programs\120_setting\TresGrep\TresGrep" /MIR /XD "System Volume Information"</v>
      </c>
      <c r="K50" s="1" t="str">
        <f>IF(F50="○","rename """&amp;G50&amp;""" """&amp;RIGHT(G50,LEN(G50)-FIND("●",SUBSTITUTE(G50,"\","●",LEN(G50)-LEN(SUBSTITUTE(G50,"\","")))))&amp;"_bak""","")</f>
        <v>rename "%USERPROFILE%\AppData\Local\TresGrep" "TresGrep_bak"</v>
      </c>
      <c r="L50" s="1" t="str">
        <f>IF(
  F50="○",
  "mklink "&amp;IF(
    E50="folder",
    "/d ",
    ""
  )&amp;""""&amp;G50&amp;""" """&amp;H50&amp;"""",
  ""
)</f>
        <v>mklink /d "%USERPROFILE%\AppData\Local\TresGrep" "G:\マイドライブ\100_programs\120_setting\TresGrep\TresGrep"</v>
      </c>
      <c r="M50" t="s">
        <v>29</v>
      </c>
    </row>
    <row r="51" spans="1:13">
      <c r="A51" s="1" t="s">
        <v>918</v>
      </c>
      <c r="B51" s="1" t="s">
        <v>995</v>
      </c>
      <c r="C51" s="2" t="s">
        <v>0</v>
      </c>
      <c r="D51" s="2" t="s">
        <v>0</v>
      </c>
      <c r="E51" s="2" t="s">
        <v>17</v>
      </c>
      <c r="F51" s="2" t="s">
        <v>0</v>
      </c>
      <c r="G51" s="1" t="s">
        <v>992</v>
      </c>
      <c r="H51" s="1" t="s">
        <v>1222</v>
      </c>
      <c r="I51" s="1" t="str">
        <f>IF($F51="○","mkdir """&amp;[1]!getdirpath($H51)&amp;"""","")</f>
        <v>mkdir "G:\マイドライブ\100_programs\120_setting\Anki2"</v>
      </c>
      <c r="J51" s="1" t="str">
        <f>IF(
  $F51="○",
  IF(
    $E51="file",
    "copy """&amp;$G51&amp;""" """&amp;[1]!getdirpath($H51)&amp;"""",
    "robocopy """&amp;$G51&amp;""" """&amp;H51&amp;""" /MIR /XD ""System Volume Information"""
  ),
  ""
)</f>
        <v>robocopy "%USERPROFILE%\AppData\Roaming\Anki2" "G:\マイドライブ\100_programs\120_setting\Anki2\Anki2" /MIR /XD "System Volume Information"</v>
      </c>
      <c r="K51" s="1" t="str">
        <f>IF(F51="○","rename """&amp;G51&amp;""" """&amp;RIGHT(G51,LEN(G51)-FIND("●",SUBSTITUTE(G51,"\","●",LEN(G51)-LEN(SUBSTITUTE(G51,"\","")))))&amp;"_bak""","")</f>
        <v>rename "%USERPROFILE%\AppData\Roaming\Anki2" "Anki2_bak"</v>
      </c>
      <c r="L51" s="1" t="str">
        <f>IF(
  F51="○",
  "mklink "&amp;IF(
    E51="folder",
    "/d ",
    ""
  )&amp;""""&amp;G51&amp;""" """&amp;H51&amp;"""",
  ""
)</f>
        <v>mklink /d "%USERPROFILE%\AppData\Roaming\Anki2" "G:\マイドライブ\100_programs\120_setting\Anki2\Anki2"</v>
      </c>
      <c r="M51" t="s">
        <v>29</v>
      </c>
    </row>
    <row r="52" spans="1:13">
      <c r="A52" s="1" t="s">
        <v>918</v>
      </c>
      <c r="B52" s="1" t="s">
        <v>1221</v>
      </c>
      <c r="C52" s="2" t="s">
        <v>0</v>
      </c>
      <c r="D52" s="2" t="s">
        <v>335</v>
      </c>
      <c r="E52" s="2" t="s">
        <v>16</v>
      </c>
      <c r="F52" s="2" t="s">
        <v>0</v>
      </c>
      <c r="G52" s="151" t="s">
        <v>1223</v>
      </c>
      <c r="H52" s="151" t="s">
        <v>1224</v>
      </c>
      <c r="I52" s="1" t="str">
        <f>IF($F52="○","mkdir """&amp;[1]!getdirpath($H52)&amp;"""","")</f>
        <v>mkdir "G:\マイドライブ\100_programs\120_setting\X-Finder"</v>
      </c>
      <c r="J52" s="1" t="str">
        <f>IF(
  $F52="○",
  IF(
    $E52="file",
    "copy """&amp;$G52&amp;""" """&amp;[1]!getdirpath($H52)&amp;"""",
    "robocopy """&amp;$G52&amp;""" """&amp;H52&amp;""" /MIR /XD ""System Volume Information"""
  ),
  ""
)</f>
        <v>copy "C:\prg_exe\X-Finder\XF.ini" "G:\マイドライブ\100_programs\120_setting\X-Finder"</v>
      </c>
      <c r="K52" s="1" t="str">
        <f t="shared" ref="K52" si="3">IF(F52="○","rename """&amp;G52&amp;""" """&amp;RIGHT(G52,LEN(G52)-FIND("●",SUBSTITUTE(G52,"\","●",LEN(G52)-LEN(SUBSTITUTE(G52,"\","")))))&amp;"_bak""","")</f>
        <v>rename "C:\prg_exe\X-Finder\XF.ini" "XF.ini_bak"</v>
      </c>
      <c r="L52" s="1" t="str">
        <f t="shared" ref="L52" si="4">IF(
  F52="○",
  "mklink "&amp;IF(
    E52="folder",
    "/d ",
    ""
  )&amp;""""&amp;G52&amp;""" """&amp;H52&amp;"""",
  ""
)</f>
        <v>mklink "C:\prg_exe\X-Finder\XF.ini" "G:\マイドライブ\100_programs\120_setting\X-Finder\XF.ini"</v>
      </c>
      <c r="M52" t="s">
        <v>29</v>
      </c>
    </row>
    <row r="53" spans="1:13">
      <c r="A53" s="1" t="s">
        <v>918</v>
      </c>
      <c r="B53" s="1" t="s">
        <v>952</v>
      </c>
      <c r="C53" s="2" t="s">
        <v>334</v>
      </c>
      <c r="D53" s="2" t="s">
        <v>335</v>
      </c>
      <c r="E53" s="2" t="s">
        <v>17</v>
      </c>
      <c r="F53" s="2" t="s">
        <v>0</v>
      </c>
      <c r="G53" s="1" t="s">
        <v>948</v>
      </c>
      <c r="H53" s="1" t="s">
        <v>1136</v>
      </c>
      <c r="I53" s="1" t="str">
        <f>IF($F53="○","mkdir """&amp;[1]!getdirpath($H53)&amp;"""","")</f>
        <v>mkdir "G:\マイドライブ\100_programs\120_setting\iTunes"</v>
      </c>
      <c r="J53" s="1" t="str">
        <f>IF(
  $F53="○",
  IF(
    $E53="file",
    "copy """&amp;$G53&amp;""" """&amp;[1]!getdirpath($H53)&amp;"""",
    "robocopy """&amp;$G53&amp;""" """&amp;H53&amp;""" /MIR /XD ""System Volume Information"""
  ),
  ""
)</f>
        <v>robocopy "%USERPROFILE%\Music\iTunes\Previous iTunes Libraries" "G:\マイドライブ\100_programs\120_setting\iTunes\Previous iTunes Libraries" /MIR /XD "System Volume Information"</v>
      </c>
      <c r="K53" s="1" t="str">
        <f t="shared" si="1"/>
        <v>rename "%USERPROFILE%\Music\iTunes\Previous iTunes Libraries" "Previous iTunes Libraries_bak"</v>
      </c>
      <c r="L53" s="1" t="str">
        <f t="shared" si="2"/>
        <v>mklink /d "%USERPROFILE%\Music\iTunes\Previous iTunes Libraries" "G:\マイドライブ\100_programs\120_setting\iTunes\Previous iTunes Libraries"</v>
      </c>
      <c r="M53" t="s">
        <v>29</v>
      </c>
    </row>
    <row r="54" spans="1:13">
      <c r="A54" s="1" t="s">
        <v>918</v>
      </c>
      <c r="B54" s="1" t="s">
        <v>953</v>
      </c>
      <c r="C54" s="2" t="s">
        <v>334</v>
      </c>
      <c r="D54" s="2" t="s">
        <v>335</v>
      </c>
      <c r="E54" s="2" t="s">
        <v>16</v>
      </c>
      <c r="F54" s="2" t="s">
        <v>0</v>
      </c>
      <c r="G54" s="1" t="s">
        <v>949</v>
      </c>
      <c r="H54" s="1" t="s">
        <v>1137</v>
      </c>
      <c r="I54" s="1" t="str">
        <f>IF($F54="○","mkdir """&amp;[1]!getdirpath($H54)&amp;"""","")</f>
        <v>mkdir "G:\マイドライブ\100_programs\120_setting\iTunes"</v>
      </c>
      <c r="J54" s="1" t="str">
        <f>IF(
  $F54="○",
  IF(
    $E54="file",
    "copy """&amp;$G54&amp;""" """&amp;[1]!getdirpath($H54)&amp;"""",
    "robocopy """&amp;$G54&amp;""" """&amp;H54&amp;""" /MIR /XD ""System Volume Information"""
  ),
  ""
)</f>
        <v>copy "%USERPROFILE%\Music\iTunes\iTunes Library Extras.itdb" "G:\マイドライブ\100_programs\120_setting\iTunes"</v>
      </c>
      <c r="K54" s="1" t="str">
        <f t="shared" si="1"/>
        <v>rename "%USERPROFILE%\Music\iTunes\iTunes Library Extras.itdb" "iTunes Library Extras.itdb_bak"</v>
      </c>
      <c r="L54" s="1" t="str">
        <f t="shared" si="2"/>
        <v>mklink "%USERPROFILE%\Music\iTunes\iTunes Library Extras.itdb" "G:\マイドライブ\100_programs\120_setting\iTunes\iTunes Library Extras.itdb"</v>
      </c>
      <c r="M54" t="s">
        <v>29</v>
      </c>
    </row>
    <row r="55" spans="1:13">
      <c r="A55" s="1" t="s">
        <v>918</v>
      </c>
      <c r="B55" s="1" t="s">
        <v>954</v>
      </c>
      <c r="C55" s="2" t="s">
        <v>334</v>
      </c>
      <c r="D55" s="2" t="s">
        <v>335</v>
      </c>
      <c r="E55" s="2" t="s">
        <v>16</v>
      </c>
      <c r="F55" s="2" t="s">
        <v>0</v>
      </c>
      <c r="G55" s="1" t="s">
        <v>950</v>
      </c>
      <c r="H55" s="1" t="s">
        <v>1138</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Genius.itdb" "G:\マイドライブ\100_programs\120_setting\iTunes"</v>
      </c>
      <c r="K55" s="1" t="str">
        <f t="shared" si="1"/>
        <v>rename "%USERPROFILE%\Music\iTunes\iTunes Library Genius.itdb" "iTunes Library Genius.itdb_bak"</v>
      </c>
      <c r="L55" s="1" t="str">
        <f t="shared" si="2"/>
        <v>mklink "%USERPROFILE%\Music\iTunes\iTunes Library Genius.itdb" "G:\マイドライブ\100_programs\120_setting\iTunes\iTunes Library Genius.itdb"</v>
      </c>
      <c r="M55" t="s">
        <v>29</v>
      </c>
    </row>
    <row r="56" spans="1:13">
      <c r="A56" s="1" t="s">
        <v>918</v>
      </c>
      <c r="B56" s="1" t="s">
        <v>955</v>
      </c>
      <c r="C56" s="2" t="s">
        <v>334</v>
      </c>
      <c r="D56" s="2" t="s">
        <v>335</v>
      </c>
      <c r="E56" s="2" t="s">
        <v>16</v>
      </c>
      <c r="F56" s="2" t="s">
        <v>0</v>
      </c>
      <c r="G56" s="1" t="s">
        <v>951</v>
      </c>
      <c r="H56" s="1" t="s">
        <v>1139</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Library.itl" "G:\マイドライブ\100_programs\120_setting\iTunes"</v>
      </c>
      <c r="K56" s="1" t="str">
        <f t="shared" si="1"/>
        <v>rename "%USERPROFILE%\Music\iTunes\iTunes Library.itl" "iTunes Library.itl_bak"</v>
      </c>
      <c r="L56" s="1" t="str">
        <f t="shared" si="2"/>
        <v>mklink "%USERPROFILE%\Music\iTunes\iTunes Library.itl" "G:\マイドライブ\100_programs\120_setting\iTunes\iTunes Library.itl"</v>
      </c>
      <c r="M56" t="s">
        <v>29</v>
      </c>
    </row>
    <row r="57" spans="1:13">
      <c r="A57" s="1" t="s">
        <v>918</v>
      </c>
      <c r="B57" s="1" t="s">
        <v>956</v>
      </c>
      <c r="C57" s="2" t="s">
        <v>334</v>
      </c>
      <c r="D57" s="2" t="s">
        <v>335</v>
      </c>
      <c r="E57" s="2" t="s">
        <v>16</v>
      </c>
      <c r="F57" s="2" t="s">
        <v>0</v>
      </c>
      <c r="G57" s="1" t="s">
        <v>957</v>
      </c>
      <c r="H57" s="1" t="s">
        <v>1140</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Music Library.xml" "G:\マイドライブ\100_programs\120_setting\iTunes"</v>
      </c>
      <c r="K57" s="1" t="str">
        <f t="shared" si="1"/>
        <v>rename "%USERPROFILE%\Music\iTunes\iTunes Music Library.xml" "iTunes Music Library.xml_bak"</v>
      </c>
      <c r="L57" s="1" t="str">
        <f t="shared" si="2"/>
        <v>mklink "%USERPROFILE%\Music\iTunes\iTunes Music Library.xml" "G:\マイドライブ\100_programs\120_setting\iTunes\iTunes Music Library.xml"</v>
      </c>
      <c r="M57" t="s">
        <v>29</v>
      </c>
    </row>
    <row r="58" spans="1:13">
      <c r="A58" s="1" t="s">
        <v>918</v>
      </c>
      <c r="B58" s="1" t="s">
        <v>959</v>
      </c>
      <c r="C58" s="2" t="s">
        <v>334</v>
      </c>
      <c r="D58" s="2" t="s">
        <v>335</v>
      </c>
      <c r="E58" s="2" t="s">
        <v>16</v>
      </c>
      <c r="F58" s="2" t="s">
        <v>0</v>
      </c>
      <c r="G58" s="1" t="s">
        <v>958</v>
      </c>
      <c r="H58" s="1" t="s">
        <v>1141</v>
      </c>
      <c r="I58" s="1" t="str">
        <f>IF($F58="○","mkdir """&amp;[1]!getdirpath($H58)&amp;"""","")</f>
        <v>mkdir "G:\マイドライブ\100_programs\120_setting\iTunes"</v>
      </c>
      <c r="J58" s="1" t="str">
        <f>IF(
  $F58="○",
  IF(
    $E58="file",
    "copy """&amp;$G58&amp;""" """&amp;[1]!getdirpath($H58)&amp;"""",
    "robocopy """&amp;$G58&amp;""" """&amp;H58&amp;""" /MIR /XD ""System Volume Information"""
  ),
  ""
)</f>
        <v>copy "%USERPROFILE%\Music\iTunes\sentinel" "G:\マイドライブ\100_programs\120_setting\iTunes"</v>
      </c>
      <c r="K58" s="1" t="str">
        <f t="shared" si="1"/>
        <v>rename "%USERPROFILE%\Music\iTunes\sentinel" "sentinel_bak"</v>
      </c>
      <c r="L58" s="1" t="str">
        <f t="shared" si="2"/>
        <v>mklink "%USERPROFILE%\Music\iTunes\sentinel" "G:\マイドライブ\100_programs\120_setting\iTunes\sentinel"</v>
      </c>
      <c r="M58" t="s">
        <v>29</v>
      </c>
    </row>
    <row r="59" spans="1:13">
      <c r="A59" s="1" t="s">
        <v>933</v>
      </c>
      <c r="B59" s="1" t="s">
        <v>960</v>
      </c>
      <c r="C59" s="2" t="s">
        <v>334</v>
      </c>
      <c r="D59" s="2" t="s">
        <v>335</v>
      </c>
      <c r="E59" s="2" t="s">
        <v>17</v>
      </c>
      <c r="F59" s="2" t="s">
        <v>0</v>
      </c>
      <c r="G59" s="1" t="s">
        <v>332</v>
      </c>
      <c r="H59" s="1" t="s">
        <v>333</v>
      </c>
      <c r="I59" s="1" t="str">
        <f>IF($F59="○","mkdir """&amp;[1]!getdirpath($H59)&amp;"""","")</f>
        <v>mkdir "X:\720_Evacuate_iTunes\MobileSync"</v>
      </c>
      <c r="J59" s="1" t="str">
        <f>IF(
  $F59="○",
  IF(
    $E59="file",
    "copy """&amp;$G59&amp;""" """&amp;[1]!getdirpath($H59)&amp;"""",
    "robocopy """&amp;$G59&amp;""" """&amp;H59&amp;""" /MIR /XD ""System Volume Information"""
  ),
  ""
)</f>
        <v>robocopy "%USERPROFILE%\AppData\Roaming\Apple Computer\MobileSync\Backup" "X:\720_Evacuate_iTunes\MobileSync\BackUp" /MIR /XD "System Volume Information"</v>
      </c>
      <c r="K59" s="1" t="str">
        <f t="shared" si="1"/>
        <v>rename "%USERPROFILE%\AppData\Roaming\Apple Computer\MobileSync\Backup" "Backup_bak"</v>
      </c>
      <c r="L59" s="1" t="str">
        <f t="shared" si="2"/>
        <v>mklink /d "%USERPROFILE%\AppData\Roaming\Apple Computer\MobileSync\Backup" "X:\720_Evacuate_iTunes\MobileSync\BackUp"</v>
      </c>
      <c r="M59" t="s">
        <v>29</v>
      </c>
    </row>
    <row r="60" spans="1:13">
      <c r="A60" s="1" t="s">
        <v>933</v>
      </c>
      <c r="B60" s="1" t="s">
        <v>962</v>
      </c>
      <c r="C60" s="2" t="s">
        <v>334</v>
      </c>
      <c r="D60" s="2" t="s">
        <v>335</v>
      </c>
      <c r="E60" s="2" t="s">
        <v>17</v>
      </c>
      <c r="F60" s="2" t="s">
        <v>0</v>
      </c>
      <c r="G60" s="1" t="s">
        <v>336</v>
      </c>
      <c r="H60" s="1" t="s">
        <v>338</v>
      </c>
      <c r="I60" s="1" t="str">
        <f>IF($F60="○","mkdir """&amp;[1]!getdirpath($H60)&amp;"""","")</f>
        <v>mkdir "X:\720_Evacuate_iTunes"</v>
      </c>
      <c r="J60" s="1" t="str">
        <f>IF(
  $F60="○",
  IF(
    $E60="file",
    "copy """&amp;$G60&amp;""" """&amp;[1]!getdirpath($H60)&amp;"""",
    "robocopy """&amp;$G60&amp;""" """&amp;H60&amp;""" /MIR /XD ""System Volume Information"""
  ),
  ""
)</f>
        <v>robocopy "%USERPROFILE%\Music\iTunes\Album Artwork" "X:\720_Evacuate_iTunes\iTunes Media" /MIR /XD "System Volume Information"</v>
      </c>
      <c r="K60" s="1" t="str">
        <f t="shared" si="1"/>
        <v>rename "%USERPROFILE%\Music\iTunes\Album Artwork" "Album Artwork_bak"</v>
      </c>
      <c r="L60" s="1" t="str">
        <f t="shared" si="2"/>
        <v>mklink /d "%USERPROFILE%\Music\iTunes\Album Artwork" "X:\720_Evacuate_iTunes\iTunes Media"</v>
      </c>
      <c r="M60" t="s">
        <v>29</v>
      </c>
    </row>
    <row r="61" spans="1:13">
      <c r="A61" s="1" t="s">
        <v>933</v>
      </c>
      <c r="B61" s="1" t="s">
        <v>961</v>
      </c>
      <c r="C61" s="2" t="s">
        <v>334</v>
      </c>
      <c r="D61" s="2" t="s">
        <v>335</v>
      </c>
      <c r="E61" s="2" t="s">
        <v>17</v>
      </c>
      <c r="F61" s="2" t="s">
        <v>0</v>
      </c>
      <c r="G61" s="1" t="s">
        <v>337</v>
      </c>
      <c r="H61" s="1" t="s">
        <v>339</v>
      </c>
      <c r="I61" s="1" t="str">
        <f>IF($F61="○","mkdir """&amp;[1]!getdirpath($H61)&amp;"""","")</f>
        <v>mkdir "X:\720_Evacuate_iTunes"</v>
      </c>
      <c r="J61" s="1" t="str">
        <f>IF(
  $F61="○",
  IF(
    $E61="file",
    "copy """&amp;$G61&amp;""" """&amp;[1]!getdirpath($H61)&amp;"""",
    "robocopy """&amp;$G61&amp;""" """&amp;H61&amp;""" /MIR /XD ""System Volume Information"""
  ),
  ""
)</f>
        <v>robocopy "%USERPROFILE%\Music\iTunes\iTunes Media" "X:\720_Evacuate_iTunes\MobileSync" /MIR /XD "System Volume Information"</v>
      </c>
      <c r="K61" s="1" t="str">
        <f t="shared" si="1"/>
        <v>rename "%USERPROFILE%\Music\iTunes\iTunes Media" "iTunes Media_bak"</v>
      </c>
      <c r="L61" s="1" t="str">
        <f t="shared" si="2"/>
        <v>mklink /d "%USERPROFILE%\Music\iTunes\iTunes Media" "X:\720_Evacuate_iTunes\MobileSync"</v>
      </c>
      <c r="M61" t="s">
        <v>29</v>
      </c>
    </row>
    <row r="62" spans="1:13">
      <c r="A62" s="1"/>
      <c r="B62" s="1"/>
      <c r="C62" s="2"/>
      <c r="D62" s="2"/>
      <c r="E62" s="2"/>
      <c r="F62" s="2"/>
      <c r="G62" s="1"/>
      <c r="H62" s="1"/>
      <c r="I62" s="1" t="str">
        <f>IF($F62="○","mkdir """&amp;[1]!getdirpath($H62)&amp;"""","")</f>
        <v/>
      </c>
      <c r="J62" s="1" t="str">
        <f>IF(
  $F62="○",
  IF(
    $E62="file",
    "copy """&amp;$G62&amp;""" """&amp;[1]!getdirpath($H62)&amp;"""",
    "robocopy """&amp;$G62&amp;""" """&amp;H62&amp;""" /MIR /XD ""System Volume Information"""
  ),
  ""
)</f>
        <v/>
      </c>
      <c r="K62" s="1" t="str">
        <f t="shared" si="1"/>
        <v/>
      </c>
      <c r="L62" s="1" t="str">
        <f t="shared" si="2"/>
        <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si="1"/>
        <v/>
      </c>
      <c r="L63" s="1" t="str">
        <f t="shared" si="2"/>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2"/>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2"/>
        <v/>
      </c>
      <c r="M65" t="s">
        <v>29</v>
      </c>
    </row>
    <row r="67" spans="1:13">
      <c r="A67" t="s">
        <v>972</v>
      </c>
    </row>
    <row r="68" spans="1:13">
      <c r="A68" s="99" t="s">
        <v>971</v>
      </c>
    </row>
    <row r="69" spans="1:13">
      <c r="A69" t="s">
        <v>936</v>
      </c>
    </row>
    <row r="70" spans="1:13">
      <c r="A70" s="99" t="s">
        <v>935</v>
      </c>
    </row>
    <row r="71" spans="1:13">
      <c r="A71" t="s">
        <v>937</v>
      </c>
    </row>
    <row r="72" spans="1:13">
      <c r="A72" t="s">
        <v>938</v>
      </c>
    </row>
    <row r="73" spans="1:13">
      <c r="A73" t="s">
        <v>964</v>
      </c>
    </row>
    <row r="74" spans="1:13">
      <c r="A74" t="s">
        <v>963</v>
      </c>
    </row>
    <row r="75" spans="1:13">
      <c r="A75" t="s">
        <v>965</v>
      </c>
    </row>
    <row r="76" spans="1:13">
      <c r="A76" t="s">
        <v>970</v>
      </c>
    </row>
    <row r="77" spans="1:13">
      <c r="A77" t="s">
        <v>990</v>
      </c>
    </row>
    <row r="78" spans="1:13">
      <c r="A78" s="99" t="s">
        <v>967</v>
      </c>
    </row>
    <row r="79" spans="1:13">
      <c r="A79" s="99" t="s">
        <v>947</v>
      </c>
    </row>
    <row r="80" spans="1:13">
      <c r="A80" t="s">
        <v>991</v>
      </c>
    </row>
    <row r="81" spans="1:1">
      <c r="A81" t="s">
        <v>1000</v>
      </c>
    </row>
    <row r="82" spans="1:1">
      <c r="A82" t="s">
        <v>1002</v>
      </c>
    </row>
    <row r="83" spans="1:1">
      <c r="A83" t="s">
        <v>1155</v>
      </c>
    </row>
    <row r="84" spans="1:1">
      <c r="A84" t="s">
        <v>1190</v>
      </c>
    </row>
  </sheetData>
  <autoFilter ref="A11:L65" xr:uid="{7E542800-9A9D-462F-B766-66624AB39BBF}"/>
  <phoneticPr fontId="7"/>
  <dataValidations count="2">
    <dataValidation type="list" allowBlank="1" showInputMessage="1" showErrorMessage="1" sqref="E50:E65 E12:E49" xr:uid="{60CC322B-9EB3-4D89-B01B-A544B01530D7}">
      <formula1>"file,folder"</formula1>
    </dataValidation>
    <dataValidation type="list" allowBlank="1" showInputMessage="1" showErrorMessage="1" sqref="C50:D65 F50:F65 F12:F49 C12:D49"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76"/>
  <sheetViews>
    <sheetView showGridLines="0" view="pageBreakPreview" zoomScaleNormal="100" zoomScaleSheetLayoutView="100" workbookViewId="0">
      <pane ySplit="8" topLeftCell="A9" activePane="bottomLeft" state="frozen"/>
      <selection pane="bottomLeft" activeCell="C51" sqref="C51"/>
    </sheetView>
  </sheetViews>
  <sheetFormatPr defaultColWidth="0" defaultRowHeight="11.25"/>
  <cols>
    <col min="1" max="1" width="38.5" bestFit="1" customWidth="1"/>
    <col min="2" max="2" width="30.5" bestFit="1" customWidth="1"/>
    <col min="3" max="3" width="102.6640625" bestFit="1" customWidth="1"/>
    <col min="4" max="4" width="84.1640625" customWidth="1"/>
    <col min="5" max="6" width="8.83203125" customWidth="1"/>
    <col min="7" max="7" width="71.83203125" bestFit="1" customWidth="1"/>
    <col min="8" max="8" width="3.83203125" customWidth="1"/>
    <col min="9" max="16384" width="3.83203125" hidden="1"/>
  </cols>
  <sheetData>
    <row r="2" spans="1:8">
      <c r="A2" t="s">
        <v>1181</v>
      </c>
    </row>
    <row r="3" spans="1:8">
      <c r="A3" s="99" t="s">
        <v>1183</v>
      </c>
    </row>
    <row r="4" spans="1:8">
      <c r="A4" s="99" t="s">
        <v>1182</v>
      </c>
    </row>
    <row r="6" spans="1:8">
      <c r="E6" s="5" t="s">
        <v>174</v>
      </c>
      <c r="F6" s="5"/>
      <c r="H6" t="s">
        <v>1184</v>
      </c>
    </row>
    <row r="7" spans="1:8">
      <c r="A7" s="3" t="s">
        <v>32</v>
      </c>
      <c r="B7" s="3" t="s">
        <v>1157</v>
      </c>
      <c r="C7" s="3" t="s">
        <v>193</v>
      </c>
      <c r="D7" s="3" t="s">
        <v>194</v>
      </c>
      <c r="E7" s="3" t="s">
        <v>172</v>
      </c>
      <c r="F7" s="3" t="s">
        <v>173</v>
      </c>
      <c r="G7" s="3" t="s">
        <v>200</v>
      </c>
      <c r="H7" t="s">
        <v>1184</v>
      </c>
    </row>
    <row r="8" spans="1:8" ht="3" customHeight="1">
      <c r="A8" s="16"/>
      <c r="B8" s="16"/>
      <c r="C8" s="16"/>
      <c r="D8" s="16"/>
      <c r="E8" s="16"/>
      <c r="F8" s="16"/>
      <c r="G8" s="16"/>
      <c r="H8" t="s">
        <v>1184</v>
      </c>
    </row>
    <row r="9" spans="1:8">
      <c r="A9" s="33" t="s">
        <v>310</v>
      </c>
      <c r="B9" s="33" t="s">
        <v>1237</v>
      </c>
      <c r="C9" s="35" t="s">
        <v>192</v>
      </c>
      <c r="D9" s="35" t="s">
        <v>309</v>
      </c>
      <c r="E9" s="36" t="s">
        <v>156</v>
      </c>
      <c r="F9" s="36" t="s">
        <v>156</v>
      </c>
      <c r="G9" s="35"/>
      <c r="H9" t="s">
        <v>1184</v>
      </c>
    </row>
    <row r="10" spans="1:8">
      <c r="A10" s="44" t="s">
        <v>310</v>
      </c>
      <c r="B10" s="44"/>
      <c r="C10" s="37" t="s">
        <v>195</v>
      </c>
      <c r="D10" s="37" t="s">
        <v>309</v>
      </c>
      <c r="E10" s="38" t="s">
        <v>156</v>
      </c>
      <c r="F10" s="38" t="s">
        <v>156</v>
      </c>
      <c r="G10" s="37"/>
      <c r="H10" t="s">
        <v>1184</v>
      </c>
    </row>
    <row r="11" spans="1:8">
      <c r="A11" s="44" t="s">
        <v>310</v>
      </c>
      <c r="B11" s="44"/>
      <c r="C11" s="37" t="s">
        <v>196</v>
      </c>
      <c r="D11" s="37" t="s">
        <v>309</v>
      </c>
      <c r="E11" s="38" t="s">
        <v>156</v>
      </c>
      <c r="F11" s="38" t="s">
        <v>156</v>
      </c>
      <c r="G11" s="37"/>
      <c r="H11" t="s">
        <v>1184</v>
      </c>
    </row>
    <row r="12" spans="1:8">
      <c r="A12" s="44" t="s">
        <v>310</v>
      </c>
      <c r="B12" s="44"/>
      <c r="C12" s="37" t="s">
        <v>197</v>
      </c>
      <c r="D12" s="37" t="s">
        <v>309</v>
      </c>
      <c r="E12" s="38" t="s">
        <v>156</v>
      </c>
      <c r="F12" s="38" t="s">
        <v>156</v>
      </c>
      <c r="G12" s="37"/>
      <c r="H12" t="s">
        <v>1184</v>
      </c>
    </row>
    <row r="13" spans="1:8">
      <c r="A13" s="44" t="s">
        <v>310</v>
      </c>
      <c r="B13" s="44"/>
      <c r="C13" s="37" t="s">
        <v>198</v>
      </c>
      <c r="D13" s="37" t="s">
        <v>309</v>
      </c>
      <c r="E13" s="38" t="s">
        <v>156</v>
      </c>
      <c r="F13" s="38" t="s">
        <v>156</v>
      </c>
      <c r="G13" s="37"/>
      <c r="H13" t="s">
        <v>1184</v>
      </c>
    </row>
    <row r="14" spans="1:8">
      <c r="A14" s="44" t="s">
        <v>310</v>
      </c>
      <c r="B14" s="44"/>
      <c r="C14" s="37" t="s">
        <v>199</v>
      </c>
      <c r="D14" s="37" t="s">
        <v>309</v>
      </c>
      <c r="E14" s="38" t="s">
        <v>156</v>
      </c>
      <c r="F14" s="38" t="s">
        <v>156</v>
      </c>
      <c r="G14" s="37"/>
      <c r="H14" t="s">
        <v>1184</v>
      </c>
    </row>
    <row r="15" spans="1:8">
      <c r="A15" s="44" t="s">
        <v>310</v>
      </c>
      <c r="B15" s="44"/>
      <c r="C15" s="49" t="s">
        <v>1229</v>
      </c>
      <c r="D15" s="49" t="s">
        <v>40</v>
      </c>
      <c r="E15" s="50" t="s">
        <v>156</v>
      </c>
      <c r="F15" s="50" t="s">
        <v>156</v>
      </c>
      <c r="G15" s="49"/>
      <c r="H15" t="s">
        <v>29</v>
      </c>
    </row>
    <row r="16" spans="1:8">
      <c r="A16" s="44" t="s">
        <v>310</v>
      </c>
      <c r="B16" s="49" t="s">
        <v>1238</v>
      </c>
      <c r="C16" s="37" t="s">
        <v>1231</v>
      </c>
      <c r="D16" s="37" t="s">
        <v>309</v>
      </c>
      <c r="E16" s="38" t="s">
        <v>156</v>
      </c>
      <c r="F16" s="38" t="s">
        <v>156</v>
      </c>
      <c r="G16" s="37"/>
      <c r="H16" t="s">
        <v>1184</v>
      </c>
    </row>
    <row r="17" spans="1:8">
      <c r="A17" s="44" t="s">
        <v>310</v>
      </c>
      <c r="B17" s="44"/>
      <c r="C17" s="37" t="s">
        <v>1232</v>
      </c>
      <c r="D17" s="37" t="s">
        <v>309</v>
      </c>
      <c r="E17" s="38" t="s">
        <v>156</v>
      </c>
      <c r="F17" s="38" t="s">
        <v>156</v>
      </c>
      <c r="G17" s="37"/>
      <c r="H17" t="s">
        <v>1184</v>
      </c>
    </row>
    <row r="18" spans="1:8">
      <c r="A18" s="44" t="s">
        <v>310</v>
      </c>
      <c r="B18" s="44"/>
      <c r="C18" s="37" t="s">
        <v>1233</v>
      </c>
      <c r="D18" s="37" t="s">
        <v>309</v>
      </c>
      <c r="E18" s="38" t="s">
        <v>156</v>
      </c>
      <c r="F18" s="38" t="s">
        <v>156</v>
      </c>
      <c r="G18" s="37"/>
      <c r="H18" t="s">
        <v>1184</v>
      </c>
    </row>
    <row r="19" spans="1:8">
      <c r="A19" s="44" t="s">
        <v>310</v>
      </c>
      <c r="B19" s="44"/>
      <c r="C19" s="37" t="s">
        <v>1234</v>
      </c>
      <c r="D19" s="37" t="s">
        <v>309</v>
      </c>
      <c r="E19" s="38" t="s">
        <v>156</v>
      </c>
      <c r="F19" s="38" t="s">
        <v>156</v>
      </c>
      <c r="G19" s="37"/>
      <c r="H19" t="s">
        <v>1184</v>
      </c>
    </row>
    <row r="20" spans="1:8">
      <c r="A20" s="44" t="s">
        <v>310</v>
      </c>
      <c r="B20" s="44"/>
      <c r="C20" s="37" t="s">
        <v>1235</v>
      </c>
      <c r="D20" s="37" t="s">
        <v>309</v>
      </c>
      <c r="E20" s="38" t="s">
        <v>156</v>
      </c>
      <c r="F20" s="38" t="s">
        <v>156</v>
      </c>
      <c r="G20" s="37"/>
      <c r="H20" t="s">
        <v>1184</v>
      </c>
    </row>
    <row r="21" spans="1:8">
      <c r="A21" s="44" t="s">
        <v>310</v>
      </c>
      <c r="B21" s="44"/>
      <c r="C21" s="37" t="s">
        <v>1236</v>
      </c>
      <c r="D21" s="37" t="s">
        <v>40</v>
      </c>
      <c r="E21" s="38" t="s">
        <v>156</v>
      </c>
      <c r="F21" s="38" t="s">
        <v>156</v>
      </c>
      <c r="G21" s="37"/>
      <c r="H21" t="s">
        <v>1184</v>
      </c>
    </row>
    <row r="22" spans="1:8">
      <c r="A22" s="45" t="s">
        <v>310</v>
      </c>
      <c r="B22" s="45"/>
      <c r="C22" s="39" t="s">
        <v>1230</v>
      </c>
      <c r="D22" s="39" t="s">
        <v>40</v>
      </c>
      <c r="E22" s="40" t="s">
        <v>156</v>
      </c>
      <c r="F22" s="40" t="s">
        <v>156</v>
      </c>
      <c r="G22" s="39"/>
      <c r="H22" t="s">
        <v>29</v>
      </c>
    </row>
    <row r="23" spans="1:8">
      <c r="A23" s="26" t="s">
        <v>311</v>
      </c>
      <c r="B23" s="26"/>
      <c r="C23" s="26" t="s">
        <v>1191</v>
      </c>
      <c r="D23" s="26" t="s">
        <v>545</v>
      </c>
      <c r="E23" s="15" t="s">
        <v>156</v>
      </c>
      <c r="F23" s="15" t="s">
        <v>156</v>
      </c>
      <c r="G23" s="139" t="s">
        <v>1193</v>
      </c>
      <c r="H23" t="s">
        <v>1184</v>
      </c>
    </row>
    <row r="24" spans="1:8">
      <c r="A24" s="33" t="s">
        <v>544</v>
      </c>
      <c r="B24" s="33"/>
      <c r="C24" s="35" t="s">
        <v>548</v>
      </c>
      <c r="D24" s="35" t="s">
        <v>545</v>
      </c>
      <c r="E24" s="36" t="s">
        <v>0</v>
      </c>
      <c r="F24" s="36" t="s">
        <v>0</v>
      </c>
      <c r="G24" s="35" t="s">
        <v>1192</v>
      </c>
      <c r="H24" t="s">
        <v>1184</v>
      </c>
    </row>
    <row r="25" spans="1:8">
      <c r="A25" s="44" t="s">
        <v>544</v>
      </c>
      <c r="B25" s="44"/>
      <c r="C25" s="37" t="s">
        <v>549</v>
      </c>
      <c r="D25" s="37" t="s">
        <v>545</v>
      </c>
      <c r="E25" s="38" t="s">
        <v>0</v>
      </c>
      <c r="F25" s="38" t="s">
        <v>0</v>
      </c>
      <c r="G25" s="37" t="s">
        <v>570</v>
      </c>
      <c r="H25" t="s">
        <v>1184</v>
      </c>
    </row>
    <row r="26" spans="1:8">
      <c r="A26" s="44" t="s">
        <v>544</v>
      </c>
      <c r="B26" s="44"/>
      <c r="C26" s="49" t="s">
        <v>550</v>
      </c>
      <c r="D26" s="49" t="s">
        <v>545</v>
      </c>
      <c r="E26" s="50" t="s">
        <v>0</v>
      </c>
      <c r="F26" s="50" t="s">
        <v>0</v>
      </c>
      <c r="G26" s="49" t="s">
        <v>570</v>
      </c>
      <c r="H26" t="s">
        <v>1184</v>
      </c>
    </row>
    <row r="27" spans="1:8">
      <c r="A27" s="45" t="s">
        <v>544</v>
      </c>
      <c r="B27" s="45"/>
      <c r="C27" s="39" t="s">
        <v>569</v>
      </c>
      <c r="D27" s="39" t="s">
        <v>40</v>
      </c>
      <c r="E27" s="40" t="s">
        <v>0</v>
      </c>
      <c r="F27" s="40" t="s">
        <v>0</v>
      </c>
      <c r="G27" s="39" t="s">
        <v>570</v>
      </c>
      <c r="H27" t="s">
        <v>1184</v>
      </c>
    </row>
    <row r="28" spans="1:8">
      <c r="A28" s="140" t="s">
        <v>315</v>
      </c>
      <c r="B28" s="33"/>
      <c r="C28" s="148" t="s">
        <v>321</v>
      </c>
      <c r="D28" s="148" t="s">
        <v>321</v>
      </c>
      <c r="E28" s="103" t="s">
        <v>156</v>
      </c>
      <c r="F28" s="103" t="s">
        <v>156</v>
      </c>
      <c r="G28" s="33"/>
      <c r="H28" t="s">
        <v>1184</v>
      </c>
    </row>
    <row r="29" spans="1:8">
      <c r="A29" s="147" t="s">
        <v>330</v>
      </c>
      <c r="B29" s="44"/>
      <c r="C29" s="42" t="s">
        <v>1214</v>
      </c>
      <c r="D29" s="42" t="s">
        <v>1213</v>
      </c>
      <c r="E29" s="38" t="s">
        <v>156</v>
      </c>
      <c r="F29" s="38" t="s">
        <v>156</v>
      </c>
      <c r="G29" s="37"/>
      <c r="H29" t="s">
        <v>1184</v>
      </c>
    </row>
    <row r="30" spans="1:8">
      <c r="A30" s="147" t="s">
        <v>330</v>
      </c>
      <c r="B30" s="44"/>
      <c r="C30" s="42" t="s">
        <v>1216</v>
      </c>
      <c r="D30" s="42" t="s">
        <v>1215</v>
      </c>
      <c r="E30" s="38" t="s">
        <v>156</v>
      </c>
      <c r="F30" s="38" t="s">
        <v>156</v>
      </c>
      <c r="G30" s="37"/>
      <c r="H30" t="s">
        <v>29</v>
      </c>
    </row>
    <row r="31" spans="1:8">
      <c r="A31" s="147" t="s">
        <v>330</v>
      </c>
      <c r="B31" s="44"/>
      <c r="C31" s="42" t="s">
        <v>1220</v>
      </c>
      <c r="D31" s="42" t="s">
        <v>1219</v>
      </c>
      <c r="E31" s="38" t="s">
        <v>156</v>
      </c>
      <c r="F31" s="38" t="s">
        <v>156</v>
      </c>
      <c r="G31" s="37"/>
      <c r="H31" t="s">
        <v>29</v>
      </c>
    </row>
    <row r="32" spans="1:8">
      <c r="A32" s="141" t="s">
        <v>330</v>
      </c>
      <c r="B32" s="45"/>
      <c r="C32" s="43" t="s">
        <v>1218</v>
      </c>
      <c r="D32" s="43" t="s">
        <v>1217</v>
      </c>
      <c r="E32" s="40" t="s">
        <v>156</v>
      </c>
      <c r="F32" s="40" t="s">
        <v>156</v>
      </c>
      <c r="G32" s="39"/>
      <c r="H32" t="s">
        <v>29</v>
      </c>
    </row>
    <row r="33" spans="1:8">
      <c r="A33" s="140" t="s">
        <v>546</v>
      </c>
      <c r="B33" s="33"/>
      <c r="C33" s="33" t="s">
        <v>547</v>
      </c>
      <c r="D33" s="33" t="str">
        <f>C33</f>
        <v>vim ~/.ssh/config</v>
      </c>
      <c r="E33" s="103" t="s">
        <v>0</v>
      </c>
      <c r="F33" s="103" t="s">
        <v>0</v>
      </c>
      <c r="G33" s="33"/>
      <c r="H33" t="s">
        <v>1184</v>
      </c>
    </row>
    <row r="34" spans="1:8">
      <c r="A34" s="104" t="s">
        <v>1093</v>
      </c>
      <c r="B34" s="1"/>
      <c r="C34" s="102" t="s">
        <v>1097</v>
      </c>
      <c r="D34" s="102" t="s">
        <v>1097</v>
      </c>
      <c r="E34" s="15" t="s">
        <v>156</v>
      </c>
      <c r="F34" s="15" t="s">
        <v>156</v>
      </c>
      <c r="G34" s="26" t="s">
        <v>1095</v>
      </c>
      <c r="H34" t="s">
        <v>1184</v>
      </c>
    </row>
    <row r="35" spans="1:8">
      <c r="A35" s="104" t="s">
        <v>1094</v>
      </c>
      <c r="B35" s="1"/>
      <c r="C35" s="102" t="s">
        <v>1097</v>
      </c>
      <c r="D35" s="26" t="s">
        <v>40</v>
      </c>
      <c r="E35" s="15" t="s">
        <v>156</v>
      </c>
      <c r="F35" s="15" t="s">
        <v>156</v>
      </c>
      <c r="G35" s="26" t="s">
        <v>1096</v>
      </c>
      <c r="H35" t="s">
        <v>1184</v>
      </c>
    </row>
    <row r="36" spans="1:8">
      <c r="A36" s="142" t="s">
        <v>317</v>
      </c>
      <c r="B36" s="26"/>
      <c r="C36" s="32" t="s">
        <v>318</v>
      </c>
      <c r="D36" s="26" t="str">
        <f>C36</f>
        <v>省略（~/.tmux.conf参照）</v>
      </c>
      <c r="E36" s="15" t="s">
        <v>156</v>
      </c>
      <c r="F36" s="15" t="s">
        <v>156</v>
      </c>
      <c r="G36" s="26"/>
      <c r="H36" t="s">
        <v>1184</v>
      </c>
    </row>
    <row r="37" spans="1:8">
      <c r="A37" s="143" t="s">
        <v>312</v>
      </c>
      <c r="B37" s="34"/>
      <c r="C37" s="41" t="s">
        <v>319</v>
      </c>
      <c r="D37" s="35" t="str">
        <f>C37</f>
        <v>sudo apt install software-properties-common</v>
      </c>
      <c r="E37" s="36" t="s">
        <v>156</v>
      </c>
      <c r="F37" s="36" t="s">
        <v>156</v>
      </c>
      <c r="G37" s="35"/>
      <c r="H37" t="s">
        <v>1184</v>
      </c>
    </row>
    <row r="38" spans="1:8">
      <c r="A38" s="144" t="s">
        <v>312</v>
      </c>
      <c r="B38" s="46"/>
      <c r="C38" s="42" t="s">
        <v>320</v>
      </c>
      <c r="D38" s="37" t="str">
        <f t="shared" ref="D38:D47" si="0">C38</f>
        <v>sudo add-apt-repository ppa:greymd/tmux-xpanes</v>
      </c>
      <c r="E38" s="38" t="s">
        <v>156</v>
      </c>
      <c r="F38" s="38" t="s">
        <v>156</v>
      </c>
      <c r="G38" s="37"/>
      <c r="H38" t="s">
        <v>1184</v>
      </c>
    </row>
    <row r="39" spans="1:8">
      <c r="A39" s="145" t="s">
        <v>312</v>
      </c>
      <c r="B39" s="47"/>
      <c r="C39" s="42" t="s">
        <v>321</v>
      </c>
      <c r="D39" s="37" t="str">
        <f t="shared" si="0"/>
        <v>sudo apt update</v>
      </c>
      <c r="E39" s="38" t="s">
        <v>156</v>
      </c>
      <c r="F39" s="38" t="s">
        <v>156</v>
      </c>
      <c r="G39" s="37"/>
      <c r="H39" t="s">
        <v>1184</v>
      </c>
    </row>
    <row r="40" spans="1:8">
      <c r="A40" s="146" t="s">
        <v>312</v>
      </c>
      <c r="B40" s="48"/>
      <c r="C40" s="43" t="s">
        <v>322</v>
      </c>
      <c r="D40" s="39" t="str">
        <f t="shared" si="0"/>
        <v>sudo apt install -y tmux-xpanes</v>
      </c>
      <c r="E40" s="40" t="s">
        <v>156</v>
      </c>
      <c r="F40" s="40" t="s">
        <v>156</v>
      </c>
      <c r="G40" s="39"/>
      <c r="H40" t="s">
        <v>1184</v>
      </c>
    </row>
    <row r="41" spans="1:8">
      <c r="A41" s="33" t="s">
        <v>316</v>
      </c>
      <c r="B41" s="33"/>
      <c r="C41" s="35" t="s">
        <v>328</v>
      </c>
      <c r="D41" s="35" t="s">
        <v>328</v>
      </c>
      <c r="E41" s="36" t="s">
        <v>156</v>
      </c>
      <c r="F41" s="36" t="s">
        <v>156</v>
      </c>
      <c r="G41" s="35"/>
      <c r="H41" t="s">
        <v>1184</v>
      </c>
    </row>
    <row r="42" spans="1:8">
      <c r="A42" s="44" t="s">
        <v>316</v>
      </c>
      <c r="B42" s="44"/>
      <c r="C42" s="37" t="s">
        <v>329</v>
      </c>
      <c r="D42" s="37" t="s">
        <v>329</v>
      </c>
      <c r="E42" s="38" t="s">
        <v>0</v>
      </c>
      <c r="F42" s="38" t="s">
        <v>0</v>
      </c>
      <c r="G42" s="37"/>
      <c r="H42" t="s">
        <v>1184</v>
      </c>
    </row>
    <row r="43" spans="1:8">
      <c r="A43" s="44" t="s">
        <v>316</v>
      </c>
      <c r="B43" s="44"/>
      <c r="C43" s="37" t="s">
        <v>323</v>
      </c>
      <c r="D43" s="37" t="str">
        <f t="shared" si="0"/>
        <v>git config --global core.editor vim</v>
      </c>
      <c r="E43" s="38" t="s">
        <v>0</v>
      </c>
      <c r="F43" s="38" t="s">
        <v>0</v>
      </c>
      <c r="G43" s="37"/>
      <c r="H43" t="s">
        <v>1184</v>
      </c>
    </row>
    <row r="44" spans="1:8">
      <c r="A44" s="44" t="s">
        <v>316</v>
      </c>
      <c r="B44" s="44"/>
      <c r="C44" s="37" t="s">
        <v>324</v>
      </c>
      <c r="D44" s="37" t="str">
        <f t="shared" si="0"/>
        <v>git config --global diff.tool vimdiff</v>
      </c>
      <c r="E44" s="38" t="s">
        <v>0</v>
      </c>
      <c r="F44" s="38" t="s">
        <v>0</v>
      </c>
      <c r="G44" s="37"/>
      <c r="H44" t="s">
        <v>1184</v>
      </c>
    </row>
    <row r="45" spans="1:8">
      <c r="A45" s="44" t="s">
        <v>316</v>
      </c>
      <c r="B45" s="44"/>
      <c r="C45" s="37" t="s">
        <v>325</v>
      </c>
      <c r="D45" s="37" t="str">
        <f t="shared" si="0"/>
        <v>git config --global difftool.prompt false</v>
      </c>
      <c r="E45" s="38" t="s">
        <v>0</v>
      </c>
      <c r="F45" s="38" t="s">
        <v>0</v>
      </c>
      <c r="G45" s="37"/>
      <c r="H45" t="s">
        <v>1184</v>
      </c>
    </row>
    <row r="46" spans="1:8">
      <c r="A46" s="44" t="s">
        <v>316</v>
      </c>
      <c r="B46" s="44"/>
      <c r="C46" s="37" t="s">
        <v>326</v>
      </c>
      <c r="D46" s="37" t="str">
        <f t="shared" si="0"/>
        <v>git config --global merge.tool vimdiff</v>
      </c>
      <c r="E46" s="38" t="s">
        <v>0</v>
      </c>
      <c r="F46" s="38" t="s">
        <v>0</v>
      </c>
      <c r="G46" s="37"/>
      <c r="H46" t="s">
        <v>1184</v>
      </c>
    </row>
    <row r="47" spans="1:8">
      <c r="A47" s="44" t="s">
        <v>316</v>
      </c>
      <c r="B47" s="44"/>
      <c r="C47" s="49" t="s">
        <v>327</v>
      </c>
      <c r="D47" s="49" t="str">
        <f t="shared" si="0"/>
        <v>git config --global mergetool.prompt false</v>
      </c>
      <c r="E47" s="50" t="s">
        <v>0</v>
      </c>
      <c r="F47" s="50" t="s">
        <v>0</v>
      </c>
      <c r="G47" s="49"/>
      <c r="H47" t="s">
        <v>1184</v>
      </c>
    </row>
    <row r="48" spans="1:8">
      <c r="A48" s="45" t="s">
        <v>316</v>
      </c>
      <c r="B48" s="45"/>
      <c r="C48" s="39" t="s">
        <v>331</v>
      </c>
      <c r="D48" s="39" t="str">
        <f t="shared" ref="D48" si="1">C48</f>
        <v>git config --global credential.helper store</v>
      </c>
      <c r="E48" s="40" t="s">
        <v>0</v>
      </c>
      <c r="F48" s="40" t="s">
        <v>0</v>
      </c>
      <c r="G48" s="39"/>
      <c r="H48" t="s">
        <v>1184</v>
      </c>
    </row>
    <row r="49" spans="1:8">
      <c r="A49" s="33" t="s">
        <v>1171</v>
      </c>
      <c r="B49" s="33" t="s">
        <v>1172</v>
      </c>
      <c r="C49" s="35" t="s">
        <v>1170</v>
      </c>
      <c r="D49" s="35" t="s">
        <v>1158</v>
      </c>
      <c r="E49" s="36" t="s">
        <v>0</v>
      </c>
      <c r="F49" s="36" t="s">
        <v>0</v>
      </c>
      <c r="G49" s="35"/>
      <c r="H49" t="s">
        <v>1184</v>
      </c>
    </row>
    <row r="50" spans="1:8">
      <c r="A50" s="44" t="s">
        <v>1171</v>
      </c>
      <c r="B50" s="44" t="s">
        <v>1172</v>
      </c>
      <c r="C50" s="37" t="s">
        <v>1170</v>
      </c>
      <c r="D50" s="37" t="s">
        <v>1159</v>
      </c>
      <c r="E50" s="38" t="s">
        <v>0</v>
      </c>
      <c r="F50" s="38" t="s">
        <v>0</v>
      </c>
      <c r="G50" s="37"/>
      <c r="H50" t="s">
        <v>1184</v>
      </c>
    </row>
    <row r="51" spans="1:8">
      <c r="A51" s="44" t="s">
        <v>1171</v>
      </c>
      <c r="B51" s="44" t="s">
        <v>1172</v>
      </c>
      <c r="C51" s="37" t="s">
        <v>1170</v>
      </c>
      <c r="D51" s="138" t="s">
        <v>1160</v>
      </c>
      <c r="E51" s="38" t="s">
        <v>0</v>
      </c>
      <c r="F51" s="38" t="s">
        <v>0</v>
      </c>
      <c r="G51" s="37"/>
      <c r="H51" t="s">
        <v>1184</v>
      </c>
    </row>
    <row r="52" spans="1:8">
      <c r="A52" s="44" t="s">
        <v>1171</v>
      </c>
      <c r="B52" s="44" t="s">
        <v>1172</v>
      </c>
      <c r="C52" s="37" t="s">
        <v>1170</v>
      </c>
      <c r="D52" s="37" t="s">
        <v>1161</v>
      </c>
      <c r="E52" s="38" t="s">
        <v>0</v>
      </c>
      <c r="F52" s="38" t="s">
        <v>0</v>
      </c>
      <c r="G52" s="37"/>
      <c r="H52" t="s">
        <v>1184</v>
      </c>
    </row>
    <row r="53" spans="1:8">
      <c r="A53" s="44" t="s">
        <v>1171</v>
      </c>
      <c r="B53" s="44" t="s">
        <v>1172</v>
      </c>
      <c r="C53" s="37" t="s">
        <v>1170</v>
      </c>
      <c r="D53" s="37" t="s">
        <v>1162</v>
      </c>
      <c r="E53" s="38" t="s">
        <v>0</v>
      </c>
      <c r="F53" s="38" t="s">
        <v>0</v>
      </c>
      <c r="G53" s="37"/>
      <c r="H53" t="s">
        <v>1184</v>
      </c>
    </row>
    <row r="54" spans="1:8">
      <c r="A54" s="44" t="s">
        <v>1171</v>
      </c>
      <c r="B54" s="44" t="s">
        <v>1172</v>
      </c>
      <c r="C54" s="37" t="s">
        <v>1170</v>
      </c>
      <c r="D54" s="37" t="s">
        <v>1163</v>
      </c>
      <c r="E54" s="38" t="s">
        <v>0</v>
      </c>
      <c r="F54" s="38" t="s">
        <v>0</v>
      </c>
      <c r="G54" s="37"/>
      <c r="H54" t="s">
        <v>1184</v>
      </c>
    </row>
    <row r="55" spans="1:8">
      <c r="A55" s="44" t="s">
        <v>1171</v>
      </c>
      <c r="B55" s="44" t="s">
        <v>1172</v>
      </c>
      <c r="C55" s="37" t="s">
        <v>1170</v>
      </c>
      <c r="D55" s="37" t="s">
        <v>1164</v>
      </c>
      <c r="E55" s="38" t="s">
        <v>0</v>
      </c>
      <c r="F55" s="38" t="s">
        <v>0</v>
      </c>
      <c r="G55" s="37"/>
      <c r="H55" t="s">
        <v>1184</v>
      </c>
    </row>
    <row r="56" spans="1:8">
      <c r="A56" s="44" t="s">
        <v>1171</v>
      </c>
      <c r="B56" s="44" t="s">
        <v>1172</v>
      </c>
      <c r="C56" s="37" t="s">
        <v>1170</v>
      </c>
      <c r="D56" s="37" t="s">
        <v>1165</v>
      </c>
      <c r="E56" s="38" t="s">
        <v>0</v>
      </c>
      <c r="F56" s="38" t="s">
        <v>0</v>
      </c>
      <c r="G56" s="37"/>
      <c r="H56" t="s">
        <v>1184</v>
      </c>
    </row>
    <row r="57" spans="1:8">
      <c r="A57" s="44" t="s">
        <v>1171</v>
      </c>
      <c r="B57" s="137" t="s">
        <v>1172</v>
      </c>
      <c r="C57" s="37" t="s">
        <v>1170</v>
      </c>
      <c r="D57" s="37" t="s">
        <v>1166</v>
      </c>
      <c r="E57" s="38" t="s">
        <v>0</v>
      </c>
      <c r="F57" s="38" t="s">
        <v>0</v>
      </c>
      <c r="G57" s="37"/>
      <c r="H57" t="s">
        <v>1184</v>
      </c>
    </row>
    <row r="58" spans="1:8">
      <c r="A58" s="44" t="s">
        <v>1171</v>
      </c>
      <c r="B58" s="49" t="s">
        <v>1169</v>
      </c>
      <c r="C58" s="37" t="s">
        <v>1170</v>
      </c>
      <c r="D58" s="37" t="s">
        <v>1167</v>
      </c>
      <c r="E58" s="38" t="s">
        <v>0</v>
      </c>
      <c r="F58" s="38" t="s">
        <v>0</v>
      </c>
      <c r="G58" s="37"/>
      <c r="H58" t="s">
        <v>1184</v>
      </c>
    </row>
    <row r="59" spans="1:8">
      <c r="A59" s="44" t="s">
        <v>1171</v>
      </c>
      <c r="B59" s="137" t="s">
        <v>1169</v>
      </c>
      <c r="C59" s="37" t="s">
        <v>1170</v>
      </c>
      <c r="D59" s="37" t="s">
        <v>1168</v>
      </c>
      <c r="E59" s="38" t="s">
        <v>0</v>
      </c>
      <c r="F59" s="38" t="s">
        <v>0</v>
      </c>
      <c r="G59" s="37"/>
      <c r="H59" t="s">
        <v>1184</v>
      </c>
    </row>
    <row r="60" spans="1:8">
      <c r="A60" s="45" t="s">
        <v>1171</v>
      </c>
      <c r="B60" s="39" t="s">
        <v>1174</v>
      </c>
      <c r="C60" s="39" t="s">
        <v>1170</v>
      </c>
      <c r="D60" s="39" t="s">
        <v>1173</v>
      </c>
      <c r="E60" s="40" t="s">
        <v>0</v>
      </c>
      <c r="F60" s="40" t="s">
        <v>0</v>
      </c>
      <c r="G60" s="39"/>
      <c r="H60" t="s">
        <v>1184</v>
      </c>
    </row>
    <row r="61" spans="1:8">
      <c r="A61" s="33" t="s">
        <v>1177</v>
      </c>
      <c r="B61" s="33" t="s">
        <v>1175</v>
      </c>
      <c r="C61" s="35" t="s">
        <v>1178</v>
      </c>
      <c r="D61" s="35" t="s">
        <v>1176</v>
      </c>
      <c r="E61" s="36" t="s">
        <v>0</v>
      </c>
      <c r="F61" s="36" t="s">
        <v>0</v>
      </c>
      <c r="G61" s="35"/>
      <c r="H61" t="s">
        <v>1184</v>
      </c>
    </row>
    <row r="62" spans="1:8">
      <c r="A62" s="45" t="s">
        <v>1177</v>
      </c>
      <c r="B62" s="45" t="s">
        <v>1175</v>
      </c>
      <c r="C62" s="39" t="s">
        <v>1179</v>
      </c>
      <c r="D62" s="39" t="s">
        <v>1180</v>
      </c>
      <c r="E62" s="40" t="s">
        <v>0</v>
      </c>
      <c r="F62" s="40" t="s">
        <v>0</v>
      </c>
      <c r="G62" s="39"/>
      <c r="H62" t="s">
        <v>1184</v>
      </c>
    </row>
    <row r="63" spans="1:8">
      <c r="A63" s="26"/>
      <c r="B63" s="26"/>
      <c r="C63" s="26"/>
      <c r="D63" s="26"/>
      <c r="E63" s="15"/>
      <c r="F63" s="15"/>
      <c r="G63" s="26"/>
      <c r="H63" t="s">
        <v>1184</v>
      </c>
    </row>
    <row r="64" spans="1:8">
      <c r="A64" s="26"/>
      <c r="B64" s="26"/>
      <c r="C64" s="26"/>
      <c r="D64" s="26"/>
      <c r="E64" s="15"/>
      <c r="F64" s="15"/>
      <c r="G64" s="26"/>
      <c r="H64" t="s">
        <v>1184</v>
      </c>
    </row>
    <row r="65" spans="1:8">
      <c r="A65" s="26"/>
      <c r="B65" s="26"/>
      <c r="C65" s="26"/>
      <c r="D65" s="26"/>
      <c r="E65" s="15"/>
      <c r="F65" s="15"/>
      <c r="G65" s="26"/>
      <c r="H65" t="s">
        <v>1184</v>
      </c>
    </row>
    <row r="66" spans="1:8">
      <c r="A66" s="26"/>
      <c r="B66" s="26"/>
      <c r="C66" s="26"/>
      <c r="D66" s="26"/>
      <c r="E66" s="15"/>
      <c r="F66" s="15"/>
      <c r="G66" s="26"/>
      <c r="H66" t="s">
        <v>1184</v>
      </c>
    </row>
    <row r="67" spans="1:8">
      <c r="A67" s="26"/>
      <c r="B67" s="26"/>
      <c r="C67" s="26"/>
      <c r="D67" s="26"/>
      <c r="E67" s="15"/>
      <c r="F67" s="15"/>
      <c r="G67" s="26"/>
      <c r="H67" t="s">
        <v>1184</v>
      </c>
    </row>
    <row r="68" spans="1:8">
      <c r="A68" s="26"/>
      <c r="B68" s="26"/>
      <c r="C68" s="26"/>
      <c r="D68" s="26"/>
      <c r="E68" s="15"/>
      <c r="F68" s="15"/>
      <c r="G68" s="26"/>
      <c r="H68" t="s">
        <v>1184</v>
      </c>
    </row>
    <row r="69" spans="1:8">
      <c r="A69" s="26"/>
      <c r="B69" s="26"/>
      <c r="C69" s="26"/>
      <c r="D69" s="26"/>
      <c r="E69" s="15"/>
      <c r="F69" s="15"/>
      <c r="G69" s="26"/>
      <c r="H69" t="s">
        <v>1184</v>
      </c>
    </row>
    <row r="70" spans="1:8">
      <c r="A70" s="26"/>
      <c r="B70" s="26"/>
      <c r="C70" s="26"/>
      <c r="D70" s="26"/>
      <c r="E70" s="15"/>
      <c r="F70" s="15"/>
      <c r="G70" s="26"/>
      <c r="H70" t="s">
        <v>1184</v>
      </c>
    </row>
    <row r="71" spans="1:8">
      <c r="A71" s="26"/>
      <c r="B71" s="26"/>
      <c r="C71" s="26"/>
      <c r="D71" s="26"/>
      <c r="E71" s="15"/>
      <c r="F71" s="15"/>
      <c r="G71" s="26"/>
      <c r="H71" t="s">
        <v>1184</v>
      </c>
    </row>
    <row r="72" spans="1:8">
      <c r="A72" s="26"/>
      <c r="B72" s="26"/>
      <c r="C72" s="26"/>
      <c r="D72" s="26"/>
      <c r="E72" s="15"/>
      <c r="F72" s="15"/>
      <c r="G72" s="26"/>
      <c r="H72" t="s">
        <v>1184</v>
      </c>
    </row>
    <row r="73" spans="1:8">
      <c r="A73" s="26"/>
      <c r="B73" s="26"/>
      <c r="C73" s="26"/>
      <c r="D73" s="26"/>
      <c r="E73" s="15"/>
      <c r="F73" s="15"/>
      <c r="G73" s="26"/>
      <c r="H73" t="s">
        <v>1184</v>
      </c>
    </row>
    <row r="74" spans="1:8">
      <c r="A74" s="26"/>
      <c r="B74" s="26"/>
      <c r="C74" s="26"/>
      <c r="D74" s="26"/>
      <c r="E74" s="15"/>
      <c r="F74" s="15"/>
      <c r="G74" s="26"/>
      <c r="H74" t="s">
        <v>1184</v>
      </c>
    </row>
    <row r="75" spans="1:8">
      <c r="A75" s="26"/>
      <c r="B75" s="26"/>
      <c r="C75" s="26"/>
      <c r="D75" s="26"/>
      <c r="E75" s="15"/>
      <c r="F75" s="15"/>
      <c r="G75" s="26"/>
      <c r="H75" t="s">
        <v>1184</v>
      </c>
    </row>
    <row r="76" spans="1:8">
      <c r="A76" s="26"/>
      <c r="B76" s="26"/>
      <c r="C76" s="26"/>
      <c r="D76" s="26"/>
      <c r="E76" s="15"/>
      <c r="F76" s="15"/>
      <c r="G76" s="26"/>
      <c r="H76" t="s">
        <v>1184</v>
      </c>
    </row>
  </sheetData>
  <phoneticPr fontId="2"/>
  <hyperlinks>
    <hyperlink ref="A37" r:id="rId1" xr:uid="{6EEC3229-0B8C-4AB3-89F7-7EFBF167C9C5}"/>
    <hyperlink ref="C35" r:id="rId2" xr:uid="{7635C521-28C2-43E4-A5E7-615300630D2F}"/>
    <hyperlink ref="C34" r:id="rId3" xr:uid="{052F1D69-3A21-4195-803A-970A653CB7B2}"/>
    <hyperlink ref="D34" r:id="rId4" xr:uid="{99ADF0A5-7F93-4849-B4D0-7B7C6B54E9B3}"/>
  </hyperlinks>
  <pageMargins left="0.7" right="0.7" top="0.75" bottom="0.75" header="0.3" footer="0.3"/>
  <pageSetup paperSize="9" scale="31" orientation="portrait" horizontalDpi="4294967293" verticalDpi="0"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1156</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1152</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897</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896</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464</v>
      </c>
      <c r="D25" s="60" t="s">
        <v>465</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466</v>
      </c>
    </row>
    <row r="26" spans="3:20">
      <c r="C26" s="60" t="s">
        <v>467</v>
      </c>
      <c r="D26" s="60" t="s">
        <v>468</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469</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1101</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1101</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1149</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1150</v>
      </c>
    </row>
    <row r="38" spans="3:20">
      <c r="C38" s="60" t="s">
        <v>454</v>
      </c>
      <c r="D38" s="66" t="s">
        <v>1143</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1151</v>
      </c>
    </row>
    <row r="39" spans="3:20">
      <c r="C39" s="60" t="s">
        <v>455</v>
      </c>
      <c r="D39" s="66" t="s">
        <v>1144</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1145</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1146</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461</v>
      </c>
    </row>
    <row r="43" spans="3:20">
      <c r="C43" s="60" t="s">
        <v>462</v>
      </c>
      <c r="D43" s="60" t="s">
        <v>463</v>
      </c>
      <c r="E43" s="61" t="s">
        <v>352</v>
      </c>
      <c r="F43" s="61" t="s">
        <v>352</v>
      </c>
      <c r="G43" s="65" t="s">
        <v>411</v>
      </c>
      <c r="H43" s="61" t="s">
        <v>411</v>
      </c>
      <c r="I43" s="61" t="s">
        <v>403</v>
      </c>
      <c r="J43" s="65" t="s">
        <v>403</v>
      </c>
      <c r="K43" s="61" t="s">
        <v>352</v>
      </c>
      <c r="L43" s="61"/>
      <c r="M43" s="61"/>
      <c r="N43" s="61" t="s">
        <v>404</v>
      </c>
      <c r="O43" s="61"/>
      <c r="P43" s="61"/>
      <c r="Q43" s="61"/>
      <c r="R43" s="61"/>
      <c r="S43" s="61"/>
      <c r="T43" s="66" t="s">
        <v>461</v>
      </c>
    </row>
    <row r="44" spans="3:20">
      <c r="P44" s="8"/>
      <c r="Q44" s="8"/>
      <c r="R44" s="8"/>
      <c r="S44" s="8"/>
    </row>
    <row r="45" spans="3:20">
      <c r="C45" s="7" t="s">
        <v>470</v>
      </c>
    </row>
    <row r="46" spans="3:20">
      <c r="C46" s="67" t="s">
        <v>471</v>
      </c>
    </row>
    <row r="49" spans="2:11">
      <c r="B49" s="27" t="s">
        <v>472</v>
      </c>
    </row>
    <row r="50" spans="2:11">
      <c r="D50" s="60" t="s">
        <v>473</v>
      </c>
      <c r="E50" s="61" t="s">
        <v>352</v>
      </c>
      <c r="F50" s="61" t="s">
        <v>352</v>
      </c>
      <c r="G50" s="61" t="s">
        <v>411</v>
      </c>
      <c r="H50" s="61" t="s">
        <v>411</v>
      </c>
      <c r="I50" s="61" t="s">
        <v>411</v>
      </c>
      <c r="J50" s="61" t="s">
        <v>411</v>
      </c>
      <c r="K50" s="61" t="s">
        <v>352</v>
      </c>
    </row>
    <row r="51" spans="2:11">
      <c r="D51" s="60" t="s">
        <v>395</v>
      </c>
      <c r="E51" s="61" t="s">
        <v>352</v>
      </c>
      <c r="F51" s="61" t="s">
        <v>352</v>
      </c>
      <c r="G51" s="61" t="s">
        <v>411</v>
      </c>
      <c r="H51" s="61" t="s">
        <v>411</v>
      </c>
      <c r="I51" s="61" t="s">
        <v>411</v>
      </c>
      <c r="J51" s="61" t="s">
        <v>411</v>
      </c>
      <c r="K51" s="61" t="s">
        <v>352</v>
      </c>
    </row>
    <row r="52" spans="2:11">
      <c r="D52" s="60" t="s">
        <v>52</v>
      </c>
      <c r="E52" s="61" t="s">
        <v>411</v>
      </c>
      <c r="F52" s="61" t="s">
        <v>411</v>
      </c>
      <c r="G52" s="61" t="s">
        <v>411</v>
      </c>
      <c r="H52" s="61" t="s">
        <v>411</v>
      </c>
      <c r="I52" s="61" t="s">
        <v>411</v>
      </c>
      <c r="J52" s="61" t="s">
        <v>411</v>
      </c>
      <c r="K52" s="61" t="s">
        <v>403</v>
      </c>
    </row>
    <row r="53" spans="2:11">
      <c r="D53" s="60" t="s">
        <v>355</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403</v>
      </c>
    </row>
    <row r="55" spans="2:11">
      <c r="D55" s="60" t="s">
        <v>475</v>
      </c>
      <c r="E55" s="61" t="s">
        <v>411</v>
      </c>
      <c r="F55" s="61" t="s">
        <v>411</v>
      </c>
      <c r="G55" s="61" t="s">
        <v>411</v>
      </c>
      <c r="H55" s="61" t="s">
        <v>411</v>
      </c>
      <c r="I55" s="61" t="s">
        <v>411</v>
      </c>
      <c r="J55" s="61" t="s">
        <v>411</v>
      </c>
      <c r="K55" s="61" t="s">
        <v>411</v>
      </c>
    </row>
    <row r="56" spans="2:11">
      <c r="D56" s="60" t="s">
        <v>476</v>
      </c>
      <c r="E56" s="61" t="s">
        <v>352</v>
      </c>
      <c r="F56" s="61" t="s">
        <v>352</v>
      </c>
      <c r="G56" s="61" t="s">
        <v>352</v>
      </c>
      <c r="H56" s="61" t="s">
        <v>352</v>
      </c>
      <c r="I56" s="61" t="s">
        <v>411</v>
      </c>
      <c r="J56" s="61" t="s">
        <v>352</v>
      </c>
      <c r="K56" s="61" t="s">
        <v>411</v>
      </c>
    </row>
    <row r="58" spans="2:11">
      <c r="B58" s="27" t="s">
        <v>477</v>
      </c>
    </row>
    <row r="59" spans="2:11">
      <c r="C59" s="7" t="s">
        <v>478</v>
      </c>
    </row>
    <row r="60" spans="2:11" outlineLevel="1">
      <c r="C60" s="68" t="s">
        <v>479</v>
      </c>
    </row>
    <row r="61" spans="2:11" outlineLevel="1">
      <c r="C61" s="136" t="s">
        <v>480</v>
      </c>
    </row>
    <row r="62" spans="2:11">
      <c r="C62" s="7" t="s">
        <v>481</v>
      </c>
    </row>
    <row r="63" spans="2:11" outlineLevel="1">
      <c r="C63" s="67" t="s">
        <v>482</v>
      </c>
    </row>
    <row r="64" spans="2:11">
      <c r="C64" s="7" t="s">
        <v>483</v>
      </c>
    </row>
    <row r="65" spans="3:16">
      <c r="C65" s="7" t="s">
        <v>966</v>
      </c>
    </row>
    <row r="66" spans="3:16" outlineLevel="1">
      <c r="C66" s="69" t="s">
        <v>484</v>
      </c>
    </row>
    <row r="67" spans="3:16" outlineLevel="1">
      <c r="C67" s="67" t="s">
        <v>1147</v>
      </c>
    </row>
    <row r="68" spans="3:16" outlineLevel="1">
      <c r="C68" s="70" t="s">
        <v>485</v>
      </c>
    </row>
    <row r="69" spans="3:16" outlineLevel="1">
      <c r="C69" s="67" t="s">
        <v>486</v>
      </c>
    </row>
    <row r="70" spans="3:16" outlineLevel="1"/>
    <row r="71" spans="3:16">
      <c r="C71" s="7" t="s">
        <v>1098</v>
      </c>
    </row>
    <row r="72" spans="3:16">
      <c r="C72" s="7" t="s">
        <v>1112</v>
      </c>
      <c r="E72" s="7" t="s">
        <v>1102</v>
      </c>
      <c r="P72" s="7" t="s">
        <v>1110</v>
      </c>
    </row>
    <row r="73" spans="3:16">
      <c r="C73" s="7" t="s">
        <v>1113</v>
      </c>
      <c r="E73" s="7" t="s">
        <v>1103</v>
      </c>
      <c r="P73" s="7" t="s">
        <v>1111</v>
      </c>
    </row>
    <row r="74" spans="3:16">
      <c r="C74" s="56" t="s">
        <v>1114</v>
      </c>
      <c r="E74" s="7" t="s">
        <v>1104</v>
      </c>
      <c r="P74" s="7" t="s">
        <v>1105</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2023-11-24T05:09:21Z</dcterms:modified>
</cp:coreProperties>
</file>