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4CA250E1-C9A7-44A4-83CC-019B6BD2B02F}" xr6:coauthVersionLast="47" xr6:coauthVersionMax="47" xr10:uidLastSave="{00000000-0000-0000-0000-000000000000}"/>
  <bookViews>
    <workbookView xWindow="-32400" yWindow="-4080" windowWidth="32415" windowHeight="40725" firstSheet="2" activeTab="2" xr2:uid="{4766EE0F-731E-4860-9E19-7E5345AFF867}"/>
  </bookViews>
  <sheets>
    <sheet name="sc_setting" sheetId="8" r:id="rId1"/>
    <sheet name="sc_prg" sheetId="6" r:id="rId2"/>
    <sheet name="sc_other" sheetId="7" r:id="rId3"/>
    <sheet name="symlink" sheetId="4" r:id="rId4"/>
    <sheet name="linux環境構築" sheetId="14" r:id="rId5"/>
    <sheet name="セットアップ事項(private)" sheetId="3" r:id="rId6"/>
    <sheet name="セットアップ事項(work)" sheetId="10" r:id="rId7"/>
    <sheet name="検討→" sheetId="19" r:id="rId8"/>
    <sheet name="CloudStrg検討" sheetId="15" r:id="rId9"/>
    <sheet name="PCバックアップ検討" sheetId="16" r:id="rId10"/>
    <sheet name="script整理" sheetId="17" r:id="rId11"/>
    <sheet name="PCバックアップPrg整理" sheetId="18" r:id="rId12"/>
  </sheets>
  <definedNames>
    <definedName name="_xlnm._FilterDatabase" localSheetId="4" hidden="1">linux環境構築!#REF!</definedName>
    <definedName name="_xlnm._FilterDatabase" localSheetId="2" hidden="1">sc_other!$A$2:$G$63</definedName>
    <definedName name="_xlnm._FilterDatabase" localSheetId="1" hidden="1">sc_prg!$A$2:$K$121</definedName>
    <definedName name="_xlnm._FilterDatabase" localSheetId="3" hidden="1">symlink!$A$2:$K$28</definedName>
    <definedName name="_xlnm._FilterDatabase" localSheetId="5" hidden="1">'セットアップ事項(private)'!$A$1:$F$82</definedName>
    <definedName name="_xlnm._FilterDatabase" localSheetId="6" hidden="1">'セットアップ事項(work)'!$A$1:$F$40</definedName>
    <definedName name="カテゴリ">sc_setting!$E$10:$E$33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14" l="1"/>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I63" i="7"/>
  <c r="I62" i="7"/>
  <c r="I61" i="7"/>
  <c r="I60" i="7"/>
  <c r="I59" i="7"/>
  <c r="I58" i="7"/>
  <c r="I57" i="7"/>
  <c r="I56" i="7"/>
  <c r="I55" i="7"/>
  <c r="I43" i="7"/>
  <c r="I49" i="7"/>
  <c r="I51" i="7"/>
  <c r="I50" i="7"/>
  <c r="I52" i="7"/>
  <c r="I48" i="7"/>
  <c r="I47" i="7"/>
  <c r="I54" i="7"/>
  <c r="I53" i="7"/>
  <c r="I46" i="7"/>
  <c r="I42" i="7"/>
  <c r="I41" i="7"/>
  <c r="I45" i="7"/>
  <c r="I44"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C36" i="14"/>
  <c r="C35" i="14"/>
  <c r="C34" i="14"/>
  <c r="C33" i="14"/>
  <c r="C32" i="14"/>
  <c r="C31" i="14"/>
  <c r="C24" i="14"/>
  <c r="C28" i="14"/>
  <c r="C27" i="14"/>
  <c r="C26" i="14"/>
  <c r="C25" i="14"/>
  <c r="M134" i="6"/>
  <c r="M133" i="6"/>
  <c r="M132" i="6"/>
  <c r="M131" i="6"/>
  <c r="M130" i="6"/>
  <c r="M129" i="6"/>
  <c r="M128" i="6"/>
  <c r="M127" i="6"/>
  <c r="M100" i="6"/>
  <c r="E10" i="10"/>
  <c r="E9" i="10"/>
  <c r="E8" i="10"/>
  <c r="E7" i="10"/>
  <c r="E6" i="10"/>
  <c r="E5" i="10"/>
  <c r="E4" i="10"/>
  <c r="E3" i="10"/>
  <c r="E2" i="10"/>
  <c r="K28" i="4"/>
  <c r="K27" i="4"/>
  <c r="K26" i="4"/>
  <c r="K25" i="4"/>
  <c r="K24" i="4"/>
  <c r="K23" i="4"/>
  <c r="K22" i="4"/>
  <c r="K21" i="4"/>
  <c r="K20" i="4"/>
  <c r="K19" i="4"/>
  <c r="K18" i="4"/>
  <c r="K17" i="4"/>
  <c r="K16" i="4"/>
  <c r="K15" i="4"/>
  <c r="K14" i="4"/>
  <c r="K13" i="4"/>
  <c r="K12" i="4"/>
  <c r="K11" i="4"/>
  <c r="K10" i="4"/>
  <c r="K9" i="4"/>
  <c r="K8" i="4"/>
  <c r="K7" i="4"/>
  <c r="K6" i="4"/>
  <c r="K5" i="4"/>
  <c r="K4" i="4"/>
  <c r="K3" i="4"/>
  <c r="P52" i="7"/>
  <c r="L52" i="7"/>
  <c r="K52" i="7" s="1"/>
  <c r="Q48" i="7"/>
  <c r="P48" i="7" s="1"/>
  <c r="J23" i="4"/>
  <c r="J28" i="4"/>
  <c r="J27" i="4"/>
  <c r="J26" i="4"/>
  <c r="J25" i="4"/>
  <c r="J24" i="4"/>
  <c r="J19" i="4"/>
  <c r="J18" i="4"/>
  <c r="J17" i="4"/>
  <c r="J16" i="4"/>
  <c r="J15" i="4"/>
  <c r="J14" i="4"/>
  <c r="J13" i="4"/>
  <c r="J12" i="4"/>
  <c r="F32" i="8"/>
  <c r="E32" i="8"/>
  <c r="F31" i="8"/>
  <c r="H31" i="8" s="1"/>
  <c r="E31" i="8"/>
  <c r="F30" i="8"/>
  <c r="E30" i="8"/>
  <c r="F29" i="8"/>
  <c r="H29" i="8" s="1"/>
  <c r="E29" i="8"/>
  <c r="F28" i="8"/>
  <c r="E28" i="8"/>
  <c r="F27" i="8"/>
  <c r="E27" i="8"/>
  <c r="F26" i="8"/>
  <c r="E26" i="8"/>
  <c r="F25" i="8"/>
  <c r="H25" i="8" s="1"/>
  <c r="E25" i="8"/>
  <c r="F24" i="8"/>
  <c r="E24" i="8"/>
  <c r="F23" i="8"/>
  <c r="E23" i="8"/>
  <c r="F22" i="8"/>
  <c r="E22" i="8"/>
  <c r="F21" i="8"/>
  <c r="H21" i="8" s="1"/>
  <c r="E21" i="8"/>
  <c r="F20" i="8"/>
  <c r="E20" i="8"/>
  <c r="F19" i="8"/>
  <c r="E19" i="8"/>
  <c r="F18" i="8"/>
  <c r="E18" i="8"/>
  <c r="F17" i="8"/>
  <c r="H17" i="8" s="1"/>
  <c r="E17" i="8"/>
  <c r="F16" i="8"/>
  <c r="E16" i="8"/>
  <c r="F15" i="8"/>
  <c r="E15" i="8"/>
  <c r="F14" i="8"/>
  <c r="H14" i="8" s="1"/>
  <c r="E14" i="8"/>
  <c r="F13" i="8"/>
  <c r="E13" i="8"/>
  <c r="F12" i="8"/>
  <c r="E12" i="8"/>
  <c r="F11" i="8"/>
  <c r="H11" i="8" s="1"/>
  <c r="E11" i="8"/>
  <c r="Q63" i="7"/>
  <c r="P63" i="7"/>
  <c r="O63" i="7"/>
  <c r="N63" i="7"/>
  <c r="M63" i="7"/>
  <c r="L63" i="7"/>
  <c r="K63" i="7"/>
  <c r="Q62" i="7"/>
  <c r="P62" i="7"/>
  <c r="O62" i="7"/>
  <c r="N62" i="7"/>
  <c r="M62" i="7"/>
  <c r="L62" i="7"/>
  <c r="K62" i="7"/>
  <c r="Q61" i="7"/>
  <c r="P61" i="7"/>
  <c r="O61" i="7"/>
  <c r="N61" i="7"/>
  <c r="M61" i="7"/>
  <c r="L61" i="7"/>
  <c r="K61" i="7"/>
  <c r="Q60" i="7"/>
  <c r="P60" i="7"/>
  <c r="O60" i="7"/>
  <c r="N60" i="7"/>
  <c r="M60" i="7"/>
  <c r="L60" i="7"/>
  <c r="K60" i="7"/>
  <c r="Q59" i="7"/>
  <c r="P59" i="7"/>
  <c r="O59" i="7"/>
  <c r="N59" i="7"/>
  <c r="M59" i="7"/>
  <c r="L59" i="7"/>
  <c r="K59" i="7"/>
  <c r="Q58" i="7"/>
  <c r="P58" i="7"/>
  <c r="O58" i="7"/>
  <c r="N58" i="7"/>
  <c r="M58" i="7"/>
  <c r="L58" i="7"/>
  <c r="K58" i="7"/>
  <c r="Q57" i="7"/>
  <c r="P57" i="7"/>
  <c r="O57" i="7"/>
  <c r="N57" i="7"/>
  <c r="M57" i="7"/>
  <c r="L57" i="7"/>
  <c r="K57" i="7"/>
  <c r="Q56" i="7"/>
  <c r="P56" i="7"/>
  <c r="O56" i="7"/>
  <c r="N56" i="7"/>
  <c r="M56" i="7"/>
  <c r="L56" i="7"/>
  <c r="K56" i="7"/>
  <c r="Q55" i="7"/>
  <c r="P55" i="7"/>
  <c r="O55" i="7"/>
  <c r="N55" i="7"/>
  <c r="M55" i="7"/>
  <c r="L55" i="7"/>
  <c r="K55" i="7"/>
  <c r="Q43" i="7"/>
  <c r="P43" i="7"/>
  <c r="O43" i="7"/>
  <c r="N43" i="7"/>
  <c r="M43" i="7"/>
  <c r="L43" i="7"/>
  <c r="K43" i="7" s="1"/>
  <c r="O51" i="7"/>
  <c r="N51" i="7"/>
  <c r="M51" i="7"/>
  <c r="L51" i="7"/>
  <c r="K51" i="7"/>
  <c r="O50" i="7"/>
  <c r="N50" i="7"/>
  <c r="M50" i="7"/>
  <c r="L50" i="7"/>
  <c r="K50" i="7"/>
  <c r="Q52" i="7"/>
  <c r="Q49" i="7"/>
  <c r="P49" i="7" s="1"/>
  <c r="O49" i="7"/>
  <c r="N49" i="7"/>
  <c r="M49" i="7"/>
  <c r="L49" i="7"/>
  <c r="K49" i="7"/>
  <c r="O48" i="7"/>
  <c r="N48" i="7"/>
  <c r="M48" i="7"/>
  <c r="L48" i="7"/>
  <c r="K48" i="7"/>
  <c r="Q47" i="7"/>
  <c r="P47" i="7"/>
  <c r="O47" i="7"/>
  <c r="N47" i="7"/>
  <c r="M47" i="7"/>
  <c r="L47" i="7"/>
  <c r="K47" i="7" s="1"/>
  <c r="Q54" i="7"/>
  <c r="P54" i="7"/>
  <c r="O54" i="7"/>
  <c r="N54" i="7"/>
  <c r="M54" i="7"/>
  <c r="L54" i="7"/>
  <c r="K54" i="7" s="1"/>
  <c r="Q53" i="7"/>
  <c r="P53" i="7"/>
  <c r="O53" i="7"/>
  <c r="N53" i="7"/>
  <c r="M53" i="7"/>
  <c r="L53" i="7"/>
  <c r="K53" i="7" s="1"/>
  <c r="Q46" i="7"/>
  <c r="P46" i="7"/>
  <c r="O46" i="7"/>
  <c r="N46" i="7"/>
  <c r="M46" i="7"/>
  <c r="L46" i="7"/>
  <c r="K46" i="7" s="1"/>
  <c r="O42" i="7"/>
  <c r="N42" i="7"/>
  <c r="M42" i="7"/>
  <c r="L42" i="7"/>
  <c r="K42" i="7" s="1"/>
  <c r="O41" i="7"/>
  <c r="N41" i="7"/>
  <c r="M41" i="7"/>
  <c r="L41" i="7"/>
  <c r="K41" i="7"/>
  <c r="Q45" i="7"/>
  <c r="P45" i="7"/>
  <c r="O45" i="7"/>
  <c r="N45" i="7"/>
  <c r="M45" i="7"/>
  <c r="L45" i="7"/>
  <c r="K45" i="7" s="1"/>
  <c r="Q44" i="7"/>
  <c r="P44" i="7"/>
  <c r="O44" i="7"/>
  <c r="N44" i="7"/>
  <c r="M44" i="7"/>
  <c r="L44" i="7"/>
  <c r="K44" i="7" s="1"/>
  <c r="Q40" i="7"/>
  <c r="P40" i="7"/>
  <c r="L40" i="7"/>
  <c r="K40" i="7"/>
  <c r="Q39" i="7"/>
  <c r="P39" i="7"/>
  <c r="L39" i="7"/>
  <c r="K39" i="7"/>
  <c r="Q38" i="7"/>
  <c r="P38" i="7"/>
  <c r="L38" i="7"/>
  <c r="K38" i="7"/>
  <c r="Q37" i="7"/>
  <c r="P37" i="7"/>
  <c r="O37" i="7"/>
  <c r="N37" i="7"/>
  <c r="M37" i="7"/>
  <c r="L37" i="7"/>
  <c r="K37" i="7"/>
  <c r="Q36" i="7"/>
  <c r="P36" i="7"/>
  <c r="L36" i="7"/>
  <c r="K36" i="7"/>
  <c r="Q35" i="7"/>
  <c r="P35" i="7"/>
  <c r="L35" i="7"/>
  <c r="K35" i="7"/>
  <c r="Q34" i="7"/>
  <c r="P34" i="7"/>
  <c r="O34" i="7"/>
  <c r="N34" i="7"/>
  <c r="M34" i="7"/>
  <c r="L34" i="7"/>
  <c r="K34" i="7"/>
  <c r="Q33" i="7"/>
  <c r="P33" i="7"/>
  <c r="O33" i="7"/>
  <c r="N33" i="7"/>
  <c r="M33" i="7"/>
  <c r="L33" i="7"/>
  <c r="K33" i="7"/>
  <c r="Q32" i="7"/>
  <c r="P32" i="7"/>
  <c r="O32" i="7"/>
  <c r="N32" i="7"/>
  <c r="M32" i="7"/>
  <c r="L32" i="7"/>
  <c r="K32" i="7"/>
  <c r="Q31" i="7"/>
  <c r="P31" i="7"/>
  <c r="O31" i="7"/>
  <c r="N31" i="7"/>
  <c r="M31" i="7"/>
  <c r="L31" i="7"/>
  <c r="K31" i="7"/>
  <c r="Q30" i="7"/>
  <c r="P30" i="7"/>
  <c r="L30" i="7"/>
  <c r="K30" i="7"/>
  <c r="Q29" i="7"/>
  <c r="P29" i="7"/>
  <c r="O29" i="7"/>
  <c r="N29" i="7"/>
  <c r="M29" i="7"/>
  <c r="L29" i="7"/>
  <c r="K29" i="7"/>
  <c r="Q28" i="7"/>
  <c r="P28" i="7"/>
  <c r="O28" i="7"/>
  <c r="N28" i="7"/>
  <c r="M28" i="7"/>
  <c r="L28" i="7"/>
  <c r="K28" i="7"/>
  <c r="Q27" i="7"/>
  <c r="P27" i="7"/>
  <c r="O27" i="7"/>
  <c r="N27" i="7"/>
  <c r="M27" i="7"/>
  <c r="L27" i="7"/>
  <c r="K27" i="7"/>
  <c r="Q26" i="7"/>
  <c r="P26" i="7"/>
  <c r="O26" i="7"/>
  <c r="N26" i="7"/>
  <c r="M26" i="7"/>
  <c r="L26" i="7"/>
  <c r="K26" i="7"/>
  <c r="Q25" i="7"/>
  <c r="P25" i="7"/>
  <c r="O25" i="7"/>
  <c r="N25" i="7"/>
  <c r="M25" i="7"/>
  <c r="L25" i="7"/>
  <c r="K25" i="7"/>
  <c r="Q24" i="7"/>
  <c r="P24" i="7"/>
  <c r="O24" i="7"/>
  <c r="N24" i="7"/>
  <c r="M24" i="7"/>
  <c r="L24" i="7"/>
  <c r="K24" i="7"/>
  <c r="Q23" i="7"/>
  <c r="P23" i="7"/>
  <c r="O23" i="7"/>
  <c r="N23" i="7"/>
  <c r="M23" i="7"/>
  <c r="L23" i="7"/>
  <c r="K23" i="7"/>
  <c r="Q22" i="7"/>
  <c r="P22" i="7"/>
  <c r="O22" i="7"/>
  <c r="N22" i="7"/>
  <c r="M22" i="7"/>
  <c r="L22" i="7"/>
  <c r="K22" i="7"/>
  <c r="Q21" i="7"/>
  <c r="P21" i="7"/>
  <c r="O21" i="7"/>
  <c r="N21" i="7"/>
  <c r="M21" i="7"/>
  <c r="L21" i="7"/>
  <c r="K21" i="7"/>
  <c r="Q20" i="7"/>
  <c r="P20" i="7"/>
  <c r="O20" i="7"/>
  <c r="N20" i="7"/>
  <c r="M20" i="7"/>
  <c r="L20" i="7"/>
  <c r="K20" i="7"/>
  <c r="Q19" i="7"/>
  <c r="P19" i="7"/>
  <c r="O19" i="7"/>
  <c r="N19" i="7"/>
  <c r="M19" i="7"/>
  <c r="L19" i="7"/>
  <c r="K19" i="7"/>
  <c r="Q18" i="7"/>
  <c r="P18" i="7"/>
  <c r="O18" i="7"/>
  <c r="N18" i="7"/>
  <c r="M18" i="7"/>
  <c r="L18" i="7"/>
  <c r="K18" i="7"/>
  <c r="Q17" i="7"/>
  <c r="P17" i="7"/>
  <c r="O17" i="7"/>
  <c r="N17" i="7"/>
  <c r="M17" i="7"/>
  <c r="L17" i="7"/>
  <c r="K17" i="7"/>
  <c r="Q16" i="7"/>
  <c r="P16" i="7"/>
  <c r="O16" i="7"/>
  <c r="N16" i="7"/>
  <c r="M16" i="7"/>
  <c r="L16" i="7"/>
  <c r="K16" i="7"/>
  <c r="Q15" i="7"/>
  <c r="P15" i="7"/>
  <c r="L15" i="7"/>
  <c r="K15" i="7"/>
  <c r="Q14" i="7"/>
  <c r="P14" i="7"/>
  <c r="L14" i="7"/>
  <c r="K14" i="7"/>
  <c r="Q13" i="7"/>
  <c r="P13" i="7"/>
  <c r="O13" i="7"/>
  <c r="N13" i="7"/>
  <c r="M13" i="7"/>
  <c r="L13" i="7"/>
  <c r="K13" i="7"/>
  <c r="Q12" i="7"/>
  <c r="P12" i="7"/>
  <c r="O12" i="7"/>
  <c r="N12" i="7"/>
  <c r="M12" i="7"/>
  <c r="L12" i="7"/>
  <c r="K12" i="7"/>
  <c r="Q11" i="7"/>
  <c r="P11" i="7"/>
  <c r="O11" i="7"/>
  <c r="N11" i="7"/>
  <c r="M11" i="7"/>
  <c r="L11" i="7"/>
  <c r="K11" i="7"/>
  <c r="Q10" i="7"/>
  <c r="P10" i="7"/>
  <c r="L10" i="7"/>
  <c r="K10" i="7"/>
  <c r="Q9" i="7"/>
  <c r="P9" i="7"/>
  <c r="L9" i="7"/>
  <c r="K9" i="7"/>
  <c r="Q8" i="7"/>
  <c r="P8" i="7"/>
  <c r="L8" i="7"/>
  <c r="K8" i="7"/>
  <c r="Q7" i="7"/>
  <c r="P7" i="7"/>
  <c r="L7" i="7"/>
  <c r="K7" i="7"/>
  <c r="Q6" i="7"/>
  <c r="P6" i="7"/>
  <c r="L6" i="7"/>
  <c r="K6" i="7"/>
  <c r="Q5" i="7"/>
  <c r="P5" i="7"/>
  <c r="L5" i="7"/>
  <c r="K5" i="7"/>
  <c r="O4" i="7"/>
  <c r="N4" i="7"/>
  <c r="M4" i="7"/>
  <c r="L4" i="7"/>
  <c r="K4" i="7"/>
  <c r="W134" i="6"/>
  <c r="V134" i="6"/>
  <c r="U134" i="6"/>
  <c r="T134" i="6"/>
  <c r="R134" i="6"/>
  <c r="S134" i="6" s="1"/>
  <c r="P134" i="6"/>
  <c r="O134" i="6"/>
  <c r="W133" i="6"/>
  <c r="V133" i="6"/>
  <c r="U133" i="6"/>
  <c r="T133" i="6"/>
  <c r="R133" i="6"/>
  <c r="S133" i="6" s="1"/>
  <c r="P133" i="6"/>
  <c r="O133" i="6"/>
  <c r="W132" i="6"/>
  <c r="V132" i="6"/>
  <c r="U132" i="6"/>
  <c r="T132" i="6"/>
  <c r="R132" i="6"/>
  <c r="S132" i="6" s="1"/>
  <c r="P132" i="6"/>
  <c r="O132" i="6"/>
  <c r="W131" i="6"/>
  <c r="V131" i="6"/>
  <c r="U131" i="6"/>
  <c r="T131" i="6"/>
  <c r="R131" i="6"/>
  <c r="S131" i="6" s="1"/>
  <c r="P131" i="6"/>
  <c r="O131" i="6"/>
  <c r="W130" i="6"/>
  <c r="V130" i="6"/>
  <c r="U130" i="6"/>
  <c r="T130" i="6"/>
  <c r="R130" i="6"/>
  <c r="S130" i="6" s="1"/>
  <c r="P130" i="6"/>
  <c r="O130" i="6"/>
  <c r="W129" i="6"/>
  <c r="V129" i="6"/>
  <c r="U129" i="6"/>
  <c r="T129" i="6"/>
  <c r="R129" i="6"/>
  <c r="S129" i="6" s="1"/>
  <c r="P129" i="6"/>
  <c r="O129" i="6"/>
  <c r="W128" i="6"/>
  <c r="V128" i="6"/>
  <c r="U128" i="6"/>
  <c r="T128" i="6"/>
  <c r="R128" i="6"/>
  <c r="S128" i="6" s="1"/>
  <c r="P128" i="6"/>
  <c r="O128" i="6"/>
  <c r="W127" i="6"/>
  <c r="V127" i="6"/>
  <c r="U127" i="6"/>
  <c r="T127" i="6"/>
  <c r="R127" i="6"/>
  <c r="S127" i="6" s="1"/>
  <c r="P127" i="6"/>
  <c r="O127" i="6"/>
  <c r="W120" i="6"/>
  <c r="V120" i="6"/>
  <c r="U120" i="6"/>
  <c r="T120" i="6"/>
  <c r="R120" i="6"/>
  <c r="S120" i="6" s="1"/>
  <c r="P120" i="6"/>
  <c r="W119" i="6"/>
  <c r="V119" i="6"/>
  <c r="U119" i="6"/>
  <c r="T119" i="6"/>
  <c r="R119" i="6"/>
  <c r="S119" i="6" s="1"/>
  <c r="P119" i="6"/>
  <c r="W111" i="6"/>
  <c r="V111" i="6"/>
  <c r="U111" i="6"/>
  <c r="T111" i="6"/>
  <c r="R111" i="6"/>
  <c r="S111" i="6" s="1"/>
  <c r="P111" i="6"/>
  <c r="W117" i="6"/>
  <c r="V117" i="6"/>
  <c r="U117" i="6"/>
  <c r="T117" i="6"/>
  <c r="R117" i="6"/>
  <c r="S117" i="6" s="1"/>
  <c r="P117" i="6"/>
  <c r="W116" i="6"/>
  <c r="V116" i="6"/>
  <c r="U116" i="6"/>
  <c r="T116" i="6"/>
  <c r="R116" i="6"/>
  <c r="S116" i="6" s="1"/>
  <c r="P116" i="6"/>
  <c r="W115" i="6"/>
  <c r="V115" i="6"/>
  <c r="U115" i="6"/>
  <c r="T115" i="6"/>
  <c r="R115" i="6"/>
  <c r="S115" i="6" s="1"/>
  <c r="P115" i="6"/>
  <c r="W114" i="6"/>
  <c r="V114" i="6"/>
  <c r="U114" i="6"/>
  <c r="T114" i="6"/>
  <c r="R114" i="6"/>
  <c r="S114" i="6" s="1"/>
  <c r="P114" i="6"/>
  <c r="W110" i="6"/>
  <c r="V110" i="6"/>
  <c r="U110" i="6"/>
  <c r="T110" i="6"/>
  <c r="R110" i="6"/>
  <c r="S110" i="6" s="1"/>
  <c r="P110" i="6"/>
  <c r="W113" i="6"/>
  <c r="V113" i="6"/>
  <c r="U113" i="6"/>
  <c r="T113" i="6"/>
  <c r="R113" i="6"/>
  <c r="S113" i="6" s="1"/>
  <c r="P113" i="6"/>
  <c r="W112" i="6"/>
  <c r="V112" i="6"/>
  <c r="U112" i="6"/>
  <c r="T112" i="6"/>
  <c r="R112" i="6"/>
  <c r="S112" i="6" s="1"/>
  <c r="P112" i="6"/>
  <c r="W125" i="6"/>
  <c r="V125" i="6"/>
  <c r="U125" i="6"/>
  <c r="T125" i="6"/>
  <c r="R125" i="6"/>
  <c r="S125" i="6" s="1"/>
  <c r="P125" i="6"/>
  <c r="W124" i="6"/>
  <c r="V124" i="6"/>
  <c r="U124" i="6"/>
  <c r="T124" i="6"/>
  <c r="R124" i="6"/>
  <c r="S124" i="6" s="1"/>
  <c r="P124" i="6"/>
  <c r="W123" i="6"/>
  <c r="V123" i="6"/>
  <c r="U123" i="6"/>
  <c r="T123" i="6"/>
  <c r="R123" i="6"/>
  <c r="S123" i="6" s="1"/>
  <c r="P123" i="6"/>
  <c r="W122" i="6"/>
  <c r="V122" i="6"/>
  <c r="U122" i="6"/>
  <c r="T122" i="6"/>
  <c r="R122" i="6"/>
  <c r="S122" i="6" s="1"/>
  <c r="P122" i="6"/>
  <c r="W126" i="6"/>
  <c r="V126" i="6"/>
  <c r="U126" i="6"/>
  <c r="T126" i="6"/>
  <c r="R126" i="6"/>
  <c r="S126" i="6" s="1"/>
  <c r="P126" i="6"/>
  <c r="W118" i="6"/>
  <c r="V118" i="6"/>
  <c r="U118" i="6"/>
  <c r="T118" i="6"/>
  <c r="R118" i="6"/>
  <c r="S118" i="6" s="1"/>
  <c r="P118" i="6"/>
  <c r="U121" i="6"/>
  <c r="T121" i="6"/>
  <c r="R121" i="6"/>
  <c r="S121" i="6" s="1"/>
  <c r="P121" i="6"/>
  <c r="H121" i="6"/>
  <c r="W121" i="6" s="1"/>
  <c r="V121" i="6" s="1"/>
  <c r="W109" i="6"/>
  <c r="V109" i="6"/>
  <c r="U109" i="6"/>
  <c r="T109" i="6"/>
  <c r="R109" i="6"/>
  <c r="S109" i="6" s="1"/>
  <c r="P109" i="6"/>
  <c r="W108" i="6"/>
  <c r="V108" i="6"/>
  <c r="U108" i="6"/>
  <c r="T108" i="6"/>
  <c r="R108" i="6"/>
  <c r="S108" i="6" s="1"/>
  <c r="P108" i="6"/>
  <c r="W107" i="6"/>
  <c r="V107" i="6"/>
  <c r="U107" i="6"/>
  <c r="T107" i="6"/>
  <c r="R107" i="6"/>
  <c r="S107" i="6" s="1"/>
  <c r="P107" i="6"/>
  <c r="W106" i="6"/>
  <c r="V106" i="6"/>
  <c r="U106" i="6"/>
  <c r="T106" i="6"/>
  <c r="R106" i="6"/>
  <c r="S106" i="6" s="1"/>
  <c r="P106" i="6"/>
  <c r="W105" i="6"/>
  <c r="V105" i="6"/>
  <c r="U105" i="6"/>
  <c r="T105" i="6"/>
  <c r="R105" i="6"/>
  <c r="S105" i="6" s="1"/>
  <c r="P105" i="6"/>
  <c r="W104" i="6"/>
  <c r="V104" i="6"/>
  <c r="U104" i="6"/>
  <c r="T104" i="6"/>
  <c r="R104" i="6"/>
  <c r="S104" i="6" s="1"/>
  <c r="P104" i="6"/>
  <c r="W103" i="6"/>
  <c r="V103" i="6"/>
  <c r="U103" i="6"/>
  <c r="T103" i="6"/>
  <c r="R103" i="6"/>
  <c r="S103" i="6" s="1"/>
  <c r="P103" i="6"/>
  <c r="W102" i="6"/>
  <c r="V102" i="6"/>
  <c r="U102" i="6"/>
  <c r="T102" i="6"/>
  <c r="R102" i="6"/>
  <c r="S102" i="6" s="1"/>
  <c r="P102" i="6"/>
  <c r="W101" i="6"/>
  <c r="V101" i="6"/>
  <c r="U101" i="6"/>
  <c r="T101" i="6"/>
  <c r="R101" i="6"/>
  <c r="S101" i="6" s="1"/>
  <c r="P101" i="6"/>
  <c r="W100" i="6"/>
  <c r="V100" i="6"/>
  <c r="U100" i="6"/>
  <c r="T100" i="6"/>
  <c r="R100" i="6"/>
  <c r="S100" i="6" s="1"/>
  <c r="P100" i="6"/>
  <c r="W99" i="6"/>
  <c r="V99" i="6"/>
  <c r="U99" i="6"/>
  <c r="T99" i="6"/>
  <c r="R99" i="6"/>
  <c r="S99" i="6" s="1"/>
  <c r="P99" i="6"/>
  <c r="W98" i="6"/>
  <c r="V98" i="6"/>
  <c r="U98" i="6"/>
  <c r="T98" i="6"/>
  <c r="R98" i="6"/>
  <c r="S98" i="6" s="1"/>
  <c r="P98" i="6"/>
  <c r="W97" i="6"/>
  <c r="V97" i="6"/>
  <c r="U97" i="6"/>
  <c r="T97" i="6"/>
  <c r="R97" i="6"/>
  <c r="S97" i="6" s="1"/>
  <c r="P97" i="6"/>
  <c r="W96" i="6"/>
  <c r="V96" i="6"/>
  <c r="U96" i="6"/>
  <c r="T96" i="6"/>
  <c r="R96" i="6"/>
  <c r="S96" i="6" s="1"/>
  <c r="P96" i="6"/>
  <c r="W95" i="6"/>
  <c r="V95" i="6"/>
  <c r="U95" i="6"/>
  <c r="T95" i="6"/>
  <c r="R95" i="6"/>
  <c r="S95" i="6" s="1"/>
  <c r="P95" i="6"/>
  <c r="W94" i="6"/>
  <c r="V94" i="6"/>
  <c r="U94" i="6"/>
  <c r="T94" i="6"/>
  <c r="R94" i="6"/>
  <c r="S94" i="6" s="1"/>
  <c r="P94" i="6"/>
  <c r="W93" i="6"/>
  <c r="V93" i="6"/>
  <c r="U93" i="6"/>
  <c r="T93" i="6"/>
  <c r="R93" i="6"/>
  <c r="S93" i="6" s="1"/>
  <c r="P93" i="6"/>
  <c r="W92" i="6"/>
  <c r="V92" i="6"/>
  <c r="U92" i="6"/>
  <c r="T92" i="6"/>
  <c r="R92" i="6"/>
  <c r="S92" i="6" s="1"/>
  <c r="P92" i="6"/>
  <c r="W91" i="6"/>
  <c r="V91" i="6"/>
  <c r="U91" i="6"/>
  <c r="T91" i="6"/>
  <c r="R91" i="6"/>
  <c r="S91" i="6" s="1"/>
  <c r="P91" i="6"/>
  <c r="W90" i="6"/>
  <c r="V90" i="6"/>
  <c r="U90" i="6"/>
  <c r="T90" i="6"/>
  <c r="R90" i="6"/>
  <c r="S90" i="6" s="1"/>
  <c r="P90" i="6"/>
  <c r="W89" i="6"/>
  <c r="V89" i="6"/>
  <c r="U89" i="6"/>
  <c r="T89" i="6"/>
  <c r="R89" i="6"/>
  <c r="S89" i="6" s="1"/>
  <c r="P89" i="6"/>
  <c r="W88" i="6"/>
  <c r="V88" i="6"/>
  <c r="U88" i="6"/>
  <c r="T88" i="6"/>
  <c r="R88" i="6"/>
  <c r="S88" i="6" s="1"/>
  <c r="P88" i="6"/>
  <c r="W87" i="6"/>
  <c r="V87" i="6"/>
  <c r="U87" i="6"/>
  <c r="T87" i="6"/>
  <c r="R87" i="6"/>
  <c r="S87" i="6" s="1"/>
  <c r="P87" i="6"/>
  <c r="W86" i="6"/>
  <c r="V86" i="6"/>
  <c r="G86" i="6"/>
  <c r="W85" i="6"/>
  <c r="V85" i="6"/>
  <c r="U85" i="6"/>
  <c r="T85" i="6"/>
  <c r="R85" i="6"/>
  <c r="S85" i="6" s="1"/>
  <c r="P85" i="6"/>
  <c r="W84" i="6"/>
  <c r="V84" i="6"/>
  <c r="U84" i="6"/>
  <c r="T84" i="6"/>
  <c r="R84" i="6"/>
  <c r="S84" i="6" s="1"/>
  <c r="P84" i="6"/>
  <c r="W83" i="6"/>
  <c r="V83" i="6"/>
  <c r="U83" i="6"/>
  <c r="T83" i="6"/>
  <c r="R83" i="6"/>
  <c r="S83" i="6" s="1"/>
  <c r="P83" i="6"/>
  <c r="W82" i="6"/>
  <c r="V82" i="6"/>
  <c r="U82" i="6"/>
  <c r="T82" i="6"/>
  <c r="R82" i="6"/>
  <c r="S82" i="6" s="1"/>
  <c r="P82" i="6"/>
  <c r="W81" i="6"/>
  <c r="V81" i="6"/>
  <c r="U81" i="6"/>
  <c r="T81" i="6"/>
  <c r="R81" i="6"/>
  <c r="S81" i="6" s="1"/>
  <c r="P81" i="6"/>
  <c r="W80" i="6"/>
  <c r="V80" i="6"/>
  <c r="U80" i="6"/>
  <c r="T80" i="6"/>
  <c r="R80" i="6"/>
  <c r="S80" i="6" s="1"/>
  <c r="P80" i="6"/>
  <c r="W79" i="6"/>
  <c r="V79" i="6"/>
  <c r="U79" i="6"/>
  <c r="T79" i="6"/>
  <c r="R79" i="6"/>
  <c r="S79" i="6" s="1"/>
  <c r="P79" i="6"/>
  <c r="W78" i="6"/>
  <c r="V78" i="6"/>
  <c r="U78" i="6"/>
  <c r="T78" i="6"/>
  <c r="R78" i="6"/>
  <c r="S78" i="6" s="1"/>
  <c r="P78" i="6"/>
  <c r="W77" i="6"/>
  <c r="V77" i="6"/>
  <c r="G77" i="6"/>
  <c r="W76" i="6"/>
  <c r="V76" i="6"/>
  <c r="U76" i="6"/>
  <c r="T76" i="6"/>
  <c r="R76" i="6"/>
  <c r="S76" i="6" s="1"/>
  <c r="P76" i="6"/>
  <c r="W75" i="6"/>
  <c r="V75" i="6"/>
  <c r="U75" i="6"/>
  <c r="T75" i="6"/>
  <c r="R75" i="6"/>
  <c r="S75" i="6" s="1"/>
  <c r="P75" i="6"/>
  <c r="W74" i="6"/>
  <c r="V74" i="6"/>
  <c r="U74" i="6"/>
  <c r="T74" i="6"/>
  <c r="R74" i="6"/>
  <c r="S74" i="6" s="1"/>
  <c r="P74" i="6"/>
  <c r="W73" i="6"/>
  <c r="V73" i="6"/>
  <c r="U73" i="6"/>
  <c r="T73" i="6"/>
  <c r="R73" i="6"/>
  <c r="S73" i="6" s="1"/>
  <c r="P73" i="6"/>
  <c r="W72" i="6"/>
  <c r="V72" i="6"/>
  <c r="U72" i="6"/>
  <c r="T72" i="6"/>
  <c r="R72" i="6"/>
  <c r="S72" i="6" s="1"/>
  <c r="P72" i="6"/>
  <c r="W71" i="6"/>
  <c r="V71" i="6"/>
  <c r="U71" i="6"/>
  <c r="T71" i="6"/>
  <c r="R71" i="6"/>
  <c r="S71" i="6" s="1"/>
  <c r="P71" i="6"/>
  <c r="W70" i="6"/>
  <c r="V70" i="6"/>
  <c r="U70" i="6"/>
  <c r="T70" i="6"/>
  <c r="R70" i="6"/>
  <c r="S70" i="6" s="1"/>
  <c r="P70" i="6"/>
  <c r="W69" i="6"/>
  <c r="V69" i="6"/>
  <c r="G69" i="6"/>
  <c r="W68" i="6"/>
  <c r="V68" i="6"/>
  <c r="U68" i="6"/>
  <c r="T68" i="6"/>
  <c r="R68" i="6"/>
  <c r="S68" i="6" s="1"/>
  <c r="P68" i="6"/>
  <c r="W67" i="6"/>
  <c r="V67" i="6"/>
  <c r="U67" i="6"/>
  <c r="T67" i="6"/>
  <c r="R67" i="6"/>
  <c r="S67" i="6" s="1"/>
  <c r="P67" i="6"/>
  <c r="W66" i="6"/>
  <c r="V66" i="6"/>
  <c r="U66" i="6"/>
  <c r="T66" i="6"/>
  <c r="R66" i="6"/>
  <c r="S66" i="6" s="1"/>
  <c r="P66" i="6"/>
  <c r="W65" i="6"/>
  <c r="V65" i="6"/>
  <c r="U65" i="6"/>
  <c r="T65" i="6"/>
  <c r="R65" i="6"/>
  <c r="S65" i="6" s="1"/>
  <c r="P65" i="6"/>
  <c r="W64" i="6"/>
  <c r="V64" i="6"/>
  <c r="G64" i="6"/>
  <c r="W63" i="6"/>
  <c r="V63" i="6"/>
  <c r="U63" i="6"/>
  <c r="T63" i="6"/>
  <c r="R63" i="6"/>
  <c r="S63" i="6" s="1"/>
  <c r="P63" i="6"/>
  <c r="W62" i="6"/>
  <c r="V62" i="6"/>
  <c r="U62" i="6"/>
  <c r="T62" i="6"/>
  <c r="R62" i="6"/>
  <c r="S62" i="6" s="1"/>
  <c r="P62" i="6"/>
  <c r="W61" i="6"/>
  <c r="V61" i="6"/>
  <c r="U61" i="6"/>
  <c r="T61" i="6"/>
  <c r="R61" i="6"/>
  <c r="S61" i="6" s="1"/>
  <c r="P61" i="6"/>
  <c r="W60" i="6"/>
  <c r="V60" i="6"/>
  <c r="U60" i="6"/>
  <c r="T60" i="6"/>
  <c r="R60" i="6"/>
  <c r="S60" i="6" s="1"/>
  <c r="P60" i="6"/>
  <c r="U59" i="6"/>
  <c r="T59" i="6"/>
  <c r="R59" i="6"/>
  <c r="S59" i="6" s="1"/>
  <c r="P59" i="6"/>
  <c r="H59" i="6"/>
  <c r="W59" i="6" s="1"/>
  <c r="W58" i="6"/>
  <c r="V58" i="6"/>
  <c r="U58" i="6"/>
  <c r="T58" i="6"/>
  <c r="R58" i="6"/>
  <c r="S58" i="6" s="1"/>
  <c r="P58" i="6"/>
  <c r="W57" i="6"/>
  <c r="V57" i="6"/>
  <c r="U57" i="6"/>
  <c r="T57" i="6"/>
  <c r="R57" i="6"/>
  <c r="S57" i="6" s="1"/>
  <c r="P57" i="6"/>
  <c r="W56" i="6"/>
  <c r="V56" i="6"/>
  <c r="U56" i="6"/>
  <c r="T56" i="6"/>
  <c r="R56" i="6"/>
  <c r="S56" i="6" s="1"/>
  <c r="P56" i="6"/>
  <c r="W55" i="6"/>
  <c r="V55" i="6"/>
  <c r="U55" i="6"/>
  <c r="T55" i="6"/>
  <c r="R55" i="6"/>
  <c r="S55" i="6" s="1"/>
  <c r="P55" i="6"/>
  <c r="W54" i="6"/>
  <c r="V54" i="6"/>
  <c r="U54" i="6"/>
  <c r="T54" i="6"/>
  <c r="R54" i="6"/>
  <c r="S54" i="6" s="1"/>
  <c r="P54" i="6"/>
  <c r="W53" i="6"/>
  <c r="V53" i="6"/>
  <c r="U53" i="6"/>
  <c r="T53" i="6"/>
  <c r="R53" i="6"/>
  <c r="S53" i="6" s="1"/>
  <c r="P53" i="6"/>
  <c r="W52" i="6"/>
  <c r="V52" i="6"/>
  <c r="U52" i="6"/>
  <c r="T52" i="6"/>
  <c r="R52" i="6"/>
  <c r="S52" i="6" s="1"/>
  <c r="P52" i="6"/>
  <c r="W51" i="6"/>
  <c r="V51" i="6"/>
  <c r="U51" i="6"/>
  <c r="T51" i="6"/>
  <c r="R51" i="6"/>
  <c r="S51" i="6" s="1"/>
  <c r="P51" i="6"/>
  <c r="W50" i="6"/>
  <c r="V50" i="6"/>
  <c r="U50" i="6"/>
  <c r="T50" i="6"/>
  <c r="R50" i="6"/>
  <c r="S50" i="6" s="1"/>
  <c r="P50" i="6"/>
  <c r="W49" i="6"/>
  <c r="V49" i="6"/>
  <c r="U49" i="6"/>
  <c r="T49" i="6"/>
  <c r="R49" i="6"/>
  <c r="S49" i="6" s="1"/>
  <c r="P49" i="6"/>
  <c r="W48" i="6"/>
  <c r="V48" i="6"/>
  <c r="U48" i="6"/>
  <c r="T48" i="6"/>
  <c r="R48" i="6"/>
  <c r="S48" i="6" s="1"/>
  <c r="P48" i="6"/>
  <c r="W47" i="6"/>
  <c r="V47" i="6"/>
  <c r="U47" i="6"/>
  <c r="T47" i="6"/>
  <c r="R47" i="6"/>
  <c r="S47" i="6" s="1"/>
  <c r="P47" i="6"/>
  <c r="W46" i="6"/>
  <c r="V46" i="6"/>
  <c r="U46" i="6"/>
  <c r="T46" i="6"/>
  <c r="R46" i="6"/>
  <c r="S46" i="6" s="1"/>
  <c r="P46" i="6"/>
  <c r="W45" i="6"/>
  <c r="V45" i="6"/>
  <c r="U45" i="6"/>
  <c r="T45" i="6"/>
  <c r="R45" i="6"/>
  <c r="S45" i="6" s="1"/>
  <c r="P45" i="6"/>
  <c r="W44" i="6"/>
  <c r="V44" i="6"/>
  <c r="U44" i="6"/>
  <c r="T44" i="6"/>
  <c r="R44" i="6"/>
  <c r="S44" i="6" s="1"/>
  <c r="P44" i="6"/>
  <c r="W43" i="6"/>
  <c r="V43" i="6"/>
  <c r="G43" i="6"/>
  <c r="W42" i="6"/>
  <c r="V42" i="6"/>
  <c r="U42" i="6"/>
  <c r="T42" i="6"/>
  <c r="R42" i="6"/>
  <c r="S42" i="6" s="1"/>
  <c r="P42" i="6"/>
  <c r="W41" i="6"/>
  <c r="V41" i="6"/>
  <c r="U41" i="6"/>
  <c r="T41" i="6"/>
  <c r="R41" i="6"/>
  <c r="S41" i="6" s="1"/>
  <c r="P41" i="6"/>
  <c r="W40" i="6"/>
  <c r="V40" i="6"/>
  <c r="U40" i="6"/>
  <c r="T40" i="6"/>
  <c r="R40" i="6"/>
  <c r="S40" i="6" s="1"/>
  <c r="P40" i="6"/>
  <c r="W39" i="6"/>
  <c r="V39" i="6"/>
  <c r="U39" i="6"/>
  <c r="T39" i="6"/>
  <c r="R39" i="6"/>
  <c r="S39" i="6" s="1"/>
  <c r="P39" i="6"/>
  <c r="W38" i="6"/>
  <c r="V38" i="6"/>
  <c r="U38" i="6"/>
  <c r="T38" i="6"/>
  <c r="R38" i="6"/>
  <c r="S38" i="6" s="1"/>
  <c r="P38" i="6"/>
  <c r="W37" i="6"/>
  <c r="V37" i="6"/>
  <c r="U37" i="6"/>
  <c r="T37" i="6"/>
  <c r="R37" i="6"/>
  <c r="S37" i="6" s="1"/>
  <c r="P37" i="6"/>
  <c r="W36" i="6"/>
  <c r="V36" i="6"/>
  <c r="U36" i="6"/>
  <c r="T36" i="6"/>
  <c r="R36" i="6"/>
  <c r="S36" i="6" s="1"/>
  <c r="P36" i="6"/>
  <c r="W35" i="6"/>
  <c r="V35" i="6"/>
  <c r="U35" i="6"/>
  <c r="T35" i="6"/>
  <c r="R35" i="6"/>
  <c r="S35" i="6" s="1"/>
  <c r="P35" i="6"/>
  <c r="W34" i="6"/>
  <c r="V34" i="6"/>
  <c r="U34" i="6"/>
  <c r="T34" i="6"/>
  <c r="R34" i="6"/>
  <c r="S34" i="6" s="1"/>
  <c r="P34" i="6"/>
  <c r="W33" i="6"/>
  <c r="V33" i="6"/>
  <c r="U33" i="6"/>
  <c r="T33" i="6"/>
  <c r="R33" i="6"/>
  <c r="S33" i="6" s="1"/>
  <c r="P33" i="6"/>
  <c r="W32" i="6"/>
  <c r="V32" i="6"/>
  <c r="U32" i="6"/>
  <c r="T32" i="6"/>
  <c r="R32" i="6"/>
  <c r="S32" i="6" s="1"/>
  <c r="P32" i="6"/>
  <c r="W31" i="6"/>
  <c r="V31" i="6"/>
  <c r="U31" i="6"/>
  <c r="T31" i="6"/>
  <c r="R31" i="6"/>
  <c r="S31" i="6" s="1"/>
  <c r="P31" i="6"/>
  <c r="U30" i="6"/>
  <c r="T30" i="6"/>
  <c r="R30" i="6"/>
  <c r="S30" i="6" s="1"/>
  <c r="P30" i="6"/>
  <c r="H30" i="6"/>
  <c r="W30" i="6" s="1"/>
  <c r="W29" i="6"/>
  <c r="V29" i="6"/>
  <c r="U29" i="6"/>
  <c r="T29" i="6"/>
  <c r="R29" i="6"/>
  <c r="S29" i="6" s="1"/>
  <c r="P29" i="6"/>
  <c r="W28" i="6"/>
  <c r="V28" i="6"/>
  <c r="U28" i="6"/>
  <c r="T28" i="6"/>
  <c r="R28" i="6"/>
  <c r="S28" i="6" s="1"/>
  <c r="P28" i="6"/>
  <c r="W27" i="6"/>
  <c r="V27" i="6"/>
  <c r="U27" i="6"/>
  <c r="T27" i="6"/>
  <c r="R27" i="6"/>
  <c r="S27" i="6" s="1"/>
  <c r="P27" i="6"/>
  <c r="W26" i="6"/>
  <c r="V26" i="6"/>
  <c r="U26" i="6"/>
  <c r="T26" i="6"/>
  <c r="R26" i="6"/>
  <c r="S26" i="6" s="1"/>
  <c r="P26" i="6"/>
  <c r="W25" i="6"/>
  <c r="V25" i="6"/>
  <c r="U25" i="6"/>
  <c r="T25" i="6"/>
  <c r="R25" i="6"/>
  <c r="S25" i="6" s="1"/>
  <c r="P25" i="6"/>
  <c r="W24" i="6"/>
  <c r="V24" i="6"/>
  <c r="U24" i="6"/>
  <c r="T24" i="6"/>
  <c r="R24" i="6"/>
  <c r="S24" i="6" s="1"/>
  <c r="P24" i="6"/>
  <c r="W23" i="6"/>
  <c r="V23" i="6"/>
  <c r="U23" i="6"/>
  <c r="T23" i="6"/>
  <c r="R23" i="6"/>
  <c r="S23" i="6" s="1"/>
  <c r="P23" i="6"/>
  <c r="W22" i="6"/>
  <c r="V22" i="6"/>
  <c r="U22" i="6"/>
  <c r="T22" i="6"/>
  <c r="R22" i="6"/>
  <c r="S22" i="6" s="1"/>
  <c r="P22" i="6"/>
  <c r="W21" i="6"/>
  <c r="V21" i="6"/>
  <c r="U21" i="6"/>
  <c r="T21" i="6"/>
  <c r="R21" i="6"/>
  <c r="S21" i="6" s="1"/>
  <c r="P21" i="6"/>
  <c r="W20" i="6"/>
  <c r="V20" i="6"/>
  <c r="U20" i="6"/>
  <c r="T20" i="6"/>
  <c r="R20" i="6"/>
  <c r="S20" i="6" s="1"/>
  <c r="P20" i="6"/>
  <c r="W19" i="6"/>
  <c r="V19" i="6"/>
  <c r="U19" i="6"/>
  <c r="T19" i="6"/>
  <c r="R19" i="6"/>
  <c r="S19" i="6" s="1"/>
  <c r="P19" i="6"/>
  <c r="W18" i="6"/>
  <c r="V18" i="6"/>
  <c r="U18" i="6"/>
  <c r="T18" i="6"/>
  <c r="R18" i="6"/>
  <c r="S18" i="6" s="1"/>
  <c r="P18" i="6"/>
  <c r="W17" i="6"/>
  <c r="V17" i="6"/>
  <c r="U17" i="6"/>
  <c r="T17" i="6"/>
  <c r="R17" i="6"/>
  <c r="S17" i="6" s="1"/>
  <c r="P17" i="6"/>
  <c r="W16" i="6"/>
  <c r="V16" i="6"/>
  <c r="U16" i="6"/>
  <c r="T16" i="6"/>
  <c r="R16" i="6"/>
  <c r="S16" i="6" s="1"/>
  <c r="P16" i="6"/>
  <c r="U15" i="6"/>
  <c r="T15" i="6"/>
  <c r="R15" i="6"/>
  <c r="S15" i="6" s="1"/>
  <c r="P15" i="6"/>
  <c r="H15" i="6"/>
  <c r="W15" i="6" s="1"/>
  <c r="W14" i="6"/>
  <c r="V14" i="6"/>
  <c r="U14" i="6"/>
  <c r="T14" i="6"/>
  <c r="R14" i="6"/>
  <c r="S14" i="6" s="1"/>
  <c r="P14" i="6"/>
  <c r="W13" i="6"/>
  <c r="V13" i="6"/>
  <c r="U13" i="6"/>
  <c r="T13" i="6"/>
  <c r="R13" i="6"/>
  <c r="S13" i="6" s="1"/>
  <c r="P13" i="6"/>
  <c r="W12" i="6"/>
  <c r="V12" i="6"/>
  <c r="U12" i="6"/>
  <c r="T12" i="6"/>
  <c r="R12" i="6"/>
  <c r="S12" i="6" s="1"/>
  <c r="P12" i="6"/>
  <c r="W11" i="6"/>
  <c r="V11" i="6"/>
  <c r="W10" i="6"/>
  <c r="V10" i="6"/>
  <c r="U10" i="6"/>
  <c r="T10" i="6"/>
  <c r="R10" i="6"/>
  <c r="S10" i="6" s="1"/>
  <c r="P10" i="6"/>
  <c r="W9" i="6"/>
  <c r="V9" i="6"/>
  <c r="U9" i="6"/>
  <c r="T9" i="6"/>
  <c r="R9" i="6"/>
  <c r="S9" i="6" s="1"/>
  <c r="P9" i="6"/>
  <c r="W8" i="6"/>
  <c r="V8" i="6"/>
  <c r="U8" i="6"/>
  <c r="T8" i="6"/>
  <c r="R8" i="6"/>
  <c r="S8" i="6" s="1"/>
  <c r="P8" i="6"/>
  <c r="W7" i="6"/>
  <c r="V7" i="6"/>
  <c r="U7" i="6"/>
  <c r="T7" i="6"/>
  <c r="R7" i="6"/>
  <c r="S7" i="6" s="1"/>
  <c r="P7" i="6"/>
  <c r="W6" i="6"/>
  <c r="V6" i="6"/>
  <c r="U6" i="6"/>
  <c r="T6" i="6"/>
  <c r="R6" i="6"/>
  <c r="S6" i="6" s="1"/>
  <c r="P6" i="6"/>
  <c r="W5" i="6"/>
  <c r="V5" i="6"/>
  <c r="W4" i="6"/>
  <c r="V4" i="6"/>
  <c r="U4" i="6"/>
  <c r="T4" i="6"/>
  <c r="R4" i="6"/>
  <c r="S4" i="6" s="1"/>
  <c r="P4" i="6"/>
  <c r="K48" i="6" l="1"/>
  <c r="G50" i="7"/>
  <c r="G51" i="7"/>
  <c r="K95" i="6"/>
  <c r="K28" i="6"/>
  <c r="K13" i="6"/>
  <c r="K20" i="6"/>
  <c r="K103" i="6"/>
  <c r="K82" i="6"/>
  <c r="K113" i="6"/>
  <c r="N127" i="6"/>
  <c r="K35" i="6"/>
  <c r="K130" i="6"/>
  <c r="Q132" i="6"/>
  <c r="K5" i="6"/>
  <c r="K78" i="6"/>
  <c r="K87" i="6"/>
  <c r="K34" i="6"/>
  <c r="K46" i="6"/>
  <c r="K80" i="6"/>
  <c r="K67" i="6"/>
  <c r="K85" i="6"/>
  <c r="K90" i="6"/>
  <c r="K122" i="6"/>
  <c r="N134" i="6"/>
  <c r="K7" i="6"/>
  <c r="K22" i="6"/>
  <c r="K37" i="6"/>
  <c r="K50" i="6"/>
  <c r="K61" i="6"/>
  <c r="K66" i="6"/>
  <c r="K71" i="6"/>
  <c r="K84" i="6"/>
  <c r="K89" i="6"/>
  <c r="K97" i="6"/>
  <c r="K105" i="6"/>
  <c r="K126" i="6"/>
  <c r="K114" i="6"/>
  <c r="K111" i="6"/>
  <c r="N129" i="6"/>
  <c r="K132" i="6"/>
  <c r="Q134" i="6"/>
  <c r="K12" i="6"/>
  <c r="K42" i="6"/>
  <c r="K76" i="6"/>
  <c r="K11" i="6"/>
  <c r="K41" i="6"/>
  <c r="K56" i="6"/>
  <c r="K38" i="6"/>
  <c r="K6" i="6"/>
  <c r="K14" i="6"/>
  <c r="K15" i="6"/>
  <c r="K21" i="6"/>
  <c r="K29" i="6"/>
  <c r="K30" i="6"/>
  <c r="K36" i="6"/>
  <c r="K49" i="6"/>
  <c r="K60" i="6"/>
  <c r="K65" i="6"/>
  <c r="K70" i="6"/>
  <c r="K83" i="6"/>
  <c r="K88" i="6"/>
  <c r="K96" i="6"/>
  <c r="K104" i="6"/>
  <c r="K118" i="6"/>
  <c r="K110" i="6"/>
  <c r="K127" i="6"/>
  <c r="Q129" i="6"/>
  <c r="N132" i="6"/>
  <c r="K27" i="6"/>
  <c r="K94" i="6"/>
  <c r="K102" i="6"/>
  <c r="K112" i="6"/>
  <c r="K119" i="6"/>
  <c r="Q127" i="6"/>
  <c r="N130" i="6"/>
  <c r="K133" i="6"/>
  <c r="K55" i="6"/>
  <c r="K59" i="6"/>
  <c r="K101" i="6"/>
  <c r="K125" i="6"/>
  <c r="Q130" i="6"/>
  <c r="K19" i="6"/>
  <c r="K47" i="6"/>
  <c r="K77" i="6"/>
  <c r="K33" i="6"/>
  <c r="K54" i="6"/>
  <c r="K75" i="6"/>
  <c r="K93" i="6"/>
  <c r="K109" i="6"/>
  <c r="K10" i="6"/>
  <c r="K25" i="6"/>
  <c r="K40" i="6"/>
  <c r="K53" i="6"/>
  <c r="Q55" i="6"/>
  <c r="N56" i="6"/>
  <c r="O56" i="6" s="1"/>
  <c r="M56" i="6" s="1"/>
  <c r="K74" i="6"/>
  <c r="K124" i="6"/>
  <c r="K117" i="6"/>
  <c r="N128" i="6"/>
  <c r="K43" i="6"/>
  <c r="K18" i="6"/>
  <c r="K58" i="6"/>
  <c r="K121" i="6"/>
  <c r="K128" i="6"/>
  <c r="N133" i="6"/>
  <c r="K17" i="6"/>
  <c r="K32" i="6"/>
  <c r="K45" i="6"/>
  <c r="K57" i="6"/>
  <c r="K79" i="6"/>
  <c r="K92" i="6"/>
  <c r="K100" i="6"/>
  <c r="K108" i="6"/>
  <c r="K131" i="6"/>
  <c r="Q133" i="6"/>
  <c r="K9" i="6"/>
  <c r="K16" i="6"/>
  <c r="K24" i="6"/>
  <c r="K31" i="6"/>
  <c r="K39" i="6"/>
  <c r="K44" i="6"/>
  <c r="K52" i="6"/>
  <c r="Q56" i="6"/>
  <c r="K63" i="6"/>
  <c r="K64" i="6"/>
  <c r="K68" i="6"/>
  <c r="K69" i="6"/>
  <c r="K73" i="6"/>
  <c r="K91" i="6"/>
  <c r="K99" i="6"/>
  <c r="K107" i="6"/>
  <c r="K123" i="6"/>
  <c r="K116" i="6"/>
  <c r="K120" i="6"/>
  <c r="Q128" i="6"/>
  <c r="N131" i="6"/>
  <c r="K134" i="6"/>
  <c r="K4" i="6"/>
  <c r="K81" i="6"/>
  <c r="K26" i="6"/>
  <c r="N55" i="6"/>
  <c r="O55" i="6" s="1"/>
  <c r="M55" i="6" s="1"/>
  <c r="K8" i="6"/>
  <c r="K23" i="6"/>
  <c r="K51" i="6"/>
  <c r="K62" i="6"/>
  <c r="K72" i="6"/>
  <c r="K86" i="6"/>
  <c r="K98" i="6"/>
  <c r="K106" i="6"/>
  <c r="K115" i="6"/>
  <c r="K129" i="6"/>
  <c r="Q131" i="6"/>
  <c r="V30" i="6"/>
  <c r="H18" i="8"/>
  <c r="H19" i="8" s="1"/>
  <c r="H20" i="8" s="1"/>
  <c r="G11" i="8"/>
  <c r="G12" i="8" s="1"/>
  <c r="H30" i="8"/>
  <c r="H12" i="8"/>
  <c r="H13" i="8" s="1"/>
  <c r="H26" i="8"/>
  <c r="H27" i="8" s="1"/>
  <c r="H28" i="8" s="1"/>
  <c r="H22" i="8"/>
  <c r="H23" i="8" s="1"/>
  <c r="H24" i="8" s="1"/>
  <c r="F6" i="7"/>
  <c r="F35" i="7"/>
  <c r="F7" i="7"/>
  <c r="F36" i="7"/>
  <c r="F8" i="7"/>
  <c r="F38" i="7"/>
  <c r="F9" i="7"/>
  <c r="F39" i="7"/>
  <c r="F10" i="7"/>
  <c r="F40" i="7"/>
  <c r="F14" i="7"/>
  <c r="G41" i="7"/>
  <c r="G4" i="7"/>
  <c r="F15" i="7"/>
  <c r="F5" i="7"/>
  <c r="F30" i="7"/>
  <c r="V15" i="6"/>
  <c r="V59" i="6"/>
  <c r="H32" i="8"/>
  <c r="H15" i="8"/>
  <c r="H16" i="8" s="1"/>
  <c r="Q51" i="7" l="1"/>
  <c r="P51" i="7" s="1"/>
  <c r="Q50" i="7"/>
  <c r="P50" i="7" s="1"/>
  <c r="N52" i="7"/>
  <c r="O52" i="7" s="1"/>
  <c r="M52" i="7" s="1"/>
  <c r="J12" i="8"/>
  <c r="Q24" i="6" s="1"/>
  <c r="G13" i="8"/>
  <c r="J13" i="8" s="1"/>
  <c r="I11" i="8"/>
  <c r="N96" i="6" s="1"/>
  <c r="O96" i="6" s="1"/>
  <c r="M96" i="6" s="1"/>
  <c r="J11" i="8"/>
  <c r="Q29" i="6" s="1"/>
  <c r="I12" i="8"/>
  <c r="N24" i="6" s="1"/>
  <c r="O24" i="6" s="1"/>
  <c r="M24" i="6" s="1"/>
  <c r="Q42" i="7"/>
  <c r="P42" i="7" s="1"/>
  <c r="N9" i="7"/>
  <c r="O9" i="7" s="1"/>
  <c r="M9" i="7" s="1"/>
  <c r="N5" i="7"/>
  <c r="O5" i="7" s="1"/>
  <c r="M5" i="7" s="1"/>
  <c r="N38" i="7"/>
  <c r="O38" i="7" s="1"/>
  <c r="M38" i="7" s="1"/>
  <c r="Q4" i="7"/>
  <c r="P4" i="7" s="1"/>
  <c r="N8" i="7"/>
  <c r="O8" i="7" s="1"/>
  <c r="M8" i="7" s="1"/>
  <c r="N39" i="7"/>
  <c r="O39" i="7" s="1"/>
  <c r="M39" i="7" s="1"/>
  <c r="Q41" i="7"/>
  <c r="P41" i="7" s="1"/>
  <c r="N36" i="7"/>
  <c r="O36" i="7" s="1"/>
  <c r="M36" i="7" s="1"/>
  <c r="N14" i="7"/>
  <c r="O14" i="7" s="1"/>
  <c r="M14" i="7" s="1"/>
  <c r="N7" i="7"/>
  <c r="O7" i="7" s="1"/>
  <c r="M7" i="7" s="1"/>
  <c r="N15" i="7"/>
  <c r="O15" i="7" s="1"/>
  <c r="M15" i="7" s="1"/>
  <c r="N40" i="7"/>
  <c r="O40" i="7" s="1"/>
  <c r="M40" i="7" s="1"/>
  <c r="N35" i="7"/>
  <c r="O35" i="7" s="1"/>
  <c r="M35" i="7" s="1"/>
  <c r="N30" i="7"/>
  <c r="O30" i="7" s="1"/>
  <c r="M30" i="7" s="1"/>
  <c r="N10" i="7"/>
  <c r="O10" i="7" s="1"/>
  <c r="M10" i="7" s="1"/>
  <c r="N6" i="7"/>
  <c r="O6" i="7" s="1"/>
  <c r="M6" i="7" s="1"/>
  <c r="N34" i="6" l="1"/>
  <c r="O34" i="6" s="1"/>
  <c r="M34" i="6" s="1"/>
  <c r="N22" i="6"/>
  <c r="O22" i="6" s="1"/>
  <c r="M22" i="6" s="1"/>
  <c r="N23" i="6"/>
  <c r="O23" i="6" s="1"/>
  <c r="M23" i="6" s="1"/>
  <c r="Q85" i="6"/>
  <c r="Q35" i="6"/>
  <c r="Q71" i="6"/>
  <c r="Q96" i="6"/>
  <c r="Q34" i="6"/>
  <c r="Q22" i="6"/>
  <c r="Q88" i="6"/>
  <c r="Q102" i="6"/>
  <c r="Q81" i="6"/>
  <c r="Q63" i="6"/>
  <c r="Q23" i="6"/>
  <c r="N85" i="6"/>
  <c r="O85" i="6" s="1"/>
  <c r="M85" i="6" s="1"/>
  <c r="N29" i="6"/>
  <c r="O29" i="6" s="1"/>
  <c r="M29" i="6" s="1"/>
  <c r="Q52" i="6"/>
  <c r="Q18" i="6"/>
  <c r="Q19" i="6"/>
  <c r="N35" i="6"/>
  <c r="O35" i="6" s="1"/>
  <c r="M35" i="6" s="1"/>
  <c r="Q20" i="6"/>
  <c r="N71" i="6"/>
  <c r="O71" i="6" s="1"/>
  <c r="M71" i="6" s="1"/>
  <c r="Q17" i="6"/>
  <c r="Q37" i="6"/>
  <c r="Q21" i="6"/>
  <c r="Q78" i="6"/>
  <c r="Q4" i="6"/>
  <c r="Q60" i="6"/>
  <c r="G14" i="8"/>
  <c r="I13" i="8"/>
  <c r="N88" i="6" l="1"/>
  <c r="O88" i="6" s="1"/>
  <c r="M88" i="6" s="1"/>
  <c r="N37" i="6"/>
  <c r="O37" i="6" s="1"/>
  <c r="M37" i="6" s="1"/>
  <c r="N63" i="6"/>
  <c r="O63" i="6" s="1"/>
  <c r="M63" i="6" s="1"/>
  <c r="N81" i="6"/>
  <c r="O81" i="6" s="1"/>
  <c r="M81" i="6" s="1"/>
  <c r="N4" i="6"/>
  <c r="O4" i="6" s="1"/>
  <c r="M4" i="6" s="1"/>
  <c r="N102" i="6"/>
  <c r="O102" i="6" s="1"/>
  <c r="M102" i="6" s="1"/>
  <c r="N78" i="6"/>
  <c r="O78" i="6" s="1"/>
  <c r="M78" i="6" s="1"/>
  <c r="N21" i="6"/>
  <c r="O21" i="6" s="1"/>
  <c r="M21" i="6" s="1"/>
  <c r="N18" i="6"/>
  <c r="O18" i="6" s="1"/>
  <c r="M18" i="6" s="1"/>
  <c r="N52" i="6"/>
  <c r="O52" i="6" s="1"/>
  <c r="M52" i="6" s="1"/>
  <c r="N19" i="6"/>
  <c r="O19" i="6" s="1"/>
  <c r="M19" i="6" s="1"/>
  <c r="N60" i="6"/>
  <c r="O60" i="6" s="1"/>
  <c r="M60" i="6" s="1"/>
  <c r="N20" i="6"/>
  <c r="O20" i="6" s="1"/>
  <c r="M20" i="6" s="1"/>
  <c r="N17" i="6"/>
  <c r="O17" i="6" s="1"/>
  <c r="M17" i="6" s="1"/>
  <c r="I14" i="8"/>
  <c r="G15" i="8"/>
  <c r="J14" i="8"/>
  <c r="N9" i="6" l="1"/>
  <c r="O9" i="6" s="1"/>
  <c r="M9" i="6" s="1"/>
  <c r="N25" i="6"/>
  <c r="O25" i="6" s="1"/>
  <c r="M25" i="6" s="1"/>
  <c r="N46" i="6"/>
  <c r="O46" i="6" s="1"/>
  <c r="M46" i="6" s="1"/>
  <c r="N65" i="6"/>
  <c r="O65" i="6" s="1"/>
  <c r="M65" i="6" s="1"/>
  <c r="N36" i="6"/>
  <c r="O36" i="6" s="1"/>
  <c r="M36" i="6" s="1"/>
  <c r="N94" i="6"/>
  <c r="O94" i="6" s="1"/>
  <c r="M94" i="6" s="1"/>
  <c r="N33" i="6"/>
  <c r="O33" i="6" s="1"/>
  <c r="M33" i="6" s="1"/>
  <c r="N32" i="6"/>
  <c r="O32" i="6" s="1"/>
  <c r="M32" i="6" s="1"/>
  <c r="N8" i="6"/>
  <c r="O8" i="6" s="1"/>
  <c r="M8" i="6" s="1"/>
  <c r="N48" i="6"/>
  <c r="O48" i="6" s="1"/>
  <c r="M48" i="6" s="1"/>
  <c r="N39" i="6"/>
  <c r="O39" i="6" s="1"/>
  <c r="M39" i="6" s="1"/>
  <c r="N58" i="6"/>
  <c r="O58" i="6" s="1"/>
  <c r="M58" i="6" s="1"/>
  <c r="Q46" i="6"/>
  <c r="Q32" i="6"/>
  <c r="Q94" i="6"/>
  <c r="Q58" i="6"/>
  <c r="Q48" i="6"/>
  <c r="Q8" i="6"/>
  <c r="Q25" i="6"/>
  <c r="Q39" i="6"/>
  <c r="Q9" i="6"/>
  <c r="Q65" i="6"/>
  <c r="Q33" i="6"/>
  <c r="Q36" i="6"/>
  <c r="J15" i="8"/>
  <c r="G16" i="8"/>
  <c r="I15" i="8"/>
  <c r="N76" i="6" l="1"/>
  <c r="O76" i="6" s="1"/>
  <c r="M76" i="6" s="1"/>
  <c r="N105" i="6"/>
  <c r="O105" i="6" s="1"/>
  <c r="M105" i="6" s="1"/>
  <c r="N74" i="6"/>
  <c r="O74" i="6" s="1"/>
  <c r="M74" i="6" s="1"/>
  <c r="N44" i="6"/>
  <c r="O44" i="6" s="1"/>
  <c r="M44" i="6" s="1"/>
  <c r="N109" i="6"/>
  <c r="O109" i="6" s="1"/>
  <c r="M109" i="6" s="1"/>
  <c r="N75" i="6"/>
  <c r="O75" i="6" s="1"/>
  <c r="M75" i="6" s="1"/>
  <c r="N5" i="6"/>
  <c r="O5" i="6" s="1"/>
  <c r="M5" i="6" s="1"/>
  <c r="N91" i="6"/>
  <c r="O91" i="6" s="1"/>
  <c r="M91" i="6" s="1"/>
  <c r="G17" i="8"/>
  <c r="J16" i="8"/>
  <c r="Q120" i="6" s="1"/>
  <c r="I16" i="8"/>
  <c r="N120" i="6" s="1"/>
  <c r="O120" i="6" s="1"/>
  <c r="M120" i="6" s="1"/>
  <c r="Q91" i="6"/>
  <c r="Q105" i="6"/>
  <c r="Q109" i="6"/>
  <c r="Q74" i="6"/>
  <c r="Q5" i="6"/>
  <c r="R5" i="6" s="1"/>
  <c r="Q44" i="6"/>
  <c r="Q75" i="6"/>
  <c r="Q76" i="6"/>
  <c r="Q114" i="6" l="1"/>
  <c r="Q119" i="6"/>
  <c r="N114" i="6"/>
  <c r="O114" i="6" s="1"/>
  <c r="M114" i="6" s="1"/>
  <c r="N119" i="6"/>
  <c r="O119" i="6" s="1"/>
  <c r="M119" i="6" s="1"/>
  <c r="S5" i="6"/>
  <c r="T5" i="6" s="1"/>
  <c r="U5" i="6" s="1"/>
  <c r="P5" i="6" s="1"/>
  <c r="J17" i="8"/>
  <c r="I17" i="8"/>
  <c r="G18" i="8"/>
  <c r="N84" i="6"/>
  <c r="O84" i="6" s="1"/>
  <c r="M84" i="6" s="1"/>
  <c r="N124" i="6"/>
  <c r="O124" i="6" s="1"/>
  <c r="M124" i="6" s="1"/>
  <c r="N47" i="6"/>
  <c r="O47" i="6" s="1"/>
  <c r="M47" i="6" s="1"/>
  <c r="N108" i="6"/>
  <c r="O108" i="6" s="1"/>
  <c r="M108" i="6" s="1"/>
  <c r="N101" i="6"/>
  <c r="O101" i="6" s="1"/>
  <c r="M101" i="6" s="1"/>
  <c r="N123" i="6"/>
  <c r="O123" i="6" s="1"/>
  <c r="M123" i="6" s="1"/>
  <c r="N89" i="6"/>
  <c r="O89" i="6" s="1"/>
  <c r="M89" i="6" s="1"/>
  <c r="N104" i="6"/>
  <c r="O104" i="6" s="1"/>
  <c r="M104" i="6" s="1"/>
  <c r="N99" i="6"/>
  <c r="O99" i="6" s="1"/>
  <c r="M99" i="6" s="1"/>
  <c r="N77" i="6"/>
  <c r="O77" i="6" s="1"/>
  <c r="M77" i="6" s="1"/>
  <c r="N54" i="6"/>
  <c r="O54" i="6" s="1"/>
  <c r="M54" i="6" s="1"/>
  <c r="N100" i="6"/>
  <c r="O100" i="6" s="1"/>
  <c r="N122" i="6"/>
  <c r="O122" i="6" s="1"/>
  <c r="M122" i="6" s="1"/>
  <c r="N40" i="6"/>
  <c r="O40" i="6" s="1"/>
  <c r="M40" i="6" s="1"/>
  <c r="N42" i="6"/>
  <c r="O42" i="6" s="1"/>
  <c r="M42" i="6" s="1"/>
  <c r="Q84" i="6"/>
  <c r="Q42" i="6"/>
  <c r="Q40" i="6"/>
  <c r="Q89" i="6"/>
  <c r="Q104" i="6"/>
  <c r="Q122" i="6"/>
  <c r="Q100" i="6"/>
  <c r="Q54" i="6"/>
  <c r="Q123" i="6"/>
  <c r="Q101" i="6"/>
  <c r="Q99" i="6"/>
  <c r="Q47" i="6"/>
  <c r="Q108" i="6"/>
  <c r="Q124" i="6"/>
  <c r="Q77" i="6"/>
  <c r="R77" i="6" s="1"/>
  <c r="J18" i="8" l="1"/>
  <c r="I18" i="8"/>
  <c r="G19" i="8"/>
  <c r="G20" i="8" l="1"/>
  <c r="J19" i="8"/>
  <c r="I19" i="8"/>
  <c r="N41" i="6" l="1"/>
  <c r="O41" i="6" s="1"/>
  <c r="M41" i="6" s="1"/>
  <c r="N115" i="6"/>
  <c r="O115" i="6" s="1"/>
  <c r="M115" i="6" s="1"/>
  <c r="Q41" i="6"/>
  <c r="Q115" i="6"/>
  <c r="J20" i="8"/>
  <c r="I20" i="8"/>
  <c r="G21" i="8"/>
  <c r="J21" i="8" l="1"/>
  <c r="I21" i="8"/>
  <c r="G22" i="8"/>
  <c r="N12" i="6"/>
  <c r="O12" i="6" s="1"/>
  <c r="M12" i="6" s="1"/>
  <c r="N31" i="6"/>
  <c r="O31" i="6" s="1"/>
  <c r="M31" i="6" s="1"/>
  <c r="N66" i="6"/>
  <c r="O66" i="6" s="1"/>
  <c r="M66" i="6" s="1"/>
  <c r="N67" i="6"/>
  <c r="O67" i="6" s="1"/>
  <c r="M67" i="6" s="1"/>
  <c r="N90" i="6"/>
  <c r="O90" i="6" s="1"/>
  <c r="M90" i="6" s="1"/>
  <c r="Q90" i="6"/>
  <c r="Q12" i="6"/>
  <c r="Q31" i="6"/>
  <c r="Q66" i="6"/>
  <c r="Q67" i="6"/>
  <c r="I22" i="8" l="1"/>
  <c r="J22" i="8"/>
  <c r="G23" i="8"/>
  <c r="J23" i="8" l="1"/>
  <c r="I23" i="8"/>
  <c r="G24" i="8"/>
  <c r="Q6" i="6"/>
  <c r="Q7" i="6"/>
  <c r="N6" i="6"/>
  <c r="O6" i="6" s="1"/>
  <c r="M6" i="6" s="1"/>
  <c r="N7" i="6"/>
  <c r="O7" i="6" s="1"/>
  <c r="M7" i="6" s="1"/>
  <c r="J24" i="8" l="1"/>
  <c r="Q68" i="6" s="1"/>
  <c r="I24" i="8"/>
  <c r="N68" i="6" s="1"/>
  <c r="O68" i="6" s="1"/>
  <c r="M68" i="6" s="1"/>
  <c r="G25" i="8"/>
  <c r="N112" i="6"/>
  <c r="O112" i="6" s="1"/>
  <c r="M112" i="6" s="1"/>
  <c r="N62" i="6"/>
  <c r="O62" i="6" s="1"/>
  <c r="M62" i="6" s="1"/>
  <c r="Q62" i="6"/>
  <c r="Q112" i="6"/>
  <c r="J25" i="8" l="1"/>
  <c r="I25" i="8"/>
  <c r="G26" i="8"/>
  <c r="I26" i="8" l="1"/>
  <c r="G27" i="8"/>
  <c r="J26" i="8"/>
  <c r="G28" i="8" l="1"/>
  <c r="J27" i="8"/>
  <c r="Q116" i="6" s="1"/>
  <c r="I27" i="8"/>
  <c r="N116" i="6" s="1"/>
  <c r="O116" i="6" s="1"/>
  <c r="M116" i="6" s="1"/>
  <c r="N57" i="6" l="1"/>
  <c r="O57" i="6" s="1"/>
  <c r="M57" i="6" s="1"/>
  <c r="N43" i="6"/>
  <c r="O43" i="6" s="1"/>
  <c r="M43" i="6" s="1"/>
  <c r="N126" i="6"/>
  <c r="O126" i="6" s="1"/>
  <c r="M126" i="6" s="1"/>
  <c r="N53" i="6"/>
  <c r="O53" i="6" s="1"/>
  <c r="M53" i="6" s="1"/>
  <c r="N86" i="6"/>
  <c r="O86" i="6" s="1"/>
  <c r="M86" i="6" s="1"/>
  <c r="Q86" i="6"/>
  <c r="R86" i="6" s="1"/>
  <c r="Q57" i="6"/>
  <c r="Q53" i="6"/>
  <c r="Q43" i="6"/>
  <c r="R43" i="6" s="1"/>
  <c r="Q126" i="6"/>
  <c r="J28" i="8"/>
  <c r="I28" i="8"/>
  <c r="G29" i="8"/>
  <c r="G30" i="8" l="1"/>
  <c r="J29" i="8"/>
  <c r="Q117" i="6" s="1"/>
  <c r="I29" i="8"/>
  <c r="N117" i="6" s="1"/>
  <c r="O117" i="6" s="1"/>
  <c r="M117" i="6" s="1"/>
  <c r="N64" i="6"/>
  <c r="O64" i="6" s="1"/>
  <c r="M64" i="6" s="1"/>
  <c r="N69" i="6"/>
  <c r="O69" i="6" s="1"/>
  <c r="M69" i="6" s="1"/>
  <c r="Q69" i="6"/>
  <c r="R69" i="6" s="1"/>
  <c r="Q64" i="6"/>
  <c r="R64" i="6" s="1"/>
  <c r="G31" i="8" l="1"/>
  <c r="I30" i="8"/>
  <c r="J30" i="8"/>
  <c r="N125" i="6"/>
  <c r="O125" i="6" s="1"/>
  <c r="M125" i="6" s="1"/>
  <c r="N45" i="6"/>
  <c r="O45" i="6" s="1"/>
  <c r="M45" i="6" s="1"/>
  <c r="N38" i="6"/>
  <c r="O38" i="6" s="1"/>
  <c r="M38" i="6" s="1"/>
  <c r="N93" i="6"/>
  <c r="O93" i="6" s="1"/>
  <c r="M93" i="6" s="1"/>
  <c r="N87" i="6"/>
  <c r="O87" i="6" s="1"/>
  <c r="M87" i="6" s="1"/>
  <c r="N11" i="6"/>
  <c r="O11" i="6" s="1"/>
  <c r="M11" i="6" s="1"/>
  <c r="N121" i="6"/>
  <c r="O121" i="6" s="1"/>
  <c r="M121" i="6" s="1"/>
  <c r="Q45" i="6"/>
  <c r="Q125" i="6"/>
  <c r="Q93" i="6"/>
  <c r="Q121" i="6"/>
  <c r="Q38" i="6"/>
  <c r="Q11" i="6"/>
  <c r="R11" i="6" s="1"/>
  <c r="S86" i="6" s="1"/>
  <c r="T86" i="6" s="1"/>
  <c r="U86" i="6" s="1"/>
  <c r="P86" i="6" s="1"/>
  <c r="Q87" i="6"/>
  <c r="S77" i="6" l="1"/>
  <c r="T77" i="6" s="1"/>
  <c r="U77" i="6" s="1"/>
  <c r="P77" i="6" s="1"/>
  <c r="S64" i="6"/>
  <c r="T64" i="6" s="1"/>
  <c r="U64" i="6" s="1"/>
  <c r="P64" i="6" s="1"/>
  <c r="S11" i="6"/>
  <c r="T11" i="6" s="1"/>
  <c r="U11" i="6" s="1"/>
  <c r="P11" i="6" s="1"/>
  <c r="S43" i="6"/>
  <c r="T43" i="6" s="1"/>
  <c r="U43" i="6" s="1"/>
  <c r="P43" i="6" s="1"/>
  <c r="S69" i="6"/>
  <c r="T69" i="6" s="1"/>
  <c r="U69" i="6" s="1"/>
  <c r="P69" i="6" s="1"/>
  <c r="Q113" i="6"/>
  <c r="Q110" i="6"/>
  <c r="N113" i="6"/>
  <c r="O113" i="6" s="1"/>
  <c r="M113" i="6" s="1"/>
  <c r="N110" i="6"/>
  <c r="O110" i="6" s="1"/>
  <c r="M110" i="6" s="1"/>
  <c r="Q73" i="6"/>
  <c r="Q92" i="6"/>
  <c r="Q70" i="6"/>
  <c r="Q83" i="6"/>
  <c r="N92" i="6"/>
  <c r="O92" i="6" s="1"/>
  <c r="M92" i="6" s="1"/>
  <c r="N83" i="6"/>
  <c r="O83" i="6" s="1"/>
  <c r="M83" i="6" s="1"/>
  <c r="N70" i="6"/>
  <c r="O70" i="6" s="1"/>
  <c r="M70" i="6" s="1"/>
  <c r="N73" i="6"/>
  <c r="O73" i="6" s="1"/>
  <c r="M73" i="6" s="1"/>
  <c r="J31" i="8"/>
  <c r="I31" i="8"/>
  <c r="G32" i="8"/>
  <c r="J32" i="8" l="1"/>
  <c r="Q111" i="6" s="1"/>
  <c r="I32" i="8"/>
  <c r="N111" i="6" s="1"/>
  <c r="O111" i="6" s="1"/>
  <c r="M111" i="6" s="1"/>
  <c r="N82" i="6"/>
  <c r="O82" i="6" s="1"/>
  <c r="M82" i="6" s="1"/>
  <c r="N51" i="6"/>
  <c r="O51" i="6" s="1"/>
  <c r="M51" i="6" s="1"/>
  <c r="N49" i="6"/>
  <c r="O49" i="6" s="1"/>
  <c r="M49" i="6" s="1"/>
  <c r="N15" i="6"/>
  <c r="O15" i="6" s="1"/>
  <c r="M15" i="6" s="1"/>
  <c r="N27" i="6"/>
  <c r="O27" i="6" s="1"/>
  <c r="M27" i="6" s="1"/>
  <c r="N103" i="6"/>
  <c r="O103" i="6" s="1"/>
  <c r="M103" i="6" s="1"/>
  <c r="N28" i="6"/>
  <c r="O28" i="6" s="1"/>
  <c r="M28" i="6" s="1"/>
  <c r="N50" i="6"/>
  <c r="O50" i="6" s="1"/>
  <c r="M50" i="6" s="1"/>
  <c r="Q15" i="6"/>
  <c r="Q27" i="6"/>
  <c r="Q50" i="6"/>
  <c r="Q103" i="6"/>
  <c r="Q82" i="6"/>
  <c r="Q51" i="6"/>
  <c r="Q49" i="6"/>
  <c r="Q28" i="6"/>
  <c r="N59" i="6" l="1"/>
  <c r="O59" i="6" s="1"/>
  <c r="M59" i="6" s="1"/>
  <c r="N13" i="6"/>
  <c r="O13" i="6" s="1"/>
  <c r="M13" i="6" s="1"/>
  <c r="N14" i="6"/>
  <c r="O14" i="6" s="1"/>
  <c r="M14" i="6" s="1"/>
  <c r="N79" i="6"/>
  <c r="O79" i="6" s="1"/>
  <c r="M79" i="6" s="1"/>
  <c r="N10" i="6"/>
  <c r="O10" i="6" s="1"/>
  <c r="M10" i="6" s="1"/>
  <c r="N118" i="6"/>
  <c r="O118" i="6" s="1"/>
  <c r="M118" i="6" s="1"/>
  <c r="N107" i="6"/>
  <c r="O107" i="6" s="1"/>
  <c r="M107" i="6" s="1"/>
  <c r="N97" i="6"/>
  <c r="O97" i="6" s="1"/>
  <c r="M97" i="6" s="1"/>
  <c r="N72" i="6"/>
  <c r="O72" i="6" s="1"/>
  <c r="M72" i="6" s="1"/>
  <c r="N61" i="6"/>
  <c r="O61" i="6" s="1"/>
  <c r="M61" i="6" s="1"/>
  <c r="N106" i="6"/>
  <c r="O106" i="6" s="1"/>
  <c r="M106" i="6" s="1"/>
  <c r="N98" i="6"/>
  <c r="O98" i="6" s="1"/>
  <c r="M98" i="6" s="1"/>
  <c r="N30" i="6"/>
  <c r="O30" i="6" s="1"/>
  <c r="M30" i="6" s="1"/>
  <c r="N26" i="6"/>
  <c r="O26" i="6" s="1"/>
  <c r="M26" i="6" s="1"/>
  <c r="N80" i="6"/>
  <c r="O80" i="6" s="1"/>
  <c r="M80" i="6" s="1"/>
  <c r="N16" i="6"/>
  <c r="O16" i="6" s="1"/>
  <c r="M16" i="6" s="1"/>
  <c r="N95" i="6"/>
  <c r="O95" i="6" s="1"/>
  <c r="M95" i="6" s="1"/>
  <c r="Q98" i="6"/>
  <c r="Q97" i="6"/>
  <c r="Q80" i="6"/>
  <c r="Q26" i="6"/>
  <c r="Q72" i="6"/>
  <c r="Q13" i="6"/>
  <c r="Q61" i="6"/>
  <c r="Q79" i="6"/>
  <c r="Q95" i="6"/>
  <c r="Q107" i="6"/>
  <c r="Q59" i="6"/>
  <c r="Q16" i="6"/>
  <c r="Q14" i="6"/>
  <c r="Q106" i="6"/>
  <c r="Q118" i="6"/>
  <c r="Q10" i="6"/>
  <c r="Q30" i="6"/>
  <c r="J11" i="4" l="1"/>
  <c r="J10" i="4"/>
  <c r="J9" i="4"/>
  <c r="J8" i="4"/>
  <c r="J7" i="4"/>
  <c r="J21" i="4"/>
  <c r="J20" i="4"/>
  <c r="J22" i="4"/>
  <c r="J5" i="4"/>
  <c r="J6" i="4"/>
  <c r="J4" i="4"/>
  <c r="J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122" authorId="0" shapeId="0" xr:uid="{A9F8EFE5-D36F-4377-9B3E-F1F74E2C5493}">
      <text>
        <r>
          <rPr>
            <b/>
            <sz val="9"/>
            <color indexed="81"/>
            <rFont val="MS P ゴシック"/>
            <family val="3"/>
            <charset val="128"/>
          </rPr>
          <t>ショートカットファイル作成後、リンク先(T)に「 /x」を追加する！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42" authorId="0" shapeId="0" xr:uid="{B62A81A2-D181-49BA-8B39-F99419ABC8D8}">
      <text>
        <r>
          <rPr>
            <sz val="9"/>
            <color indexed="81"/>
            <rFont val="MS P ゴシック"/>
            <family val="3"/>
            <charset val="128"/>
          </rPr>
          <t>「ConnectWSL2withTeraTerm.vbs」でまとめて行う</t>
        </r>
      </text>
    </comment>
    <comment ref="E44" authorId="0" shapeId="0" xr:uid="{B5963594-2DCB-4F43-93D0-D2C09234B381}">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橙色 : 要件を満たすよう処置する</t>
        </r>
      </text>
    </comment>
    <comment ref="D35" authorId="0" shapeId="0" xr:uid="{D286685F-8869-4FEF-A8A3-6107641FA60B}">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 ref="D36" authorId="0" shapeId="0" xr:uid="{C0103469-FF17-4340-A845-C9C88E4DB834}">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List>
</comments>
</file>

<file path=xl/sharedStrings.xml><?xml version="1.0" encoding="utf-8"?>
<sst xmlns="http://schemas.openxmlformats.org/spreadsheetml/2006/main" count="3308" uniqueCount="1067">
  <si>
    <t>タイミング</t>
    <phoneticPr fontId="3"/>
  </si>
  <si>
    <t>列1</t>
  </si>
  <si>
    <t>状態</t>
    <rPh sb="0" eb="2">
      <t>ジョウタイ</t>
    </rPh>
    <phoneticPr fontId="3"/>
  </si>
  <si>
    <t>備考</t>
    <rPh sb="0" eb="2">
      <t>ビコウ</t>
    </rPh>
    <phoneticPr fontId="3"/>
  </si>
  <si>
    <t>‐</t>
    <phoneticPr fontId="3"/>
  </si>
  <si>
    <t>○</t>
  </si>
  <si>
    <t>codes</t>
  </si>
  <si>
    <t>other</t>
  </si>
  <si>
    <t>C:\codes\vim\_gvimrc</t>
  </si>
  <si>
    <t>C:\codes\vim\_vimrc</t>
  </si>
  <si>
    <t>C:\codes\vba\excel\AddIns</t>
  </si>
  <si>
    <t>C:\codes\vim\_plugins_user\bufferlist.vim\plugin\bufferlist.vim</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</si>
  <si>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</si>
  <si>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</si>
  <si>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</si>
  <si>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</si>
  <si>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</si>
  <si>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</si>
  <si>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C:\other\setting\hidemaru</t>
  </si>
  <si>
    <t>C:\prg_exe\Vim\_gvimrc</t>
    <phoneticPr fontId="2"/>
  </si>
  <si>
    <t>C:\prg_exe\Vim\_vimrc</t>
  </si>
  <si>
    <t>C:\prg_exe\Vim\_plugins_user\bufferlist.vim\plugin\bufferlist.vim</t>
  </si>
  <si>
    <t>C:\prg_exe\Vim\_plugins_user\FavEx\plugin\favex.vim</t>
  </si>
  <si>
    <t>C:\prg_exe\Vim\_plugins_user\FavEx\favlist</t>
  </si>
  <si>
    <t>C:\prg_exe\Vim\_plugins_user\jellybeans.vim\colors\jellybeans.vim</t>
  </si>
  <si>
    <t>C:\prg_exe\Vim\_plugins_user\mark.vim\plugin\mark.vim</t>
  </si>
  <si>
    <t>C:\prg_exe\Vim\_plugins_user\qfixapp\autoload\qfixgrep.vim</t>
  </si>
  <si>
    <t>C:\prg_exe\Hidemaru\setting</t>
  </si>
  <si>
    <t>%USERPROFILE%\AppData\Local\Packages\Microsoft.WindowsTerminal_8wekyb3d8bbwe\LocalState\settings.json</t>
    <phoneticPr fontId="2"/>
  </si>
  <si>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</si>
  <si>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</si>
  <si>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</si>
  <si>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</si>
  <si>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</si>
  <si>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</si>
  <si>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</si>
  <si>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</si>
  <si>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</si>
  <si>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</si>
  <si>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</si>
  <si>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%USERPROFILE%\AppData\Roaming\Microsoft\Word\STARTUP</t>
    <phoneticPr fontId="2"/>
  </si>
  <si>
    <t>C:\codes\vba\word\AddIns</t>
    <phoneticPr fontId="2"/>
  </si>
  <si>
    <t>C:\codes\vba\outlook\AddIns</t>
    <phoneticPr fontId="2"/>
  </si>
  <si>
    <t>%USERPROFILE%\AppData\Roaming\Microsoft\Outlook</t>
    <phoneticPr fontId="2"/>
  </si>
  <si>
    <t>事前退避</t>
    <rPh sb="0" eb="2">
      <t>ジゼン</t>
    </rPh>
    <rPh sb="2" eb="4">
      <t>タイヒ</t>
    </rPh>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</si>
  <si>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</si>
  <si>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</si>
  <si>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</si>
  <si>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</si>
  <si>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</si>
  <si>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</si>
  <si>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フォルダ</t>
  </si>
  <si>
    <t>prg_exe</t>
  </si>
  <si>
    <t>アドイン</t>
  </si>
  <si>
    <t>Excel</t>
  </si>
  <si>
    <t>Word</t>
  </si>
  <si>
    <t>Outlook</t>
  </si>
  <si>
    <t>秀丸マクロ</t>
  </si>
  <si>
    <t>秀丸設定</t>
  </si>
  <si>
    <t>_gvimrc</t>
  </si>
  <si>
    <t>_vimrc</t>
  </si>
  <si>
    <t>VIMプラグイン</t>
  </si>
  <si>
    <t>bufferlist.vim</t>
  </si>
  <si>
    <t>favex.vim</t>
  </si>
  <si>
    <t>favlist</t>
  </si>
  <si>
    <t>jellybeans.vim</t>
  </si>
  <si>
    <t>mark.vim</t>
  </si>
  <si>
    <t>qfixgrep.vim</t>
  </si>
  <si>
    <t>PopupTimeSignal.vbs</t>
  </si>
  <si>
    <t>Visio</t>
  </si>
  <si>
    <t>WinMerge</t>
  </si>
  <si>
    <t>CreateRenameBat.vbs</t>
  </si>
  <si>
    <t>CreateSymbolicLink.vbs</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</si>
  <si>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</si>
  <si>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</si>
  <si>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</si>
  <si>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</si>
  <si>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</si>
  <si>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</si>
  <si>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リンク作成</t>
    <rPh sb="3" eb="5">
      <t>サクセイ</t>
    </rPh>
    <phoneticPr fontId="2"/>
  </si>
  <si>
    <t>実行可否</t>
    <rPh sb="0" eb="2">
      <t>ジッコウ</t>
    </rPh>
    <rPh sb="2" eb="4">
      <t>カヒ</t>
    </rPh>
    <phoneticPr fontId="2"/>
  </si>
  <si>
    <t>★codesなどのパスを環境変数化</t>
    <rPh sb="12" eb="14">
      <t>カンキョウ</t>
    </rPh>
    <rPh sb="14" eb="17">
      <t>ヘンスウカ</t>
    </rPh>
    <phoneticPr fontId="2"/>
  </si>
  <si>
    <t>★wordアドインリンク</t>
    <phoneticPr fontId="2"/>
  </si>
  <si>
    <t>インストール</t>
    <phoneticPr fontId="2"/>
  </si>
  <si>
    <t>2023/4/19のYahooメール参照</t>
    <phoneticPr fontId="2"/>
  </si>
  <si>
    <t>WindowsUpdate</t>
  </si>
  <si>
    <t>BIOS設定 仮想</t>
  </si>
  <si>
    <t>BIOS設定 ActionKey</t>
  </si>
  <si>
    <t>タスクバーの設定</t>
  </si>
  <si>
    <t>画面の色</t>
  </si>
  <si>
    <t>Explorer設定</t>
  </si>
  <si>
    <t>辞書設定</t>
  </si>
  <si>
    <t>IMEの設定（画面中央に表示する）</t>
  </si>
  <si>
    <t>IMEの設定（Shift+Spaceを無効化）</t>
  </si>
  <si>
    <t>OneDrive無効化</t>
  </si>
  <si>
    <t>LogiOptions+ 設定</t>
  </si>
  <si>
    <t>Zドライブ化</t>
  </si>
  <si>
    <t>Windowsクリップボード有効化（Win+V）</t>
  </si>
  <si>
    <t>クイックアクセス設定</t>
  </si>
  <si>
    <t>programs\quickaccess登録</t>
  </si>
  <si>
    <t>sendto 登録</t>
  </si>
  <si>
    <t>startup 登録</t>
  </si>
  <si>
    <t>excel アドイン登録</t>
  </si>
  <si>
    <t>set_environment_variable.vbs実行</t>
  </si>
  <si>
    <t>Git</t>
  </si>
  <si>
    <t>TortoiseGit</t>
  </si>
  <si>
    <t>Dropbox</t>
  </si>
  <si>
    <t>LogiOptions+</t>
  </si>
  <si>
    <t>LINE</t>
  </si>
  <si>
    <t>GoogleDrive</t>
  </si>
  <si>
    <t>Canon</t>
  </si>
  <si>
    <t>Zoom</t>
  </si>
  <si>
    <t>Anki</t>
  </si>
  <si>
    <t>TortoiseSVN</t>
  </si>
  <si>
    <t>Copytrans Photo</t>
  </si>
  <si>
    <t>WSL (ubuntu)</t>
  </si>
  <si>
    <t>vbeplus</t>
  </si>
  <si>
    <t>DVD Shrink</t>
  </si>
  <si>
    <t>退避</t>
    <rPh sb="0" eb="2">
      <t>タイヒ</t>
    </rPh>
    <phoneticPr fontId="2"/>
  </si>
  <si>
    <t>C:\_push_all.bat</t>
    <phoneticPr fontId="2"/>
  </si>
  <si>
    <t>C:\codes_sample</t>
    <phoneticPr fontId="2"/>
  </si>
  <si>
    <t>復帰</t>
    <rPh sb="0" eb="2">
      <t>フッキ</t>
    </rPh>
    <phoneticPr fontId="2"/>
  </si>
  <si>
    <t>excelセッティング</t>
    <phoneticPr fontId="2"/>
  </si>
  <si>
    <t>wordセッティング</t>
    <phoneticPr fontId="2"/>
  </si>
  <si>
    <t>outlookセッティング</t>
    <phoneticPr fontId="2"/>
  </si>
  <si>
    <t>bluetooth 機器接続</t>
    <rPh sb="10" eb="12">
      <t>キキ</t>
    </rPh>
    <phoneticPr fontId="2"/>
  </si>
  <si>
    <t>McAfee</t>
    <phoneticPr fontId="2"/>
  </si>
  <si>
    <t>ScanSnap</t>
    <phoneticPr fontId="2"/>
  </si>
  <si>
    <t>C:\codes\vbs\command\CreateShortcutFile.vbs</t>
  </si>
  <si>
    <t>$QuickAccess</t>
    <phoneticPr fontId="8"/>
  </si>
  <si>
    <t>StartUp</t>
    <phoneticPr fontId="8"/>
  </si>
  <si>
    <t>Programs</t>
    <phoneticPr fontId="8"/>
  </si>
  <si>
    <t>SendTo</t>
    <phoneticPr fontId="8"/>
  </si>
  <si>
    <t>コマンド</t>
    <phoneticPr fontId="8"/>
  </si>
  <si>
    <t>格納先</t>
    <rPh sb="0" eb="2">
      <t>カクノウ</t>
    </rPh>
    <rPh sb="2" eb="3">
      <t>サキ</t>
    </rPh>
    <phoneticPr fontId="8"/>
  </si>
  <si>
    <t>ショートカットファイルパス</t>
    <phoneticPr fontId="8"/>
  </si>
  <si>
    <t>7-ZipPortable</t>
  </si>
  <si>
    <t>Common_Edit</t>
  </si>
  <si>
    <t>7-Zip(圧縮)</t>
    <rPh sb="6" eb="8">
      <t>アッシュク</t>
    </rPh>
    <phoneticPr fontId="8"/>
  </si>
  <si>
    <t>-</t>
    <phoneticPr fontId="8"/>
  </si>
  <si>
    <t>afxw64</t>
  </si>
  <si>
    <t>Doc_View</t>
  </si>
  <si>
    <t>あふ</t>
    <phoneticPr fontId="8"/>
  </si>
  <si>
    <t>AGCRec</t>
  </si>
  <si>
    <t>Movie_Record</t>
  </si>
  <si>
    <t>AGCRec（カメラレコーダー）</t>
    <phoneticPr fontId="8"/>
  </si>
  <si>
    <t>AGDRec</t>
  </si>
  <si>
    <t>AGDRec（デスクトップ動画レコーダー）</t>
    <rPh sb="13" eb="15">
      <t>ドウガ</t>
    </rPh>
    <phoneticPr fontId="8"/>
  </si>
  <si>
    <t>AiperDiffex</t>
  </si>
  <si>
    <t>Doc_Analyze</t>
  </si>
  <si>
    <t>AiperDiffex（データ比較）</t>
    <rPh sb="15" eb="17">
      <t>ヒカク</t>
    </rPh>
    <phoneticPr fontId="8"/>
  </si>
  <si>
    <t>AiperEditex</t>
  </si>
  <si>
    <t>AiperEditex（OfficeファイルGrep）</t>
    <phoneticPr fontId="8"/>
  </si>
  <si>
    <t>AlarmReminder</t>
  </si>
  <si>
    <t>Utility_Other</t>
  </si>
  <si>
    <t>AlarmReminder（アラーム）</t>
    <phoneticPr fontId="8"/>
  </si>
  <si>
    <t>Ancia</t>
  </si>
  <si>
    <t>Network_Global</t>
  </si>
  <si>
    <t>Audacity</t>
  </si>
  <si>
    <t>Music_Edit</t>
  </si>
  <si>
    <t>AutoHotkey</t>
  </si>
  <si>
    <t>AutoHotkey（ランチャ）</t>
    <phoneticPr fontId="8"/>
  </si>
  <si>
    <t>AutoHotkey2</t>
  </si>
  <si>
    <t>AutoHotkey2（ランチャ）</t>
    <phoneticPr fontId="8"/>
  </si>
  <si>
    <t>AutoMute</t>
  </si>
  <si>
    <t>Utility_System</t>
  </si>
  <si>
    <t>AutoMute（自動ミュート）</t>
    <rPh sb="9" eb="11">
      <t>ジドウ</t>
    </rPh>
    <phoneticPr fontId="8"/>
  </si>
  <si>
    <t>cCalc</t>
  </si>
  <si>
    <t>cCalc（電卓）</t>
    <rPh sb="6" eb="8">
      <t>デンタク</t>
    </rPh>
    <phoneticPr fontId="8"/>
  </si>
  <si>
    <t>CDExPortable</t>
  </si>
  <si>
    <t>CDEx（イメージ書込み）</t>
    <rPh sb="9" eb="10">
      <t>カ</t>
    </rPh>
    <rPh sb="10" eb="11">
      <t>コ</t>
    </rPh>
    <phoneticPr fontId="8"/>
  </si>
  <si>
    <t>CDManipulator</t>
  </si>
  <si>
    <t>CDManipulator（イメージ書込み）</t>
    <phoneticPr fontId="8"/>
  </si>
  <si>
    <t>cdrtfePortable</t>
  </si>
  <si>
    <t>CDRTFE（イメージ書込み）</t>
    <phoneticPr fontId="8"/>
  </si>
  <si>
    <t>CLCL</t>
  </si>
  <si>
    <t>CLCL（クリップボード管理）</t>
    <phoneticPr fontId="8"/>
  </si>
  <si>
    <t>clibor</t>
  </si>
  <si>
    <t>clibor（クリップボード管理）</t>
    <phoneticPr fontId="8"/>
  </si>
  <si>
    <t>CoreTemp64</t>
  </si>
  <si>
    <t>Common_View</t>
  </si>
  <si>
    <t>CoreTemp64（CPU温度計測）</t>
    <rPh sb="14" eb="16">
      <t>オンド</t>
    </rPh>
    <rPh sb="16" eb="18">
      <t>ケイソク</t>
    </rPh>
    <phoneticPr fontId="8"/>
  </si>
  <si>
    <t>CrystalDiskInfo</t>
  </si>
  <si>
    <t>CrystalDiskInfo（HDD故障診断）</t>
    <rPh sb="19" eb="21">
      <t>コショウ</t>
    </rPh>
    <rPh sb="21" eb="23">
      <t>シンダン</t>
    </rPh>
    <phoneticPr fontId="8"/>
  </si>
  <si>
    <t>CrystalDiskMark</t>
  </si>
  <si>
    <t>CrystalDiskMark（HDDスペック検知）</t>
    <rPh sb="23" eb="25">
      <t>ケンチ</t>
    </rPh>
    <phoneticPr fontId="8"/>
  </si>
  <si>
    <t>Ctags</t>
  </si>
  <si>
    <t>DeInput</t>
  </si>
  <si>
    <t>DeInput（キーボード入力無効化）</t>
    <rPh sb="13" eb="15">
      <t>ニュウリョク</t>
    </rPh>
    <rPh sb="15" eb="18">
      <t>ムコウカ</t>
    </rPh>
    <phoneticPr fontId="8"/>
  </si>
  <si>
    <t>dimmer</t>
  </si>
  <si>
    <t>dimmer（モニタ輝度設定）</t>
    <rPh sb="10" eb="12">
      <t>キド</t>
    </rPh>
    <rPh sb="12" eb="14">
      <t>セッテイ</t>
    </rPh>
    <phoneticPr fontId="8"/>
  </si>
  <si>
    <t>diskinfo64</t>
  </si>
  <si>
    <t>DiskInfo（フォルダサイズ表示）</t>
    <rPh sb="16" eb="18">
      <t>ヒョウジ</t>
    </rPh>
    <phoneticPr fontId="8"/>
  </si>
  <si>
    <t>DupFileEliminator</t>
  </si>
  <si>
    <t>Common_Analyze</t>
  </si>
  <si>
    <t>DupFileEliminator（重複ファイル削除）</t>
    <rPh sb="24" eb="26">
      <t>サクジョ</t>
    </rPh>
    <phoneticPr fontId="8"/>
  </si>
  <si>
    <t>EasyShot</t>
  </si>
  <si>
    <t>EasyShot（スクリーンショット）</t>
    <phoneticPr fontId="8"/>
  </si>
  <si>
    <t>EcoDecoTooL</t>
  </si>
  <si>
    <t>EcoDecoTooL（mp3抜き出し）</t>
    <rPh sb="15" eb="16">
      <t>ヌ</t>
    </rPh>
    <rPh sb="17" eb="18">
      <t>ダ</t>
    </rPh>
    <phoneticPr fontId="8"/>
  </si>
  <si>
    <t>EpTree</t>
  </si>
  <si>
    <t>EpTree（関数コールツリー）</t>
    <rPh sb="7" eb="9">
      <t>カンスウ</t>
    </rPh>
    <phoneticPr fontId="8"/>
  </si>
  <si>
    <t>Eptree_vb</t>
  </si>
  <si>
    <t>EptreeVB（関数コールツリーVB用）</t>
    <rPh sb="19" eb="20">
      <t>ヨウ</t>
    </rPh>
    <phoneticPr fontId="8"/>
  </si>
  <si>
    <t>Everything</t>
  </si>
  <si>
    <t>FCChecker</t>
  </si>
  <si>
    <t>filetypesman-x64</t>
  </si>
  <si>
    <t>FileTypesMan（拡張子関連付け管理）</t>
    <phoneticPr fontId="8"/>
  </si>
  <si>
    <t>FireFileCopy</t>
  </si>
  <si>
    <t>FirefoxPortable</t>
  </si>
  <si>
    <t>Firefox</t>
    <phoneticPr fontId="8"/>
  </si>
  <si>
    <t>folders</t>
  </si>
  <si>
    <t>folders（フォルダ監視）</t>
    <rPh sb="12" eb="14">
      <t>カンシ</t>
    </rPh>
    <phoneticPr fontId="8"/>
  </si>
  <si>
    <t>FontChanger</t>
  </si>
  <si>
    <t>Doc_Edit</t>
  </si>
  <si>
    <t>FontChanger（フォント変更）</t>
    <phoneticPr fontId="8"/>
  </si>
  <si>
    <t>foobar2000</t>
  </si>
  <si>
    <t>Music_Listen</t>
  </si>
  <si>
    <t>freemind</t>
  </si>
  <si>
    <t>GIMPPortable</t>
  </si>
  <si>
    <t>Picture_Edit</t>
  </si>
  <si>
    <t>GIMP（画像編集）</t>
    <rPh sb="5" eb="7">
      <t>ガゾウ</t>
    </rPh>
    <rPh sb="7" eb="9">
      <t>ヘンシュウ</t>
    </rPh>
    <phoneticPr fontId="8"/>
  </si>
  <si>
    <t>GMHDDSCAN</t>
  </si>
  <si>
    <t>HDD-SCAN（HDD故障診断）</t>
    <rPh sb="12" eb="14">
      <t>コショウ</t>
    </rPh>
    <rPh sb="14" eb="16">
      <t>シンダン</t>
    </rPh>
    <phoneticPr fontId="8"/>
  </si>
  <si>
    <t>GoogleChromePortable64</t>
  </si>
  <si>
    <t>GoogleChrome</t>
    <phoneticPr fontId="8"/>
  </si>
  <si>
    <t>Gtags</t>
  </si>
  <si>
    <t>HNXgrep</t>
  </si>
  <si>
    <t>HotkeyScreener</t>
  </si>
  <si>
    <t>HotkeyScreener（グローバルホットキー一覧表示）</t>
    <phoneticPr fontId="8"/>
  </si>
  <si>
    <t>Icaros</t>
  </si>
  <si>
    <t>Icaros（非対応動画サムネイル表示）</t>
    <rPh sb="7" eb="10">
      <t>ヒタイオウ</t>
    </rPh>
    <rPh sb="10" eb="12">
      <t>ドウガ</t>
    </rPh>
    <phoneticPr fontId="8"/>
  </si>
  <si>
    <t>IconExplorer</t>
  </si>
  <si>
    <t>IconExplorer（アイコンビューワー）</t>
    <phoneticPr fontId="8"/>
  </si>
  <si>
    <t>ImgBurn</t>
  </si>
  <si>
    <t>ImgBurn（イメージ書込み）</t>
    <phoneticPr fontId="8"/>
  </si>
  <si>
    <t>ImgCmbApp</t>
  </si>
  <si>
    <t>ImgCmbApp（画像結合）</t>
    <phoneticPr fontId="8"/>
  </si>
  <si>
    <t>iThoughts</t>
  </si>
  <si>
    <t>iThoughts.bak221217</t>
  </si>
  <si>
    <t>iThoughts_v6.3</t>
  </si>
  <si>
    <t>JpegCleaner</t>
  </si>
  <si>
    <t>JpegCleaner（Exif情報削除）</t>
    <phoneticPr fontId="8"/>
  </si>
  <si>
    <t>kazoechao</t>
  </si>
  <si>
    <t>KeePass</t>
  </si>
  <si>
    <t>KeePass（パスワード管理）</t>
    <rPh sb="13" eb="15">
      <t>カンリ</t>
    </rPh>
    <phoneticPr fontId="8"/>
  </si>
  <si>
    <t>KickassUndelete</t>
  </si>
  <si>
    <t>KickassUndelete（データ復元）</t>
    <phoneticPr fontId="8"/>
  </si>
  <si>
    <t>LagMirror</t>
  </si>
  <si>
    <t>LagMirror（ミラー）</t>
    <phoneticPr fontId="8"/>
  </si>
  <si>
    <t>Lame</t>
  </si>
  <si>
    <t>Movie_Edit</t>
  </si>
  <si>
    <t>LiName</t>
  </si>
  <si>
    <t>LiName（リネーム）</t>
    <phoneticPr fontId="8"/>
  </si>
  <si>
    <t>MassiGra</t>
  </si>
  <si>
    <t>Picture_View</t>
  </si>
  <si>
    <t>MassiGra（画像ビューアー）</t>
    <rPh sb="9" eb="11">
      <t>ガゾウ</t>
    </rPh>
    <phoneticPr fontId="8"/>
  </si>
  <si>
    <t>MiGrep</t>
  </si>
  <si>
    <t>MP3GainPortable</t>
  </si>
  <si>
    <t>MP3Gain</t>
    <phoneticPr fontId="8"/>
  </si>
  <si>
    <t>Mp3Tag</t>
  </si>
  <si>
    <t>MPC-BE</t>
  </si>
  <si>
    <t>Movie_View</t>
  </si>
  <si>
    <t>NeeView</t>
  </si>
  <si>
    <t>NeeView（漫画ビューアー）</t>
    <rPh sb="8" eb="10">
      <t>マンガ</t>
    </rPh>
    <phoneticPr fontId="8"/>
  </si>
  <si>
    <t>NetEnum</t>
  </si>
  <si>
    <t>Network_Local</t>
  </si>
  <si>
    <t>NetEnum（ネット内マシン一覧表示）</t>
    <rPh sb="11" eb="12">
      <t>ナイ</t>
    </rPh>
    <rPh sb="15" eb="17">
      <t>イチラン</t>
    </rPh>
    <rPh sb="17" eb="19">
      <t>ヒョウジ</t>
    </rPh>
    <phoneticPr fontId="8"/>
  </si>
  <si>
    <t>NTFSLinksView</t>
  </si>
  <si>
    <t>NTFSLinksView（Symlink一覧表示）</t>
    <phoneticPr fontId="8"/>
  </si>
  <si>
    <t>O2Handler</t>
  </si>
  <si>
    <t>O2Handler（ランチャ）</t>
    <phoneticPr fontId="8"/>
  </si>
  <si>
    <t>OpenVPNPortable</t>
  </si>
  <si>
    <t>OpenVPN（VPN接続）</t>
    <rPh sb="11" eb="13">
      <t>セツゾク</t>
    </rPh>
    <phoneticPr fontId="8"/>
  </si>
  <si>
    <t>PDFunny</t>
  </si>
  <si>
    <t>PDFunny（PDF化）</t>
    <rPh sb="11" eb="12">
      <t>カ</t>
    </rPh>
    <phoneticPr fontId="8"/>
  </si>
  <si>
    <t>PDFX_Vwr_Port</t>
  </si>
  <si>
    <t>PDF-XChangeViewer</t>
    <phoneticPr fontId="8"/>
  </si>
  <si>
    <t>PDF-XChangeEditor</t>
  </si>
  <si>
    <t>PDF-XChangeEditor</t>
    <phoneticPr fontId="8"/>
  </si>
  <si>
    <t>pic2pdf</t>
  </si>
  <si>
    <t>pic2pdf（画像toPDF）</t>
    <rPh sb="8" eb="10">
      <t>ガゾウ</t>
    </rPh>
    <phoneticPr fontId="8"/>
  </si>
  <si>
    <t>PuranFileRecoveryX64</t>
  </si>
  <si>
    <t>radikool</t>
  </si>
  <si>
    <t>radikool（ラジオ試聴）</t>
    <rPh sb="12" eb="14">
      <t>シチョウ</t>
    </rPh>
    <phoneticPr fontId="8"/>
  </si>
  <si>
    <t>Rapture</t>
  </si>
  <si>
    <t>Rapture（スクリーンショット）</t>
    <phoneticPr fontId="8"/>
  </si>
  <si>
    <t>Recuva</t>
  </si>
  <si>
    <t>Recuva（データ復元）</t>
    <phoneticPr fontId="8"/>
  </si>
  <si>
    <t>regBaron</t>
  </si>
  <si>
    <t>regBaron（レジストリ変更監視）</t>
    <phoneticPr fontId="8"/>
  </si>
  <si>
    <t>RLogin</t>
  </si>
  <si>
    <t>Rlogin（ターミナルソフト）</t>
    <phoneticPr fontId="8"/>
  </si>
  <si>
    <t>SakuraEditer</t>
  </si>
  <si>
    <t>ShadowExplorerPortable</t>
  </si>
  <si>
    <t>ShadowExplorer（シャドウコピー閲覧）</t>
    <rPh sb="22" eb="24">
      <t>エツラン</t>
    </rPh>
    <phoneticPr fontId="8"/>
  </si>
  <si>
    <t>Shukusen</t>
  </si>
  <si>
    <t>縮小専用（画像縮小）</t>
    <rPh sb="0" eb="2">
      <t>シュクショウ</t>
    </rPh>
    <rPh sb="2" eb="4">
      <t>センヨウ</t>
    </rPh>
    <rPh sb="5" eb="7">
      <t>ガゾウ</t>
    </rPh>
    <rPh sb="7" eb="9">
      <t>シュクショウ</t>
    </rPh>
    <phoneticPr fontId="8"/>
  </si>
  <si>
    <t>SkypePortable</t>
  </si>
  <si>
    <t>Skype</t>
    <phoneticPr fontId="8"/>
  </si>
  <si>
    <t>SoftPerfectFileRecovery</t>
  </si>
  <si>
    <t>SoftPerfectFileRecovery（データ復元）</t>
    <phoneticPr fontId="8"/>
  </si>
  <si>
    <t>Stirling</t>
  </si>
  <si>
    <t>Stirling（バイナリエディタ）</t>
    <phoneticPr fontId="8"/>
  </si>
  <si>
    <t>SuperTagEditor</t>
  </si>
  <si>
    <t>TablacusExplorer</t>
  </si>
  <si>
    <t>TeraTerm</t>
  </si>
  <si>
    <t>TeraTerm（ターミナルソフト）</t>
    <phoneticPr fontId="8"/>
  </si>
  <si>
    <t>ThunderbirdPortable</t>
  </si>
  <si>
    <t>Thunderbird</t>
    <phoneticPr fontId="8"/>
  </si>
  <si>
    <t>TresGrep</t>
  </si>
  <si>
    <t>TVClock</t>
  </si>
  <si>
    <t>TVClock（デスクトップ時計）</t>
    <rPh sb="14" eb="16">
      <t>トケイ</t>
    </rPh>
    <phoneticPr fontId="8"/>
  </si>
  <si>
    <t>UnDup</t>
  </si>
  <si>
    <t>UnDup（重複ファイル検索）</t>
    <phoneticPr fontId="8"/>
  </si>
  <si>
    <t>VbTimer</t>
  </si>
  <si>
    <t>VbTimer（タイマー）</t>
    <phoneticPr fontId="8"/>
  </si>
  <si>
    <t>VbWinPos</t>
  </si>
  <si>
    <t>VbWinPos（ウィンドウ位置記憶）</t>
    <phoneticPr fontId="8"/>
  </si>
  <si>
    <t>Vim</t>
  </si>
  <si>
    <t>Vim80</t>
  </si>
  <si>
    <t>VSCode</t>
  </si>
  <si>
    <t>Win32DiskImager</t>
  </si>
  <si>
    <t>Win32DiskImager（イメージ書込み）</t>
    <rPh sb="20" eb="21">
      <t>カ</t>
    </rPh>
    <rPh sb="21" eb="22">
      <t>コ</t>
    </rPh>
    <phoneticPr fontId="8"/>
  </si>
  <si>
    <t>WinaeroTweaker</t>
  </si>
  <si>
    <t>WinaeroTweaker（Windows設定カスタマイズ）</t>
    <phoneticPr fontId="8"/>
  </si>
  <si>
    <t>WinSCP</t>
  </si>
  <si>
    <t>WinShot</t>
  </si>
  <si>
    <t>WinShot（スクリーンショット）</t>
    <phoneticPr fontId="8"/>
  </si>
  <si>
    <t>WinSplitRevolution</t>
  </si>
  <si>
    <t>WinSplitRevolution（ウィンドウ配置）</t>
    <rPh sb="24" eb="26">
      <t>ハイチ</t>
    </rPh>
    <phoneticPr fontId="8"/>
  </si>
  <si>
    <t>xdoc2txt</t>
  </si>
  <si>
    <t>X-Finder</t>
  </si>
  <si>
    <t>Microsoft Edge</t>
    <phoneticPr fontId="10"/>
  </si>
  <si>
    <t>C:\Program Files (x86)\Microsoft\Edge\Application\msedge.exe</t>
    <phoneticPr fontId="8"/>
  </si>
  <si>
    <t>MicrosoftEdge</t>
    <phoneticPr fontId="8"/>
  </si>
  <si>
    <t>Anki</t>
    <phoneticPr fontId="8"/>
  </si>
  <si>
    <t>C:\prg\Anki\anki.exe</t>
  </si>
  <si>
    <t>CopyTransPhoto</t>
    <phoneticPr fontId="8"/>
  </si>
  <si>
    <t>Microsoft Excel 2016</t>
    <phoneticPr fontId="8"/>
  </si>
  <si>
    <t>C:\Program Files (x86)\Microsoft Office\root\Office16\EXCEL.EXE</t>
    <phoneticPr fontId="8"/>
  </si>
  <si>
    <t>MicrosoftExcel</t>
    <phoneticPr fontId="8"/>
  </si>
  <si>
    <t>Microsoft Visio 2016</t>
    <phoneticPr fontId="8"/>
  </si>
  <si>
    <t>C:\Program Files (x86)\Microsoft Office\root\Office16\VISIO.EXE</t>
    <phoneticPr fontId="8"/>
  </si>
  <si>
    <t>MicrosoftVisio</t>
    <phoneticPr fontId="8"/>
  </si>
  <si>
    <t>Microsoft Word 2016</t>
    <phoneticPr fontId="8"/>
  </si>
  <si>
    <t>C:\Program Files (x86)\Microsoft Office\root\Office16\WINWORD.EXE</t>
    <phoneticPr fontId="8"/>
  </si>
  <si>
    <t>MicrosoftWord</t>
    <phoneticPr fontId="8"/>
  </si>
  <si>
    <t>Microsoft Outlook 2016</t>
    <phoneticPr fontId="8"/>
  </si>
  <si>
    <t>C:\Program Files (x86)\Microsoft Office\root\Office16\OUTLOOK.EXE</t>
    <phoneticPr fontId="8"/>
  </si>
  <si>
    <t>MicrosoftOutlook</t>
    <phoneticPr fontId="8"/>
  </si>
  <si>
    <t>DVD Shrink</t>
    <phoneticPr fontId="8"/>
  </si>
  <si>
    <t>C:\prg\DVD Shrink\DVD Shrink 3.2.exe</t>
    <phoneticPr fontId="8"/>
  </si>
  <si>
    <t>DVD Shrink（DVDリッピング）</t>
    <phoneticPr fontId="8"/>
  </si>
  <si>
    <t>C:\codes\ahk\UserDefHotKey2.ahk</t>
  </si>
  <si>
    <t xml:space="preserve"> </t>
    <phoneticPr fontId="8"/>
  </si>
  <si>
    <t>C:\codes\vbs\tools\win\file_ope\AddString2FileFolder.vbs</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</si>
  <si>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</si>
  <si>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</si>
  <si>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</si>
  <si>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</si>
  <si>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</si>
  <si>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</si>
  <si>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</si>
  <si>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</si>
  <si>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</si>
  <si>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</si>
  <si>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</si>
  <si>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</si>
  <si>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</si>
  <si>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</si>
  <si>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</si>
  <si>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</si>
  <si>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</si>
  <si>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</si>
  <si>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</si>
  <si>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</si>
  <si>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</si>
  <si>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C:\codes\vbs\tools\win\file_info\ExecGetDetailsOf.vbs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</si>
  <si>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</si>
  <si>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</si>
  <si>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</si>
  <si>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</si>
  <si>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</si>
  <si>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</si>
  <si>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</si>
  <si>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</si>
  <si>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</si>
  <si>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</si>
  <si>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</si>
  <si>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</si>
  <si>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ttw（SSH接続toWSL2＠Teraterm）</t>
    <rPh sb="7" eb="9">
      <t>セツゾク</t>
    </rPh>
    <phoneticPr fontId="8"/>
  </si>
  <si>
    <t>C:\codes\ttl\login_raspberrypi.ttl</t>
  </si>
  <si>
    <t>ttr（SSH接続toRaspberryPi＠Teraterm）</t>
    <rPh sb="7" eb="9">
      <t>セツゾク</t>
    </rPh>
    <phoneticPr fontId="8"/>
  </si>
  <si>
    <t>C:\codes\vbs\tools\win\other\PopupTimeSignal.vbs</t>
    <phoneticPr fontId="8"/>
  </si>
  <si>
    <t>Common</t>
    <phoneticPr fontId="10"/>
  </si>
  <si>
    <t>Analyze</t>
  </si>
  <si>
    <t>View</t>
    <phoneticPr fontId="10"/>
  </si>
  <si>
    <t>Edit</t>
    <phoneticPr fontId="10"/>
  </si>
  <si>
    <t>Doc</t>
    <phoneticPr fontId="10"/>
  </si>
  <si>
    <t>Music</t>
    <phoneticPr fontId="10"/>
  </si>
  <si>
    <t>Analyze</t>
    <phoneticPr fontId="10"/>
  </si>
  <si>
    <t>Record</t>
    <phoneticPr fontId="10"/>
  </si>
  <si>
    <t>Listen</t>
    <phoneticPr fontId="10"/>
  </si>
  <si>
    <t>Movie</t>
    <phoneticPr fontId="10"/>
  </si>
  <si>
    <t>Picture</t>
    <phoneticPr fontId="10"/>
  </si>
  <si>
    <t>Network</t>
    <phoneticPr fontId="10"/>
  </si>
  <si>
    <t>Global</t>
    <phoneticPr fontId="10"/>
  </si>
  <si>
    <t>Local</t>
    <phoneticPr fontId="10"/>
  </si>
  <si>
    <t>Utility</t>
    <phoneticPr fontId="10"/>
  </si>
  <si>
    <t>System</t>
    <phoneticPr fontId="8"/>
  </si>
  <si>
    <t>Other</t>
    <phoneticPr fontId="8"/>
  </si>
  <si>
    <t>テンプレートフォルダ作成</t>
    <rPh sb="10" eb="12">
      <t>サクセイ</t>
    </rPh>
    <phoneticPr fontId="2"/>
  </si>
  <si>
    <t>root配下</t>
    <rPh sb="4" eb="6">
      <t>ハイカ</t>
    </rPh>
    <phoneticPr fontId="2"/>
  </si>
  <si>
    <t>ブラウザブックマーク追加</t>
    <rPh sb="10" eb="12">
      <t>ツイカ</t>
    </rPh>
    <phoneticPr fontId="2"/>
  </si>
  <si>
    <t>github</t>
    <phoneticPr fontId="2"/>
  </si>
  <si>
    <t>https://github.com/draemonash2</t>
    <phoneticPr fontId="2"/>
  </si>
  <si>
    <t>github pages</t>
    <phoneticPr fontId="2"/>
  </si>
  <si>
    <t>https://draemonash2.github.io/</t>
    <phoneticPr fontId="2"/>
  </si>
  <si>
    <t>githubからダウンロード</t>
  </si>
  <si>
    <t>https://github.com/draemonash2/codes/archive/master.zip</t>
    <phoneticPr fontId="2"/>
  </si>
  <si>
    <t>programs</t>
    <phoneticPr fontId="2"/>
  </si>
  <si>
    <t>https://github.com/draemonash2/programs/archive/master.zip</t>
    <phoneticPr fontId="2"/>
  </si>
  <si>
    <t>https://github.com/draemonash2/other/archive/master.zip</t>
    <phoneticPr fontId="2"/>
  </si>
  <si>
    <t>Windows設定</t>
  </si>
  <si>
    <t>prg_exe用環境変数追加</t>
    <rPh sb="7" eb="8">
      <t>ヨウ</t>
    </rPh>
    <rPh sb="12" eb="14">
      <t>ツイカ</t>
    </rPh>
    <phoneticPr fontId="2"/>
  </si>
  <si>
    <t>「C:\codes\_set_environment_variable.vbs」を編集して実行する</t>
    <rPh sb="41" eb="43">
      <t>ヘンシュウ</t>
    </rPh>
    <rPh sb="45" eb="47">
      <t>ジッコウ</t>
    </rPh>
    <phoneticPr fontId="2"/>
  </si>
  <si>
    <t>リンク追加</t>
    <rPh sb="3" eb="5">
      <t>ツイカ</t>
    </rPh>
    <phoneticPr fontId="2"/>
  </si>
  <si>
    <t>各種プログラム</t>
    <rPh sb="0" eb="2">
      <t>カクシュ</t>
    </rPh>
    <phoneticPr fontId="2"/>
  </si>
  <si>
    <t>[リンク作成]シート参照</t>
    <rPh sb="10" eb="12">
      <t>サンショウ</t>
    </rPh>
    <phoneticPr fontId="2"/>
  </si>
  <si>
    <t>アドイン設定</t>
    <rPh sb="4" eb="6">
      <t>セッテイ</t>
    </rPh>
    <phoneticPr fontId="2"/>
  </si>
  <si>
    <t>Excel</t>
    <phoneticPr fontId="2"/>
  </si>
  <si>
    <t>アドイン追加</t>
    <rPh sb="4" eb="6">
      <t>ツイカ</t>
    </rPh>
    <phoneticPr fontId="2"/>
  </si>
  <si>
    <t>Word</t>
    <phoneticPr fontId="2"/>
  </si>
  <si>
    <t>C:\codes\vba\word\AddIns</t>
  </si>
  <si>
    <t>Visio</t>
    <phoneticPr fontId="2"/>
  </si>
  <si>
    <t>C:\codes\vba\outlook\AddIns</t>
  </si>
  <si>
    <t>プログラム設定インポート</t>
  </si>
  <si>
    <t>excel</t>
    <phoneticPr fontId="2"/>
  </si>
  <si>
    <t>C:\other\setting\Excel Customizations.exportedUI</t>
  </si>
  <si>
    <t>word</t>
    <phoneticPr fontId="2"/>
  </si>
  <si>
    <t>C:\other\setting\Word Customizations.exportedUI</t>
  </si>
  <si>
    <t>visio</t>
    <phoneticPr fontId="2"/>
  </si>
  <si>
    <t>C:\other\setting\Visio Customizations.exportedUI</t>
  </si>
  <si>
    <t>outlook</t>
    <phoneticPr fontId="2"/>
  </si>
  <si>
    <t>C:\other\setting\Outlook のユーザー設定 (olkexplorer).exportedUI</t>
  </si>
  <si>
    <t>Windows設定</t>
    <rPh sb="7" eb="9">
      <t>セッテイ</t>
    </rPh>
    <phoneticPr fontId="2"/>
  </si>
  <si>
    <t>辞書ファイル追加</t>
  </si>
  <si>
    <t>C:\other\setting\IMEユーザー辞書\output1.txt</t>
  </si>
  <si>
    <t>アプリ設定</t>
    <rPh sb="3" eb="5">
      <t>セッテイ</t>
    </rPh>
    <phoneticPr fontId="2"/>
  </si>
  <si>
    <t>Winmerge コンテキストメニュー追加</t>
    <rPh sb="19" eb="21">
      <t>ツイカ</t>
    </rPh>
    <phoneticPr fontId="2"/>
  </si>
  <si>
    <t>X-Finder お気に入り追加</t>
    <rPh sb="10" eb="11">
      <t>キ</t>
    </rPh>
    <rPh sb="12" eb="13">
      <t>イ</t>
    </rPh>
    <rPh sb="14" eb="16">
      <t>ツイカ</t>
    </rPh>
    <phoneticPr fontId="2"/>
  </si>
  <si>
    <t>Windowsエクスプローラを使用する場合は実施不要</t>
    <rPh sb="15" eb="17">
      <t>シヨウ</t>
    </rPh>
    <rPh sb="19" eb="21">
      <t>バアイ</t>
    </rPh>
    <rPh sb="22" eb="24">
      <t>ジッシ</t>
    </rPh>
    <rPh sb="24" eb="26">
      <t>フヨウ</t>
    </rPh>
    <phoneticPr fontId="2"/>
  </si>
  <si>
    <t>エクスプローラー設定</t>
    <rPh sb="8" eb="10">
      <t>セッテイ</t>
    </rPh>
    <phoneticPr fontId="2"/>
  </si>
  <si>
    <t>クイックアクセス追加</t>
  </si>
  <si>
    <t>X-Finderを使用する場合は実施不要</t>
    <rPh sb="9" eb="11">
      <t>シヨウ</t>
    </rPh>
    <rPh sb="13" eb="15">
      <t>バアイ</t>
    </rPh>
    <rPh sb="16" eb="18">
      <t>ジッシ</t>
    </rPh>
    <rPh sb="18" eb="20">
      <t>フヨウ</t>
    </rPh>
    <phoneticPr fontId="2"/>
  </si>
  <si>
    <t>Linux環境構築</t>
    <rPh sb="5" eb="7">
      <t>カンキョウ</t>
    </rPh>
    <rPh sb="7" eb="9">
      <t>コウチク</t>
    </rPh>
    <phoneticPr fontId="2"/>
  </si>
  <si>
    <t>設定ファイル（.vimrc / bashrc / .gdbinit / .inputrc）</t>
    <rPh sb="0" eb="2">
      <t>セッテイ</t>
    </rPh>
    <phoneticPr fontId="2"/>
  </si>
  <si>
    <t>.vim</t>
    <phoneticPr fontId="2"/>
  </si>
  <si>
    <t>間接作業</t>
  </si>
  <si>
    <t>直接作業</t>
  </si>
  <si>
    <t>開発用ソースファイルを格納</t>
    <rPh sb="0" eb="3">
      <t>カイハツヨウ</t>
    </rPh>
    <phoneticPr fontId="2"/>
  </si>
  <si>
    <t>開発用文書を格納</t>
    <rPh sb="0" eb="3">
      <t>カイハツヨウ</t>
    </rPh>
    <phoneticPr fontId="2"/>
  </si>
  <si>
    <t>作業用管理</t>
  </si>
  <si>
    <t>Windows Terminal</t>
    <phoneticPr fontId="2"/>
  </si>
  <si>
    <t>%USERPROFILE%\AppData\Roaming\Microsoft\Windows\SendTo</t>
  </si>
  <si>
    <t>%USERPROFILE%\AppData\Roaming\Microsoft\Windows\Start Menu\Programs</t>
  </si>
  <si>
    <t>%USERPROFILE%\AppData\Roaming\Microsoft\Windows\Start Menu\Programs\Startup</t>
  </si>
  <si>
    <t>%USERPROFILE%\Programs\program\prg_exe</t>
  </si>
  <si>
    <t>%USERPROFILE%\OneDrive\Documents\MyExcelAddin</t>
  </si>
  <si>
    <t>%USERPROFILE%\OneDrive\Documents\svn_repo"</t>
  </si>
  <si>
    <t>%USERPROFILE%\Programs\setting</t>
  </si>
  <si>
    <t>%USERPROFILE%\Programs_script</t>
  </si>
  <si>
    <t>%USERPROFILE%\.gitconfig</t>
  </si>
  <si>
    <t>%USERPROFILE%\_viminfo</t>
  </si>
  <si>
    <t>%USERPROFILE%\AppData\Roaming\WindSolutions\CopyTransControlCenter\Applications\CopyTransControlCenter.exe</t>
  </si>
  <si>
    <t>C:\codes\winterm\settings.json</t>
    <phoneticPr fontId="2"/>
  </si>
  <si>
    <t>C:\prg_exe\Hidemaru\macro</t>
    <phoneticPr fontId="2"/>
  </si>
  <si>
    <t>file=.vimrc     &amp;&amp; dir=/mnt/c/codes/vim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</si>
  <si>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</si>
  <si>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</si>
  <si>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</si>
  <si>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</si>
  <si>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</si>
  <si>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Winmergeセッティング</t>
    <phoneticPr fontId="2"/>
  </si>
  <si>
    <t>○</t>
    <phoneticPr fontId="2"/>
  </si>
  <si>
    <t>○</t>
    <phoneticPr fontId="2"/>
  </si>
  <si>
    <t>タイミング
(移行前)</t>
    <rPh sb="7" eb="9">
      <t>イコウ</t>
    </rPh>
    <rPh sb="9" eb="10">
      <t>マエ</t>
    </rPh>
    <phoneticPr fontId="3"/>
  </si>
  <si>
    <t>タイミング
(移行後)</t>
    <rPh sb="7" eb="9">
      <t>イコウ</t>
    </rPh>
    <rPh sb="9" eb="10">
      <t>ゴ</t>
    </rPh>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</si>
  <si>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</si>
  <si>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</si>
  <si>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keybindings.json</t>
    <phoneticPr fontId="2"/>
  </si>
  <si>
    <t>settings.json</t>
    <phoneticPr fontId="2"/>
  </si>
  <si>
    <t>C:\prg_exe\VSCode\data\user-data\User\keybindings.json</t>
    <phoneticPr fontId="2"/>
  </si>
  <si>
    <t>C:\codes\vscode\keybindings.json</t>
    <phoneticPr fontId="2"/>
  </si>
  <si>
    <t>C:\prg_exe\VSCode\data\user-data\User\settings.json</t>
    <phoneticPr fontId="2"/>
  </si>
  <si>
    <t>C:\codes\vscode\settings.json</t>
    <phoneticPr fontId="2"/>
  </si>
  <si>
    <t>設定(秀丸)</t>
    <rPh sb="0" eb="2">
      <t>セッテイ</t>
    </rPh>
    <rPh sb="3" eb="5">
      <t>ヒデマル</t>
    </rPh>
    <phoneticPr fontId="2"/>
  </si>
  <si>
    <t>設定(VSCode)</t>
    <phoneticPr fontId="2"/>
  </si>
  <si>
    <t>設定(WindowsTerminal)</t>
    <rPh sb="0" eb="2">
      <t>セッテイ</t>
    </rPh>
    <phoneticPr fontId="2"/>
  </si>
  <si>
    <t>設定(VIM)</t>
    <phoneticPr fontId="2"/>
  </si>
  <si>
    <t>C:\prg\uvnc bvba\UltraVNC\vncviewer.exe</t>
    <phoneticPr fontId="2"/>
  </si>
  <si>
    <t>UltraVNCViewer</t>
    <phoneticPr fontId="2"/>
  </si>
  <si>
    <t>UltraVNC Viewer（RDP-Mac）</t>
    <phoneticPr fontId="8"/>
  </si>
  <si>
    <t>Visioステンシル</t>
    <phoneticPr fontId="2"/>
  </si>
  <si>
    <t>C:\other\template\fav.vssx</t>
    <phoneticPr fontId="2"/>
  </si>
  <si>
    <t>fav.vssx</t>
    <phoneticPr fontId="2"/>
  </si>
  <si>
    <r>
      <t>%USERPROFILE%\</t>
    </r>
    <r>
      <rPr>
        <sz val="9"/>
        <color rgb="FF00B0F0"/>
        <rFont val="ＭＳ ゴシック"/>
        <family val="3"/>
        <charset val="128"/>
      </rPr>
      <t>OneDrive</t>
    </r>
    <r>
      <rPr>
        <sz val="9"/>
        <color theme="1"/>
        <rFont val="ＭＳ ゴシック"/>
        <family val="2"/>
        <charset val="128"/>
      </rPr>
      <t>\Documents\個人用図形\fav.vssx</t>
    </r>
  </si>
  <si>
    <t>★OneDrive⇔それ以外のパス切り替え</t>
    <rPh sb="12" eb="14">
      <t>イガイ</t>
    </rPh>
    <rPh sb="17" eb="18">
      <t>キ</t>
    </rPh>
    <rPh sb="19" eb="20">
      <t>カ</t>
    </rPh>
    <phoneticPr fontId="2"/>
  </si>
  <si>
    <t>C:\codes\ttl\login_mac.ttl</t>
    <phoneticPr fontId="2"/>
  </si>
  <si>
    <t>login_mac.ttl</t>
    <phoneticPr fontId="2"/>
  </si>
  <si>
    <t>ttm（SSH接続toMac＠Teraterm）</t>
    <rPh sb="7" eb="9">
      <t>セツゾク</t>
    </rPh>
    <phoneticPr fontId="8"/>
  </si>
  <si>
    <t>root配下 git管理</t>
    <rPh sb="4" eb="6">
      <t>ハイカ</t>
    </rPh>
    <rPh sb="10" eb="12">
      <t>カンリ</t>
    </rPh>
    <phoneticPr fontId="2"/>
  </si>
  <si>
    <t>RealVNC-Viewer</t>
    <phoneticPr fontId="2"/>
  </si>
  <si>
    <t>RealVNC-Viewer（RDP-Mac）</t>
    <phoneticPr fontId="8"/>
  </si>
  <si>
    <t>C:\prg\LibreOffice\program\soffice.exe</t>
    <phoneticPr fontId="2"/>
  </si>
  <si>
    <t>LibreOffice</t>
    <phoneticPr fontId="2"/>
  </si>
  <si>
    <t>LibreOffice</t>
    <phoneticPr fontId="8"/>
  </si>
  <si>
    <t>C:\prg\iTunes\iTunes.exe</t>
    <phoneticPr fontId="2"/>
  </si>
  <si>
    <t>iTunes</t>
    <phoneticPr fontId="2"/>
  </si>
  <si>
    <t>iTunes</t>
    <phoneticPr fontId="8"/>
  </si>
  <si>
    <t>C:\prg\DigiDNA\iMazing Converter\iMazing Converter.exe</t>
    <phoneticPr fontId="2"/>
  </si>
  <si>
    <t>iMazing Converter</t>
    <phoneticPr fontId="2"/>
  </si>
  <si>
    <t>C:\codes\vbs\tools\win\other\StartupWsl.vbs</t>
    <phoneticPr fontId="2"/>
  </si>
  <si>
    <t>C:\codes\winscp\login_raspberrypi.bat</t>
    <phoneticPr fontId="2"/>
  </si>
  <si>
    <t>login_raspberrypi.bat</t>
    <phoneticPr fontId="2"/>
  </si>
  <si>
    <t>wsr（SFTP接続toRaspberryPi＠WinSCP）</t>
    <rPh sb="8" eb="10">
      <t>セツゾク</t>
    </rPh>
    <phoneticPr fontId="8"/>
  </si>
  <si>
    <t>C:\codes\vcxsrv\config.xlaunch</t>
    <phoneticPr fontId="2"/>
  </si>
  <si>
    <t>config.xlaunch</t>
    <phoneticPr fontId="2"/>
  </si>
  <si>
    <t>C:\prg\VcXsrv\xlaunch.exe</t>
    <phoneticPr fontId="2"/>
  </si>
  <si>
    <t>VcXsrv</t>
    <phoneticPr fontId="2"/>
  </si>
  <si>
    <t>ClickStamper</t>
    <phoneticPr fontId="2"/>
  </si>
  <si>
    <t>%USERPROFILE%\AppData\Roaming\Microsoft\Windows\SendTo</t>
    <phoneticPr fontId="2"/>
  </si>
  <si>
    <t>%USERPROFILE%\AppData\Roaming\Microsoft\Windows\Start Menu\Programs\Startup</t>
    <phoneticPr fontId="2"/>
  </si>
  <si>
    <t>C:\prg_exe\X-Finder\BackupIniToTabbak.bat</t>
    <phoneticPr fontId="2"/>
  </si>
  <si>
    <t>XF_BackupIniToTabbak.bat</t>
  </si>
  <si>
    <t>XF_BackupIniToTabbak.bat</t>
    <phoneticPr fontId="2"/>
  </si>
  <si>
    <t>C:\root\30_tool\BackUpFiles.bat</t>
    <phoneticPr fontId="2"/>
  </si>
  <si>
    <t>C:\root\30_tool\ScheduledBackup.bat</t>
    <phoneticPr fontId="2"/>
  </si>
  <si>
    <t>work</t>
    <phoneticPr fontId="2"/>
  </si>
  <si>
    <t>UserDefHotKey2.ahk</t>
  </si>
  <si>
    <t>AddString2FileFolder.vbs</t>
  </si>
  <si>
    <t>BackUpFile.vbs</t>
  </si>
  <si>
    <t>BackUpMemoFiles.vbs</t>
  </si>
  <si>
    <t>CopyRefFile.vbs</t>
  </si>
  <si>
    <t>CopyRefFileFromWeb.vbs</t>
  </si>
  <si>
    <t>CopyToDir.vbs</t>
  </si>
  <si>
    <t>CpyAndAddModDate.vbs</t>
  </si>
  <si>
    <t>CpyAndAddNowDate.vbs</t>
  </si>
  <si>
    <t>CpyAndAddOldDate.vbs</t>
  </si>
  <si>
    <t>ExtractIfdef.vbs</t>
  </si>
  <si>
    <t>JoinBinaryFile.vbs</t>
  </si>
  <si>
    <t>MoveToDir.vbs</t>
  </si>
  <si>
    <t>OutputProgramShortcutTargetPath.vbs</t>
  </si>
  <si>
    <t>ReplaceProgramShortcutTargetPath.vbs</t>
  </si>
  <si>
    <t>RnmAndAddModDate.vbs</t>
  </si>
  <si>
    <t>RnmAndAddNowDate.vbs</t>
  </si>
  <si>
    <t>RnmAndAddOldDate.vbs</t>
  </si>
  <si>
    <t>SplitBinaryFile.vbs</t>
  </si>
  <si>
    <t>SyncCodesToLocal.vbs</t>
  </si>
  <si>
    <t>SyncCodesToRemote.vbs</t>
  </si>
  <si>
    <t>SyncGithubToCodes.vbs</t>
  </si>
  <si>
    <t>CheckFolderExist.vbs</t>
  </si>
  <si>
    <t>ExecGetDetailsOf.vbs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</si>
  <si>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</si>
  <si>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</si>
  <si>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</si>
  <si>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</si>
  <si>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</si>
  <si>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</si>
  <si>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</si>
  <si>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</si>
  <si>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</si>
  <si>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</si>
  <si>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</si>
  <si>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login_wsl2.ttl</t>
  </si>
  <si>
    <t>login_raspberrypi.ttl</t>
  </si>
  <si>
    <t>StartupWsl.vbs</t>
  </si>
  <si>
    <t>BackUpFiles.bat</t>
  </si>
  <si>
    <t>ScheduledBackup.bat</t>
  </si>
  <si>
    <t>★</t>
    <phoneticPr fontId="2"/>
  </si>
  <si>
    <t>秀丸エディタ</t>
    <rPh sb="0" eb="2">
      <t>ヒデマル</t>
    </rPh>
    <phoneticPr fontId="2"/>
  </si>
  <si>
    <t>秀丸エディタ</t>
    <rPh sb="0" eb="2">
      <t>ヒデマル</t>
    </rPh>
    <phoneticPr fontId="8"/>
  </si>
  <si>
    <t>private</t>
    <phoneticPr fontId="2"/>
  </si>
  <si>
    <t>利用シーン</t>
    <rPh sb="0" eb="2">
      <t>リヨウ</t>
    </rPh>
    <phoneticPr fontId="2"/>
  </si>
  <si>
    <t>×</t>
    <phoneticPr fontId="2"/>
  </si>
  <si>
    <t>iTunes</t>
    <phoneticPr fontId="2"/>
  </si>
  <si>
    <t>work</t>
  </si>
  <si>
    <t>private</t>
  </si>
  <si>
    <t>idx</t>
    <phoneticPr fontId="2"/>
  </si>
  <si>
    <t>プログラム名</t>
    <rPh sb="5" eb="6">
      <t>メイ</t>
    </rPh>
    <phoneticPr fontId="2"/>
  </si>
  <si>
    <t>Programs (QuickAccess)</t>
    <phoneticPr fontId="2"/>
  </si>
  <si>
    <t>SendTo</t>
    <phoneticPr fontId="2"/>
  </si>
  <si>
    <t>StartUp</t>
    <phoneticPr fontId="2"/>
  </si>
  <si>
    <t>Programs</t>
    <phoneticPr fontId="2"/>
  </si>
  <si>
    <t>リンクファイル名</t>
    <rPh sb="7" eb="8">
      <t>メイ</t>
    </rPh>
    <phoneticPr fontId="2"/>
  </si>
  <si>
    <t>　</t>
    <phoneticPr fontId="2"/>
  </si>
  <si>
    <t>Ancia</t>
    <phoneticPr fontId="8"/>
  </si>
  <si>
    <t>Audacity</t>
    <phoneticPr fontId="8"/>
  </si>
  <si>
    <t>Ctags</t>
    <phoneticPr fontId="8"/>
  </si>
  <si>
    <t>Everything</t>
    <phoneticPr fontId="8"/>
  </si>
  <si>
    <t>FCChecker（文字改行コード一括判定）</t>
    <phoneticPr fontId="8"/>
  </si>
  <si>
    <t>FireFileCopy</t>
    <phoneticPr fontId="8"/>
  </si>
  <si>
    <t>foobar2000</t>
    <phoneticPr fontId="8"/>
  </si>
  <si>
    <t>freemind</t>
    <phoneticPr fontId="8"/>
  </si>
  <si>
    <t>Gtags</t>
    <phoneticPr fontId="8"/>
  </si>
  <si>
    <t>HNXgrep</t>
    <phoneticPr fontId="8"/>
  </si>
  <si>
    <t>iThoughts</t>
    <phoneticPr fontId="8"/>
  </si>
  <si>
    <t>iThoughts.bak221217</t>
    <phoneticPr fontId="8"/>
  </si>
  <si>
    <t>iThoughts_v6.3</t>
    <phoneticPr fontId="8"/>
  </si>
  <si>
    <t>kazoechao</t>
    <phoneticPr fontId="8"/>
  </si>
  <si>
    <t>Lame</t>
    <phoneticPr fontId="8"/>
  </si>
  <si>
    <t>MiGrep</t>
    <phoneticPr fontId="8"/>
  </si>
  <si>
    <t>Mp3Tag</t>
    <phoneticPr fontId="8"/>
  </si>
  <si>
    <t>MediaPlayerClassic-BE</t>
    <phoneticPr fontId="8"/>
  </si>
  <si>
    <t>PuranFileRecovery（データ復元）</t>
    <phoneticPr fontId="8"/>
  </si>
  <si>
    <t>SakuraEditer</t>
    <phoneticPr fontId="8"/>
  </si>
  <si>
    <t>SuperTagEditor</t>
    <phoneticPr fontId="8"/>
  </si>
  <si>
    <t>TablacusExplorer</t>
    <phoneticPr fontId="8"/>
  </si>
  <si>
    <t>TresGrep</t>
    <phoneticPr fontId="8"/>
  </si>
  <si>
    <t>Vim</t>
    <phoneticPr fontId="8"/>
  </si>
  <si>
    <t>VSCode</t>
    <phoneticPr fontId="8"/>
  </si>
  <si>
    <t>WinMerge</t>
    <phoneticPr fontId="8"/>
  </si>
  <si>
    <t>WinSCP</t>
    <phoneticPr fontId="8"/>
  </si>
  <si>
    <t>xdoc2txt</t>
    <phoneticPr fontId="8"/>
  </si>
  <si>
    <t>X-Finder</t>
    <phoneticPr fontId="8"/>
  </si>
  <si>
    <t>CopyTransPhoto（iPhone写真移動）</t>
    <phoneticPr fontId="8"/>
  </si>
  <si>
    <t>iMazingConverter（HEIC→JPG変換）</t>
    <rPh sb="25" eb="27">
      <t>ヘンカン</t>
    </rPh>
    <phoneticPr fontId="8"/>
  </si>
  <si>
    <t>VcXsrv（X11サーバー）</t>
    <phoneticPr fontId="8"/>
  </si>
  <si>
    <t>ClickStamper（電子印作成）</t>
    <rPh sb="13" eb="15">
      <t>デンシ</t>
    </rPh>
    <rPh sb="15" eb="16">
      <t>イン</t>
    </rPh>
    <rPh sb="16" eb="18">
      <t>サクセイ</t>
    </rPh>
    <phoneticPr fontId="8"/>
  </si>
  <si>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</si>
  <si>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</si>
  <si>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</si>
  <si>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</si>
  <si>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</si>
  <si>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8"/>
  </si>
  <si>
    <t>リンク作成</t>
    <phoneticPr fontId="8"/>
  </si>
  <si>
    <t>コマンド</t>
    <phoneticPr fontId="2"/>
  </si>
  <si>
    <t>root\00_indirect</t>
  </si>
  <si>
    <t>root\10_workitem</t>
  </si>
  <si>
    <t>root\20_src</t>
  </si>
  <si>
    <t>root\21_doc</t>
  </si>
  <si>
    <t>root\30_tool</t>
  </si>
  <si>
    <t>root\38_programs</t>
  </si>
  <si>
    <t>root\39_other</t>
  </si>
  <si>
    <t>root\40_workspace</t>
  </si>
  <si>
    <t>root</t>
    <phoneticPr fontId="2"/>
  </si>
  <si>
    <t>mkdir "%USERPROFILE%\AppData\Roaming\Microsoft\Windows\Start Menu\Programs\$Hotkey"</t>
  </si>
  <si>
    <t>ホットキーフォルダ作成</t>
    <rPh sb="9" eb="11">
      <t>サクセイ</t>
    </rPh>
    <phoneticPr fontId="2"/>
  </si>
  <si>
    <t>githubのcodes</t>
  </si>
  <si>
    <t>githubのprograms(prg_exe)</t>
  </si>
  <si>
    <t>githubのother</t>
  </si>
  <si>
    <t xml:space="preserve"> </t>
    <phoneticPr fontId="2"/>
  </si>
  <si>
    <t>リポジトリ設定</t>
    <rPh sb="5" eb="7">
      <t>セッテイ</t>
    </rPh>
    <phoneticPr fontId="2"/>
  </si>
  <si>
    <t>-</t>
    <phoneticPr fontId="2"/>
  </si>
  <si>
    <t>○</t>
    <phoneticPr fontId="2"/>
  </si>
  <si>
    <t>×</t>
    <phoneticPr fontId="2"/>
  </si>
  <si>
    <t>file=.bashrc    &amp;&amp; mv ~/${file} ~/${file}.org</t>
  </si>
  <si>
    <t>カテゴリ</t>
    <phoneticPr fontId="2"/>
  </si>
  <si>
    <t>カテゴリ</t>
    <phoneticPr fontId="2"/>
  </si>
  <si>
    <t>WSL2 (Ubuntu22.04)</t>
    <phoneticPr fontId="2"/>
  </si>
  <si>
    <t>Ubuntu 22.04</t>
    <phoneticPr fontId="2"/>
  </si>
  <si>
    <t>cp -r /mnt/c/prg_exe/Vim/_plugins_user ~/.vim/_plugins_user</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</si>
  <si>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</si>
  <si>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</si>
  <si>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</si>
  <si>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</si>
  <si>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</si>
  <si>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</si>
  <si>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</si>
  <si>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</si>
  <si>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</si>
  <si>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</si>
  <si>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</si>
  <si>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</si>
  <si>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</si>
  <si>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</si>
  <si>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</si>
  <si>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</si>
  <si>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</si>
  <si>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</si>
  <si>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</si>
  <si>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</si>
  <si>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</si>
  <si>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</si>
  <si>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</si>
  <si>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</si>
  <si>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</si>
  <si>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</si>
  <si>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</si>
  <si>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</si>
  <si>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</si>
  <si>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</si>
  <si>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</si>
  <si>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</si>
  <si>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</si>
  <si>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</si>
  <si>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</si>
  <si>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</si>
  <si>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</si>
  <si>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</si>
  <si>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</si>
  <si>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</si>
  <si>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</si>
  <si>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</si>
  <si>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</si>
  <si>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</si>
  <si>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</si>
  <si>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</si>
  <si>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</si>
  <si>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</si>
  <si>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</si>
  <si>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</si>
  <si>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</si>
  <si>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</si>
  <si>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</si>
  <si>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</si>
  <si>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</si>
  <si>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</si>
  <si>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</si>
  <si>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</si>
  <si>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</si>
  <si>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C:\prg_exe\iThoughts.bak221217\iThoughts.exe</t>
  </si>
  <si>
    <t>C:\prg_exe\iThoughts_v6.3\iThoughts.exe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</si>
  <si>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</si>
  <si>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</si>
  <si>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</si>
  <si>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</si>
  <si>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</si>
  <si>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</si>
  <si>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</si>
  <si>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</si>
  <si>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</si>
  <si>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</si>
  <si>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</si>
  <si>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</si>
  <si>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</si>
  <si>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</si>
  <si>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</si>
  <si>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</si>
  <si>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</si>
  <si>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</si>
  <si>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</si>
  <si>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</si>
  <si>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</si>
  <si>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</si>
  <si>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</si>
  <si>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</si>
  <si>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</si>
  <si>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</si>
  <si>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</si>
  <si>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</si>
  <si>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</si>
  <si>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</si>
  <si>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</si>
  <si>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</si>
  <si>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</si>
  <si>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</si>
  <si>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</si>
  <si>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</si>
  <si>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</si>
  <si>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</si>
  <si>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</si>
  <si>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</si>
  <si>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</si>
  <si>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</si>
  <si>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</si>
  <si>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C:\prg_exe\Vim80\gvim.exe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</si>
  <si>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</si>
  <si>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</si>
  <si>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</si>
  <si>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</si>
  <si>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</si>
  <si>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</si>
  <si>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</si>
  <si>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</si>
  <si>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</si>
  <si>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</si>
  <si>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</si>
  <si>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</si>
  <si>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</si>
  <si>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</si>
  <si>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</si>
  <si>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</si>
  <si>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はがき作家 うら 17</t>
    <phoneticPr fontId="2"/>
  </si>
  <si>
    <t>はがき作家 あてな 17</t>
    <phoneticPr fontId="2"/>
  </si>
  <si>
    <t>C:\prg\HagakiWriter17\AddressWriter17.exe</t>
    <phoneticPr fontId="2"/>
  </si>
  <si>
    <t>C:\prg\HagakiWriter17\CardWriter17.exe</t>
    <phoneticPr fontId="2"/>
  </si>
  <si>
    <t>×</t>
    <phoneticPr fontId="2"/>
  </si>
  <si>
    <t>○</t>
    <phoneticPr fontId="2"/>
  </si>
  <si>
    <t>はがき作家 あてな 17（はがき宛名編集）</t>
    <rPh sb="16" eb="18">
      <t>アテナ</t>
    </rPh>
    <rPh sb="18" eb="20">
      <t>ヘンシュウ</t>
    </rPh>
    <phoneticPr fontId="2"/>
  </si>
  <si>
    <t>はがき作家 うら 17（はがき表書き編集）</t>
    <rPh sb="15" eb="17">
      <t>オモテガ</t>
    </rPh>
    <phoneticPr fontId="2"/>
  </si>
  <si>
    <t>ssh接続</t>
    <rPh sb="3" eb="5">
      <t>セツゾク</t>
    </rPh>
    <phoneticPr fontId="2"/>
  </si>
  <si>
    <t>省略</t>
    <rPh sb="0" eb="2">
      <t>ショウリャク</t>
    </rPh>
    <phoneticPr fontId="2"/>
  </si>
  <si>
    <t>各種インストール</t>
    <rPh sb="0" eb="2">
      <t>カクシュ</t>
    </rPh>
    <phoneticPr fontId="2"/>
  </si>
  <si>
    <t>★ln化？</t>
    <rPh sb="3" eb="4">
      <t>カ</t>
    </rPh>
    <phoneticPr fontId="2"/>
  </si>
  <si>
    <t>.gitconfig設定</t>
  </si>
  <si>
    <t>tmux設定</t>
  </si>
  <si>
    <t>省略（~/.tmux.conf参照）</t>
    <rPh sb="0" eb="2">
      <t>ショウリャク</t>
    </rPh>
    <rPh sb="15" eb="17">
      <t>サンショウ</t>
    </rPh>
    <phoneticPr fontId="2"/>
  </si>
  <si>
    <t>git バックアップ設定</t>
    <rPh sb="10" eb="12">
      <t>セッテイ</t>
    </rPh>
    <phoneticPr fontId="2"/>
  </si>
  <si>
    <t>sudo apt install software-properties-common</t>
  </si>
  <si>
    <t>sudo add-apt-repository ppa:greymd/tmux-xpanes</t>
  </si>
  <si>
    <t>sudo apt update</t>
  </si>
  <si>
    <t>sudo apt install -y tmux-xpanes</t>
  </si>
  <si>
    <t>sudo apt install -y tmux tig universal-ctags</t>
  </si>
  <si>
    <t>C:\codes\vbs\tools\teraterm\ConnectWSL2withTeraTerm.vbs</t>
    <phoneticPr fontId="2"/>
  </si>
  <si>
    <t>ConnectWSL2withTeraTerm.vbs</t>
    <phoneticPr fontId="2"/>
  </si>
  <si>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</si>
  <si>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</si>
  <si>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</si>
  <si>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</si>
  <si>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</si>
  <si>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</si>
  <si>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</si>
  <si>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</si>
  <si>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t>
    <phoneticPr fontId="2"/>
  </si>
  <si>
    <t>★</t>
    <phoneticPr fontId="2"/>
  </si>
  <si>
    <t>○</t>
    <phoneticPr fontId="2"/>
  </si>
  <si>
    <t>git config --global credential.helper store</t>
    <phoneticPr fontId="2"/>
  </si>
  <si>
    <t>%USERPROFILE%\AppData\Roaming\Apple Computer\MobileSync\Backup</t>
    <phoneticPr fontId="8"/>
  </si>
  <si>
    <t>X:\720_Evacuate_iTunes\MobileSync\BackUp</t>
    <phoneticPr fontId="8"/>
  </si>
  <si>
    <t>×</t>
    <phoneticPr fontId="8"/>
  </si>
  <si>
    <t>○</t>
    <phoneticPr fontId="8"/>
  </si>
  <si>
    <t>%USERPROFILE%\Music\iTunes\Album Artwork</t>
    <phoneticPr fontId="8"/>
  </si>
  <si>
    <t>%USERPROFILE%\Music\iTunes\iTunes Media</t>
    <phoneticPr fontId="8"/>
  </si>
  <si>
    <t>iTunes バックアップ</t>
    <phoneticPr fontId="8"/>
  </si>
  <si>
    <t>iTunes Album Artwork</t>
    <phoneticPr fontId="8"/>
  </si>
  <si>
    <t>iTunes iTunes Media</t>
    <phoneticPr fontId="8"/>
  </si>
  <si>
    <t>X:\720_Evacuate_iTunes\iTunes Media</t>
  </si>
  <si>
    <t>X:\720_Evacuate_iTunes\MobileSync</t>
  </si>
  <si>
    <t>サービス名</t>
    <rPh sb="4" eb="5">
      <t>メイ</t>
    </rPh>
    <phoneticPr fontId="10"/>
  </si>
  <si>
    <t>容量</t>
    <rPh sb="0" eb="2">
      <t>ヨウリョウ</t>
    </rPh>
    <phoneticPr fontId="10"/>
  </si>
  <si>
    <t>zipダウンロード</t>
    <phoneticPr fontId="10"/>
  </si>
  <si>
    <t>メリット</t>
  </si>
  <si>
    <t>デメリット</t>
  </si>
  <si>
    <t>クラウドストレージMEGA</t>
    <phoneticPr fontId="10"/>
  </si>
  <si>
    <t>15GB</t>
    <phoneticPr fontId="10"/>
  </si>
  <si>
    <t>15GB(*1)</t>
    <phoneticPr fontId="10"/>
  </si>
  <si>
    <r>
      <t>・</t>
    </r>
    <r>
      <rPr>
        <sz val="9"/>
        <color theme="1"/>
        <rFont val="ＭＳ ゴシック"/>
        <family val="2"/>
        <charset val="128"/>
      </rPr>
      <t xml:space="preserve">容量15G
</t>
    </r>
    <r>
      <rPr>
        <sz val="9"/>
        <color rgb="FF000000"/>
        <rFont val="ＭＳ ゴシック"/>
        <family val="3"/>
        <charset val="128"/>
      </rPr>
      <t>・</t>
    </r>
    <phoneticPr fontId="10"/>
  </si>
  <si>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10"/>
  </si>
  <si>
    <t>AmazonDrive</t>
  </si>
  <si>
    <t>5GB</t>
    <phoneticPr fontId="10"/>
  </si>
  <si>
    <t>×</t>
    <phoneticPr fontId="10"/>
  </si>
  <si>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</si>
  <si>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10"/>
  </si>
  <si>
    <t>OneDrive</t>
  </si>
  <si>
    <t>○(*2)</t>
    <phoneticPr fontId="10"/>
  </si>
  <si>
    <r>
      <t>・</t>
    </r>
    <r>
      <rPr>
        <sz val="9"/>
        <color theme="1"/>
        <rFont val="ＭＳ ゴシック"/>
        <family val="2"/>
        <charset val="128"/>
      </rPr>
      <t>各フォルダ毎にzipダウンロードできる</t>
    </r>
    <rPh sb="1" eb="2">
      <t>カク</t>
    </rPh>
    <rPh sb="6" eb="7">
      <t>ゴト</t>
    </rPh>
    <phoneticPr fontId="10"/>
  </si>
  <si>
    <r>
      <t>・</t>
    </r>
    <r>
      <rPr>
        <sz val="9"/>
        <color theme="1"/>
        <rFont val="ＭＳ ゴシック"/>
        <family val="2"/>
        <charset val="128"/>
      </rPr>
      <t>zipダウンロード時にzip変換がおっせえ</t>
    </r>
    <rPh sb="10" eb="11">
      <t>ジ</t>
    </rPh>
    <rPh sb="15" eb="17">
      <t>ヘンカン</t>
    </rPh>
    <phoneticPr fontId="10"/>
  </si>
  <si>
    <t>3GB+α</t>
    <phoneticPr fontId="10"/>
  </si>
  <si>
    <t>github</t>
    <phoneticPr fontId="10"/>
  </si>
  <si>
    <t>1GB未満推奨</t>
    <phoneticPr fontId="10"/>
  </si>
  <si>
    <t>(*1) 履歴も容量に含まれる。長く使うと自然に 15GB を超えるため、履歴を削除しないとそれ以降新規ファイルが同期されなくなる。</t>
    <phoneticPr fontId="10"/>
  </si>
  <si>
    <t>(*2)★容量のmaxある？</t>
    <rPh sb="5" eb="7">
      <t>ヨウリョウ</t>
    </rPh>
    <phoneticPr fontId="10"/>
  </si>
  <si>
    <t>★zipダウンロード時に1000ファイルいかに抑える必要なのはどのサービスだっけ？</t>
    <rPh sb="10" eb="11">
      <t>ジ</t>
    </rPh>
    <rPh sb="23" eb="24">
      <t>オサ</t>
    </rPh>
    <rPh sb="26" eb="28">
      <t>ヒツヨウ</t>
    </rPh>
    <phoneticPr fontId="10"/>
  </si>
  <si>
    <t>■要件整理</t>
    <rPh sb="1" eb="3">
      <t>ヨウケン</t>
    </rPh>
    <rPh sb="3" eb="5">
      <t>セイリ</t>
    </rPh>
    <phoneticPr fontId="10"/>
  </si>
  <si>
    <t>①-1 仕事先で使用するために、アップロードしたい</t>
    <rPh sb="4" eb="7">
      <t>シゴトサキ</t>
    </rPh>
    <rPh sb="8" eb="10">
      <t>シヨウ</t>
    </rPh>
    <phoneticPr fontId="10"/>
  </si>
  <si>
    <t>｜</t>
    <phoneticPr fontId="10"/>
  </si>
  <si>
    <t>①-2 スマホでも見るために、アップロードしたい</t>
    <rPh sb="9" eb="10">
      <t>ミ</t>
    </rPh>
    <phoneticPr fontId="10"/>
  </si>
  <si>
    <t>② PC内の容量を抑制するために、退避したい</t>
    <rPh sb="4" eb="5">
      <t>ナイ</t>
    </rPh>
    <rPh sb="6" eb="8">
      <t>ヨウリョウ</t>
    </rPh>
    <rPh sb="9" eb="11">
      <t>ヨクセイ</t>
    </rPh>
    <phoneticPr fontId="10"/>
  </si>
  <si>
    <t>③-1 故障時の保障のために、バックアップしたい（アップロードで担保できればよし）</t>
    <rPh sb="4" eb="7">
      <t>コショウジ</t>
    </rPh>
    <rPh sb="8" eb="10">
      <t>ホショウ</t>
    </rPh>
    <phoneticPr fontId="10"/>
  </si>
  <si>
    <t>③-2 ファイル削除時の復旧のために、バックアップしたい（アップロードで担保できればよし）</t>
    <rPh sb="8" eb="10">
      <t>サクジョ</t>
    </rPh>
    <rPh sb="10" eb="11">
      <t>ジ</t>
    </rPh>
    <rPh sb="12" eb="14">
      <t>フッキュウ</t>
    </rPh>
    <phoneticPr fontId="10"/>
  </si>
  <si>
    <t>③-3 PC移行時用に、バックアップしたい（アップロードで担保できればよし）</t>
    <rPh sb="6" eb="8">
      <t>イコウ</t>
    </rPh>
    <rPh sb="8" eb="9">
      <t>ジ</t>
    </rPh>
    <rPh sb="9" eb="10">
      <t>ヨウ</t>
    </rPh>
    <phoneticPr fontId="10"/>
  </si>
  <si>
    <t>④バージョン管理したい</t>
    <rPh sb="6" eb="8">
      <t>カンリ</t>
    </rPh>
    <phoneticPr fontId="10"/>
  </si>
  <si>
    <t>↓</t>
    <phoneticPr fontId="10"/>
  </si>
  <si>
    <t>要件</t>
    <rPh sb="0" eb="2">
      <t>ヨウケン</t>
    </rPh>
    <phoneticPr fontId="10"/>
  </si>
  <si>
    <t>格納先（M:メインデータ、B:バックアップデータ）</t>
    <rPh sb="0" eb="2">
      <t>カクノウ</t>
    </rPh>
    <rPh sb="2" eb="3">
      <t>サキ</t>
    </rPh>
    <phoneticPr fontId="10"/>
  </si>
  <si>
    <t>up
仕事</t>
    <rPh sb="3" eb="5">
      <t>シゴト</t>
    </rPh>
    <phoneticPr fontId="10"/>
  </si>
  <si>
    <t>up
Mbl</t>
    <phoneticPr fontId="10"/>
  </si>
  <si>
    <t>ev</t>
    <phoneticPr fontId="10"/>
  </si>
  <si>
    <t>bk
故障</t>
    <rPh sb="3" eb="5">
      <t>コショウ</t>
    </rPh>
    <phoneticPr fontId="10"/>
  </si>
  <si>
    <t>bk
削除</t>
    <rPh sb="3" eb="5">
      <t>サクジョ</t>
    </rPh>
    <phoneticPr fontId="10"/>
  </si>
  <si>
    <t>bk
移行</t>
    <rPh sb="3" eb="5">
      <t>イコウ</t>
    </rPh>
    <phoneticPr fontId="10"/>
  </si>
  <si>
    <t>vr</t>
    <phoneticPr fontId="10"/>
  </si>
  <si>
    <t>ストレージ</t>
    <phoneticPr fontId="10"/>
  </si>
  <si>
    <t>CLOUD</t>
    <phoneticPr fontId="10"/>
  </si>
  <si>
    <t>ディレクトリ</t>
    <phoneticPr fontId="10"/>
  </si>
  <si>
    <t>パス</t>
    <phoneticPr fontId="10"/>
  </si>
  <si>
    <t>①-1</t>
    <phoneticPr fontId="10"/>
  </si>
  <si>
    <t>①-2</t>
    <phoneticPr fontId="10"/>
  </si>
  <si>
    <t>②</t>
    <phoneticPr fontId="10"/>
  </si>
  <si>
    <t>③-1</t>
    <phoneticPr fontId="10"/>
  </si>
  <si>
    <t>③-2</t>
    <phoneticPr fontId="10"/>
  </si>
  <si>
    <t>③-3</t>
    <phoneticPr fontId="10"/>
  </si>
  <si>
    <t>④</t>
    <phoneticPr fontId="10"/>
  </si>
  <si>
    <t>本体</t>
    <rPh sb="0" eb="2">
      <t>ホンタイ</t>
    </rPh>
    <phoneticPr fontId="10"/>
  </si>
  <si>
    <t>SD</t>
    <phoneticPr fontId="10"/>
  </si>
  <si>
    <t>外部HDD</t>
    <rPh sb="0" eb="2">
      <t>ガイブ</t>
    </rPh>
    <phoneticPr fontId="10"/>
  </si>
  <si>
    <t>Dropbox</t>
    <phoneticPr fontId="10"/>
  </si>
  <si>
    <t>OneDrive</t>
    <phoneticPr fontId="10"/>
  </si>
  <si>
    <t>iCloud</t>
    <phoneticPr fontId="10"/>
  </si>
  <si>
    <t>Google
Drive</t>
    <phoneticPr fontId="10"/>
  </si>
  <si>
    <t>Github</t>
    <phoneticPr fontId="10"/>
  </si>
  <si>
    <t>対応</t>
    <rPh sb="0" eb="2">
      <t>タイオウ</t>
    </rPh>
    <phoneticPr fontId="10"/>
  </si>
  <si>
    <t>デスクトップ(OneDrive)</t>
    <phoneticPr fontId="10"/>
  </si>
  <si>
    <t>C:\Users\draem\OneDrive\デスクトップ</t>
  </si>
  <si>
    <t>△</t>
    <phoneticPr fontId="10"/>
  </si>
  <si>
    <t>M</t>
    <phoneticPr fontId="10"/>
  </si>
  <si>
    <t>重要なデータは格納しないため、特にバックアップしない。</t>
    <rPh sb="15" eb="16">
      <t>トク</t>
    </rPh>
    <phoneticPr fontId="10"/>
  </si>
  <si>
    <t>デスクトップ</t>
    <phoneticPr fontId="10"/>
  </si>
  <si>
    <t>C:\Users\draem\Desktop</t>
  </si>
  <si>
    <t>-</t>
    <phoneticPr fontId="10"/>
  </si>
  <si>
    <t>格納しない</t>
    <rPh sb="0" eb="2">
      <t>カクノウ</t>
    </rPh>
    <phoneticPr fontId="10"/>
  </si>
  <si>
    <t>ドキュメント(メイン)</t>
    <phoneticPr fontId="10"/>
  </si>
  <si>
    <t>C:\Users\draem\Dropbox</t>
    <phoneticPr fontId="10"/>
  </si>
  <si>
    <t>○</t>
    <phoneticPr fontId="10"/>
  </si>
  <si>
    <t>S</t>
    <phoneticPr fontId="10"/>
  </si>
  <si>
    <t>Dropboxでバックアップ</t>
    <phoneticPr fontId="10"/>
  </si>
  <si>
    <t>ドキュメント(サブ1)</t>
    <phoneticPr fontId="10"/>
  </si>
  <si>
    <t>C:\Users\draem\OneDrive\Documents</t>
    <phoneticPr fontId="10"/>
  </si>
  <si>
    <t>ドキュメント(サブ2)</t>
    <phoneticPr fontId="10"/>
  </si>
  <si>
    <t>Z:\100_Documents</t>
    <phoneticPr fontId="10"/>
  </si>
  <si>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10"/>
  </si>
  <si>
    <t>ピクチャ(Cドライブ)</t>
    <phoneticPr fontId="10"/>
  </si>
  <si>
    <t>C:\Users\draem\OneDrive\Pictures</t>
    <phoneticPr fontId="10"/>
  </si>
  <si>
    <t>ピクチャ(Zドライブ)</t>
    <phoneticPr fontId="10"/>
  </si>
  <si>
    <t>Z:\200_Pictures</t>
    <phoneticPr fontId="10"/>
  </si>
  <si>
    <t>基本SD、バックアップのために外部HDDに置く。容量が大きいのでスマホUpはしない。</t>
    <rPh sb="0" eb="2">
      <t>キホン</t>
    </rPh>
    <rPh sb="15" eb="17">
      <t>ガイブ</t>
    </rPh>
    <rPh sb="21" eb="22">
      <t>オ</t>
    </rPh>
    <rPh sb="24" eb="26">
      <t>ヨウリョウ</t>
    </rPh>
    <rPh sb="27" eb="28">
      <t>オオ</t>
    </rPh>
    <phoneticPr fontId="10"/>
  </si>
  <si>
    <t>音楽(Cドライブ)</t>
    <rPh sb="0" eb="2">
      <t>オンガク</t>
    </rPh>
    <phoneticPr fontId="10"/>
  </si>
  <si>
    <t>C:\Users\draem\Music</t>
    <phoneticPr fontId="10"/>
  </si>
  <si>
    <t>音楽(Zドライブ)</t>
    <rPh sb="0" eb="2">
      <t>オンガク</t>
    </rPh>
    <phoneticPr fontId="10"/>
  </si>
  <si>
    <t>Z:\300_Musics</t>
  </si>
  <si>
    <t>ビデオ(Cドライブ)</t>
    <phoneticPr fontId="10"/>
  </si>
  <si>
    <t>C:\Users\draem\Videos</t>
    <phoneticPr fontId="10"/>
  </si>
  <si>
    <t>ビデオ(Zドライブ)</t>
    <phoneticPr fontId="10"/>
  </si>
  <si>
    <t>Z:\400_Videos</t>
  </si>
  <si>
    <t>ゲーム(Zドライブ)</t>
    <phoneticPr fontId="10"/>
  </si>
  <si>
    <t>Z:\500_Games</t>
  </si>
  <si>
    <t>漫画(Zドライブ)</t>
    <rPh sb="0" eb="2">
      <t>マンガ</t>
    </rPh>
    <phoneticPr fontId="10"/>
  </si>
  <si>
    <t>Z:\600_Comics</t>
  </si>
  <si>
    <t>小説(Zドライブ)</t>
    <rPh sb="0" eb="2">
      <t>ショウセツ</t>
    </rPh>
    <phoneticPr fontId="10"/>
  </si>
  <si>
    <t>Z:\610_Novels</t>
  </si>
  <si>
    <t>ダウンロード</t>
    <phoneticPr fontId="10"/>
  </si>
  <si>
    <t>‪C:\Users\draem\Downloads</t>
    <phoneticPr fontId="10"/>
  </si>
  <si>
    <t>基本、格納しない。格納したら移動する。</t>
    <rPh sb="0" eb="2">
      <t>キホン</t>
    </rPh>
    <rPh sb="3" eb="5">
      <t>カクノウ</t>
    </rPh>
    <rPh sb="9" eb="11">
      <t>カクノウ</t>
    </rPh>
    <rPh sb="14" eb="16">
      <t>イドウ</t>
    </rPh>
    <phoneticPr fontId="10"/>
  </si>
  <si>
    <t>コードサンプル</t>
    <phoneticPr fontId="10"/>
  </si>
  <si>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</si>
  <si>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10"/>
  </si>
  <si>
    <t>コード</t>
    <phoneticPr fontId="10"/>
  </si>
  <si>
    <t>githubで管理する。</t>
    <rPh sb="7" eb="9">
      <t>カンリ</t>
    </rPh>
    <phoneticPr fontId="10"/>
  </si>
  <si>
    <t>GITHUB wiki</t>
    <phoneticPr fontId="10"/>
  </si>
  <si>
    <t>C:\github_io</t>
  </si>
  <si>
    <t>Other</t>
    <phoneticPr fontId="10"/>
  </si>
  <si>
    <t>ソフトウェア(仕事用)</t>
    <rPh sb="7" eb="10">
      <t>シゴトヨウ</t>
    </rPh>
    <phoneticPr fontId="10"/>
  </si>
  <si>
    <t>C:\Users\draem\Programs\program（C:\prg_exe）</t>
    <phoneticPr fontId="10"/>
  </si>
  <si>
    <t>外部HDDにバックアップ＋zipに固めてGoogleDriveアップロード</t>
    <rPh sb="0" eb="2">
      <t>ガイブ</t>
    </rPh>
    <rPh sb="17" eb="18">
      <t>カタ</t>
    </rPh>
    <phoneticPr fontId="10"/>
  </si>
  <si>
    <t>ソフトウェア(私用)</t>
    <rPh sb="7" eb="9">
      <t>シヨウ</t>
    </rPh>
    <phoneticPr fontId="10"/>
  </si>
  <si>
    <t>外部HDDにバックアップ</t>
    <phoneticPr fontId="10"/>
  </si>
  <si>
    <t>ソフトウェア設定(仕事用)</t>
    <rPh sb="6" eb="8">
      <t>セッテイ</t>
    </rPh>
    <phoneticPr fontId="10"/>
  </si>
  <si>
    <t>C:\Users\draem\Programs\setting（AppData\*）</t>
  </si>
  <si>
    <t>ソフトウェア設定(私用)</t>
    <rPh sb="6" eb="8">
      <t>セッテイ</t>
    </rPh>
    <phoneticPr fontId="10"/>
  </si>
  <si>
    <t>タスクスケジューラ設定</t>
    <rPh sb="9" eb="11">
      <t>セッテイ</t>
    </rPh>
    <phoneticPr fontId="10"/>
  </si>
  <si>
    <t>C:\Users\draem\Programs\taskscheduler</t>
    <phoneticPr fontId="10"/>
  </si>
  <si>
    <t>GoogleDriveアップロード</t>
    <phoneticPr fontId="10"/>
  </si>
  <si>
    <t>ユーザ―辞書</t>
    <rPh sb="4" eb="6">
      <t>ジショ</t>
    </rPh>
    <phoneticPr fontId="10"/>
  </si>
  <si>
    <t>C:\Users\draem\Programs\userdictionary</t>
    <phoneticPr fontId="10"/>
  </si>
  <si>
    <t>ソフトウェアインストーラー</t>
    <phoneticPr fontId="10"/>
  </si>
  <si>
    <t>C:\Users\draem\Programs\installer</t>
    <phoneticPr fontId="10"/>
  </si>
  <si>
    <t>iTunesライブラリ</t>
    <phoneticPr fontId="10"/>
  </si>
  <si>
    <t>X:\720_Evacuate_iTunes\Album Artwork
X:\720_Evacuate_iTunes\iTunes Media</t>
    <phoneticPr fontId="10"/>
  </si>
  <si>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10"/>
  </si>
  <si>
    <t>iTunesバックアップ</t>
    <phoneticPr fontId="10"/>
  </si>
  <si>
    <t>X:\720_Evacuate_iTunes\MobileSync</t>
    <phoneticPr fontId="10"/>
  </si>
  <si>
    <t>SERATOバックアップ</t>
    <phoneticPr fontId="10"/>
  </si>
  <si>
    <t>Z:\_Serato_Backup</t>
    <phoneticPr fontId="10"/>
  </si>
  <si>
    <t>基本SD、バックアップのために外部HDDに置く。</t>
    <phoneticPr fontId="10"/>
  </si>
  <si>
    <t>SERATOライブラリ</t>
    <phoneticPr fontId="10"/>
  </si>
  <si>
    <t>Z:\_Serato_</t>
    <phoneticPr fontId="10"/>
  </si>
  <si>
    <t>基本SD、バックアップのために外部HDDに置く。</t>
  </si>
  <si>
    <t>・SVNやWindowsのファイル履歴機能の注意点</t>
    <rPh sb="22" eb="25">
      <t>チュウイテン</t>
    </rPh>
    <phoneticPr fontId="10"/>
  </si>
  <si>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10"/>
  </si>
  <si>
    <t>■各デバイス/サービスの特徴</t>
    <rPh sb="1" eb="2">
      <t>カク</t>
    </rPh>
    <rPh sb="12" eb="14">
      <t>トクチョウ</t>
    </rPh>
    <phoneticPr fontId="10"/>
  </si>
  <si>
    <t>SD</t>
  </si>
  <si>
    <t>iCloud</t>
  </si>
  <si>
    <t>Github</t>
  </si>
  <si>
    <t>SVN</t>
    <phoneticPr fontId="10"/>
  </si>
  <si>
    <t>■TODO</t>
    <phoneticPr fontId="10"/>
  </si>
  <si>
    <t>☆OneDrive有効化</t>
    <rPh sb="9" eb="12">
      <t>ユウコウカ</t>
    </rPh>
    <phoneticPr fontId="10"/>
  </si>
  <si>
    <t>☆容量が大きいため、要整理</t>
    <rPh sb="1" eb="3">
      <t>ヨウリョウ</t>
    </rPh>
    <rPh sb="4" eb="5">
      <t>オオ</t>
    </rPh>
    <rPh sb="10" eb="11">
      <t>ヨウ</t>
    </rPh>
    <rPh sb="11" eb="13">
      <t>セイリ</t>
    </rPh>
    <phoneticPr fontId="10"/>
  </si>
  <si>
    <t>→OneDriveは使わない。</t>
    <rPh sb="10" eb="11">
      <t>ツカ</t>
    </rPh>
    <phoneticPr fontId="10"/>
  </si>
  <si>
    <t>☆prg_exeを「C:\Users\draem\Programs\program」に置く目的は？</t>
    <rPh sb="43" eb="44">
      <t>オ</t>
    </rPh>
    <rPh sb="45" eb="47">
      <t>モクテキ</t>
    </rPh>
    <phoneticPr fontId="10"/>
  </si>
  <si>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10"/>
  </si>
  <si>
    <t>☆C:\Users\draem\Programs配下を整理する</t>
    <rPh sb="24" eb="26">
      <t>ハイカ</t>
    </rPh>
    <rPh sb="27" eb="29">
      <t>セイリ</t>
    </rPh>
    <phoneticPr fontId="10"/>
  </si>
  <si>
    <t>★ソフトウェア設定整理</t>
    <rPh sb="7" eb="9">
      <t>セッテイ</t>
    </rPh>
    <rPh sb="9" eb="11">
      <t>セイリ</t>
    </rPh>
    <phoneticPr fontId="10"/>
  </si>
  <si>
    <t>★バックアップスクリプト</t>
    <phoneticPr fontId="10"/>
  </si>
  <si>
    <t>★SD→外部HDD（同期）</t>
    <rPh sb="4" eb="6">
      <t>ガイブ</t>
    </rPh>
    <rPh sb="10" eb="12">
      <t>ドウキ</t>
    </rPh>
    <phoneticPr fontId="10"/>
  </si>
  <si>
    <t>★本体→外部HDD</t>
    <rPh sb="1" eb="3">
      <t>ホンタイ</t>
    </rPh>
    <phoneticPr fontId="10"/>
  </si>
  <si>
    <t>★C:\otherにPC移行時チェックリストを作成する？</t>
    <rPh sb="12" eb="14">
      <t>イコウ</t>
    </rPh>
    <rPh sb="14" eb="15">
      <t>ジ</t>
    </rPh>
    <rPh sb="23" eb="25">
      <t>サクセイ</t>
    </rPh>
    <phoneticPr fontId="10"/>
  </si>
  <si>
    <t>★プログラム設定の格納先をGoogleDriveにまとめる？</t>
    <phoneticPr fontId="10"/>
  </si>
  <si>
    <t>・C:\other</t>
    <phoneticPr fontId="10"/>
  </si>
  <si>
    <t>・G:\マイドライブ\120_setting</t>
    <phoneticPr fontId="10"/>
  </si>
  <si>
    <t>→手動で格納</t>
    <phoneticPr fontId="10"/>
  </si>
  <si>
    <t>・C:\Users\draem\programs\setting</t>
    <phoneticPr fontId="10"/>
  </si>
  <si>
    <t>iTunes</t>
  </si>
  <si>
    <t>Kinza</t>
  </si>
  <si>
    <t>MP3Tag</t>
  </si>
  <si>
    <t>Serato</t>
  </si>
  <si>
    <t>Subversion</t>
  </si>
  <si>
    <t>■「C:\Users\draem\Programs\_script」整理</t>
    <rPh sb="34" eb="36">
      <t>セイリ</t>
    </rPh>
    <phoneticPr fontId="10"/>
  </si>
  <si>
    <t>000_output_program_list.bat.lnk</t>
  </si>
  <si>
    <t>program files等の配下のディレクトリ名を出力</t>
    <rPh sb="13" eb="14">
      <t>ナド</t>
    </rPh>
    <rPh sb="15" eb="17">
      <t>ハイカ</t>
    </rPh>
    <rPh sb="24" eb="25">
      <t>メイ</t>
    </rPh>
    <rPh sb="26" eb="28">
      <t>シュツリョク</t>
    </rPh>
    <phoneticPr fontId="10"/>
  </si>
  <si>
    <t>100_move_setting_files.bat.lnk</t>
  </si>
  <si>
    <t>インストール済みソフトウェアの設定ファイルを退避＆復帰する</t>
    <rPh sb="22" eb="24">
      <t>タイヒ</t>
    </rPh>
    <rPh sb="25" eb="27">
      <t>フッキ</t>
    </rPh>
    <phoneticPr fontId="10"/>
  </si>
  <si>
    <t>200_backup_shortcut_folder.bat.lnk</t>
  </si>
  <si>
    <t>C:\Users\draem\Programs\_script\shortcut(*1)をshortcut_bakとしてバックアップする</t>
    <phoneticPr fontId="10"/>
  </si>
  <si>
    <t>210_rename_shortcut_name_lnk_to_lnkbak.bat.lnk</t>
  </si>
  <si>
    <t>shortcut_bak内のショートカットファイルの拡張子をlnk→lnkbakに変更する(*2)</t>
    <rPh sb="12" eb="13">
      <t>ナイ</t>
    </rPh>
    <rPh sb="26" eb="29">
      <t>カクチョウシ</t>
    </rPh>
    <rPh sb="41" eb="43">
      <t>ヘンコウ</t>
    </rPh>
    <phoneticPr fontId="10"/>
  </si>
  <si>
    <t>211_rename_shortcut_name_lnkbak_to_lnk.bat.lnk</t>
  </si>
  <si>
    <t>shortcut_bak内のショートカットファイルの拡張子をlnkbak→lnkに変更する(*2)</t>
    <rPh sb="12" eb="13">
      <t>ナイ</t>
    </rPh>
    <rPh sb="26" eb="29">
      <t>カクチョウシ</t>
    </rPh>
    <rPh sb="41" eb="43">
      <t>ヘンコウ</t>
    </rPh>
    <phoneticPr fontId="10"/>
  </si>
  <si>
    <t>(*1) Start Menu\Programs\配下とSendToを指すディレクトリ</t>
    <rPh sb="35" eb="36">
      <t>サ</t>
    </rPh>
    <phoneticPr fontId="10"/>
  </si>
  <si>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10"/>
  </si>
  <si>
    <t>プログラム</t>
    <phoneticPr fontId="10"/>
  </si>
  <si>
    <t>退避系</t>
    <rPh sb="0" eb="2">
      <t>タイヒ</t>
    </rPh>
    <rPh sb="2" eb="3">
      <t>ケイ</t>
    </rPh>
    <phoneticPr fontId="10"/>
  </si>
  <si>
    <t>C:\codes\bat\tools\other\MoveSettingFiles.bat</t>
  </si>
  <si>
    <t>..\vbs\300_EvacuateSettingFiles.vbs</t>
    <phoneticPr fontId="10"/>
  </si>
  <si>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</si>
  <si>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</si>
  <si>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</si>
  <si>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</si>
  <si>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</si>
  <si>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</si>
  <si>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</si>
  <si>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</si>
  <si>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</si>
  <si>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</si>
  <si>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</si>
  <si>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</si>
  <si>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</si>
  <si>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10"/>
  </si>
  <si>
    <t>%USERPROFILE%\Music\iTunes                                            "%DST_ROOT_PATH%\setting\iTunes\iTunes"</t>
    <phoneticPr fontId="10"/>
  </si>
  <si>
    <t>バックアップ</t>
    <phoneticPr fontId="10"/>
  </si>
  <si>
    <t>SRCからDSTへrobocopyする</t>
    <phoneticPr fontId="10"/>
  </si>
  <si>
    <t>SRC</t>
    <phoneticPr fontId="10"/>
  </si>
  <si>
    <t>DST</t>
    <phoneticPr fontId="10"/>
  </si>
  <si>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</si>
  <si>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</si>
  <si>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10"/>
  </si>
  <si>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</si>
  <si>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</si>
  <si>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10"/>
  </si>
  <si>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</si>
  <si>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</si>
  <si>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10"/>
  </si>
  <si>
    <t>C:\codes\bat\tools\other\backup\BackupCommon.bat</t>
  </si>
  <si>
    <t>C:\codes\bat\tools\other\BackupShortcutFolder.bat</t>
  </si>
  <si>
    <t>「shortcut」フォルダから「shortcut_bak」へrobocopyし、.lnkを.lnkbakにリネームする</t>
    <phoneticPr fontId="10"/>
  </si>
  <si>
    <t>C:\codes\bat\tools\other\RenameShortcutNameLnkbakToLnk.bat</t>
  </si>
  <si>
    <t>「shortcut_bak」フォルダ内の.lnkbakを.lnkにリネームする</t>
    <rPh sb="18" eb="19">
      <t>ナイ</t>
    </rPh>
    <phoneticPr fontId="10"/>
  </si>
  <si>
    <t>C:\codes\bat\tools\other\RenameShortcutNameLnkToLnkbak.bat</t>
  </si>
  <si>
    <t>「shortcut_bak」フォルダ内の.lnkを.lnkbakにリネームする</t>
    <rPh sb="18" eb="19">
      <t>ナイ</t>
    </rPh>
    <phoneticPr fontId="10"/>
  </si>
  <si>
    <t>SSH暗号鍵</t>
    <rPh sb="3" eb="5">
      <t>アンゴウ</t>
    </rPh>
    <rPh sb="5" eb="6">
      <t>カギ</t>
    </rPh>
    <phoneticPr fontId="2"/>
  </si>
  <si>
    <t>-</t>
    <phoneticPr fontId="2"/>
  </si>
  <si>
    <t>SSH config設定</t>
    <rPh sb="10" eb="12">
      <t>セッテイ</t>
    </rPh>
    <phoneticPr fontId="2"/>
  </si>
  <si>
    <t>vim ~/.ssh/config</t>
    <phoneticPr fontId="2"/>
  </si>
  <si>
    <t>★</t>
    <phoneticPr fontId="2"/>
  </si>
  <si>
    <t>\cp -f /mnt/c/Users/draem/.ssh/id_rsa     ~/.ssh/id_rsa</t>
  </si>
  <si>
    <t>\cp -f /mnt/c/Users/draem/.ssh/id_rsa.ppk ~/.ssh/id_rsa.ppk</t>
  </si>
  <si>
    <t>\cp -f /mnt/c/Users/draem/.ssh/id_rsa.pub ~/.ssh/id_rsa.pub</t>
  </si>
  <si>
    <t>C:\root\30_tool\ConnectRobocipA1withSshpfVnc.vbs</t>
    <phoneticPr fontId="2"/>
  </si>
  <si>
    <t>ConnectRobocipA1withSshpfVnc.vbs</t>
    <phoneticPr fontId="2"/>
  </si>
  <si>
    <t>tvr（VNC接続toRobocipA1＠TurboVNC）</t>
    <rPh sb="7" eb="9">
      <t>セツゾク</t>
    </rPh>
    <phoneticPr fontId="2"/>
  </si>
  <si>
    <t>ttr（SSH接続toRobocipA1＠Teraterm）</t>
    <rPh sb="7" eb="9">
      <t>セツゾク</t>
    </rPh>
    <phoneticPr fontId="8"/>
  </si>
  <si>
    <t>wsr（SFTP接続toRobocipA1＠WinSCP）</t>
    <rPh sb="8" eb="10">
      <t>セツゾク</t>
    </rPh>
    <phoneticPr fontId="8"/>
  </si>
  <si>
    <t>C:\root\30_tool\ConnectRobocipA1withTeraTerm.ttl</t>
    <phoneticPr fontId="2"/>
  </si>
  <si>
    <t>C:\root\30_tool\ConnectRobocipA1withWinScp.bat</t>
    <phoneticPr fontId="2"/>
  </si>
  <si>
    <t>ConnectRobocipA1withTeraTerm.ttl</t>
    <phoneticPr fontId="2"/>
  </si>
  <si>
    <t>ConnectRobocipA1withWinScp.bat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</si>
</sst>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9"/>
      <color theme="1"/>
      <name val="ＭＳ ゴシック"/>
      <family val="2"/>
      <charset val="128"/>
    </font>
    <font>
      <sz val="11"/>
      <name val="游ゴシック"/>
      <family val="2"/>
      <scheme val="minor"/>
    </font>
    <font>
      <sz val="6"/>
      <name val="ＭＳ ゴシック"/>
      <family val="2"/>
      <charset val="128"/>
    </font>
    <font>
      <sz val="6"/>
      <name val="游ゴシック"/>
      <family val="3"/>
      <charset val="128"/>
      <scheme val="minor"/>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11"/>
      <name val="ＭＳ ゴシック"/>
      <family val="3"/>
      <charset val="128"/>
    </font>
    <font>
      <sz val="11"/>
      <name val="ＭＳ ゴシック"/>
      <family val="3"/>
      <charset val="128"/>
    </font>
    <font>
      <u/>
      <sz val="11"/>
      <color theme="10"/>
      <name val="ＭＳ ゴシック"/>
      <family val="3"/>
      <charset val="128"/>
    </font>
    <font>
      <sz val="9"/>
      <color rgb="FF00B0F0"/>
      <name val="ＭＳ ゴシック"/>
      <family val="3"/>
      <charset val="128"/>
    </font>
    <font>
      <b/>
      <sz val="12"/>
      <name val="ＭＳ ゴシック"/>
      <family val="3"/>
      <charset val="128"/>
    </font>
    <font>
      <sz val="12"/>
      <name val="ＭＳ ゴシック"/>
      <family val="3"/>
      <charset val="128"/>
    </font>
    <font>
      <sz val="12"/>
      <color theme="1"/>
      <name val="ＭＳ ゴシック"/>
      <family val="3"/>
      <charset val="128"/>
    </font>
    <font>
      <u/>
      <sz val="12"/>
      <color theme="10"/>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9">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s>
  <borders count="1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s>
  <cellStyleXfs count="6">
    <xf numFmtId="0" fontId="0" fillId="0" borderId="0">
      <alignment vertical="center"/>
    </xf>
    <xf numFmtId="0" fontId="1" fillId="0" borderId="0"/>
    <xf numFmtId="0" fontId="5" fillId="0" borderId="0" applyNumberFormat="0" applyFill="0" applyBorder="0" applyAlignment="0" applyProtection="0">
      <alignment vertical="center"/>
    </xf>
    <xf numFmtId="0" fontId="7" fillId="0" borderId="0">
      <alignment vertical="top"/>
    </xf>
    <xf numFmtId="0" fontId="9" fillId="0" borderId="0">
      <alignment vertical="center"/>
    </xf>
    <xf numFmtId="0" fontId="28" fillId="0" borderId="0" applyNumberFormat="0" applyFill="0" applyBorder="0" applyAlignment="0" applyProtection="0">
      <alignment vertical="top"/>
    </xf>
  </cellStyleXfs>
  <cellXfs count="123">
    <xf numFmtId="0" fontId="0" fillId="0" borderId="0" xfId="0">
      <alignment vertical="center"/>
    </xf>
    <xf numFmtId="0" fontId="0" fillId="0" borderId="3" xfId="0" applyBorder="1">
      <alignment vertical="center"/>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3" borderId="3" xfId="0" applyFill="1" applyBorder="1">
      <alignment vertical="center"/>
    </xf>
    <xf numFmtId="0" fontId="0" fillId="2" borderId="3" xfId="0" applyFill="1" applyBorder="1" applyAlignment="1">
      <alignment horizontal="centerContinuous" vertical="center"/>
    </xf>
    <xf numFmtId="0" fontId="6" fillId="0" borderId="3" xfId="0" applyFont="1" applyBorder="1">
      <alignment vertical="center"/>
    </xf>
    <xf numFmtId="0" fontId="7" fillId="0" borderId="0" xfId="3">
      <alignment vertical="top"/>
    </xf>
    <xf numFmtId="0" fontId="7" fillId="0" borderId="0" xfId="3" applyAlignment="1">
      <alignment horizontal="center" vertical="top"/>
    </xf>
    <xf numFmtId="0" fontId="7" fillId="0" borderId="3" xfId="3" applyBorder="1">
      <alignment vertical="top"/>
    </xf>
    <xf numFmtId="0" fontId="7" fillId="5" borderId="3" xfId="3" applyFill="1" applyBorder="1">
      <alignment vertical="top"/>
    </xf>
    <xf numFmtId="0" fontId="12" fillId="0" borderId="1" xfId="1" applyFont="1" applyBorder="1" applyAlignment="1">
      <alignment horizontal="center" vertical="top" wrapText="1"/>
    </xf>
    <xf numFmtId="0" fontId="12" fillId="0" borderId="1" xfId="1" applyFont="1" applyBorder="1" applyAlignment="1">
      <alignment horizontal="center" vertical="top"/>
    </xf>
    <xf numFmtId="0" fontId="12" fillId="0" borderId="2" xfId="1" applyFont="1" applyBorder="1" applyAlignment="1">
      <alignment horizontal="centerContinuous" vertical="top"/>
    </xf>
    <xf numFmtId="0" fontId="12" fillId="0" borderId="2" xfId="1" applyFont="1" applyBorder="1" applyAlignment="1">
      <alignment horizontal="center" vertical="top"/>
    </xf>
    <xf numFmtId="0" fontId="13" fillId="0" borderId="0" xfId="1" applyFont="1"/>
    <xf numFmtId="0" fontId="13" fillId="0" borderId="0" xfId="1" applyFont="1" applyAlignment="1">
      <alignment horizontal="center"/>
    </xf>
    <xf numFmtId="0" fontId="13" fillId="0" borderId="5" xfId="1" applyFont="1" applyBorder="1" applyAlignment="1">
      <alignment horizontal="center"/>
    </xf>
    <xf numFmtId="0" fontId="13" fillId="0" borderId="6" xfId="1" applyFont="1" applyBorder="1" applyAlignment="1">
      <alignment horizontal="center"/>
    </xf>
    <xf numFmtId="0" fontId="13" fillId="0" borderId="6" xfId="1" applyFont="1" applyBorder="1" applyAlignment="1">
      <alignment wrapText="1"/>
    </xf>
    <xf numFmtId="0" fontId="13" fillId="0" borderId="6" xfId="1" applyFont="1" applyBorder="1"/>
    <xf numFmtId="0" fontId="13" fillId="0" borderId="3" xfId="1" applyFont="1" applyBorder="1" applyAlignment="1">
      <alignment horizontal="center"/>
    </xf>
    <xf numFmtId="0" fontId="13" fillId="0" borderId="4" xfId="1" applyFont="1" applyBorder="1"/>
    <xf numFmtId="0" fontId="13" fillId="0" borderId="4" xfId="1" applyFont="1" applyBorder="1" applyAlignment="1">
      <alignment horizontal="center"/>
    </xf>
    <xf numFmtId="0" fontId="13" fillId="0" borderId="4" xfId="1" applyFont="1" applyBorder="1" applyAlignment="1">
      <alignment wrapText="1"/>
    </xf>
    <xf numFmtId="0" fontId="14" fillId="0" borderId="4" xfId="2" applyFont="1" applyBorder="1" applyAlignment="1"/>
    <xf numFmtId="0" fontId="14" fillId="0" borderId="6" xfId="2" applyFont="1" applyBorder="1" applyAlignment="1">
      <alignment wrapText="1"/>
    </xf>
    <xf numFmtId="0" fontId="0" fillId="2" borderId="5" xfId="0" applyFill="1" applyBorder="1" applyAlignment="1">
      <alignment horizontal="center" vertical="center"/>
    </xf>
    <xf numFmtId="0" fontId="7" fillId="4" borderId="3" xfId="3" applyFill="1" applyBorder="1" applyAlignment="1">
      <alignment horizontal="centerContinuous" vertical="top"/>
    </xf>
    <xf numFmtId="0" fontId="7" fillId="4" borderId="7" xfId="3" applyFill="1" applyBorder="1" applyAlignment="1">
      <alignment horizontal="center" vertical="top"/>
    </xf>
    <xf numFmtId="0" fontId="7" fillId="0" borderId="7" xfId="3" applyBorder="1">
      <alignment vertical="top"/>
    </xf>
    <xf numFmtId="0" fontId="7" fillId="0" borderId="8" xfId="3" applyBorder="1">
      <alignment vertical="top"/>
    </xf>
    <xf numFmtId="0" fontId="7" fillId="0" borderId="9" xfId="3" applyBorder="1">
      <alignment vertical="top"/>
    </xf>
    <xf numFmtId="0" fontId="7" fillId="0" borderId="3" xfId="3" applyBorder="1" applyAlignment="1">
      <alignment horizontal="center" vertical="top"/>
    </xf>
    <xf numFmtId="0" fontId="7" fillId="6" borderId="3" xfId="3" applyFill="1" applyBorder="1">
      <alignment vertical="top"/>
    </xf>
    <xf numFmtId="0" fontId="7" fillId="6" borderId="3" xfId="3" applyFill="1" applyBorder="1" applyAlignment="1">
      <alignment horizontal="center" vertical="top"/>
    </xf>
    <xf numFmtId="0" fontId="7" fillId="6" borderId="7" xfId="3" applyFill="1" applyBorder="1">
      <alignment vertical="top"/>
    </xf>
    <xf numFmtId="0" fontId="7" fillId="6" borderId="8" xfId="3" applyFill="1" applyBorder="1">
      <alignment vertical="top"/>
    </xf>
    <xf numFmtId="0" fontId="7" fillId="6" borderId="9" xfId="3" applyFill="1" applyBorder="1">
      <alignment vertical="top"/>
    </xf>
    <xf numFmtId="0" fontId="7" fillId="3" borderId="3" xfId="3" applyFill="1" applyBorder="1" applyAlignment="1">
      <alignment horizontal="center" vertical="top"/>
    </xf>
    <xf numFmtId="0" fontId="0" fillId="7" borderId="3" xfId="0" applyFill="1" applyBorder="1" applyAlignment="1">
      <alignment horizontal="center" vertical="center"/>
    </xf>
    <xf numFmtId="0" fontId="7" fillId="0" borderId="4" xfId="3" applyBorder="1">
      <alignment vertical="top"/>
    </xf>
    <xf numFmtId="0" fontId="7" fillId="0" borderId="10" xfId="3" applyBorder="1">
      <alignment vertical="top"/>
    </xf>
    <xf numFmtId="0" fontId="7" fillId="0" borderId="11" xfId="3" applyBorder="1">
      <alignment vertical="top"/>
    </xf>
    <xf numFmtId="0" fontId="0" fillId="2" borderId="4" xfId="0" applyFill="1" applyBorder="1" applyAlignment="1">
      <alignment horizontal="left" vertical="center"/>
    </xf>
    <xf numFmtId="0" fontId="0" fillId="2" borderId="10" xfId="0" applyFill="1" applyBorder="1" applyAlignment="1">
      <alignment horizontal="left" vertical="center"/>
    </xf>
    <xf numFmtId="0" fontId="0" fillId="2" borderId="11" xfId="0" applyFill="1" applyBorder="1" applyAlignment="1">
      <alignment horizontal="left" vertical="center"/>
    </xf>
    <xf numFmtId="0" fontId="16" fillId="0" borderId="1" xfId="1" applyFont="1" applyBorder="1" applyAlignment="1">
      <alignment horizontal="center" vertical="top"/>
    </xf>
    <xf numFmtId="0" fontId="16" fillId="0" borderId="2" xfId="1" applyFont="1" applyBorder="1" applyAlignment="1">
      <alignment horizontal="centerContinuous" vertical="top"/>
    </xf>
    <xf numFmtId="0" fontId="16" fillId="0" borderId="2" xfId="1" applyFont="1" applyBorder="1" applyAlignment="1">
      <alignment horizontal="center" vertical="top"/>
    </xf>
    <xf numFmtId="0" fontId="17" fillId="0" borderId="0" xfId="1" applyFont="1"/>
    <xf numFmtId="0" fontId="17" fillId="0" borderId="0" xfId="1" applyFont="1" applyAlignment="1">
      <alignment horizontal="center"/>
    </xf>
    <xf numFmtId="0" fontId="17" fillId="0" borderId="3" xfId="1" applyFont="1" applyBorder="1" applyAlignment="1">
      <alignment horizontal="center"/>
    </xf>
    <xf numFmtId="0" fontId="17" fillId="0" borderId="4" xfId="1" applyFont="1" applyBorder="1" applyAlignment="1">
      <alignment wrapText="1"/>
    </xf>
    <xf numFmtId="0" fontId="18" fillId="0" borderId="0" xfId="0" applyFont="1">
      <alignment vertical="center"/>
    </xf>
    <xf numFmtId="0" fontId="17" fillId="0" borderId="4" xfId="1" applyFont="1" applyBorder="1"/>
    <xf numFmtId="0" fontId="17" fillId="0" borderId="4" xfId="1" applyFont="1" applyBorder="1" applyAlignment="1">
      <alignment horizontal="center"/>
    </xf>
    <xf numFmtId="0" fontId="19" fillId="0" borderId="4" xfId="2" applyFont="1" applyBorder="1" applyAlignment="1"/>
    <xf numFmtId="0" fontId="17" fillId="0" borderId="5" xfId="1" applyFont="1" applyBorder="1" applyAlignment="1">
      <alignment horizontal="center"/>
    </xf>
    <xf numFmtId="0" fontId="17" fillId="0" borderId="6" xfId="1" applyFont="1" applyBorder="1" applyAlignment="1">
      <alignment horizontal="center"/>
    </xf>
    <xf numFmtId="0" fontId="17" fillId="0" borderId="6" xfId="1" applyFont="1" applyBorder="1" applyAlignment="1">
      <alignment wrapText="1"/>
    </xf>
    <xf numFmtId="0" fontId="17" fillId="0" borderId="6" xfId="1" applyFont="1" applyBorder="1"/>
    <xf numFmtId="0" fontId="17" fillId="0" borderId="4" xfId="1" applyFont="1" applyBorder="1" applyAlignment="1">
      <alignment horizontal="left"/>
    </xf>
    <xf numFmtId="0" fontId="17" fillId="3" borderId="4" xfId="1" applyFont="1" applyFill="1" applyBorder="1"/>
    <xf numFmtId="0" fontId="17" fillId="3" borderId="4" xfId="1" applyFont="1" applyFill="1" applyBorder="1" applyAlignment="1">
      <alignment wrapText="1"/>
    </xf>
    <xf numFmtId="0" fontId="7" fillId="0" borderId="3" xfId="3" applyBorder="1" applyAlignment="1">
      <alignment horizontal="left" vertical="top"/>
    </xf>
    <xf numFmtId="0" fontId="7" fillId="3" borderId="3" xfId="3" applyFill="1" applyBorder="1" applyAlignment="1">
      <alignment horizontal="left" vertical="top"/>
    </xf>
    <xf numFmtId="0" fontId="20" fillId="0" borderId="0" xfId="3" applyFont="1">
      <alignment vertical="top"/>
    </xf>
    <xf numFmtId="0" fontId="7" fillId="7" borderId="7" xfId="3" applyFill="1" applyBorder="1" applyAlignment="1">
      <alignment horizontal="center" vertical="top"/>
    </xf>
    <xf numFmtId="0" fontId="0" fillId="7" borderId="5" xfId="0" applyFill="1" applyBorder="1" applyAlignment="1">
      <alignment horizontal="centerContinuous" vertical="center"/>
    </xf>
    <xf numFmtId="0" fontId="0" fillId="7" borderId="1" xfId="0" applyFill="1" applyBorder="1" applyAlignment="1">
      <alignment horizontal="center" vertical="center"/>
    </xf>
    <xf numFmtId="0" fontId="7" fillId="7" borderId="8" xfId="3" applyFill="1" applyBorder="1" applyAlignment="1">
      <alignment horizontal="center" vertical="top"/>
    </xf>
    <xf numFmtId="0" fontId="7" fillId="7" borderId="9" xfId="3" applyFill="1" applyBorder="1" applyAlignment="1">
      <alignment horizontal="center" vertical="top"/>
    </xf>
    <xf numFmtId="0" fontId="7" fillId="0" borderId="3" xfId="3" applyBorder="1" applyAlignment="1">
      <alignment horizontal="left" vertical="top" wrapText="1"/>
    </xf>
    <xf numFmtId="0" fontId="5" fillId="0" borderId="3" xfId="2" applyBorder="1" applyAlignment="1">
      <alignment horizontal="left" vertical="top"/>
    </xf>
    <xf numFmtId="0" fontId="11" fillId="3" borderId="3" xfId="3" applyFont="1" applyFill="1" applyBorder="1" applyAlignment="1">
      <alignment horizontal="left" vertical="top"/>
    </xf>
    <xf numFmtId="0" fontId="7" fillId="0" borderId="5" xfId="3" applyBorder="1" applyAlignment="1">
      <alignment horizontal="left" vertical="top"/>
    </xf>
    <xf numFmtId="0" fontId="5" fillId="0" borderId="5" xfId="2" applyBorder="1" applyAlignment="1">
      <alignment horizontal="left" vertical="top"/>
    </xf>
    <xf numFmtId="0" fontId="7" fillId="0" borderId="13" xfId="3" applyBorder="1" applyAlignment="1">
      <alignment horizontal="left" vertical="top"/>
    </xf>
    <xf numFmtId="0" fontId="7" fillId="0" borderId="13" xfId="3" applyBorder="1" applyAlignment="1">
      <alignment horizontal="center" vertical="top"/>
    </xf>
    <xf numFmtId="0" fontId="7" fillId="0" borderId="14" xfId="3" applyBorder="1" applyAlignment="1">
      <alignment horizontal="left" vertical="top"/>
    </xf>
    <xf numFmtId="0" fontId="7" fillId="0" borderId="14" xfId="3" applyBorder="1" applyAlignment="1">
      <alignment horizontal="center" vertical="top"/>
    </xf>
    <xf numFmtId="0" fontId="7" fillId="0" borderId="15" xfId="3" applyBorder="1" applyAlignment="1">
      <alignment horizontal="left" vertical="top"/>
    </xf>
    <xf numFmtId="0" fontId="7" fillId="0" borderId="15" xfId="3" applyBorder="1" applyAlignment="1">
      <alignment horizontal="center" vertical="top"/>
    </xf>
    <xf numFmtId="0" fontId="7" fillId="0" borderId="13" xfId="3" applyBorder="1" applyAlignment="1">
      <alignment horizontal="left" vertical="top" wrapText="1"/>
    </xf>
    <xf numFmtId="0" fontId="7" fillId="0" borderId="14" xfId="3" applyBorder="1" applyAlignment="1">
      <alignment horizontal="left" vertical="top" wrapText="1"/>
    </xf>
    <xf numFmtId="0" fontId="7" fillId="0" borderId="15" xfId="3" applyBorder="1" applyAlignment="1">
      <alignment horizontal="left" vertical="top" wrapText="1"/>
    </xf>
    <xf numFmtId="0" fontId="23" fillId="0" borderId="12" xfId="3" applyFont="1" applyBorder="1" applyAlignment="1">
      <alignment horizontal="left" vertical="top"/>
    </xf>
    <xf numFmtId="0" fontId="23" fillId="0" borderId="1" xfId="3" applyFont="1" applyBorder="1" applyAlignment="1">
      <alignment horizontal="left" vertical="top"/>
    </xf>
    <xf numFmtId="0" fontId="24" fillId="0" borderId="12" xfId="2" applyFont="1" applyBorder="1" applyAlignment="1">
      <alignment horizontal="left" vertical="top"/>
    </xf>
    <xf numFmtId="0" fontId="25" fillId="0" borderId="12" xfId="2" applyFont="1" applyBorder="1" applyAlignment="1">
      <alignment horizontal="left" vertical="top"/>
    </xf>
    <xf numFmtId="0" fontId="25" fillId="0" borderId="1" xfId="2" applyFont="1" applyBorder="1" applyAlignment="1">
      <alignment horizontal="left" vertical="top"/>
    </xf>
    <xf numFmtId="0" fontId="7" fillId="0" borderId="16" xfId="3" applyBorder="1" applyAlignment="1">
      <alignment horizontal="left" vertical="top"/>
    </xf>
    <xf numFmtId="0" fontId="7" fillId="0" borderId="16" xfId="3" applyBorder="1" applyAlignment="1">
      <alignment horizontal="center" vertical="top"/>
    </xf>
    <xf numFmtId="0" fontId="7" fillId="0" borderId="0" xfId="3" applyAlignment="1">
      <alignment horizontal="right" vertical="top" wrapText="1"/>
    </xf>
    <xf numFmtId="0" fontId="7" fillId="0" borderId="0" xfId="3" applyAlignment="1">
      <alignment horizontal="center" vertical="top" wrapText="1"/>
    </xf>
    <xf numFmtId="0" fontId="7" fillId="0" borderId="0" xfId="3" applyAlignment="1">
      <alignment vertical="top" wrapText="1"/>
    </xf>
    <xf numFmtId="0" fontId="26" fillId="0" borderId="0" xfId="3" applyFont="1" applyAlignment="1">
      <alignment vertical="top" wrapText="1"/>
    </xf>
    <xf numFmtId="0" fontId="20" fillId="0" borderId="0" xfId="3" applyFont="1" applyAlignment="1">
      <alignment horizontal="center" vertical="top"/>
    </xf>
    <xf numFmtId="0" fontId="7" fillId="0" borderId="0" xfId="3" applyAlignment="1">
      <alignment horizontal="left" vertical="top"/>
    </xf>
    <xf numFmtId="0" fontId="7" fillId="2" borderId="17" xfId="3" applyFill="1" applyBorder="1" applyAlignment="1">
      <alignment horizontal="centerContinuous" vertical="top"/>
    </xf>
    <xf numFmtId="0" fontId="7" fillId="2" borderId="17" xfId="3" applyFill="1" applyBorder="1" applyAlignment="1">
      <alignment horizontal="center" vertical="top" wrapText="1"/>
    </xf>
    <xf numFmtId="0" fontId="7" fillId="2" borderId="17" xfId="3" applyFill="1" applyBorder="1" applyAlignment="1">
      <alignment horizontal="center" vertical="top"/>
    </xf>
    <xf numFmtId="0" fontId="7" fillId="0" borderId="17" xfId="3" applyBorder="1">
      <alignment vertical="top"/>
    </xf>
    <xf numFmtId="0" fontId="7" fillId="0" borderId="17" xfId="3" applyBorder="1" applyAlignment="1">
      <alignment horizontal="center" vertical="top"/>
    </xf>
    <xf numFmtId="0" fontId="7" fillId="7" borderId="17" xfId="3" applyFill="1" applyBorder="1">
      <alignment vertical="top"/>
    </xf>
    <xf numFmtId="0" fontId="7" fillId="7" borderId="17" xfId="3" applyFill="1" applyBorder="1" applyAlignment="1">
      <alignment horizontal="center" vertical="top"/>
    </xf>
    <xf numFmtId="0" fontId="7" fillId="0" borderId="17" xfId="3" applyBorder="1" applyAlignment="1">
      <alignment vertical="top" wrapText="1"/>
    </xf>
    <xf numFmtId="0" fontId="7" fillId="8" borderId="17" xfId="3" applyFill="1" applyBorder="1" applyAlignment="1">
      <alignment horizontal="center" vertical="top"/>
    </xf>
    <xf numFmtId="0" fontId="7" fillId="3" borderId="17" xfId="3" applyFill="1" applyBorder="1" applyAlignment="1">
      <alignment horizontal="center" vertical="top"/>
    </xf>
    <xf numFmtId="0" fontId="11" fillId="0" borderId="17" xfId="3" applyFont="1" applyBorder="1">
      <alignment vertical="top"/>
    </xf>
    <xf numFmtId="0" fontId="7" fillId="0" borderId="0" xfId="3" applyAlignment="1">
      <alignment horizontal="left" vertical="top" indent="1"/>
    </xf>
    <xf numFmtId="0" fontId="11" fillId="0" borderId="0" xfId="3" applyFont="1" applyAlignment="1">
      <alignment horizontal="left" vertical="top" indent="1"/>
    </xf>
    <xf numFmtId="0" fontId="22" fillId="0" borderId="0" xfId="3" applyFont="1" applyAlignment="1">
      <alignment horizontal="left" vertical="top" indent="2"/>
    </xf>
    <xf numFmtId="0" fontId="27" fillId="0" borderId="0" xfId="3" applyFont="1" applyAlignment="1">
      <alignment horizontal="left" vertical="top" indent="1"/>
    </xf>
    <xf numFmtId="0" fontId="7" fillId="0" borderId="0" xfId="3" applyAlignment="1">
      <alignment horizontal="left" vertical="top" indent="2"/>
    </xf>
    <xf numFmtId="3" fontId="7" fillId="0" borderId="0" xfId="3" applyNumberFormat="1">
      <alignment vertical="top"/>
    </xf>
    <xf numFmtId="0" fontId="11" fillId="0" borderId="0" xfId="3" applyFont="1">
      <alignment vertical="top"/>
    </xf>
    <xf numFmtId="0" fontId="28" fillId="0" borderId="0" xfId="5">
      <alignment vertical="top"/>
    </xf>
    <xf numFmtId="0" fontId="27" fillId="0" borderId="0" xfId="3" applyFont="1">
      <alignment vertical="top"/>
    </xf>
    <xf numFmtId="0" fontId="29" fillId="0" borderId="0" xfId="5" applyFont="1">
      <alignment vertical="top"/>
    </xf>
    <xf numFmtId="0" fontId="7" fillId="0" borderId="3" xfId="3" applyFill="1" applyBorder="1">
      <alignmen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28">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strike val="0"/>
        <outline val="0"/>
        <shadow val="0"/>
        <vertAlign val="baseline"/>
        <sz val="12"/>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2"/>
        <name val="ＭＳ ゴシック"/>
        <family val="3"/>
        <charset val="128"/>
        <scheme val="none"/>
      </font>
    </dxf>
    <dxf>
      <border outline="0">
        <bottom style="thin">
          <color rgb="FF000000"/>
        </bottom>
      </border>
    </dxf>
    <dxf>
      <font>
        <b/>
        <i val="0"/>
        <strike val="0"/>
        <condense val="0"/>
        <extend val="0"/>
        <outline val="0"/>
        <shadow val="0"/>
        <u val="none"/>
        <vertAlign val="baseline"/>
        <sz val="12"/>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1"/>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1"/>
        <name val="ＭＳ ゴシック"/>
        <family val="3"/>
        <charset val="128"/>
        <scheme val="none"/>
      </font>
    </dxf>
    <dxf>
      <border outline="0">
        <bottom style="thin">
          <color rgb="FF000000"/>
        </bottom>
      </border>
    </dxf>
    <dxf>
      <font>
        <b/>
        <i val="0"/>
        <strike val="0"/>
        <condense val="0"/>
        <extend val="0"/>
        <outline val="0"/>
        <shadow val="0"/>
        <u val="none"/>
        <vertAlign val="baseline"/>
        <sz val="11"/>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048007-8526-42DE-A339-9D8654C4D34C}" name="テーブル223" displayName="テーブル223" ref="A1:F82" totalsRowShown="0" headerRowDxfId="27" dataDxfId="25" headerRowBorderDxfId="26" tableBorderDxfId="24" totalsRowBorderDxfId="23" headerRowCellStyle="標準 2">
  <autoFilter ref="A1:F82" xr:uid="{00000000-0009-0000-0100-000001000000}"/>
  <tableColumns count="6">
    <tableColumn id="2" xr3:uid="{D99A842B-D9B6-4C9F-9FA3-4DF6CE6BDD1C}" name="タイミング_x000a_(移行前)" dataDxfId="22" dataCellStyle="標準 2"/>
    <tableColumn id="5" xr3:uid="{76EB8367-01C4-41B3-9DDC-88A368E31715}" name="タイミング_x000a_(移行後)" dataDxfId="21" dataCellStyle="標準 2"/>
    <tableColumn id="1" xr3:uid="{60F4688E-5497-471B-8448-F31F20035DD5}" name="カテゴリ" dataDxfId="20" dataCellStyle="標準 2"/>
    <tableColumn id="3" xr3:uid="{C969242E-1AB3-48E9-BA43-2BB0F4826FEC}" name="列1" dataDxfId="19" dataCellStyle="標準 2"/>
    <tableColumn id="14" xr3:uid="{21D8CC79-387E-4056-8934-97B278BC68CD}" name="状態" dataDxfId="18" dataCellStyle="標準 2"/>
    <tableColumn id="15" xr3:uid="{68902BC1-ED87-4EA6-941E-472D4B2FD768}" name="備考" dataDxfId="17" dataCellStyle="標準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8A480A-6FD2-43C6-B3BA-4CF7AC7127B5}" name="テーブル2234" displayName="テーブル2234" ref="A1:F40" totalsRowShown="0" headerRowDxfId="16" dataDxfId="14" headerRowBorderDxfId="15" tableBorderDxfId="13" totalsRowBorderDxfId="12" headerRowCellStyle="標準 2">
  <autoFilter ref="A1:F40" xr:uid="{00000000-0009-0000-0100-000001000000}"/>
  <tableColumns count="6">
    <tableColumn id="2" xr3:uid="{CEB566B4-6D6F-4F25-B33A-D611DB93E464}" name="タイミング" dataDxfId="11" dataCellStyle="標準 2"/>
    <tableColumn id="1" xr3:uid="{4C641D77-0FCC-41F0-821A-5DA16D3AE90A}" name="カテゴリ" dataDxfId="10" dataCellStyle="標準 2"/>
    <tableColumn id="3" xr3:uid="{6B098D03-165C-4A2A-A512-C837659BE2C8}" name="列1" dataDxfId="9" dataCellStyle="標準 2"/>
    <tableColumn id="14" xr3:uid="{216A3697-FE04-4C9D-8A94-D348CE32B4A5}" name="状態" dataDxfId="8" dataCellStyle="標準 2"/>
    <tableColumn id="4" xr3:uid="{88DC2E31-D967-4201-B2FF-0923F79DDB70}" name="コマンド" dataDxfId="7" dataCellStyle="標準 2"/>
    <tableColumn id="15" xr3:uid="{ED56086A-6964-4D3B-94F0-C34432CC72F5}" name="備考" dataDxfId="6" dataCellStyle="標準 2"/>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https://draemonash2.github.io/keepass_sft/keepas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draemonash2/other/archive/master.zip" TargetMode="External"/><Relationship Id="rId2" Type="http://schemas.openxmlformats.org/officeDocument/2006/relationships/hyperlink" Target="https://github.com/draemonash2/programs/archive/master.zip" TargetMode="External"/><Relationship Id="rId1" Type="http://schemas.openxmlformats.org/officeDocument/2006/relationships/hyperlink" Target="https://github.com/draemonash2/codes/archive/master.zip" TargetMode="External"/><Relationship Id="rId5" Type="http://schemas.openxmlformats.org/officeDocument/2006/relationships/table" Target="../tables/table2.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B2:M33"/>
  <sheetViews>
    <sheetView showGridLines="0" workbookViewId="0">
      <selection activeCell="J30" sqref="J30"/>
    </sheetView>
  </sheetViews>
  <sheetFormatPr defaultColWidth="11.83203125" defaultRowHeight="11.25"/>
  <cols>
    <col min="1" max="2" width="3.33203125" style="8" customWidth="1"/>
    <col min="3" max="3" width="9" style="8" bestFit="1" customWidth="1"/>
    <col min="4" max="4" width="11.83203125" style="8"/>
    <col min="5" max="5" width="17.33203125" style="8" bestFit="1" customWidth="1"/>
    <col min="6" max="16384" width="11.83203125" style="8"/>
  </cols>
  <sheetData>
    <row r="2" spans="2:13">
      <c r="B2" s="68" t="s">
        <v>670</v>
      </c>
    </row>
    <row r="3" spans="2:13">
      <c r="C3" s="45" t="s">
        <v>630</v>
      </c>
      <c r="D3" s="46"/>
      <c r="E3" s="47"/>
      <c r="F3" s="42" t="s">
        <v>466</v>
      </c>
      <c r="G3" s="43"/>
      <c r="H3" s="43"/>
      <c r="I3" s="43"/>
      <c r="J3" s="43"/>
      <c r="K3" s="43"/>
      <c r="L3" s="43"/>
      <c r="M3" s="44"/>
    </row>
    <row r="4" spans="2:13">
      <c r="C4" s="45" t="s">
        <v>631</v>
      </c>
      <c r="D4" s="46"/>
      <c r="E4" s="47"/>
      <c r="F4" s="42" t="s">
        <v>532</v>
      </c>
      <c r="G4" s="43"/>
      <c r="H4" s="43"/>
      <c r="I4" s="43"/>
      <c r="J4" s="43"/>
      <c r="K4" s="43"/>
      <c r="L4" s="43"/>
      <c r="M4" s="44"/>
    </row>
    <row r="5" spans="2:13">
      <c r="C5" s="45" t="s">
        <v>632</v>
      </c>
      <c r="D5" s="46"/>
      <c r="E5" s="47"/>
      <c r="F5" s="42" t="s">
        <v>533</v>
      </c>
      <c r="G5" s="43"/>
      <c r="H5" s="43"/>
      <c r="I5" s="43"/>
      <c r="J5" s="43"/>
      <c r="K5" s="43"/>
      <c r="L5" s="43"/>
      <c r="M5" s="44"/>
    </row>
    <row r="6" spans="2:13">
      <c r="C6" s="45" t="s">
        <v>633</v>
      </c>
      <c r="D6" s="46"/>
      <c r="E6" s="47"/>
      <c r="F6" s="42" t="s">
        <v>128</v>
      </c>
      <c r="G6" s="43"/>
      <c r="H6" s="43"/>
      <c r="I6" s="43"/>
      <c r="J6" s="43"/>
      <c r="K6" s="43"/>
      <c r="L6" s="43"/>
      <c r="M6" s="44"/>
    </row>
    <row r="7" spans="2:13">
      <c r="C7" s="45" t="s">
        <v>634</v>
      </c>
      <c r="D7" s="46"/>
      <c r="E7" s="47"/>
      <c r="F7" s="42" t="s">
        <v>129</v>
      </c>
      <c r="G7" s="43"/>
      <c r="H7" s="43"/>
      <c r="I7" s="43"/>
      <c r="J7" s="43"/>
      <c r="K7" s="43"/>
      <c r="L7" s="43"/>
      <c r="M7" s="44"/>
    </row>
    <row r="9" spans="2:13">
      <c r="B9" s="68" t="s">
        <v>669</v>
      </c>
    </row>
    <row r="10" spans="2:13" ht="3.6" customHeight="1">
      <c r="C10" s="35"/>
      <c r="D10" s="35"/>
      <c r="E10" s="35"/>
      <c r="F10" s="35"/>
      <c r="G10" s="35"/>
      <c r="H10" s="35"/>
      <c r="I10" s="35"/>
      <c r="J10" s="35"/>
    </row>
    <row r="11" spans="2:13">
      <c r="C11" s="10" t="s">
        <v>395</v>
      </c>
      <c r="D11" s="10" t="s">
        <v>396</v>
      </c>
      <c r="E11" s="11" t="str">
        <f>$C11&amp;"_"&amp;$D11</f>
        <v>Common_Analyze</v>
      </c>
      <c r="F11" s="11" t="b">
        <f ca="1">C11=OFFSET(C11,-1,0)</f>
        <v>0</v>
      </c>
      <c r="G11" s="11">
        <f ca="1">IF($F11,OFFSET(G11,-1,0),OFFSET(G11,-1,0)+1)</f>
        <v>1</v>
      </c>
      <c r="H11" s="11">
        <f ca="1">IF($F11,OFFSET(H11,-1,0)+1,1)</f>
        <v>1</v>
      </c>
      <c r="I11" s="11" t="str">
        <f ca="1">$G11&amp;$H11&amp;"0"</f>
        <v>110</v>
      </c>
      <c r="J11" s="11" t="str">
        <f ca="1">$G11&amp;$H11</f>
        <v>11</v>
      </c>
    </row>
    <row r="12" spans="2:13">
      <c r="C12" s="10" t="s">
        <v>395</v>
      </c>
      <c r="D12" s="10" t="s">
        <v>397</v>
      </c>
      <c r="E12" s="11" t="str">
        <f t="shared" ref="E12:E32" si="0">$C12&amp;"_"&amp;$D12</f>
        <v>Common_View</v>
      </c>
      <c r="F12" s="11" t="b">
        <f ca="1">C12=OFFSET(C12,-1,0)</f>
        <v>1</v>
      </c>
      <c r="G12" s="11">
        <f ca="1">IF($F12,OFFSET(G12,-1,0),OFFSET(G12,-1,0)+1)</f>
        <v>1</v>
      </c>
      <c r="H12" s="11">
        <f ca="1">IF($F12,OFFSET(H12,-1,0)+1,1)</f>
        <v>2</v>
      </c>
      <c r="I12" s="11" t="str">
        <f t="shared" ref="I12:I32" ca="1" si="1">$G12&amp;$H12&amp;"0"</f>
        <v>120</v>
      </c>
      <c r="J12" s="11" t="str">
        <f t="shared" ref="J12:J32" ca="1" si="2">$G12&amp;$H12</f>
        <v>12</v>
      </c>
    </row>
    <row r="13" spans="2:13">
      <c r="C13" s="10" t="s">
        <v>395</v>
      </c>
      <c r="D13" s="10" t="s">
        <v>398</v>
      </c>
      <c r="E13" s="11" t="str">
        <f t="shared" si="0"/>
        <v>Common_Edit</v>
      </c>
      <c r="F13" s="11" t="b">
        <f t="shared" ref="F13:F32" ca="1" si="3">C13=OFFSET(C13,-1,0)</f>
        <v>1</v>
      </c>
      <c r="G13" s="11">
        <f t="shared" ref="G13:G32" ca="1" si="4">IF($F13,OFFSET(G13,-1,0),OFFSET(G13,-1,0)+1)</f>
        <v>1</v>
      </c>
      <c r="H13" s="11">
        <f t="shared" ref="H13:H32" ca="1" si="5">IF($F13,OFFSET(H13,-1,0)+1,1)</f>
        <v>3</v>
      </c>
      <c r="I13" s="11" t="str">
        <f t="shared" ca="1" si="1"/>
        <v>130</v>
      </c>
      <c r="J13" s="11" t="str">
        <f t="shared" ca="1" si="2"/>
        <v>13</v>
      </c>
    </row>
    <row r="14" spans="2:13">
      <c r="C14" s="10" t="s">
        <v>399</v>
      </c>
      <c r="D14" s="10" t="s">
        <v>396</v>
      </c>
      <c r="E14" s="11" t="str">
        <f t="shared" si="0"/>
        <v>Doc_Analyze</v>
      </c>
      <c r="F14" s="11" t="b">
        <f t="shared" ca="1" si="3"/>
        <v>0</v>
      </c>
      <c r="G14" s="11">
        <f t="shared" ca="1" si="4"/>
        <v>2</v>
      </c>
      <c r="H14" s="11">
        <f t="shared" ca="1" si="5"/>
        <v>1</v>
      </c>
      <c r="I14" s="11" t="str">
        <f t="shared" ca="1" si="1"/>
        <v>210</v>
      </c>
      <c r="J14" s="11" t="str">
        <f t="shared" ca="1" si="2"/>
        <v>21</v>
      </c>
    </row>
    <row r="15" spans="2:13">
      <c r="C15" s="10" t="s">
        <v>399</v>
      </c>
      <c r="D15" s="10" t="s">
        <v>397</v>
      </c>
      <c r="E15" s="11" t="str">
        <f t="shared" si="0"/>
        <v>Doc_View</v>
      </c>
      <c r="F15" s="11" t="b">
        <f t="shared" ca="1" si="3"/>
        <v>1</v>
      </c>
      <c r="G15" s="11">
        <f t="shared" ca="1" si="4"/>
        <v>2</v>
      </c>
      <c r="H15" s="11">
        <f t="shared" ca="1" si="5"/>
        <v>2</v>
      </c>
      <c r="I15" s="11" t="str">
        <f t="shared" ca="1" si="1"/>
        <v>220</v>
      </c>
      <c r="J15" s="11" t="str">
        <f t="shared" ca="1" si="2"/>
        <v>22</v>
      </c>
    </row>
    <row r="16" spans="2:13">
      <c r="C16" s="10" t="s">
        <v>399</v>
      </c>
      <c r="D16" s="10" t="s">
        <v>398</v>
      </c>
      <c r="E16" s="11" t="str">
        <f t="shared" si="0"/>
        <v>Doc_Edit</v>
      </c>
      <c r="F16" s="11" t="b">
        <f t="shared" ca="1" si="3"/>
        <v>1</v>
      </c>
      <c r="G16" s="11">
        <f t="shared" ca="1" si="4"/>
        <v>2</v>
      </c>
      <c r="H16" s="11">
        <f t="shared" ca="1" si="5"/>
        <v>3</v>
      </c>
      <c r="I16" s="11" t="str">
        <f t="shared" ca="1" si="1"/>
        <v>230</v>
      </c>
      <c r="J16" s="11" t="str">
        <f t="shared" ca="1" si="2"/>
        <v>23</v>
      </c>
    </row>
    <row r="17" spans="3:10">
      <c r="C17" s="10" t="s">
        <v>400</v>
      </c>
      <c r="D17" s="10" t="s">
        <v>401</v>
      </c>
      <c r="E17" s="11" t="str">
        <f t="shared" si="0"/>
        <v>Music_Analyze</v>
      </c>
      <c r="F17" s="11" t="b">
        <f t="shared" ca="1" si="3"/>
        <v>0</v>
      </c>
      <c r="G17" s="11">
        <f t="shared" ca="1" si="4"/>
        <v>3</v>
      </c>
      <c r="H17" s="11">
        <f t="shared" ca="1" si="5"/>
        <v>1</v>
      </c>
      <c r="I17" s="11" t="str">
        <f t="shared" ca="1" si="1"/>
        <v>310</v>
      </c>
      <c r="J17" s="11" t="str">
        <f t="shared" ca="1" si="2"/>
        <v>31</v>
      </c>
    </row>
    <row r="18" spans="3:10">
      <c r="C18" s="10" t="s">
        <v>400</v>
      </c>
      <c r="D18" s="10" t="s">
        <v>402</v>
      </c>
      <c r="E18" s="11" t="str">
        <f t="shared" si="0"/>
        <v>Music_Record</v>
      </c>
      <c r="F18" s="11" t="b">
        <f t="shared" ca="1" si="3"/>
        <v>1</v>
      </c>
      <c r="G18" s="11">
        <f t="shared" ca="1" si="4"/>
        <v>3</v>
      </c>
      <c r="H18" s="11">
        <f t="shared" ca="1" si="5"/>
        <v>2</v>
      </c>
      <c r="I18" s="11" t="str">
        <f t="shared" ca="1" si="1"/>
        <v>320</v>
      </c>
      <c r="J18" s="11" t="str">
        <f t="shared" ca="1" si="2"/>
        <v>32</v>
      </c>
    </row>
    <row r="19" spans="3:10">
      <c r="C19" s="10" t="s">
        <v>400</v>
      </c>
      <c r="D19" s="10" t="s">
        <v>403</v>
      </c>
      <c r="E19" s="11" t="str">
        <f t="shared" si="0"/>
        <v>Music_Listen</v>
      </c>
      <c r="F19" s="11" t="b">
        <f t="shared" ca="1" si="3"/>
        <v>1</v>
      </c>
      <c r="G19" s="11">
        <f t="shared" ca="1" si="4"/>
        <v>3</v>
      </c>
      <c r="H19" s="11">
        <f t="shared" ca="1" si="5"/>
        <v>3</v>
      </c>
      <c r="I19" s="11" t="str">
        <f t="shared" ca="1" si="1"/>
        <v>330</v>
      </c>
      <c r="J19" s="11" t="str">
        <f t="shared" ca="1" si="2"/>
        <v>33</v>
      </c>
    </row>
    <row r="20" spans="3:10">
      <c r="C20" s="10" t="s">
        <v>400</v>
      </c>
      <c r="D20" s="10" t="s">
        <v>398</v>
      </c>
      <c r="E20" s="11" t="str">
        <f t="shared" si="0"/>
        <v>Music_Edit</v>
      </c>
      <c r="F20" s="11" t="b">
        <f t="shared" ca="1" si="3"/>
        <v>1</v>
      </c>
      <c r="G20" s="11">
        <f t="shared" ca="1" si="4"/>
        <v>3</v>
      </c>
      <c r="H20" s="11">
        <f t="shared" ca="1" si="5"/>
        <v>4</v>
      </c>
      <c r="I20" s="11" t="str">
        <f t="shared" ca="1" si="1"/>
        <v>340</v>
      </c>
      <c r="J20" s="11" t="str">
        <f t="shared" ca="1" si="2"/>
        <v>34</v>
      </c>
    </row>
    <row r="21" spans="3:10">
      <c r="C21" s="10" t="s">
        <v>404</v>
      </c>
      <c r="D21" s="10" t="s">
        <v>401</v>
      </c>
      <c r="E21" s="11" t="str">
        <f t="shared" si="0"/>
        <v>Movie_Analyze</v>
      </c>
      <c r="F21" s="11" t="b">
        <f t="shared" ca="1" si="3"/>
        <v>0</v>
      </c>
      <c r="G21" s="11">
        <f t="shared" ca="1" si="4"/>
        <v>4</v>
      </c>
      <c r="H21" s="11">
        <f t="shared" ca="1" si="5"/>
        <v>1</v>
      </c>
      <c r="I21" s="11" t="str">
        <f t="shared" ca="1" si="1"/>
        <v>410</v>
      </c>
      <c r="J21" s="11" t="str">
        <f t="shared" ca="1" si="2"/>
        <v>41</v>
      </c>
    </row>
    <row r="22" spans="3:10">
      <c r="C22" s="10" t="s">
        <v>404</v>
      </c>
      <c r="D22" s="10" t="s">
        <v>402</v>
      </c>
      <c r="E22" s="11" t="str">
        <f t="shared" si="0"/>
        <v>Movie_Record</v>
      </c>
      <c r="F22" s="11" t="b">
        <f t="shared" ca="1" si="3"/>
        <v>1</v>
      </c>
      <c r="G22" s="11">
        <f t="shared" ca="1" si="4"/>
        <v>4</v>
      </c>
      <c r="H22" s="11">
        <f t="shared" ca="1" si="5"/>
        <v>2</v>
      </c>
      <c r="I22" s="11" t="str">
        <f t="shared" ca="1" si="1"/>
        <v>420</v>
      </c>
      <c r="J22" s="11" t="str">
        <f t="shared" ca="1" si="2"/>
        <v>42</v>
      </c>
    </row>
    <row r="23" spans="3:10">
      <c r="C23" s="10" t="s">
        <v>404</v>
      </c>
      <c r="D23" s="10" t="s">
        <v>398</v>
      </c>
      <c r="E23" s="11" t="str">
        <f t="shared" si="0"/>
        <v>Movie_Edit</v>
      </c>
      <c r="F23" s="11" t="b">
        <f t="shared" ca="1" si="3"/>
        <v>1</v>
      </c>
      <c r="G23" s="11">
        <f t="shared" ca="1" si="4"/>
        <v>4</v>
      </c>
      <c r="H23" s="11">
        <f t="shared" ca="1" si="5"/>
        <v>3</v>
      </c>
      <c r="I23" s="11" t="str">
        <f t="shared" ca="1" si="1"/>
        <v>430</v>
      </c>
      <c r="J23" s="11" t="str">
        <f t="shared" ca="1" si="2"/>
        <v>43</v>
      </c>
    </row>
    <row r="24" spans="3:10">
      <c r="C24" s="10" t="s">
        <v>404</v>
      </c>
      <c r="D24" s="10" t="s">
        <v>397</v>
      </c>
      <c r="E24" s="11" t="str">
        <f t="shared" si="0"/>
        <v>Movie_View</v>
      </c>
      <c r="F24" s="11" t="b">
        <f t="shared" ca="1" si="3"/>
        <v>1</v>
      </c>
      <c r="G24" s="11">
        <f t="shared" ca="1" si="4"/>
        <v>4</v>
      </c>
      <c r="H24" s="11">
        <f t="shared" ca="1" si="5"/>
        <v>4</v>
      </c>
      <c r="I24" s="11" t="str">
        <f t="shared" ca="1" si="1"/>
        <v>440</v>
      </c>
      <c r="J24" s="11" t="str">
        <f t="shared" ca="1" si="2"/>
        <v>44</v>
      </c>
    </row>
    <row r="25" spans="3:10">
      <c r="C25" s="10" t="s">
        <v>405</v>
      </c>
      <c r="D25" s="10" t="s">
        <v>401</v>
      </c>
      <c r="E25" s="11" t="str">
        <f t="shared" si="0"/>
        <v>Picture_Analyze</v>
      </c>
      <c r="F25" s="11" t="b">
        <f t="shared" ca="1" si="3"/>
        <v>0</v>
      </c>
      <c r="G25" s="11">
        <f t="shared" ca="1" si="4"/>
        <v>5</v>
      </c>
      <c r="H25" s="11">
        <f t="shared" ca="1" si="5"/>
        <v>1</v>
      </c>
      <c r="I25" s="11" t="str">
        <f t="shared" ca="1" si="1"/>
        <v>510</v>
      </c>
      <c r="J25" s="11" t="str">
        <f t="shared" ca="1" si="2"/>
        <v>51</v>
      </c>
    </row>
    <row r="26" spans="3:10">
      <c r="C26" s="10" t="s">
        <v>405</v>
      </c>
      <c r="D26" s="10" t="s">
        <v>402</v>
      </c>
      <c r="E26" s="11" t="str">
        <f t="shared" si="0"/>
        <v>Picture_Record</v>
      </c>
      <c r="F26" s="11" t="b">
        <f t="shared" ca="1" si="3"/>
        <v>1</v>
      </c>
      <c r="G26" s="11">
        <f t="shared" ca="1" si="4"/>
        <v>5</v>
      </c>
      <c r="H26" s="11">
        <f t="shared" ca="1" si="5"/>
        <v>2</v>
      </c>
      <c r="I26" s="11" t="str">
        <f t="shared" ca="1" si="1"/>
        <v>520</v>
      </c>
      <c r="J26" s="11" t="str">
        <f t="shared" ca="1" si="2"/>
        <v>52</v>
      </c>
    </row>
    <row r="27" spans="3:10">
      <c r="C27" s="10" t="s">
        <v>405</v>
      </c>
      <c r="D27" s="10" t="s">
        <v>398</v>
      </c>
      <c r="E27" s="11" t="str">
        <f t="shared" si="0"/>
        <v>Picture_Edit</v>
      </c>
      <c r="F27" s="11" t="b">
        <f t="shared" ca="1" si="3"/>
        <v>1</v>
      </c>
      <c r="G27" s="11">
        <f t="shared" ca="1" si="4"/>
        <v>5</v>
      </c>
      <c r="H27" s="11">
        <f t="shared" ca="1" si="5"/>
        <v>3</v>
      </c>
      <c r="I27" s="11" t="str">
        <f t="shared" ca="1" si="1"/>
        <v>530</v>
      </c>
      <c r="J27" s="11" t="str">
        <f t="shared" ca="1" si="2"/>
        <v>53</v>
      </c>
    </row>
    <row r="28" spans="3:10">
      <c r="C28" s="10" t="s">
        <v>405</v>
      </c>
      <c r="D28" s="10" t="s">
        <v>397</v>
      </c>
      <c r="E28" s="11" t="str">
        <f t="shared" si="0"/>
        <v>Picture_View</v>
      </c>
      <c r="F28" s="11" t="b">
        <f t="shared" ca="1" si="3"/>
        <v>1</v>
      </c>
      <c r="G28" s="11">
        <f t="shared" ca="1" si="4"/>
        <v>5</v>
      </c>
      <c r="H28" s="11">
        <f t="shared" ca="1" si="5"/>
        <v>4</v>
      </c>
      <c r="I28" s="11" t="str">
        <f t="shared" ca="1" si="1"/>
        <v>540</v>
      </c>
      <c r="J28" s="11" t="str">
        <f t="shared" ca="1" si="2"/>
        <v>54</v>
      </c>
    </row>
    <row r="29" spans="3:10">
      <c r="C29" s="10" t="s">
        <v>406</v>
      </c>
      <c r="D29" s="10" t="s">
        <v>407</v>
      </c>
      <c r="E29" s="11" t="str">
        <f t="shared" si="0"/>
        <v>Network_Global</v>
      </c>
      <c r="F29" s="11" t="b">
        <f t="shared" ca="1" si="3"/>
        <v>0</v>
      </c>
      <c r="G29" s="11">
        <f t="shared" ca="1" si="4"/>
        <v>6</v>
      </c>
      <c r="H29" s="11">
        <f t="shared" ca="1" si="5"/>
        <v>1</v>
      </c>
      <c r="I29" s="11" t="str">
        <f t="shared" ca="1" si="1"/>
        <v>610</v>
      </c>
      <c r="J29" s="11" t="str">
        <f t="shared" ca="1" si="2"/>
        <v>61</v>
      </c>
    </row>
    <row r="30" spans="3:10">
      <c r="C30" s="10" t="s">
        <v>406</v>
      </c>
      <c r="D30" s="10" t="s">
        <v>408</v>
      </c>
      <c r="E30" s="11" t="str">
        <f t="shared" si="0"/>
        <v>Network_Local</v>
      </c>
      <c r="F30" s="11" t="b">
        <f t="shared" ca="1" si="3"/>
        <v>1</v>
      </c>
      <c r="G30" s="11">
        <f t="shared" ca="1" si="4"/>
        <v>6</v>
      </c>
      <c r="H30" s="11">
        <f t="shared" ca="1" si="5"/>
        <v>2</v>
      </c>
      <c r="I30" s="11" t="str">
        <f t="shared" ca="1" si="1"/>
        <v>620</v>
      </c>
      <c r="J30" s="11" t="str">
        <f t="shared" ca="1" si="2"/>
        <v>62</v>
      </c>
    </row>
    <row r="31" spans="3:10">
      <c r="C31" s="10" t="s">
        <v>409</v>
      </c>
      <c r="D31" s="10" t="s">
        <v>410</v>
      </c>
      <c r="E31" s="11" t="str">
        <f t="shared" si="0"/>
        <v>Utility_System</v>
      </c>
      <c r="F31" s="11" t="b">
        <f ca="1">C31=OFFSET(C31,-1,0)</f>
        <v>0</v>
      </c>
      <c r="G31" s="11">
        <f ca="1">IF($F31,OFFSET(G31,-1,0),OFFSET(G31,-1,0)+1)</f>
        <v>7</v>
      </c>
      <c r="H31" s="11">
        <f ca="1">IF($F31,OFFSET(H31,-1,0)+1,1)</f>
        <v>1</v>
      </c>
      <c r="I31" s="11" t="str">
        <f t="shared" ca="1" si="1"/>
        <v>710</v>
      </c>
      <c r="J31" s="11" t="str">
        <f t="shared" ca="1" si="2"/>
        <v>71</v>
      </c>
    </row>
    <row r="32" spans="3:10">
      <c r="C32" s="10" t="s">
        <v>409</v>
      </c>
      <c r="D32" s="10" t="s">
        <v>411</v>
      </c>
      <c r="E32" s="11" t="str">
        <f t="shared" si="0"/>
        <v>Utility_Other</v>
      </c>
      <c r="F32" s="11" t="b">
        <f t="shared" ca="1" si="3"/>
        <v>1</v>
      </c>
      <c r="G32" s="11">
        <f t="shared" ca="1" si="4"/>
        <v>7</v>
      </c>
      <c r="H32" s="11">
        <f t="shared" ca="1" si="5"/>
        <v>2</v>
      </c>
      <c r="I32" s="11" t="str">
        <f t="shared" ca="1" si="1"/>
        <v>720</v>
      </c>
      <c r="J32" s="11" t="str">
        <f t="shared" ca="1" si="2"/>
        <v>72</v>
      </c>
    </row>
    <row r="33" spans="3:10" ht="3.4" customHeight="1">
      <c r="C33" s="35"/>
      <c r="D33" s="35"/>
      <c r="E33" s="35"/>
      <c r="F33" s="35"/>
      <c r="G33" s="35"/>
      <c r="H33" s="35"/>
      <c r="I33" s="35"/>
      <c r="J33" s="35"/>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rgb="FFFFFF00"/>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A5" sqref="A5"/>
    </sheetView>
  </sheetViews>
  <sheetFormatPr defaultColWidth="3.83203125" defaultRowHeight="11.25"/>
  <cols>
    <col min="1" max="2" width="3.83203125" style="8"/>
    <col min="3" max="3" width="30.6640625" style="8" customWidth="1"/>
    <col min="4" max="4" width="52.33203125" style="8" bestFit="1" customWidth="1"/>
    <col min="5" max="11" width="6" style="8" customWidth="1"/>
    <col min="12" max="14" width="7.83203125" style="9" customWidth="1"/>
    <col min="15" max="15" width="9" style="9" bestFit="1" customWidth="1"/>
    <col min="16" max="16" width="10" style="8" bestFit="1" customWidth="1"/>
    <col min="17" max="18" width="10" style="8" customWidth="1"/>
    <col min="19" max="19" width="10" style="8" bestFit="1" customWidth="1"/>
    <col min="20" max="20" width="76.33203125" style="8" bestFit="1" customWidth="1"/>
    <col min="21" max="24" width="6" style="8" customWidth="1"/>
    <col min="25" max="16384" width="3.83203125" style="8"/>
  </cols>
  <sheetData>
    <row r="2" spans="2:20" s="68" customFormat="1">
      <c r="B2" s="68" t="s">
        <v>855</v>
      </c>
      <c r="L2" s="99"/>
      <c r="M2" s="99"/>
      <c r="N2" s="99"/>
      <c r="O2" s="99"/>
    </row>
    <row r="3" spans="2:20">
      <c r="E3" s="8" t="s">
        <v>856</v>
      </c>
    </row>
    <row r="4" spans="2:20">
      <c r="E4" s="8" t="s">
        <v>857</v>
      </c>
      <c r="F4" s="8" t="s">
        <v>858</v>
      </c>
    </row>
    <row r="5" spans="2:20">
      <c r="E5" s="8" t="s">
        <v>857</v>
      </c>
      <c r="F5" s="8" t="s">
        <v>857</v>
      </c>
      <c r="G5" s="8" t="s">
        <v>859</v>
      </c>
    </row>
    <row r="6" spans="2:20">
      <c r="E6" s="8" t="s">
        <v>857</v>
      </c>
      <c r="F6" s="8" t="s">
        <v>857</v>
      </c>
      <c r="G6" s="8" t="s">
        <v>857</v>
      </c>
      <c r="H6" s="8" t="s">
        <v>860</v>
      </c>
      <c r="L6" s="100"/>
    </row>
    <row r="7" spans="2:20">
      <c r="E7" s="8" t="s">
        <v>857</v>
      </c>
      <c r="F7" s="8" t="s">
        <v>857</v>
      </c>
      <c r="G7" s="8" t="s">
        <v>857</v>
      </c>
      <c r="H7" s="8" t="s">
        <v>857</v>
      </c>
      <c r="I7" s="8" t="s">
        <v>861</v>
      </c>
      <c r="L7" s="100"/>
    </row>
    <row r="8" spans="2:20">
      <c r="E8" s="8" t="s">
        <v>857</v>
      </c>
      <c r="F8" s="8" t="s">
        <v>857</v>
      </c>
      <c r="G8" s="8" t="s">
        <v>857</v>
      </c>
      <c r="H8" s="8" t="s">
        <v>857</v>
      </c>
      <c r="I8" s="8" t="s">
        <v>857</v>
      </c>
      <c r="J8" s="8" t="s">
        <v>862</v>
      </c>
      <c r="L8" s="100"/>
    </row>
    <row r="9" spans="2:20">
      <c r="E9" s="8" t="s">
        <v>857</v>
      </c>
      <c r="F9" s="8" t="s">
        <v>857</v>
      </c>
      <c r="G9" s="8" t="s">
        <v>857</v>
      </c>
      <c r="H9" s="8" t="s">
        <v>857</v>
      </c>
      <c r="I9" s="8" t="s">
        <v>857</v>
      </c>
      <c r="J9" s="8" t="s">
        <v>857</v>
      </c>
      <c r="K9" s="8" t="s">
        <v>863</v>
      </c>
      <c r="L9" s="100"/>
    </row>
    <row r="10" spans="2:20">
      <c r="E10" s="8" t="s">
        <v>864</v>
      </c>
      <c r="F10" s="8" t="s">
        <v>864</v>
      </c>
      <c r="G10" s="8" t="s">
        <v>864</v>
      </c>
      <c r="H10" s="8" t="s">
        <v>864</v>
      </c>
      <c r="I10" s="8" t="s">
        <v>864</v>
      </c>
      <c r="J10" s="8" t="s">
        <v>864</v>
      </c>
      <c r="K10" s="8" t="s">
        <v>864</v>
      </c>
      <c r="L10" s="100"/>
    </row>
    <row r="11" spans="2:20">
      <c r="E11" s="101" t="s">
        <v>865</v>
      </c>
      <c r="F11" s="101"/>
      <c r="G11" s="101"/>
      <c r="H11" s="101"/>
      <c r="I11" s="101"/>
      <c r="J11" s="101"/>
      <c r="K11" s="101"/>
      <c r="L11" s="101" t="s">
        <v>866</v>
      </c>
      <c r="M11" s="101"/>
      <c r="N11" s="101"/>
      <c r="O11" s="101"/>
      <c r="P11" s="101"/>
      <c r="Q11" s="101"/>
      <c r="R11" s="101"/>
      <c r="S11" s="101"/>
    </row>
    <row r="12" spans="2:20" ht="22.5">
      <c r="E12" s="102" t="s">
        <v>867</v>
      </c>
      <c r="F12" s="102" t="s">
        <v>868</v>
      </c>
      <c r="G12" s="103" t="s">
        <v>869</v>
      </c>
      <c r="H12" s="102" t="s">
        <v>870</v>
      </c>
      <c r="I12" s="102" t="s">
        <v>871</v>
      </c>
      <c r="J12" s="102" t="s">
        <v>872</v>
      </c>
      <c r="K12" s="103" t="s">
        <v>873</v>
      </c>
      <c r="L12" s="101" t="s">
        <v>874</v>
      </c>
      <c r="M12" s="101"/>
      <c r="N12" s="101"/>
      <c r="O12" s="101" t="s">
        <v>875</v>
      </c>
      <c r="P12" s="101"/>
      <c r="Q12" s="101"/>
      <c r="R12" s="101"/>
      <c r="S12" s="101"/>
    </row>
    <row r="13" spans="2:20" ht="22.5">
      <c r="C13" s="103" t="s">
        <v>876</v>
      </c>
      <c r="D13" s="103" t="s">
        <v>877</v>
      </c>
      <c r="E13" s="103" t="s">
        <v>878</v>
      </c>
      <c r="F13" s="103" t="s">
        <v>879</v>
      </c>
      <c r="G13" s="103" t="s">
        <v>880</v>
      </c>
      <c r="H13" s="103" t="s">
        <v>881</v>
      </c>
      <c r="I13" s="103" t="s">
        <v>882</v>
      </c>
      <c r="J13" s="103" t="s">
        <v>883</v>
      </c>
      <c r="K13" s="103" t="s">
        <v>884</v>
      </c>
      <c r="L13" s="103" t="s">
        <v>885</v>
      </c>
      <c r="M13" s="103" t="s">
        <v>886</v>
      </c>
      <c r="N13" s="103" t="s">
        <v>887</v>
      </c>
      <c r="O13" s="103" t="s">
        <v>888</v>
      </c>
      <c r="P13" s="103" t="s">
        <v>889</v>
      </c>
      <c r="Q13" s="103" t="s">
        <v>890</v>
      </c>
      <c r="R13" s="102" t="s">
        <v>891</v>
      </c>
      <c r="S13" s="103" t="s">
        <v>892</v>
      </c>
      <c r="T13" s="103" t="s">
        <v>893</v>
      </c>
    </row>
    <row r="14" spans="2:20">
      <c r="C14" s="104" t="s">
        <v>894</v>
      </c>
      <c r="D14" s="104" t="s">
        <v>895</v>
      </c>
      <c r="E14" s="105" t="s">
        <v>842</v>
      </c>
      <c r="F14" s="105" t="s">
        <v>896</v>
      </c>
      <c r="G14" s="105" t="s">
        <v>842</v>
      </c>
      <c r="H14" s="105" t="s">
        <v>896</v>
      </c>
      <c r="I14" s="105" t="s">
        <v>896</v>
      </c>
      <c r="J14" s="105" t="s">
        <v>842</v>
      </c>
      <c r="K14" s="105" t="s">
        <v>842</v>
      </c>
      <c r="L14" s="105" t="s">
        <v>897</v>
      </c>
      <c r="M14" s="105"/>
      <c r="N14" s="105"/>
      <c r="O14" s="105"/>
      <c r="P14" s="105"/>
      <c r="Q14" s="105"/>
      <c r="R14" s="105"/>
      <c r="S14" s="105"/>
      <c r="T14" s="104" t="s">
        <v>898</v>
      </c>
    </row>
    <row r="15" spans="2:20">
      <c r="C15" s="106" t="s">
        <v>899</v>
      </c>
      <c r="D15" s="106" t="s">
        <v>900</v>
      </c>
      <c r="E15" s="107" t="s">
        <v>901</v>
      </c>
      <c r="F15" s="107" t="s">
        <v>901</v>
      </c>
      <c r="G15" s="107" t="s">
        <v>901</v>
      </c>
      <c r="H15" s="107" t="s">
        <v>901</v>
      </c>
      <c r="I15" s="107"/>
      <c r="J15" s="107" t="s">
        <v>901</v>
      </c>
      <c r="K15" s="107" t="s">
        <v>901</v>
      </c>
      <c r="L15" s="107"/>
      <c r="M15" s="107"/>
      <c r="N15" s="107"/>
      <c r="O15" s="107"/>
      <c r="P15" s="107"/>
      <c r="Q15" s="107"/>
      <c r="R15" s="107"/>
      <c r="S15" s="107"/>
      <c r="T15" s="106" t="s">
        <v>902</v>
      </c>
    </row>
    <row r="16" spans="2:20">
      <c r="C16" s="104" t="s">
        <v>903</v>
      </c>
      <c r="D16" s="108" t="s">
        <v>904</v>
      </c>
      <c r="E16" s="109" t="s">
        <v>896</v>
      </c>
      <c r="F16" s="109" t="s">
        <v>905</v>
      </c>
      <c r="G16" s="105" t="s">
        <v>842</v>
      </c>
      <c r="H16" s="109" t="s">
        <v>905</v>
      </c>
      <c r="I16" s="109" t="s">
        <v>896</v>
      </c>
      <c r="J16" s="109" t="s">
        <v>905</v>
      </c>
      <c r="K16" s="109" t="s">
        <v>905</v>
      </c>
      <c r="L16" s="105" t="s">
        <v>897</v>
      </c>
      <c r="M16" s="105"/>
      <c r="N16" s="105"/>
      <c r="O16" s="105" t="s">
        <v>906</v>
      </c>
      <c r="P16" s="105"/>
      <c r="Q16" s="105"/>
      <c r="R16" s="105"/>
      <c r="S16" s="105"/>
      <c r="T16" s="104" t="s">
        <v>907</v>
      </c>
    </row>
    <row r="17" spans="3:20">
      <c r="C17" s="104" t="s">
        <v>908</v>
      </c>
      <c r="D17" s="108" t="s">
        <v>909</v>
      </c>
      <c r="E17" s="105" t="s">
        <v>842</v>
      </c>
      <c r="F17" s="105" t="s">
        <v>896</v>
      </c>
      <c r="G17" s="105" t="s">
        <v>842</v>
      </c>
      <c r="H17" s="105" t="s">
        <v>905</v>
      </c>
      <c r="I17" s="105" t="s">
        <v>896</v>
      </c>
      <c r="J17" s="105" t="s">
        <v>905</v>
      </c>
      <c r="K17" s="105" t="s">
        <v>905</v>
      </c>
      <c r="L17" s="105" t="s">
        <v>897</v>
      </c>
      <c r="M17" s="105"/>
      <c r="N17" s="105"/>
      <c r="O17" s="105"/>
      <c r="P17" s="105"/>
      <c r="Q17" s="105"/>
      <c r="R17" s="105"/>
      <c r="S17" s="105"/>
      <c r="T17" s="104" t="s">
        <v>898</v>
      </c>
    </row>
    <row r="18" spans="3:20">
      <c r="C18" s="104" t="s">
        <v>910</v>
      </c>
      <c r="D18" s="108" t="s">
        <v>911</v>
      </c>
      <c r="E18" s="105" t="s">
        <v>842</v>
      </c>
      <c r="F18" s="105" t="s">
        <v>896</v>
      </c>
      <c r="G18" s="105" t="s">
        <v>842</v>
      </c>
      <c r="H18" s="109" t="s">
        <v>905</v>
      </c>
      <c r="I18" s="109" t="s">
        <v>896</v>
      </c>
      <c r="J18" s="109" t="s">
        <v>905</v>
      </c>
      <c r="K18" s="105" t="s">
        <v>896</v>
      </c>
      <c r="L18" s="105"/>
      <c r="M18" s="105" t="s">
        <v>897</v>
      </c>
      <c r="N18" s="110" t="s">
        <v>906</v>
      </c>
      <c r="O18" s="105"/>
      <c r="P18" s="105"/>
      <c r="Q18" s="105"/>
      <c r="R18" s="105"/>
      <c r="S18" s="105"/>
      <c r="T18" s="104" t="s">
        <v>912</v>
      </c>
    </row>
    <row r="19" spans="3:20">
      <c r="C19" s="106" t="s">
        <v>913</v>
      </c>
      <c r="D19" s="106" t="s">
        <v>914</v>
      </c>
      <c r="E19" s="107" t="s">
        <v>901</v>
      </c>
      <c r="F19" s="107" t="s">
        <v>901</v>
      </c>
      <c r="G19" s="107" t="s">
        <v>901</v>
      </c>
      <c r="H19" s="107" t="s">
        <v>901</v>
      </c>
      <c r="I19" s="107"/>
      <c r="J19" s="107" t="s">
        <v>901</v>
      </c>
      <c r="K19" s="107" t="s">
        <v>901</v>
      </c>
      <c r="L19" s="107"/>
      <c r="M19" s="107"/>
      <c r="N19" s="107"/>
      <c r="O19" s="107"/>
      <c r="P19" s="107"/>
      <c r="Q19" s="107"/>
      <c r="R19" s="107"/>
      <c r="S19" s="107"/>
      <c r="T19" s="106" t="s">
        <v>902</v>
      </c>
    </row>
    <row r="20" spans="3:20">
      <c r="C20" s="104" t="s">
        <v>915</v>
      </c>
      <c r="D20" s="108" t="s">
        <v>916</v>
      </c>
      <c r="E20" s="105" t="s">
        <v>842</v>
      </c>
      <c r="F20" s="105" t="s">
        <v>896</v>
      </c>
      <c r="G20" s="109" t="s">
        <v>905</v>
      </c>
      <c r="H20" s="109" t="s">
        <v>905</v>
      </c>
      <c r="I20" s="109" t="s">
        <v>896</v>
      </c>
      <c r="J20" s="109" t="s">
        <v>905</v>
      </c>
      <c r="K20" s="105" t="s">
        <v>842</v>
      </c>
      <c r="L20" s="105"/>
      <c r="M20" s="105" t="s">
        <v>897</v>
      </c>
      <c r="N20" s="110" t="s">
        <v>906</v>
      </c>
      <c r="O20" s="105"/>
      <c r="P20" s="105"/>
      <c r="Q20" s="105"/>
      <c r="R20" s="105"/>
      <c r="S20" s="105"/>
      <c r="T20" s="104" t="s">
        <v>917</v>
      </c>
    </row>
    <row r="21" spans="3:20">
      <c r="C21" s="106" t="s">
        <v>918</v>
      </c>
      <c r="D21" s="106" t="s">
        <v>919</v>
      </c>
      <c r="E21" s="107" t="s">
        <v>901</v>
      </c>
      <c r="F21" s="107" t="s">
        <v>901</v>
      </c>
      <c r="G21" s="107" t="s">
        <v>901</v>
      </c>
      <c r="H21" s="107" t="s">
        <v>901</v>
      </c>
      <c r="I21" s="107"/>
      <c r="J21" s="107" t="s">
        <v>901</v>
      </c>
      <c r="K21" s="107" t="s">
        <v>901</v>
      </c>
      <c r="L21" s="107"/>
      <c r="M21" s="107"/>
      <c r="N21" s="107"/>
      <c r="O21" s="107"/>
      <c r="P21" s="107"/>
      <c r="Q21" s="107"/>
      <c r="R21" s="107"/>
      <c r="S21" s="107"/>
      <c r="T21" s="106" t="s">
        <v>902</v>
      </c>
    </row>
    <row r="22" spans="3:20">
      <c r="C22" s="104" t="s">
        <v>920</v>
      </c>
      <c r="D22" s="104" t="s">
        <v>921</v>
      </c>
      <c r="E22" s="105" t="s">
        <v>842</v>
      </c>
      <c r="F22" s="105" t="s">
        <v>896</v>
      </c>
      <c r="G22" s="109" t="s">
        <v>905</v>
      </c>
      <c r="H22" s="109" t="s">
        <v>905</v>
      </c>
      <c r="I22" s="109" t="s">
        <v>896</v>
      </c>
      <c r="J22" s="109" t="s">
        <v>905</v>
      </c>
      <c r="K22" s="105" t="s">
        <v>842</v>
      </c>
      <c r="L22" s="105"/>
      <c r="M22" s="105" t="s">
        <v>897</v>
      </c>
      <c r="N22" s="110" t="s">
        <v>906</v>
      </c>
      <c r="O22" s="105"/>
      <c r="P22" s="104"/>
      <c r="Q22" s="104"/>
      <c r="R22" s="104"/>
      <c r="S22" s="104"/>
      <c r="T22" s="104"/>
    </row>
    <row r="23" spans="3:20">
      <c r="C23" s="106" t="s">
        <v>922</v>
      </c>
      <c r="D23" s="106" t="s">
        <v>923</v>
      </c>
      <c r="E23" s="107" t="s">
        <v>901</v>
      </c>
      <c r="F23" s="107" t="s">
        <v>901</v>
      </c>
      <c r="G23" s="107" t="s">
        <v>901</v>
      </c>
      <c r="H23" s="107" t="s">
        <v>901</v>
      </c>
      <c r="I23" s="107"/>
      <c r="J23" s="107" t="s">
        <v>901</v>
      </c>
      <c r="K23" s="107" t="s">
        <v>901</v>
      </c>
      <c r="L23" s="107"/>
      <c r="M23" s="107"/>
      <c r="N23" s="107"/>
      <c r="O23" s="107"/>
      <c r="P23" s="107"/>
      <c r="Q23" s="107"/>
      <c r="R23" s="107"/>
      <c r="S23" s="107"/>
      <c r="T23" s="106" t="s">
        <v>902</v>
      </c>
    </row>
    <row r="24" spans="3:20">
      <c r="C24" s="104" t="s">
        <v>924</v>
      </c>
      <c r="D24" s="104" t="s">
        <v>925</v>
      </c>
      <c r="E24" s="105" t="s">
        <v>842</v>
      </c>
      <c r="F24" s="105" t="s">
        <v>896</v>
      </c>
      <c r="G24" s="109" t="s">
        <v>905</v>
      </c>
      <c r="H24" s="109" t="s">
        <v>905</v>
      </c>
      <c r="I24" s="109" t="s">
        <v>896</v>
      </c>
      <c r="J24" s="109" t="s">
        <v>905</v>
      </c>
      <c r="K24" s="105" t="s">
        <v>842</v>
      </c>
      <c r="L24" s="105"/>
      <c r="M24" s="105" t="s">
        <v>897</v>
      </c>
      <c r="N24" s="110" t="s">
        <v>906</v>
      </c>
      <c r="O24" s="105"/>
      <c r="P24" s="104"/>
      <c r="Q24" s="104"/>
      <c r="R24" s="104"/>
      <c r="S24" s="104"/>
      <c r="T24" s="104"/>
    </row>
    <row r="25" spans="3:20">
      <c r="C25" s="104" t="s">
        <v>926</v>
      </c>
      <c r="D25" s="104" t="s">
        <v>927</v>
      </c>
      <c r="E25" s="105" t="s">
        <v>842</v>
      </c>
      <c r="F25" s="105" t="s">
        <v>896</v>
      </c>
      <c r="G25" s="109" t="s">
        <v>905</v>
      </c>
      <c r="H25" s="109" t="s">
        <v>905</v>
      </c>
      <c r="I25" s="109" t="s">
        <v>896</v>
      </c>
      <c r="J25" s="109" t="s">
        <v>905</v>
      </c>
      <c r="K25" s="105" t="s">
        <v>842</v>
      </c>
      <c r="L25" s="105"/>
      <c r="M25" s="105" t="s">
        <v>897</v>
      </c>
      <c r="N25" s="110" t="s">
        <v>906</v>
      </c>
      <c r="O25" s="105"/>
      <c r="P25" s="104"/>
      <c r="Q25" s="104"/>
      <c r="R25" s="104"/>
      <c r="S25" s="104"/>
      <c r="T25" s="104"/>
    </row>
    <row r="26" spans="3:20">
      <c r="C26" s="104" t="s">
        <v>928</v>
      </c>
      <c r="D26" s="104" t="s">
        <v>929</v>
      </c>
      <c r="E26" s="105" t="s">
        <v>842</v>
      </c>
      <c r="F26" s="105" t="s">
        <v>896</v>
      </c>
      <c r="G26" s="109" t="s">
        <v>905</v>
      </c>
      <c r="H26" s="109" t="s">
        <v>905</v>
      </c>
      <c r="I26" s="109" t="s">
        <v>896</v>
      </c>
      <c r="J26" s="109" t="s">
        <v>905</v>
      </c>
      <c r="K26" s="105" t="s">
        <v>842</v>
      </c>
      <c r="L26" s="105"/>
      <c r="M26" s="105" t="s">
        <v>897</v>
      </c>
      <c r="N26" s="110" t="s">
        <v>906</v>
      </c>
      <c r="O26" s="105"/>
      <c r="P26" s="104"/>
      <c r="Q26" s="104"/>
      <c r="R26" s="104"/>
      <c r="S26" s="104"/>
      <c r="T26" s="104"/>
    </row>
    <row r="27" spans="3:20">
      <c r="C27" s="104" t="s">
        <v>930</v>
      </c>
      <c r="D27" s="104" t="s">
        <v>931</v>
      </c>
      <c r="E27" s="105" t="s">
        <v>842</v>
      </c>
      <c r="F27" s="105" t="s">
        <v>896</v>
      </c>
      <c r="G27" s="109" t="s">
        <v>905</v>
      </c>
      <c r="H27" s="109" t="s">
        <v>905</v>
      </c>
      <c r="I27" s="109" t="s">
        <v>896</v>
      </c>
      <c r="J27" s="109" t="s">
        <v>905</v>
      </c>
      <c r="K27" s="105" t="s">
        <v>842</v>
      </c>
      <c r="L27" s="105"/>
      <c r="M27" s="105" t="s">
        <v>897</v>
      </c>
      <c r="N27" s="110" t="s">
        <v>906</v>
      </c>
      <c r="O27" s="105"/>
      <c r="P27" s="104"/>
      <c r="Q27" s="104"/>
      <c r="R27" s="104"/>
      <c r="S27" s="104"/>
      <c r="T27" s="104"/>
    </row>
    <row r="28" spans="3:20">
      <c r="C28" s="106" t="s">
        <v>932</v>
      </c>
      <c r="D28" s="106" t="s">
        <v>933</v>
      </c>
      <c r="E28" s="107" t="s">
        <v>901</v>
      </c>
      <c r="F28" s="107" t="s">
        <v>901</v>
      </c>
      <c r="G28" s="107" t="s">
        <v>901</v>
      </c>
      <c r="H28" s="107" t="s">
        <v>901</v>
      </c>
      <c r="I28" s="107"/>
      <c r="J28" s="107" t="s">
        <v>901</v>
      </c>
      <c r="K28" s="107" t="s">
        <v>901</v>
      </c>
      <c r="L28" s="107"/>
      <c r="M28" s="107"/>
      <c r="N28" s="107"/>
      <c r="O28" s="107"/>
      <c r="P28" s="107"/>
      <c r="Q28" s="107"/>
      <c r="R28" s="107"/>
      <c r="S28" s="107"/>
      <c r="T28" s="106" t="s">
        <v>934</v>
      </c>
    </row>
    <row r="29" spans="3:20">
      <c r="C29" s="104" t="s">
        <v>935</v>
      </c>
      <c r="D29" s="104" t="s">
        <v>936</v>
      </c>
      <c r="E29" s="105" t="s">
        <v>896</v>
      </c>
      <c r="F29" s="105" t="s">
        <v>896</v>
      </c>
      <c r="G29" s="105" t="s">
        <v>842</v>
      </c>
      <c r="H29" s="109" t="s">
        <v>905</v>
      </c>
      <c r="I29" s="109" t="s">
        <v>896</v>
      </c>
      <c r="J29" s="109" t="s">
        <v>896</v>
      </c>
      <c r="K29" s="109" t="s">
        <v>905</v>
      </c>
      <c r="L29" s="105" t="s">
        <v>897</v>
      </c>
      <c r="M29" s="105"/>
      <c r="N29" s="110" t="s">
        <v>906</v>
      </c>
      <c r="O29" s="105"/>
      <c r="P29" s="105"/>
      <c r="Q29" s="105"/>
      <c r="R29" s="105"/>
      <c r="S29" s="105"/>
      <c r="T29" s="104" t="s">
        <v>937</v>
      </c>
    </row>
    <row r="30" spans="3:20">
      <c r="C30" s="104" t="s">
        <v>938</v>
      </c>
      <c r="D30" s="104" t="s">
        <v>33</v>
      </c>
      <c r="E30" s="109" t="s">
        <v>905</v>
      </c>
      <c r="F30" s="109" t="s">
        <v>896</v>
      </c>
      <c r="G30" s="105" t="s">
        <v>842</v>
      </c>
      <c r="H30" s="109" t="s">
        <v>905</v>
      </c>
      <c r="I30" s="109" t="s">
        <v>896</v>
      </c>
      <c r="J30" s="109" t="s">
        <v>896</v>
      </c>
      <c r="K30" s="109" t="s">
        <v>905</v>
      </c>
      <c r="L30" s="105" t="s">
        <v>897</v>
      </c>
      <c r="M30" s="105"/>
      <c r="N30" s="105"/>
      <c r="O30" s="105"/>
      <c r="P30" s="105"/>
      <c r="Q30" s="105"/>
      <c r="R30" s="105"/>
      <c r="S30" s="105" t="s">
        <v>906</v>
      </c>
      <c r="T30" s="104" t="s">
        <v>939</v>
      </c>
    </row>
    <row r="31" spans="3:20">
      <c r="C31" s="104" t="s">
        <v>940</v>
      </c>
      <c r="D31" s="104" t="s">
        <v>941</v>
      </c>
      <c r="E31" s="109" t="s">
        <v>905</v>
      </c>
      <c r="F31" s="109" t="s">
        <v>896</v>
      </c>
      <c r="G31" s="105" t="s">
        <v>842</v>
      </c>
      <c r="H31" s="109" t="s">
        <v>905</v>
      </c>
      <c r="I31" s="109" t="s">
        <v>896</v>
      </c>
      <c r="J31" s="109" t="s">
        <v>896</v>
      </c>
      <c r="K31" s="109" t="s">
        <v>905</v>
      </c>
      <c r="L31" s="105" t="s">
        <v>897</v>
      </c>
      <c r="M31" s="105"/>
      <c r="N31" s="105"/>
      <c r="O31" s="105"/>
      <c r="P31" s="105"/>
      <c r="Q31" s="105"/>
      <c r="R31" s="105"/>
      <c r="S31" s="105" t="s">
        <v>906</v>
      </c>
      <c r="T31" s="104" t="s">
        <v>939</v>
      </c>
    </row>
    <row r="32" spans="3:20">
      <c r="C32" s="104" t="s">
        <v>942</v>
      </c>
      <c r="D32" s="104" t="s">
        <v>34</v>
      </c>
      <c r="E32" s="109" t="s">
        <v>905</v>
      </c>
      <c r="F32" s="109" t="s">
        <v>896</v>
      </c>
      <c r="G32" s="105" t="s">
        <v>842</v>
      </c>
      <c r="H32" s="109" t="s">
        <v>905</v>
      </c>
      <c r="I32" s="109" t="s">
        <v>896</v>
      </c>
      <c r="J32" s="109" t="s">
        <v>896</v>
      </c>
      <c r="K32" s="109" t="s">
        <v>905</v>
      </c>
      <c r="L32" s="105" t="s">
        <v>897</v>
      </c>
      <c r="M32" s="105"/>
      <c r="N32" s="105"/>
      <c r="O32" s="105"/>
      <c r="P32" s="105"/>
      <c r="Q32" s="105"/>
      <c r="R32" s="105"/>
      <c r="S32" s="105" t="s">
        <v>906</v>
      </c>
      <c r="T32" s="104" t="s">
        <v>939</v>
      </c>
    </row>
    <row r="33" spans="3:20">
      <c r="C33" s="104" t="s">
        <v>943</v>
      </c>
      <c r="D33" s="104" t="s">
        <v>944</v>
      </c>
      <c r="E33" s="109" t="s">
        <v>905</v>
      </c>
      <c r="F33" s="105" t="s">
        <v>842</v>
      </c>
      <c r="G33" s="105" t="s">
        <v>842</v>
      </c>
      <c r="H33" s="109" t="s">
        <v>905</v>
      </c>
      <c r="I33" s="109" t="s">
        <v>896</v>
      </c>
      <c r="J33" s="109" t="s">
        <v>905</v>
      </c>
      <c r="K33" s="109" t="s">
        <v>896</v>
      </c>
      <c r="L33" s="105" t="s">
        <v>897</v>
      </c>
      <c r="M33" s="105"/>
      <c r="N33" s="110" t="s">
        <v>906</v>
      </c>
      <c r="O33" s="105"/>
      <c r="P33" s="104"/>
      <c r="Q33" s="105"/>
      <c r="R33" s="105" t="s">
        <v>906</v>
      </c>
      <c r="S33" s="105"/>
      <c r="T33" s="104" t="s">
        <v>945</v>
      </c>
    </row>
    <row r="34" spans="3:20">
      <c r="C34" s="104" t="s">
        <v>946</v>
      </c>
      <c r="D34" s="104" t="s">
        <v>944</v>
      </c>
      <c r="E34" s="105" t="s">
        <v>842</v>
      </c>
      <c r="F34" s="105" t="s">
        <v>842</v>
      </c>
      <c r="G34" s="105" t="s">
        <v>842</v>
      </c>
      <c r="H34" s="109" t="s">
        <v>905</v>
      </c>
      <c r="I34" s="109" t="s">
        <v>896</v>
      </c>
      <c r="J34" s="109" t="s">
        <v>905</v>
      </c>
      <c r="K34" s="105" t="s">
        <v>896</v>
      </c>
      <c r="L34" s="105" t="s">
        <v>897</v>
      </c>
      <c r="M34" s="105"/>
      <c r="N34" s="110" t="s">
        <v>906</v>
      </c>
      <c r="O34" s="105"/>
      <c r="P34" s="104"/>
      <c r="Q34" s="105"/>
      <c r="R34" s="105"/>
      <c r="S34" s="105"/>
      <c r="T34" s="104" t="s">
        <v>947</v>
      </c>
    </row>
    <row r="35" spans="3:20">
      <c r="C35" s="104" t="s">
        <v>948</v>
      </c>
      <c r="D35" s="104" t="s">
        <v>949</v>
      </c>
      <c r="E35" s="109" t="s">
        <v>905</v>
      </c>
      <c r="F35" s="105" t="s">
        <v>842</v>
      </c>
      <c r="G35" s="105" t="s">
        <v>842</v>
      </c>
      <c r="H35" s="109" t="s">
        <v>905</v>
      </c>
      <c r="I35" s="109" t="s">
        <v>896</v>
      </c>
      <c r="J35" s="109" t="s">
        <v>905</v>
      </c>
      <c r="K35" s="109" t="s">
        <v>842</v>
      </c>
      <c r="L35" s="105" t="s">
        <v>897</v>
      </c>
      <c r="M35" s="105"/>
      <c r="N35" s="110" t="s">
        <v>906</v>
      </c>
      <c r="O35" s="105"/>
      <c r="P35" s="104"/>
      <c r="Q35" s="105"/>
      <c r="R35" s="110" t="s">
        <v>906</v>
      </c>
      <c r="S35" s="104"/>
      <c r="T35" s="104" t="s">
        <v>945</v>
      </c>
    </row>
    <row r="36" spans="3:20">
      <c r="C36" s="104" t="s">
        <v>950</v>
      </c>
      <c r="D36" s="104" t="s">
        <v>949</v>
      </c>
      <c r="E36" s="105" t="s">
        <v>842</v>
      </c>
      <c r="F36" s="105" t="s">
        <v>842</v>
      </c>
      <c r="G36" s="105" t="s">
        <v>842</v>
      </c>
      <c r="H36" s="109" t="s">
        <v>905</v>
      </c>
      <c r="I36" s="109" t="s">
        <v>896</v>
      </c>
      <c r="J36" s="109" t="s">
        <v>905</v>
      </c>
      <c r="K36" s="105" t="s">
        <v>842</v>
      </c>
      <c r="L36" s="105" t="s">
        <v>897</v>
      </c>
      <c r="M36" s="105"/>
      <c r="N36" s="110" t="s">
        <v>906</v>
      </c>
      <c r="O36" s="105"/>
      <c r="P36" s="104"/>
      <c r="Q36" s="105"/>
      <c r="R36" s="105"/>
      <c r="S36" s="105"/>
      <c r="T36" s="104" t="s">
        <v>947</v>
      </c>
    </row>
    <row r="37" spans="3:20">
      <c r="C37" s="104" t="s">
        <v>951</v>
      </c>
      <c r="D37" s="104" t="s">
        <v>952</v>
      </c>
      <c r="E37" s="109" t="s">
        <v>905</v>
      </c>
      <c r="F37" s="105" t="s">
        <v>842</v>
      </c>
      <c r="G37" s="105" t="s">
        <v>842</v>
      </c>
      <c r="H37" s="109" t="s">
        <v>905</v>
      </c>
      <c r="I37" s="109" t="s">
        <v>896</v>
      </c>
      <c r="J37" s="109" t="s">
        <v>905</v>
      </c>
      <c r="K37" s="109" t="s">
        <v>896</v>
      </c>
      <c r="L37" s="105" t="s">
        <v>897</v>
      </c>
      <c r="M37" s="105"/>
      <c r="N37" s="105"/>
      <c r="O37" s="105"/>
      <c r="P37" s="104"/>
      <c r="Q37" s="105"/>
      <c r="R37" s="105" t="s">
        <v>906</v>
      </c>
      <c r="S37" s="104"/>
      <c r="T37" s="104" t="s">
        <v>953</v>
      </c>
    </row>
    <row r="38" spans="3:20">
      <c r="C38" s="104" t="s">
        <v>954</v>
      </c>
      <c r="D38" s="104" t="s">
        <v>955</v>
      </c>
      <c r="E38" s="109" t="s">
        <v>905</v>
      </c>
      <c r="F38" s="105" t="s">
        <v>842</v>
      </c>
      <c r="G38" s="105" t="s">
        <v>842</v>
      </c>
      <c r="H38" s="109" t="s">
        <v>905</v>
      </c>
      <c r="I38" s="109" t="s">
        <v>896</v>
      </c>
      <c r="J38" s="109" t="s">
        <v>905</v>
      </c>
      <c r="K38" s="109" t="s">
        <v>896</v>
      </c>
      <c r="L38" s="105" t="s">
        <v>897</v>
      </c>
      <c r="M38" s="105"/>
      <c r="N38" s="105"/>
      <c r="O38" s="105"/>
      <c r="P38" s="104"/>
      <c r="Q38" s="105"/>
      <c r="R38" s="105" t="s">
        <v>906</v>
      </c>
      <c r="S38" s="104"/>
      <c r="T38" s="104" t="s">
        <v>953</v>
      </c>
    </row>
    <row r="39" spans="3:20">
      <c r="C39" s="104" t="s">
        <v>956</v>
      </c>
      <c r="D39" s="104" t="s">
        <v>957</v>
      </c>
      <c r="E39" s="109" t="s">
        <v>905</v>
      </c>
      <c r="F39" s="105" t="s">
        <v>842</v>
      </c>
      <c r="G39" s="105" t="s">
        <v>842</v>
      </c>
      <c r="H39" s="109" t="s">
        <v>905</v>
      </c>
      <c r="I39" s="105" t="s">
        <v>842</v>
      </c>
      <c r="J39" s="109" t="s">
        <v>905</v>
      </c>
      <c r="K39" s="105" t="s">
        <v>842</v>
      </c>
      <c r="L39" s="105" t="s">
        <v>897</v>
      </c>
      <c r="M39" s="105"/>
      <c r="N39" s="105"/>
      <c r="O39" s="105"/>
      <c r="P39" s="104"/>
      <c r="Q39" s="105"/>
      <c r="R39" s="105" t="s">
        <v>906</v>
      </c>
      <c r="S39" s="104"/>
      <c r="T39" s="104" t="s">
        <v>953</v>
      </c>
    </row>
    <row r="40" spans="3:20" ht="22.5">
      <c r="C40" s="104" t="s">
        <v>958</v>
      </c>
      <c r="D40" s="108" t="s">
        <v>959</v>
      </c>
      <c r="E40" s="105" t="s">
        <v>842</v>
      </c>
      <c r="F40" s="105" t="s">
        <v>842</v>
      </c>
      <c r="G40" s="109" t="s">
        <v>905</v>
      </c>
      <c r="H40" s="105" t="s">
        <v>905</v>
      </c>
      <c r="I40" s="105" t="s">
        <v>896</v>
      </c>
      <c r="J40" s="109" t="s">
        <v>896</v>
      </c>
      <c r="K40" s="105" t="s">
        <v>842</v>
      </c>
      <c r="L40" s="105"/>
      <c r="M40" s="105"/>
      <c r="N40" s="105" t="s">
        <v>897</v>
      </c>
      <c r="O40" s="105"/>
      <c r="P40" s="105"/>
      <c r="Q40" s="105"/>
      <c r="R40" s="105"/>
      <c r="S40" s="105"/>
      <c r="T40" s="111" t="s">
        <v>960</v>
      </c>
    </row>
    <row r="41" spans="3:20">
      <c r="C41" s="104" t="s">
        <v>961</v>
      </c>
      <c r="D41" s="104" t="s">
        <v>962</v>
      </c>
      <c r="E41" s="105" t="s">
        <v>842</v>
      </c>
      <c r="F41" s="105" t="s">
        <v>842</v>
      </c>
      <c r="G41" s="109" t="s">
        <v>905</v>
      </c>
      <c r="H41" s="105" t="s">
        <v>905</v>
      </c>
      <c r="I41" s="105" t="s">
        <v>896</v>
      </c>
      <c r="J41" s="109" t="s">
        <v>896</v>
      </c>
      <c r="K41" s="105" t="s">
        <v>842</v>
      </c>
      <c r="L41" s="105"/>
      <c r="M41" s="105"/>
      <c r="N41" s="105" t="s">
        <v>897</v>
      </c>
      <c r="O41" s="105"/>
      <c r="P41" s="105"/>
      <c r="Q41" s="105"/>
      <c r="R41" s="105"/>
      <c r="S41" s="105"/>
      <c r="T41" s="111" t="s">
        <v>960</v>
      </c>
    </row>
    <row r="42" spans="3:20">
      <c r="C42" s="104" t="s">
        <v>963</v>
      </c>
      <c r="D42" s="104" t="s">
        <v>964</v>
      </c>
      <c r="E42" s="105" t="s">
        <v>842</v>
      </c>
      <c r="F42" s="105" t="s">
        <v>842</v>
      </c>
      <c r="G42" s="109" t="s">
        <v>896</v>
      </c>
      <c r="H42" s="109" t="s">
        <v>896</v>
      </c>
      <c r="I42" s="109" t="s">
        <v>896</v>
      </c>
      <c r="J42" s="109" t="s">
        <v>896</v>
      </c>
      <c r="K42" s="105" t="s">
        <v>842</v>
      </c>
      <c r="L42" s="105"/>
      <c r="M42" s="105" t="s">
        <v>897</v>
      </c>
      <c r="N42" s="110" t="s">
        <v>906</v>
      </c>
      <c r="O42" s="105"/>
      <c r="P42" s="105"/>
      <c r="Q42" s="105"/>
      <c r="R42" s="105"/>
      <c r="S42" s="105"/>
      <c r="T42" s="104" t="s">
        <v>965</v>
      </c>
    </row>
    <row r="43" spans="3:20">
      <c r="C43" s="104" t="s">
        <v>966</v>
      </c>
      <c r="D43" s="104" t="s">
        <v>967</v>
      </c>
      <c r="E43" s="105" t="s">
        <v>842</v>
      </c>
      <c r="F43" s="105" t="s">
        <v>842</v>
      </c>
      <c r="G43" s="109" t="s">
        <v>896</v>
      </c>
      <c r="H43" s="109" t="s">
        <v>896</v>
      </c>
      <c r="I43" s="109" t="s">
        <v>896</v>
      </c>
      <c r="J43" s="109" t="s">
        <v>896</v>
      </c>
      <c r="K43" s="105" t="s">
        <v>842</v>
      </c>
      <c r="L43" s="105"/>
      <c r="M43" s="105" t="s">
        <v>897</v>
      </c>
      <c r="N43" s="110" t="s">
        <v>906</v>
      </c>
      <c r="O43" s="105"/>
      <c r="P43" s="105"/>
      <c r="Q43" s="105"/>
      <c r="R43" s="105"/>
      <c r="S43" s="105"/>
      <c r="T43" s="104" t="s">
        <v>968</v>
      </c>
    </row>
    <row r="44" spans="3:20">
      <c r="P44" s="9"/>
      <c r="Q44" s="9"/>
      <c r="R44" s="9"/>
      <c r="S44" s="9"/>
    </row>
    <row r="45" spans="3:20">
      <c r="C45" s="8" t="s">
        <v>969</v>
      </c>
    </row>
    <row r="46" spans="3:20">
      <c r="C46" s="112" t="s">
        <v>970</v>
      </c>
    </row>
    <row r="49" spans="2:11">
      <c r="B49" s="68" t="s">
        <v>971</v>
      </c>
    </row>
    <row r="50" spans="2:11">
      <c r="D50" s="104" t="s">
        <v>972</v>
      </c>
      <c r="E50" s="105" t="s">
        <v>842</v>
      </c>
      <c r="F50" s="105" t="s">
        <v>842</v>
      </c>
      <c r="G50" s="105" t="s">
        <v>905</v>
      </c>
      <c r="H50" s="105" t="s">
        <v>905</v>
      </c>
      <c r="I50" s="105" t="s">
        <v>905</v>
      </c>
      <c r="J50" s="105" t="s">
        <v>905</v>
      </c>
      <c r="K50" s="105" t="s">
        <v>842</v>
      </c>
    </row>
    <row r="51" spans="2:11">
      <c r="D51" s="104" t="s">
        <v>887</v>
      </c>
      <c r="E51" s="105" t="s">
        <v>842</v>
      </c>
      <c r="F51" s="105" t="s">
        <v>842</v>
      </c>
      <c r="G51" s="105" t="s">
        <v>905</v>
      </c>
      <c r="H51" s="105" t="s">
        <v>905</v>
      </c>
      <c r="I51" s="105" t="s">
        <v>905</v>
      </c>
      <c r="J51" s="105" t="s">
        <v>905</v>
      </c>
      <c r="K51" s="105" t="s">
        <v>842</v>
      </c>
    </row>
    <row r="52" spans="2:11">
      <c r="D52" s="104" t="s">
        <v>106</v>
      </c>
      <c r="E52" s="105" t="s">
        <v>905</v>
      </c>
      <c r="F52" s="105" t="s">
        <v>905</v>
      </c>
      <c r="G52" s="105" t="s">
        <v>905</v>
      </c>
      <c r="H52" s="105" t="s">
        <v>905</v>
      </c>
      <c r="I52" s="105" t="s">
        <v>905</v>
      </c>
      <c r="J52" s="105" t="s">
        <v>905</v>
      </c>
      <c r="K52" s="105" t="s">
        <v>896</v>
      </c>
    </row>
    <row r="53" spans="2:11">
      <c r="D53" s="104" t="s">
        <v>845</v>
      </c>
      <c r="E53" s="105" t="s">
        <v>905</v>
      </c>
      <c r="F53" s="105" t="s">
        <v>905</v>
      </c>
      <c r="G53" s="105" t="s">
        <v>905</v>
      </c>
      <c r="H53" s="105" t="s">
        <v>905</v>
      </c>
      <c r="I53" s="105" t="s">
        <v>905</v>
      </c>
      <c r="J53" s="105" t="s">
        <v>905</v>
      </c>
      <c r="K53" s="105" t="s">
        <v>896</v>
      </c>
    </row>
    <row r="54" spans="2:11">
      <c r="D54" s="104" t="s">
        <v>973</v>
      </c>
      <c r="E54" s="105" t="s">
        <v>905</v>
      </c>
      <c r="F54" s="105" t="s">
        <v>905</v>
      </c>
      <c r="G54" s="105" t="s">
        <v>905</v>
      </c>
      <c r="H54" s="105" t="s">
        <v>905</v>
      </c>
      <c r="I54" s="105" t="s">
        <v>905</v>
      </c>
      <c r="J54" s="105" t="s">
        <v>905</v>
      </c>
      <c r="K54" s="105" t="s">
        <v>896</v>
      </c>
    </row>
    <row r="55" spans="2:11">
      <c r="D55" s="104" t="s">
        <v>974</v>
      </c>
      <c r="E55" s="105" t="s">
        <v>905</v>
      </c>
      <c r="F55" s="105" t="s">
        <v>905</v>
      </c>
      <c r="G55" s="105" t="s">
        <v>905</v>
      </c>
      <c r="H55" s="105" t="s">
        <v>905</v>
      </c>
      <c r="I55" s="105" t="s">
        <v>905</v>
      </c>
      <c r="J55" s="105" t="s">
        <v>905</v>
      </c>
      <c r="K55" s="105" t="s">
        <v>905</v>
      </c>
    </row>
    <row r="56" spans="2:11">
      <c r="D56" s="104" t="s">
        <v>975</v>
      </c>
      <c r="E56" s="105" t="s">
        <v>842</v>
      </c>
      <c r="F56" s="105" t="s">
        <v>842</v>
      </c>
      <c r="G56" s="105" t="s">
        <v>842</v>
      </c>
      <c r="H56" s="105" t="s">
        <v>842</v>
      </c>
      <c r="I56" s="105" t="s">
        <v>905</v>
      </c>
      <c r="J56" s="105" t="s">
        <v>842</v>
      </c>
      <c r="K56" s="105" t="s">
        <v>905</v>
      </c>
    </row>
    <row r="58" spans="2:11">
      <c r="B58" s="68" t="s">
        <v>976</v>
      </c>
    </row>
    <row r="59" spans="2:11">
      <c r="C59" s="8" t="s">
        <v>977</v>
      </c>
    </row>
    <row r="60" spans="2:11">
      <c r="C60" s="113" t="s">
        <v>978</v>
      </c>
    </row>
    <row r="61" spans="2:11">
      <c r="C61" s="114" t="s">
        <v>979</v>
      </c>
    </row>
    <row r="62" spans="2:11">
      <c r="C62" s="8" t="s">
        <v>980</v>
      </c>
    </row>
    <row r="63" spans="2:11">
      <c r="C63" s="112" t="s">
        <v>981</v>
      </c>
    </row>
    <row r="64" spans="2:11">
      <c r="C64" s="8" t="s">
        <v>982</v>
      </c>
    </row>
    <row r="65" spans="3:3">
      <c r="C65" s="8" t="s">
        <v>983</v>
      </c>
    </row>
    <row r="66" spans="3:3">
      <c r="C66" s="8" t="s">
        <v>984</v>
      </c>
    </row>
    <row r="67" spans="3:3">
      <c r="C67" s="112" t="s">
        <v>985</v>
      </c>
    </row>
    <row r="68" spans="3:3">
      <c r="C68" s="112" t="s">
        <v>986</v>
      </c>
    </row>
    <row r="69" spans="3:3">
      <c r="C69" s="8" t="s">
        <v>987</v>
      </c>
    </row>
    <row r="70" spans="3:3">
      <c r="C70" s="8" t="s">
        <v>988</v>
      </c>
    </row>
    <row r="71" spans="3:3">
      <c r="C71" s="115" t="s">
        <v>989</v>
      </c>
    </row>
    <row r="72" spans="3:3">
      <c r="C72" s="112" t="s">
        <v>990</v>
      </c>
    </row>
    <row r="73" spans="3:3">
      <c r="C73" s="116" t="s">
        <v>991</v>
      </c>
    </row>
    <row r="74" spans="3:3">
      <c r="C74" s="112" t="s">
        <v>992</v>
      </c>
    </row>
  </sheetData>
  <phoneticPr fontId="2"/>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rgb="FFFFFF00"/>
    <outlinePr summaryBelow="0" summaryRight="0"/>
  </sheetPr>
  <dimension ref="A2:C27"/>
  <sheetViews>
    <sheetView workbookViewId="0">
      <selection activeCell="A5" sqref="A5"/>
    </sheetView>
  </sheetViews>
  <sheetFormatPr defaultRowHeight="11.25"/>
  <cols>
    <col min="1" max="1" width="9.33203125" style="8"/>
    <col min="2" max="2" width="51" style="8" customWidth="1"/>
    <col min="3" max="16384" width="9.33203125" style="8"/>
  </cols>
  <sheetData>
    <row r="2" spans="2:2">
      <c r="B2" s="8" t="s">
        <v>158</v>
      </c>
    </row>
    <row r="3" spans="2:2">
      <c r="B3" s="8" t="s">
        <v>187</v>
      </c>
    </row>
    <row r="4" spans="2:2">
      <c r="B4" s="8" t="s">
        <v>196</v>
      </c>
    </row>
    <row r="5" spans="2:2">
      <c r="B5" s="8" t="s">
        <v>227</v>
      </c>
    </row>
    <row r="6" spans="2:2">
      <c r="B6" s="8" t="s">
        <v>230</v>
      </c>
    </row>
    <row r="7" spans="2:2">
      <c r="B7" s="8" t="s">
        <v>993</v>
      </c>
    </row>
    <row r="8" spans="2:2">
      <c r="B8" s="8" t="s">
        <v>994</v>
      </c>
    </row>
    <row r="9" spans="2:2">
      <c r="B9" s="8" t="s">
        <v>995</v>
      </c>
    </row>
    <row r="10" spans="2:2">
      <c r="B10" s="8" t="s">
        <v>996</v>
      </c>
    </row>
    <row r="11" spans="2:2">
      <c r="B11" s="8" t="s">
        <v>997</v>
      </c>
    </row>
    <row r="12" spans="2:2">
      <c r="B12" s="8" t="s">
        <v>105</v>
      </c>
    </row>
    <row r="13" spans="2:2">
      <c r="B13" s="8" t="s">
        <v>113</v>
      </c>
    </row>
    <row r="14" spans="2:2">
      <c r="B14" s="8" t="s">
        <v>311</v>
      </c>
    </row>
    <row r="18" spans="1:3">
      <c r="A18" s="8" t="s">
        <v>998</v>
      </c>
    </row>
    <row r="20" spans="1:3">
      <c r="B20" s="8" t="s">
        <v>999</v>
      </c>
      <c r="C20" s="8" t="s">
        <v>1000</v>
      </c>
    </row>
    <row r="21" spans="1:3">
      <c r="B21" s="8" t="s">
        <v>1001</v>
      </c>
      <c r="C21" s="8" t="s">
        <v>1002</v>
      </c>
    </row>
    <row r="22" spans="1:3">
      <c r="B22" s="8" t="s">
        <v>1003</v>
      </c>
      <c r="C22" s="8" t="s">
        <v>1004</v>
      </c>
    </row>
    <row r="23" spans="1:3">
      <c r="B23" s="8" t="s">
        <v>1005</v>
      </c>
      <c r="C23" s="8" t="s">
        <v>1006</v>
      </c>
    </row>
    <row r="24" spans="1:3">
      <c r="B24" s="8" t="s">
        <v>1007</v>
      </c>
      <c r="C24" s="8" t="s">
        <v>1008</v>
      </c>
    </row>
    <row r="26" spans="1:3">
      <c r="B26" s="8" t="s">
        <v>1009</v>
      </c>
    </row>
    <row r="27" spans="1:3">
      <c r="B27" s="8" t="s">
        <v>1010</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
    <tabColor rgb="FFFFFF00"/>
    <outlinePr summaryBelow="0" summaryRight="0"/>
  </sheetPr>
  <dimension ref="B2:AU33"/>
  <sheetViews>
    <sheetView zoomScaleNormal="100" workbookViewId="0">
      <selection activeCell="A5" sqref="A5"/>
    </sheetView>
  </sheetViews>
  <sheetFormatPr defaultColWidth="3.83203125" defaultRowHeight="11.25"/>
  <cols>
    <col min="1" max="18" width="3.83203125" style="8"/>
    <col min="19" max="19" width="12.1640625" style="8" bestFit="1" customWidth="1"/>
    <col min="20" max="24" width="6" style="8" customWidth="1"/>
    <col min="25" max="42" width="3.83203125" style="8"/>
    <col min="43" max="43" width="6" style="8" customWidth="1"/>
    <col min="44" max="47" width="7.83203125" style="9" customWidth="1"/>
    <col min="48" max="55" width="6" style="8" customWidth="1"/>
    <col min="56" max="16384" width="3.83203125" style="8"/>
  </cols>
  <sheetData>
    <row r="2" spans="2:6">
      <c r="B2" s="8" t="s">
        <v>1011</v>
      </c>
    </row>
    <row r="3" spans="2:6">
      <c r="C3" s="8" t="s">
        <v>1012</v>
      </c>
    </row>
    <row r="4" spans="2:6">
      <c r="D4" s="8" t="s">
        <v>1013</v>
      </c>
    </row>
    <row r="5" spans="2:6">
      <c r="E5" s="8" t="s">
        <v>1014</v>
      </c>
    </row>
    <row r="6" spans="2:6">
      <c r="E6" s="8" t="s">
        <v>1015</v>
      </c>
    </row>
    <row r="7" spans="2:6">
      <c r="F7" s="8" t="s">
        <v>1016</v>
      </c>
    </row>
    <row r="8" spans="2:6">
      <c r="F8" s="8" t="s">
        <v>1017</v>
      </c>
    </row>
    <row r="9" spans="2:6">
      <c r="F9" s="8" t="s">
        <v>1018</v>
      </c>
    </row>
    <row r="10" spans="2:6">
      <c r="F10" s="8" t="s">
        <v>1019</v>
      </c>
    </row>
    <row r="11" spans="2:6">
      <c r="F11" s="8" t="s">
        <v>1020</v>
      </c>
    </row>
    <row r="12" spans="2:6">
      <c r="F12" s="8" t="s">
        <v>1021</v>
      </c>
    </row>
    <row r="13" spans="2:6">
      <c r="F13" s="8" t="s">
        <v>1022</v>
      </c>
    </row>
    <row r="14" spans="2:6">
      <c r="F14" s="8" t="s">
        <v>1023</v>
      </c>
    </row>
    <row r="15" spans="2:6">
      <c r="F15" s="8" t="s">
        <v>1024</v>
      </c>
    </row>
    <row r="16" spans="2:6">
      <c r="F16" s="8" t="s">
        <v>1025</v>
      </c>
    </row>
    <row r="17" spans="3:40">
      <c r="F17" s="8" t="s">
        <v>1026</v>
      </c>
    </row>
    <row r="18" spans="3:40">
      <c r="F18" s="117" t="s">
        <v>1027</v>
      </c>
    </row>
    <row r="19" spans="3:40">
      <c r="F19" s="8" t="s">
        <v>1028</v>
      </c>
    </row>
    <row r="20" spans="3:40">
      <c r="F20" s="8" t="s">
        <v>1029</v>
      </c>
    </row>
    <row r="24" spans="3:40">
      <c r="C24" s="8" t="s">
        <v>1030</v>
      </c>
    </row>
    <row r="25" spans="3:40">
      <c r="D25" s="118" t="s">
        <v>1031</v>
      </c>
      <c r="W25" s="8" t="s">
        <v>1032</v>
      </c>
      <c r="AN25" s="8" t="s">
        <v>1033</v>
      </c>
    </row>
    <row r="26" spans="3:40">
      <c r="E26" s="8" t="s">
        <v>1034</v>
      </c>
      <c r="W26" s="8" t="s">
        <v>1035</v>
      </c>
      <c r="AN26" s="119" t="s">
        <v>1036</v>
      </c>
    </row>
    <row r="27" spans="3:40">
      <c r="E27" s="8" t="s">
        <v>1037</v>
      </c>
      <c r="W27" s="120" t="s">
        <v>1038</v>
      </c>
      <c r="Y27" s="120"/>
      <c r="Z27" s="120"/>
      <c r="AA27" s="120"/>
      <c r="AB27" s="120"/>
      <c r="AC27" s="120"/>
      <c r="AD27" s="120"/>
      <c r="AE27" s="120"/>
      <c r="AF27" s="120"/>
      <c r="AG27" s="120"/>
      <c r="AH27" s="120"/>
      <c r="AI27" s="120"/>
      <c r="AJ27" s="120"/>
      <c r="AK27" s="120"/>
      <c r="AL27" s="120"/>
      <c r="AM27" s="120"/>
      <c r="AN27" s="121" t="s">
        <v>1039</v>
      </c>
    </row>
    <row r="28" spans="3:40">
      <c r="E28" s="8" t="s">
        <v>1040</v>
      </c>
      <c r="W28" s="120" t="s">
        <v>1041</v>
      </c>
      <c r="Y28" s="120"/>
      <c r="Z28" s="120"/>
      <c r="AA28" s="120"/>
      <c r="AB28" s="120"/>
      <c r="AC28" s="120"/>
      <c r="AD28" s="120"/>
      <c r="AE28" s="120"/>
      <c r="AF28" s="120"/>
      <c r="AG28" s="120"/>
      <c r="AH28" s="120"/>
      <c r="AI28" s="120"/>
      <c r="AJ28" s="120"/>
      <c r="AK28" s="120"/>
      <c r="AL28" s="120"/>
      <c r="AM28" s="120"/>
      <c r="AN28" s="121" t="s">
        <v>1042</v>
      </c>
    </row>
    <row r="29" spans="3:40">
      <c r="F29" s="8" t="s">
        <v>1043</v>
      </c>
    </row>
    <row r="31" spans="3:40">
      <c r="D31" s="8" t="s">
        <v>1044</v>
      </c>
      <c r="W31" s="8" t="s">
        <v>1045</v>
      </c>
    </row>
    <row r="32" spans="3:40">
      <c r="D32" s="8" t="s">
        <v>1046</v>
      </c>
      <c r="W32" s="8" t="s">
        <v>1047</v>
      </c>
    </row>
    <row r="33" spans="4:23">
      <c r="D33" s="8" t="s">
        <v>1048</v>
      </c>
      <c r="W33" s="8" t="s">
        <v>1049</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08AB1-AA41-4163-A6D0-385491F1755D}">
  <sheetPr codeName="Sheet6">
    <tabColor theme="8" tint="0.79998168889431442"/>
    <outlinePr summaryBelow="0" summaryRight="0"/>
  </sheetPr>
  <dimension ref="A1:X134"/>
  <sheetViews>
    <sheetView showGridLines="0" zoomScaleNormal="100" workbookViewId="0">
      <pane xSplit="1" ySplit="2" topLeftCell="I87" activePane="bottomRight" state="frozen"/>
      <selection activeCell="G17" sqref="G17"/>
      <selection pane="topRight" activeCell="G17" sqref="G17"/>
      <selection pane="bottomLeft" activeCell="G17" sqref="G17"/>
      <selection pane="bottomRight" activeCell="O45" sqref="O45"/>
    </sheetView>
  </sheetViews>
  <sheetFormatPr defaultColWidth="11.83203125" defaultRowHeight="11.25" outlineLevelCol="1"/>
  <cols>
    <col min="1" max="1" width="27.5" style="8" bestFit="1" customWidth="1"/>
    <col min="2" max="2" width="74.1640625" style="8" bestFit="1" customWidth="1"/>
    <col min="3" max="4" width="8.33203125" style="9" customWidth="1"/>
    <col min="5" max="5" width="21.6640625" style="8" customWidth="1"/>
    <col min="6" max="6" width="51.83203125" style="8" bestFit="1" customWidth="1"/>
    <col min="7" max="8" width="31.6640625" style="8" customWidth="1"/>
    <col min="9" max="9" width="1.6640625" style="8" customWidth="1"/>
    <col min="10" max="10" width="10" style="8" customWidth="1"/>
    <col min="11" max="11" width="10.5" style="8" customWidth="1"/>
    <col min="12" max="12" width="1.6640625" style="8" customWidth="1"/>
    <col min="13" max="13" width="11.83203125" style="8"/>
    <col min="14" max="14" width="8" style="8" customWidth="1" outlineLevel="1"/>
    <col min="15" max="15" width="96.1640625" style="8" customWidth="1" outlineLevel="1"/>
    <col min="16" max="16" width="11.6640625" style="8" customWidth="1"/>
    <col min="17" max="19" width="8" style="8" customWidth="1" outlineLevel="1"/>
    <col min="20" max="20" width="36.33203125" style="8" customWidth="1" outlineLevel="1"/>
    <col min="21" max="21" width="11.83203125" style="8" customWidth="1" outlineLevel="1"/>
    <col min="22" max="22" width="11.83203125" style="8" collapsed="1"/>
    <col min="23" max="23" width="11.83203125" style="8" hidden="1" customWidth="1" outlineLevel="1"/>
    <col min="24" max="24" width="1.6640625" style="8" customWidth="1"/>
    <col min="25" max="16384" width="11.83203125" style="8"/>
  </cols>
  <sheetData>
    <row r="1" spans="1:24">
      <c r="C1" s="6" t="s">
        <v>584</v>
      </c>
      <c r="D1" s="6"/>
      <c r="E1" s="6" t="s">
        <v>594</v>
      </c>
      <c r="F1" s="6"/>
      <c r="G1" s="3" t="s">
        <v>592</v>
      </c>
      <c r="H1" s="3" t="s">
        <v>593</v>
      </c>
      <c r="I1" s="8" t="s">
        <v>596</v>
      </c>
      <c r="J1" s="70" t="s">
        <v>779</v>
      </c>
      <c r="K1" s="70" t="s">
        <v>49</v>
      </c>
      <c r="L1" s="8" t="s">
        <v>596</v>
      </c>
      <c r="M1" s="29" t="s">
        <v>131</v>
      </c>
      <c r="N1" s="29"/>
      <c r="O1" s="29"/>
      <c r="P1" s="29" t="s">
        <v>132</v>
      </c>
      <c r="Q1" s="29"/>
      <c r="R1" s="29"/>
      <c r="S1" s="29"/>
      <c r="T1" s="29"/>
      <c r="U1" s="29"/>
      <c r="V1" s="29" t="s">
        <v>130</v>
      </c>
      <c r="W1" s="29"/>
      <c r="X1" s="8" t="s">
        <v>596</v>
      </c>
    </row>
    <row r="2" spans="1:24" s="9" customFormat="1">
      <c r="A2" s="3" t="s">
        <v>590</v>
      </c>
      <c r="B2" s="3" t="s">
        <v>78</v>
      </c>
      <c r="C2" s="3" t="s">
        <v>539</v>
      </c>
      <c r="D2" s="3" t="s">
        <v>583</v>
      </c>
      <c r="E2" s="3" t="s">
        <v>49</v>
      </c>
      <c r="F2" s="28" t="s">
        <v>595</v>
      </c>
      <c r="G2" s="28" t="s">
        <v>595</v>
      </c>
      <c r="H2" s="28" t="s">
        <v>595</v>
      </c>
      <c r="I2" s="9" t="s">
        <v>596</v>
      </c>
      <c r="J2" s="71" t="s">
        <v>778</v>
      </c>
      <c r="K2" s="71" t="s">
        <v>778</v>
      </c>
      <c r="L2" s="9" t="s">
        <v>596</v>
      </c>
      <c r="M2" s="30" t="s">
        <v>133</v>
      </c>
      <c r="N2" s="41" t="s">
        <v>589</v>
      </c>
      <c r="O2" s="69" t="s">
        <v>134</v>
      </c>
      <c r="P2" s="30" t="s">
        <v>133</v>
      </c>
      <c r="Q2" s="41" t="s">
        <v>589</v>
      </c>
      <c r="R2" s="69"/>
      <c r="S2" s="69"/>
      <c r="T2" s="69"/>
      <c r="U2" s="69" t="s">
        <v>135</v>
      </c>
      <c r="V2" s="30" t="s">
        <v>133</v>
      </c>
      <c r="W2" s="69" t="s">
        <v>135</v>
      </c>
      <c r="X2" s="9" t="s">
        <v>596</v>
      </c>
    </row>
    <row r="3" spans="1:24" ht="1.5" customHeight="1">
      <c r="A3" s="35"/>
      <c r="B3" s="35"/>
      <c r="C3" s="35"/>
      <c r="D3" s="35"/>
      <c r="E3" s="35"/>
      <c r="F3" s="35"/>
      <c r="G3" s="35"/>
      <c r="H3" s="35"/>
      <c r="I3" s="8" t="s">
        <v>596</v>
      </c>
      <c r="J3" s="35"/>
      <c r="K3" s="35"/>
      <c r="L3" s="8" t="s">
        <v>596</v>
      </c>
      <c r="M3" s="37"/>
      <c r="N3" s="35"/>
      <c r="O3" s="37"/>
      <c r="P3" s="37"/>
      <c r="Q3" s="35"/>
      <c r="R3" s="37"/>
      <c r="S3" s="37"/>
      <c r="T3" s="37"/>
      <c r="U3" s="37"/>
      <c r="V3" s="37"/>
      <c r="W3" s="37"/>
      <c r="X3" s="8" t="s">
        <v>596</v>
      </c>
    </row>
    <row r="4" spans="1:24">
      <c r="A4" s="10" t="s">
        <v>136</v>
      </c>
      <c r="B4" s="10" t="s">
        <v>672</v>
      </c>
      <c r="C4" s="40" t="s">
        <v>580</v>
      </c>
      <c r="D4" s="34" t="s">
        <v>655</v>
      </c>
      <c r="E4" s="10" t="s">
        <v>137</v>
      </c>
      <c r="F4" s="10" t="s">
        <v>138</v>
      </c>
      <c r="G4" s="10" t="s">
        <v>139</v>
      </c>
      <c r="H4" s="10" t="s">
        <v>139</v>
      </c>
      <c r="I4" s="8" t="s">
        <v>596</v>
      </c>
      <c r="J4" s="10" t="str">
        <f>IF(AND($A4&lt;&gt;"",COUNTIF(B:B,$A4)&gt;1),"★NG★","")</f>
        <v/>
      </c>
      <c r="K4" s="10" t="str">
        <f t="shared" ref="K4:K35" si="0">IF(OR($E4="-",COUNTIF(カテゴリ,E4)&gt;0),"","★NG★")</f>
        <v/>
      </c>
      <c r="L4" s="8" t="s">
        <v>596</v>
      </c>
      <c r="M4" s="31" t="str">
        <f ca="1">IF($F4="-","","mkdir """&amp;O4&amp;""" &amp; """&amp;sc_setting!$F$6&amp;""" """&amp;O4&amp;"\"&amp;F4&amp;".lnk"" """&amp;B4&amp;"""")</f>
        <v>mkdir "%USERPROFILE%\AppData\Roaming\Microsoft\Windows\Start Menu\Programs\130_Common_Edit" &amp; "C:\codes\vbs\command\CreateShortcutFile.vbs" "%USERPROFILE%\AppData\Roaming\Microsoft\Windows\Start Menu\Programs\130_Common_Edit\7-Zip(圧縮).lnk" "C:\prg_exe\7-ZipPortable\7-ZipPortable.exe"</v>
      </c>
      <c r="N4" s="10" t="str">
        <f ca="1">IFERROR(VLOOKUP($E4,sc_setting!$E:$J,5,FALSE),"")</f>
        <v>130</v>
      </c>
      <c r="O4" s="31" t="str">
        <f ca="1">IF($A4="","",sc_setting!$F$3&amp;"\"&amp;N4&amp;"_"&amp;E4)</f>
        <v>%USERPROFILE%\AppData\Roaming\Microsoft\Windows\Start Menu\Programs\130_Common_Edit</v>
      </c>
      <c r="P4" s="31" t="str">
        <f>IF($G4="-","",""""&amp;sc_setting!$F$6&amp;""" """&amp;$U4&amp;""" """&amp;$B4&amp;"""")</f>
        <v/>
      </c>
      <c r="Q4" s="10" t="str">
        <f ca="1">IFERROR(VLOOKUP($E4,sc_setting!$E:$J,6,FALSE),"")</f>
        <v>13</v>
      </c>
      <c r="R4" s="31" t="str">
        <f t="shared" ref="R4:R35" si="1">IF($G4="-","",Q4)</f>
        <v/>
      </c>
      <c r="S4" s="31" t="str">
        <f>IF(R4="","",COUNTIF(R$3:R4,R4))</f>
        <v/>
      </c>
      <c r="T4" s="31" t="str">
        <f t="shared" ref="T4:T35" si="2">IF($G4="-","",R4&amp;S4&amp;"_"&amp;G4)</f>
        <v/>
      </c>
      <c r="U4" s="31" t="str">
        <f>IF($G4="-","",sc_setting!$F$4&amp;"\"&amp;T4&amp;".lnk")</f>
        <v/>
      </c>
      <c r="V4" s="31" t="str">
        <f>IF($H4="-","",""""&amp;sc_setting!$F$6&amp;""" """&amp;$W4&amp;""" """&amp;$B4&amp;"""")</f>
        <v/>
      </c>
      <c r="W4" s="31" t="str">
        <f>IF($H4="-","",sc_setting!$F$5&amp;"\"&amp;$H4&amp;".lnk")</f>
        <v/>
      </c>
      <c r="X4" s="8" t="s">
        <v>596</v>
      </c>
    </row>
    <row r="5" spans="1:24">
      <c r="A5" s="10" t="s">
        <v>140</v>
      </c>
      <c r="B5" s="10" t="s">
        <v>673</v>
      </c>
      <c r="C5" s="40" t="s">
        <v>580</v>
      </c>
      <c r="D5" s="34" t="s">
        <v>655</v>
      </c>
      <c r="E5" s="10" t="s">
        <v>141</v>
      </c>
      <c r="F5" s="10" t="s">
        <v>142</v>
      </c>
      <c r="G5" s="10" t="s">
        <v>139</v>
      </c>
      <c r="H5" s="10" t="s">
        <v>139</v>
      </c>
      <c r="I5" s="8" t="s">
        <v>596</v>
      </c>
      <c r="J5" s="10" t="str">
        <f t="shared" ref="J5:J68" si="3">IF(AND($A5&lt;&gt;"",COUNTIF(B:B,$A5)&gt;1),"★NG★","")</f>
        <v/>
      </c>
      <c r="K5" s="10" t="str">
        <f t="shared" si="0"/>
        <v/>
      </c>
      <c r="L5" s="8" t="s">
        <v>596</v>
      </c>
      <c r="M5" s="31" t="str">
        <f ca="1">IF($F5="-","","mkdir """&amp;O5&amp;""" &amp; """&amp;sc_setting!$F$6&amp;""" """&amp;O5&amp;"\"&amp;F5&amp;".lnk"" """&amp;B5&amp;"""")</f>
        <v>mkdir "%USERPROFILE%\AppData\Roaming\Microsoft\Windows\Start Menu\Programs\220_Doc_View" &amp; "C:\codes\vbs\command\CreateShortcutFile.vbs" "%USERPROFILE%\AppData\Roaming\Microsoft\Windows\Start Menu\Programs\220_Doc_View\あふ.lnk" "C:\prg_exe\afxw64\AFXW.EXE"</v>
      </c>
      <c r="N5" s="10" t="str">
        <f ca="1">IFERROR(VLOOKUP($E5,sc_setting!$E:$J,5,FALSE),"")</f>
        <v>220</v>
      </c>
      <c r="O5" s="31" t="str">
        <f ca="1">IF($A5="","",sc_setting!$F$3&amp;"\"&amp;N5&amp;"_"&amp;E5)</f>
        <v>%USERPROFILE%\AppData\Roaming\Microsoft\Windows\Start Menu\Programs\220_Doc_View</v>
      </c>
      <c r="P5" s="31" t="str">
        <f>IF($G5="-","",""""&amp;sc_setting!$F$6&amp;""" """&amp;$U5&amp;""" """&amp;$B5&amp;"""")</f>
        <v/>
      </c>
      <c r="Q5" s="10" t="str">
        <f ca="1">IFERROR(VLOOKUP($E5,sc_setting!$E:$J,6,FALSE),"")</f>
        <v>22</v>
      </c>
      <c r="R5" s="31" t="str">
        <f t="shared" si="1"/>
        <v/>
      </c>
      <c r="S5" s="31" t="str">
        <f>IF(R5="","",COUNTIF(R$3:R5,R5))</f>
        <v/>
      </c>
      <c r="T5" s="31" t="str">
        <f t="shared" si="2"/>
        <v/>
      </c>
      <c r="U5" s="31" t="str">
        <f>IF($G5="-","",sc_setting!$F$4&amp;"\"&amp;T5&amp;".lnk")</f>
        <v/>
      </c>
      <c r="V5" s="31" t="str">
        <f>IF($H5="-","",""""&amp;sc_setting!$F$6&amp;""" """&amp;$W5&amp;""" """&amp;$B5&amp;"""")</f>
        <v/>
      </c>
      <c r="W5" s="31" t="str">
        <f>IF($H5="-","",sc_setting!$F$5&amp;"\"&amp;$H5&amp;".lnk")</f>
        <v/>
      </c>
      <c r="X5" s="8" t="s">
        <v>596</v>
      </c>
    </row>
    <row r="6" spans="1:24">
      <c r="A6" s="10" t="s">
        <v>143</v>
      </c>
      <c r="B6" s="10" t="s">
        <v>674</v>
      </c>
      <c r="C6" s="40" t="s">
        <v>580</v>
      </c>
      <c r="D6" s="34" t="s">
        <v>655</v>
      </c>
      <c r="E6" s="10" t="s">
        <v>144</v>
      </c>
      <c r="F6" s="10" t="s">
        <v>145</v>
      </c>
      <c r="G6" s="10" t="s">
        <v>139</v>
      </c>
      <c r="H6" s="10" t="s">
        <v>139</v>
      </c>
      <c r="I6" s="8" t="s">
        <v>596</v>
      </c>
      <c r="J6" s="10" t="str">
        <f t="shared" si="3"/>
        <v/>
      </c>
      <c r="K6" s="10" t="str">
        <f t="shared" si="0"/>
        <v/>
      </c>
      <c r="L6" s="8" t="s">
        <v>596</v>
      </c>
      <c r="M6" s="31" t="str">
        <f ca="1">IF($F6="-","","mkdir """&amp;O6&amp;""" &amp; """&amp;sc_setting!$F$6&amp;""" """&amp;O6&amp;"\"&amp;F6&amp;".lnk"" """&amp;B6&amp;"""")</f>
        <v>mkdir "%USERPROFILE%\AppData\Roaming\Microsoft\Windows\Start Menu\Programs\420_Movie_Record" &amp; "C:\codes\vbs\command\CreateShortcutFile.vbs" "%USERPROFILE%\AppData\Roaming\Microsoft\Windows\Start Menu\Programs\420_Movie_Record\AGCRec（カメラレコーダー）.lnk" "C:\prg_exe\AGCRec\AGCRec64.exe"</v>
      </c>
      <c r="N6" s="10" t="str">
        <f ca="1">IFERROR(VLOOKUP($E6,sc_setting!$E:$J,5,FALSE),"")</f>
        <v>420</v>
      </c>
      <c r="O6" s="31" t="str">
        <f ca="1">IF($A6="","",sc_setting!$F$3&amp;"\"&amp;N6&amp;"_"&amp;E6)</f>
        <v>%USERPROFILE%\AppData\Roaming\Microsoft\Windows\Start Menu\Programs\420_Movie_Record</v>
      </c>
      <c r="P6" s="31" t="str">
        <f>IF($G6="-","",""""&amp;sc_setting!$F$6&amp;""" """&amp;$U6&amp;""" """&amp;$B6&amp;"""")</f>
        <v/>
      </c>
      <c r="Q6" s="10" t="str">
        <f ca="1">IFERROR(VLOOKUP($E6,sc_setting!$E:$J,6,FALSE),"")</f>
        <v>42</v>
      </c>
      <c r="R6" s="31" t="str">
        <f t="shared" si="1"/>
        <v/>
      </c>
      <c r="S6" s="31" t="str">
        <f>IF(R6="","",COUNTIF(R$3:R6,R6))</f>
        <v/>
      </c>
      <c r="T6" s="31" t="str">
        <f t="shared" si="2"/>
        <v/>
      </c>
      <c r="U6" s="31" t="str">
        <f>IF($G6="-","",sc_setting!$F$4&amp;"\"&amp;T6&amp;".lnk")</f>
        <v/>
      </c>
      <c r="V6" s="31" t="str">
        <f>IF($H6="-","",""""&amp;sc_setting!$F$6&amp;""" """&amp;$W6&amp;""" """&amp;$B6&amp;"""")</f>
        <v/>
      </c>
      <c r="W6" s="31" t="str">
        <f>IF($H6="-","",sc_setting!$F$5&amp;"\"&amp;$H6&amp;".lnk")</f>
        <v/>
      </c>
      <c r="X6" s="8" t="s">
        <v>596</v>
      </c>
    </row>
    <row r="7" spans="1:24">
      <c r="A7" s="10" t="s">
        <v>146</v>
      </c>
      <c r="B7" s="10" t="s">
        <v>675</v>
      </c>
      <c r="C7" s="40" t="s">
        <v>580</v>
      </c>
      <c r="D7" s="34" t="s">
        <v>655</v>
      </c>
      <c r="E7" s="10" t="s">
        <v>144</v>
      </c>
      <c r="F7" s="10" t="s">
        <v>147</v>
      </c>
      <c r="G7" s="10" t="s">
        <v>139</v>
      </c>
      <c r="H7" s="10" t="s">
        <v>139</v>
      </c>
      <c r="I7" s="8" t="s">
        <v>596</v>
      </c>
      <c r="J7" s="10" t="str">
        <f t="shared" si="3"/>
        <v/>
      </c>
      <c r="K7" s="10" t="str">
        <f t="shared" si="0"/>
        <v/>
      </c>
      <c r="L7" s="8" t="s">
        <v>596</v>
      </c>
      <c r="M7" s="31" t="str">
        <f ca="1">IF($F7="-","","mkdir """&amp;O7&amp;""" &amp; """&amp;sc_setting!$F$6&amp;""" """&amp;O7&amp;"\"&amp;F7&amp;".lnk"" """&amp;B7&amp;"""")</f>
        <v>mkdir "%USERPROFILE%\AppData\Roaming\Microsoft\Windows\Start Menu\Programs\420_Movie_Record" &amp; "C:\codes\vbs\command\CreateShortcutFile.vbs" "%USERPROFILE%\AppData\Roaming\Microsoft\Windows\Start Menu\Programs\420_Movie_Record\AGDRec（デスクトップ動画レコーダー）.lnk" "C:\prg_exe\AGDRec\AGDRec64.exe"</v>
      </c>
      <c r="N7" s="10" t="str">
        <f ca="1">IFERROR(VLOOKUP($E7,sc_setting!$E:$J,5,FALSE),"")</f>
        <v>420</v>
      </c>
      <c r="O7" s="31" t="str">
        <f ca="1">IF($A7="","",sc_setting!$F$3&amp;"\"&amp;N7&amp;"_"&amp;E7)</f>
        <v>%USERPROFILE%\AppData\Roaming\Microsoft\Windows\Start Menu\Programs\420_Movie_Record</v>
      </c>
      <c r="P7" s="31" t="str">
        <f>IF($G7="-","",""""&amp;sc_setting!$F$6&amp;""" """&amp;$U7&amp;""" """&amp;$B7&amp;"""")</f>
        <v/>
      </c>
      <c r="Q7" s="10" t="str">
        <f ca="1">IFERROR(VLOOKUP($E7,sc_setting!$E:$J,6,FALSE),"")</f>
        <v>42</v>
      </c>
      <c r="R7" s="31" t="str">
        <f t="shared" si="1"/>
        <v/>
      </c>
      <c r="S7" s="31" t="str">
        <f>IF(R7="","",COUNTIF(R$3:R7,R7))</f>
        <v/>
      </c>
      <c r="T7" s="31" t="str">
        <f t="shared" si="2"/>
        <v/>
      </c>
      <c r="U7" s="31" t="str">
        <f>IF($G7="-","",sc_setting!$F$4&amp;"\"&amp;T7&amp;".lnk")</f>
        <v/>
      </c>
      <c r="V7" s="31" t="str">
        <f>IF($H7="-","",""""&amp;sc_setting!$F$6&amp;""" """&amp;$W7&amp;""" """&amp;$B7&amp;"""")</f>
        <v/>
      </c>
      <c r="W7" s="31" t="str">
        <f>IF($H7="-","",sc_setting!$F$5&amp;"\"&amp;$H7&amp;".lnk")</f>
        <v/>
      </c>
      <c r="X7" s="8" t="s">
        <v>596</v>
      </c>
    </row>
    <row r="8" spans="1:24">
      <c r="A8" s="10" t="s">
        <v>148</v>
      </c>
      <c r="B8" s="10" t="s">
        <v>676</v>
      </c>
      <c r="C8" s="40" t="s">
        <v>580</v>
      </c>
      <c r="D8" s="34" t="s">
        <v>655</v>
      </c>
      <c r="E8" s="10" t="s">
        <v>149</v>
      </c>
      <c r="F8" s="10" t="s">
        <v>150</v>
      </c>
      <c r="G8" s="10" t="s">
        <v>139</v>
      </c>
      <c r="H8" s="10" t="s">
        <v>139</v>
      </c>
      <c r="I8" s="8" t="s">
        <v>596</v>
      </c>
      <c r="J8" s="10" t="str">
        <f t="shared" si="3"/>
        <v/>
      </c>
      <c r="K8" s="10" t="str">
        <f t="shared" si="0"/>
        <v/>
      </c>
      <c r="L8" s="8" t="s">
        <v>596</v>
      </c>
      <c r="M8" s="31" t="str">
        <f ca="1">IF($F8="-","","mkdir """&amp;O8&amp;""" &amp; """&amp;sc_setting!$F$6&amp;""" """&amp;O8&amp;"\"&amp;F8&amp;".lnk"" """&amp;B8&amp;"""")</f>
        <v>mkdir "%USERPROFILE%\AppData\Roaming\Microsoft\Windows\Start Menu\Programs\210_Doc_Analyze" &amp; "C:\codes\vbs\command\CreateShortcutFile.vbs" "%USERPROFILE%\AppData\Roaming\Microsoft\Windows\Start Menu\Programs\210_Doc_Analyze\AiperDiffex（データ比較）.lnk" "C:\prg_exe\AiperDiffex\AiperDiffex.exe"</v>
      </c>
      <c r="N8" s="10" t="str">
        <f ca="1">IFERROR(VLOOKUP($E8,sc_setting!$E:$J,5,FALSE),"")</f>
        <v>210</v>
      </c>
      <c r="O8" s="31" t="str">
        <f ca="1">IF($A8="","",sc_setting!$F$3&amp;"\"&amp;N8&amp;"_"&amp;E8)</f>
        <v>%USERPROFILE%\AppData\Roaming\Microsoft\Windows\Start Menu\Programs\210_Doc_Analyze</v>
      </c>
      <c r="P8" s="31" t="str">
        <f>IF($G8="-","",""""&amp;sc_setting!$F$6&amp;""" """&amp;$U8&amp;""" """&amp;$B8&amp;"""")</f>
        <v/>
      </c>
      <c r="Q8" s="10" t="str">
        <f ca="1">IFERROR(VLOOKUP($E8,sc_setting!$E:$J,6,FALSE),"")</f>
        <v>21</v>
      </c>
      <c r="R8" s="31" t="str">
        <f t="shared" si="1"/>
        <v/>
      </c>
      <c r="S8" s="31" t="str">
        <f>IF(R8="","",COUNTIF(R$3:R8,R8))</f>
        <v/>
      </c>
      <c r="T8" s="31" t="str">
        <f t="shared" si="2"/>
        <v/>
      </c>
      <c r="U8" s="31" t="str">
        <f>IF($G8="-","",sc_setting!$F$4&amp;"\"&amp;T8&amp;".lnk")</f>
        <v/>
      </c>
      <c r="V8" s="31" t="str">
        <f>IF($H8="-","",""""&amp;sc_setting!$F$6&amp;""" """&amp;$W8&amp;""" """&amp;$B8&amp;"""")</f>
        <v/>
      </c>
      <c r="W8" s="31" t="str">
        <f>IF($H8="-","",sc_setting!$F$5&amp;"\"&amp;$H8&amp;".lnk")</f>
        <v/>
      </c>
      <c r="X8" s="8" t="s">
        <v>596</v>
      </c>
    </row>
    <row r="9" spans="1:24">
      <c r="A9" s="10" t="s">
        <v>151</v>
      </c>
      <c r="B9" s="10" t="s">
        <v>677</v>
      </c>
      <c r="C9" s="40" t="s">
        <v>580</v>
      </c>
      <c r="D9" s="34" t="s">
        <v>655</v>
      </c>
      <c r="E9" s="10" t="s">
        <v>149</v>
      </c>
      <c r="F9" s="10" t="s">
        <v>152</v>
      </c>
      <c r="G9" s="10" t="s">
        <v>139</v>
      </c>
      <c r="H9" s="10" t="s">
        <v>139</v>
      </c>
      <c r="I9" s="8" t="s">
        <v>596</v>
      </c>
      <c r="J9" s="10" t="str">
        <f t="shared" si="3"/>
        <v/>
      </c>
      <c r="K9" s="10" t="str">
        <f t="shared" si="0"/>
        <v/>
      </c>
      <c r="L9" s="8" t="s">
        <v>596</v>
      </c>
      <c r="M9" s="31" t="str">
        <f ca="1">IF($F9="-","","mkdir """&amp;O9&amp;""" &amp; """&amp;sc_setting!$F$6&amp;""" """&amp;O9&amp;"\"&amp;F9&amp;".lnk"" """&amp;B9&amp;"""")</f>
        <v>mkdir "%USERPROFILE%\AppData\Roaming\Microsoft\Windows\Start Menu\Programs\210_Doc_Analyze" &amp; "C:\codes\vbs\command\CreateShortcutFile.vbs" "%USERPROFILE%\AppData\Roaming\Microsoft\Windows\Start Menu\Programs\210_Doc_Analyze\AiperEditex（OfficeファイルGrep）.lnk" "C:\prg_exe\AiperEditex\AiperEditex.exe"</v>
      </c>
      <c r="N9" s="10" t="str">
        <f ca="1">IFERROR(VLOOKUP($E9,sc_setting!$E:$J,5,FALSE),"")</f>
        <v>210</v>
      </c>
      <c r="O9" s="31" t="str">
        <f ca="1">IF($A9="","",sc_setting!$F$3&amp;"\"&amp;N9&amp;"_"&amp;E9)</f>
        <v>%USERPROFILE%\AppData\Roaming\Microsoft\Windows\Start Menu\Programs\210_Doc_Analyze</v>
      </c>
      <c r="P9" s="31" t="str">
        <f>IF($G9="-","",""""&amp;sc_setting!$F$6&amp;""" """&amp;$U9&amp;""" """&amp;$B9&amp;"""")</f>
        <v/>
      </c>
      <c r="Q9" s="10" t="str">
        <f ca="1">IFERROR(VLOOKUP($E9,sc_setting!$E:$J,6,FALSE),"")</f>
        <v>21</v>
      </c>
      <c r="R9" s="31" t="str">
        <f t="shared" si="1"/>
        <v/>
      </c>
      <c r="S9" s="31" t="str">
        <f>IF(R9="","",COUNTIF(R$3:R9,R9))</f>
        <v/>
      </c>
      <c r="T9" s="31" t="str">
        <f t="shared" si="2"/>
        <v/>
      </c>
      <c r="U9" s="31" t="str">
        <f>IF($G9="-","",sc_setting!$F$4&amp;"\"&amp;T9&amp;".lnk")</f>
        <v/>
      </c>
      <c r="V9" s="31" t="str">
        <f>IF($H9="-","",""""&amp;sc_setting!$F$6&amp;""" """&amp;$W9&amp;""" """&amp;$B9&amp;"""")</f>
        <v/>
      </c>
      <c r="W9" s="31" t="str">
        <f>IF($H9="-","",sc_setting!$F$5&amp;"\"&amp;$H9&amp;".lnk")</f>
        <v/>
      </c>
      <c r="X9" s="8" t="s">
        <v>596</v>
      </c>
    </row>
    <row r="10" spans="1:24">
      <c r="A10" s="10" t="s">
        <v>153</v>
      </c>
      <c r="B10" s="10" t="s">
        <v>678</v>
      </c>
      <c r="C10" s="40" t="s">
        <v>580</v>
      </c>
      <c r="D10" s="34" t="s">
        <v>655</v>
      </c>
      <c r="E10" s="10" t="s">
        <v>154</v>
      </c>
      <c r="F10" s="10" t="s">
        <v>155</v>
      </c>
      <c r="G10" s="10" t="s">
        <v>139</v>
      </c>
      <c r="H10" s="10" t="s">
        <v>139</v>
      </c>
      <c r="I10" s="8" t="s">
        <v>596</v>
      </c>
      <c r="J10" s="10" t="str">
        <f t="shared" si="3"/>
        <v/>
      </c>
      <c r="K10" s="10" t="str">
        <f t="shared" si="0"/>
        <v/>
      </c>
      <c r="L10" s="8" t="s">
        <v>596</v>
      </c>
      <c r="M10" s="31" t="str">
        <f ca="1">IF($F10="-","","mkdir """&amp;O10&amp;""" &amp; """&amp;sc_setting!$F$6&amp;""" """&amp;O10&amp;"\"&amp;F10&amp;".lnk"" """&amp;B10&amp;"""")</f>
        <v>mkdir "%USERPROFILE%\AppData\Roaming\Microsoft\Windows\Start Menu\Programs\720_Utility_Other" &amp; "C:\codes\vbs\command\CreateShortcutFile.vbs" "%USERPROFILE%\AppData\Roaming\Microsoft\Windows\Start Menu\Programs\720_Utility_Other\AlarmReminder（アラーム）.lnk" "C:\prg_exe\AlarmReminder\ALMR.exe"</v>
      </c>
      <c r="N10" s="10" t="str">
        <f ca="1">IFERROR(VLOOKUP($E10,sc_setting!$E:$J,5,FALSE),"")</f>
        <v>720</v>
      </c>
      <c r="O10" s="31" t="str">
        <f ca="1">IF($A10="","",sc_setting!$F$3&amp;"\"&amp;N10&amp;"_"&amp;E10)</f>
        <v>%USERPROFILE%\AppData\Roaming\Microsoft\Windows\Start Menu\Programs\720_Utility_Other</v>
      </c>
      <c r="P10" s="31" t="str">
        <f>IF($G10="-","",""""&amp;sc_setting!$F$6&amp;""" """&amp;$U10&amp;""" """&amp;$B10&amp;"""")</f>
        <v/>
      </c>
      <c r="Q10" s="10" t="str">
        <f ca="1">IFERROR(VLOOKUP($E10,sc_setting!$E:$J,6,FALSE),"")</f>
        <v>72</v>
      </c>
      <c r="R10" s="31" t="str">
        <f t="shared" si="1"/>
        <v/>
      </c>
      <c r="S10" s="31" t="str">
        <f>IF(R10="","",COUNTIF(R$3:R10,R10))</f>
        <v/>
      </c>
      <c r="T10" s="31" t="str">
        <f t="shared" si="2"/>
        <v/>
      </c>
      <c r="U10" s="31" t="str">
        <f>IF($G10="-","",sc_setting!$F$4&amp;"\"&amp;T10&amp;".lnk")</f>
        <v/>
      </c>
      <c r="V10" s="31" t="str">
        <f>IF($H10="-","",""""&amp;sc_setting!$F$6&amp;""" """&amp;$W10&amp;""" """&amp;$B10&amp;"""")</f>
        <v/>
      </c>
      <c r="W10" s="31" t="str">
        <f>IF($H10="-","",sc_setting!$F$5&amp;"\"&amp;$H10&amp;".lnk")</f>
        <v/>
      </c>
      <c r="X10" s="8" t="s">
        <v>596</v>
      </c>
    </row>
    <row r="11" spans="1:24">
      <c r="A11" s="10" t="s">
        <v>156</v>
      </c>
      <c r="B11" s="10" t="s">
        <v>671</v>
      </c>
      <c r="C11" s="40" t="s">
        <v>580</v>
      </c>
      <c r="D11" s="34" t="s">
        <v>655</v>
      </c>
      <c r="E11" s="10" t="s">
        <v>157</v>
      </c>
      <c r="F11" s="10" t="s">
        <v>597</v>
      </c>
      <c r="G11" s="10" t="s">
        <v>139</v>
      </c>
      <c r="H11" s="10" t="s">
        <v>139</v>
      </c>
      <c r="I11" s="8" t="s">
        <v>596</v>
      </c>
      <c r="J11" s="10" t="str">
        <f t="shared" si="3"/>
        <v/>
      </c>
      <c r="K11" s="10" t="str">
        <f t="shared" si="0"/>
        <v/>
      </c>
      <c r="L11" s="8" t="s">
        <v>596</v>
      </c>
      <c r="M11" s="31" t="str">
        <f ca="1">IF($F11="-","","mkdir """&amp;O11&amp;""" &amp; """&amp;sc_setting!$F$6&amp;""" """&amp;O11&amp;"\"&amp;F11&amp;".lnk"" """&amp;B11&amp;"""")</f>
        <v>mkdir "%USERPROFILE%\AppData\Roaming\Microsoft\Windows\Start Menu\Programs\610_Network_Global" &amp; "C:\codes\vbs\command\CreateShortcutFile.vbs" "%USERPROFILE%\AppData\Roaming\Microsoft\Windows\Start Menu\Programs\610_Network_Global\Ancia.lnk" "C:\prg_exe\Ancia\Ancia.exe"</v>
      </c>
      <c r="N11" s="10" t="str">
        <f ca="1">IFERROR(VLOOKUP($E11,sc_setting!$E:$J,5,FALSE),"")</f>
        <v>610</v>
      </c>
      <c r="O11" s="31" t="str">
        <f ca="1">IF($A11="","",sc_setting!$F$3&amp;"\"&amp;N11&amp;"_"&amp;E11)</f>
        <v>%USERPROFILE%\AppData\Roaming\Microsoft\Windows\Start Menu\Programs\610_Network_Global</v>
      </c>
      <c r="P11" s="31" t="str">
        <f>IF($G11="-","",""""&amp;sc_setting!$F$6&amp;""" """&amp;$U11&amp;""" """&amp;$B11&amp;"""")</f>
        <v/>
      </c>
      <c r="Q11" s="10" t="str">
        <f ca="1">IFERROR(VLOOKUP($E11,sc_setting!$E:$J,6,FALSE),"")</f>
        <v>61</v>
      </c>
      <c r="R11" s="31" t="str">
        <f t="shared" si="1"/>
        <v/>
      </c>
      <c r="S11" s="31" t="str">
        <f>IF(R11="","",COUNTIF(R$3:R11,R11))</f>
        <v/>
      </c>
      <c r="T11" s="31" t="str">
        <f t="shared" si="2"/>
        <v/>
      </c>
      <c r="U11" s="31" t="str">
        <f>IF($G11="-","",sc_setting!$F$4&amp;"\"&amp;T11&amp;".lnk")</f>
        <v/>
      </c>
      <c r="V11" s="31" t="str">
        <f>IF($H11="-","",""""&amp;sc_setting!$F$6&amp;""" """&amp;$W11&amp;""" """&amp;$B11&amp;"""")</f>
        <v/>
      </c>
      <c r="W11" s="31" t="str">
        <f>IF($H11="-","",sc_setting!$F$5&amp;"\"&amp;$H11&amp;".lnk")</f>
        <v/>
      </c>
      <c r="X11" s="8" t="s">
        <v>596</v>
      </c>
    </row>
    <row r="12" spans="1:24">
      <c r="A12" s="10" t="s">
        <v>158</v>
      </c>
      <c r="B12" s="10" t="s">
        <v>679</v>
      </c>
      <c r="C12" s="40" t="s">
        <v>580</v>
      </c>
      <c r="D12" s="34" t="s">
        <v>655</v>
      </c>
      <c r="E12" s="10" t="s">
        <v>159</v>
      </c>
      <c r="F12" s="10" t="s">
        <v>598</v>
      </c>
      <c r="G12" s="10" t="s">
        <v>139</v>
      </c>
      <c r="H12" s="10" t="s">
        <v>139</v>
      </c>
      <c r="I12" s="8" t="s">
        <v>596</v>
      </c>
      <c r="J12" s="10" t="str">
        <f t="shared" si="3"/>
        <v/>
      </c>
      <c r="K12" s="10" t="str">
        <f t="shared" si="0"/>
        <v/>
      </c>
      <c r="L12" s="8" t="s">
        <v>596</v>
      </c>
      <c r="M12" s="31" t="str">
        <f ca="1">IF($F12="-","","mkdir """&amp;O12&amp;""" &amp; """&amp;sc_setting!$F$6&amp;""" """&amp;O12&amp;"\"&amp;F12&amp;".lnk"" """&amp;B12&amp;"""")</f>
        <v>mkdir "%USERPROFILE%\AppData\Roaming\Microsoft\Windows\Start Menu\Programs\340_Music_Edit" &amp; "C:\codes\vbs\command\CreateShortcutFile.vbs" "%USERPROFILE%\AppData\Roaming\Microsoft\Windows\Start Menu\Programs\340_Music_Edit\Audacity.lnk" "C:\prg_exe\Audacity\audacity.exe"</v>
      </c>
      <c r="N12" s="10" t="str">
        <f ca="1">IFERROR(VLOOKUP($E12,sc_setting!$E:$J,5,FALSE),"")</f>
        <v>340</v>
      </c>
      <c r="O12" s="31" t="str">
        <f ca="1">IF($A12="","",sc_setting!$F$3&amp;"\"&amp;N12&amp;"_"&amp;E12)</f>
        <v>%USERPROFILE%\AppData\Roaming\Microsoft\Windows\Start Menu\Programs\340_Music_Edit</v>
      </c>
      <c r="P12" s="31" t="str">
        <f>IF($G12="-","",""""&amp;sc_setting!$F$6&amp;""" """&amp;$U12&amp;""" """&amp;$B12&amp;"""")</f>
        <v/>
      </c>
      <c r="Q12" s="10" t="str">
        <f ca="1">IFERROR(VLOOKUP($E12,sc_setting!$E:$J,6,FALSE),"")</f>
        <v>34</v>
      </c>
      <c r="R12" s="31" t="str">
        <f t="shared" si="1"/>
        <v/>
      </c>
      <c r="S12" s="31" t="str">
        <f>IF(R12="","",COUNTIF(R$3:R12,R12))</f>
        <v/>
      </c>
      <c r="T12" s="31" t="str">
        <f t="shared" si="2"/>
        <v/>
      </c>
      <c r="U12" s="31" t="str">
        <f>IF($G12="-","",sc_setting!$F$4&amp;"\"&amp;T12&amp;".lnk")</f>
        <v/>
      </c>
      <c r="V12" s="31" t="str">
        <f>IF($H12="-","",""""&amp;sc_setting!$F$6&amp;""" """&amp;$W12&amp;""" """&amp;$B12&amp;"""")</f>
        <v/>
      </c>
      <c r="W12" s="31" t="str">
        <f>IF($H12="-","",sc_setting!$F$5&amp;"\"&amp;$H12&amp;".lnk")</f>
        <v/>
      </c>
      <c r="X12" s="8" t="s">
        <v>596</v>
      </c>
    </row>
    <row r="13" spans="1:24">
      <c r="A13" s="10" t="s">
        <v>160</v>
      </c>
      <c r="B13" s="10" t="s">
        <v>680</v>
      </c>
      <c r="C13" s="40" t="s">
        <v>580</v>
      </c>
      <c r="D13" s="34" t="s">
        <v>655</v>
      </c>
      <c r="E13" s="10" t="s">
        <v>154</v>
      </c>
      <c r="F13" s="10" t="s">
        <v>161</v>
      </c>
      <c r="G13" s="10" t="s">
        <v>139</v>
      </c>
      <c r="H13" s="10" t="s">
        <v>139</v>
      </c>
      <c r="I13" s="8" t="s">
        <v>596</v>
      </c>
      <c r="J13" s="10" t="str">
        <f t="shared" si="3"/>
        <v/>
      </c>
      <c r="K13" s="10" t="str">
        <f t="shared" si="0"/>
        <v/>
      </c>
      <c r="L13" s="8" t="s">
        <v>596</v>
      </c>
      <c r="M13" s="31" t="str">
        <f ca="1">IF($F13="-","","mkdir """&amp;O13&amp;""" &amp; """&amp;sc_setting!$F$6&amp;""" """&amp;O13&amp;"\"&amp;F13&amp;".lnk"" """&amp;B13&amp;"""")</f>
        <v>mkdir "%USERPROFILE%\AppData\Roaming\Microsoft\Windows\Start Menu\Programs\720_Utility_Other" &amp; "C:\codes\vbs\command\CreateShortcutFile.vbs" "%USERPROFILE%\AppData\Roaming\Microsoft\Windows\Start Menu\Programs\720_Utility_Other\AutoHotkey（ランチャ）.lnk" "C:\prg_exe\AutoHotkey\AutoHotkeyU64.exe"</v>
      </c>
      <c r="N13" s="10" t="str">
        <f ca="1">IFERROR(VLOOKUP($E13,sc_setting!$E:$J,5,FALSE),"")</f>
        <v>720</v>
      </c>
      <c r="O13" s="31" t="str">
        <f ca="1">IF($A13="","",sc_setting!$F$3&amp;"\"&amp;N13&amp;"_"&amp;E13)</f>
        <v>%USERPROFILE%\AppData\Roaming\Microsoft\Windows\Start Menu\Programs\720_Utility_Other</v>
      </c>
      <c r="P13" s="31" t="str">
        <f>IF($G13="-","",""""&amp;sc_setting!$F$6&amp;""" """&amp;$U13&amp;""" """&amp;$B13&amp;"""")</f>
        <v/>
      </c>
      <c r="Q13" s="10" t="str">
        <f ca="1">IFERROR(VLOOKUP($E13,sc_setting!$E:$J,6,FALSE),"")</f>
        <v>72</v>
      </c>
      <c r="R13" s="31" t="str">
        <f t="shared" si="1"/>
        <v/>
      </c>
      <c r="S13" s="31" t="str">
        <f>IF(R13="","",COUNTIF(R$3:R13,R13))</f>
        <v/>
      </c>
      <c r="T13" s="31" t="str">
        <f t="shared" si="2"/>
        <v/>
      </c>
      <c r="U13" s="31" t="str">
        <f>IF($G13="-","",sc_setting!$F$4&amp;"\"&amp;T13&amp;".lnk")</f>
        <v/>
      </c>
      <c r="V13" s="31" t="str">
        <f>IF($H13="-","",""""&amp;sc_setting!$F$6&amp;""" """&amp;$W13&amp;""" """&amp;$B13&amp;"""")</f>
        <v/>
      </c>
      <c r="W13" s="31" t="str">
        <f>IF($H13="-","",sc_setting!$F$5&amp;"\"&amp;$H13&amp;".lnk")</f>
        <v/>
      </c>
      <c r="X13" s="8" t="s">
        <v>596</v>
      </c>
    </row>
    <row r="14" spans="1:24">
      <c r="A14" s="10" t="s">
        <v>162</v>
      </c>
      <c r="B14" s="10" t="s">
        <v>681</v>
      </c>
      <c r="C14" s="40" t="s">
        <v>580</v>
      </c>
      <c r="D14" s="34" t="s">
        <v>655</v>
      </c>
      <c r="E14" s="10" t="s">
        <v>154</v>
      </c>
      <c r="F14" s="10" t="s">
        <v>163</v>
      </c>
      <c r="G14" s="10" t="s">
        <v>139</v>
      </c>
      <c r="H14" s="10" t="s">
        <v>139</v>
      </c>
      <c r="I14" s="8" t="s">
        <v>596</v>
      </c>
      <c r="J14" s="10" t="str">
        <f t="shared" si="3"/>
        <v/>
      </c>
      <c r="K14" s="10" t="str">
        <f t="shared" si="0"/>
        <v/>
      </c>
      <c r="L14" s="8" t="s">
        <v>596</v>
      </c>
      <c r="M14" s="31" t="str">
        <f ca="1">IF($F14="-","","mkdir """&amp;O14&amp;""" &amp; """&amp;sc_setting!$F$6&amp;""" """&amp;O14&amp;"\"&amp;F14&amp;".lnk"" """&amp;B14&amp;"""")</f>
        <v>mkdir "%USERPROFILE%\AppData\Roaming\Microsoft\Windows\Start Menu\Programs\720_Utility_Other" &amp; "C:\codes\vbs\command\CreateShortcutFile.vbs" "%USERPROFILE%\AppData\Roaming\Microsoft\Windows\Start Menu\Programs\720_Utility_Other\AutoHotkey2（ランチャ）.lnk" "C:\prg_exe\AutoHotkey2\AutoHotkey64.exe"</v>
      </c>
      <c r="N14" s="10" t="str">
        <f ca="1">IFERROR(VLOOKUP($E14,sc_setting!$E:$J,5,FALSE),"")</f>
        <v>720</v>
      </c>
      <c r="O14" s="31" t="str">
        <f ca="1">IF($A14="","",sc_setting!$F$3&amp;"\"&amp;N14&amp;"_"&amp;E14)</f>
        <v>%USERPROFILE%\AppData\Roaming\Microsoft\Windows\Start Menu\Programs\720_Utility_Other</v>
      </c>
      <c r="P14" s="31" t="str">
        <f>IF($G14="-","",""""&amp;sc_setting!$F$6&amp;""" """&amp;$U14&amp;""" """&amp;$B14&amp;"""")</f>
        <v/>
      </c>
      <c r="Q14" s="10" t="str">
        <f ca="1">IFERROR(VLOOKUP($E14,sc_setting!$E:$J,6,FALSE),"")</f>
        <v>72</v>
      </c>
      <c r="R14" s="31" t="str">
        <f t="shared" si="1"/>
        <v/>
      </c>
      <c r="S14" s="31" t="str">
        <f>IF(R14="","",COUNTIF(R$3:R14,R14))</f>
        <v/>
      </c>
      <c r="T14" s="31" t="str">
        <f t="shared" si="2"/>
        <v/>
      </c>
      <c r="U14" s="31" t="str">
        <f>IF($G14="-","",sc_setting!$F$4&amp;"\"&amp;T14&amp;".lnk")</f>
        <v/>
      </c>
      <c r="V14" s="31" t="str">
        <f>IF($H14="-","",""""&amp;sc_setting!$F$6&amp;""" """&amp;$W14&amp;""" """&amp;$B14&amp;"""")</f>
        <v/>
      </c>
      <c r="W14" s="31" t="str">
        <f>IF($H14="-","",sc_setting!$F$5&amp;"\"&amp;$H14&amp;".lnk")</f>
        <v/>
      </c>
      <c r="X14" s="8" t="s">
        <v>596</v>
      </c>
    </row>
    <row r="15" spans="1:24">
      <c r="A15" s="10" t="s">
        <v>164</v>
      </c>
      <c r="B15" s="10" t="s">
        <v>682</v>
      </c>
      <c r="C15" s="40" t="s">
        <v>580</v>
      </c>
      <c r="D15" s="34" t="s">
        <v>655</v>
      </c>
      <c r="E15" s="10" t="s">
        <v>165</v>
      </c>
      <c r="F15" s="10" t="s">
        <v>166</v>
      </c>
      <c r="G15" s="10" t="s">
        <v>139</v>
      </c>
      <c r="H15" s="10" t="str">
        <f>$F15</f>
        <v>AutoMute（自動ミュート）</v>
      </c>
      <c r="I15" s="8" t="s">
        <v>596</v>
      </c>
      <c r="J15" s="10" t="str">
        <f t="shared" si="3"/>
        <v/>
      </c>
      <c r="K15" s="10" t="str">
        <f t="shared" si="0"/>
        <v/>
      </c>
      <c r="L15" s="8" t="s">
        <v>596</v>
      </c>
      <c r="M15" s="31" t="str">
        <f ca="1">IF($F15="-","","mkdir """&amp;O15&amp;""" &amp; """&amp;sc_setting!$F$6&amp;""" """&amp;O15&amp;"\"&amp;F15&amp;".lnk"" """&amp;B15&amp;"""")</f>
        <v>mkdir "%USERPROFILE%\AppData\Roaming\Microsoft\Windows\Start Menu\Programs\710_Utility_System" &amp; "C:\codes\vbs\command\CreateShortcutFile.vbs" "%USERPROFILE%\AppData\Roaming\Microsoft\Windows\Start Menu\Programs\710_Utility_System\AutoMute（自動ミュート）.lnk" "C:\prg_exe\AutoMute\AutoMute.exe"</v>
      </c>
      <c r="N15" s="10" t="str">
        <f ca="1">IFERROR(VLOOKUP($E15,sc_setting!$E:$J,5,FALSE),"")</f>
        <v>710</v>
      </c>
      <c r="O15" s="31" t="str">
        <f ca="1">IF($A15="","",sc_setting!$F$3&amp;"\"&amp;N15&amp;"_"&amp;E15)</f>
        <v>%USERPROFILE%\AppData\Roaming\Microsoft\Windows\Start Menu\Programs\710_Utility_System</v>
      </c>
      <c r="P15" s="31" t="str">
        <f>IF($G15="-","",""""&amp;sc_setting!$F$6&amp;""" """&amp;$U15&amp;""" """&amp;$B15&amp;"""")</f>
        <v/>
      </c>
      <c r="Q15" s="10" t="str">
        <f ca="1">IFERROR(VLOOKUP($E15,sc_setting!$E:$J,6,FALSE),"")</f>
        <v>71</v>
      </c>
      <c r="R15" s="31" t="str">
        <f t="shared" si="1"/>
        <v/>
      </c>
      <c r="S15" s="31" t="str">
        <f>IF(R15="","",COUNTIF(R$3:R15,R15))</f>
        <v/>
      </c>
      <c r="T15" s="31" t="str">
        <f t="shared" si="2"/>
        <v/>
      </c>
      <c r="U15" s="31" t="str">
        <f>IF($G15="-","",sc_setting!$F$4&amp;"\"&amp;T15&amp;".lnk")</f>
        <v/>
      </c>
      <c r="V15" s="31" t="str">
        <f>IF($H15="-","",""""&amp;sc_setting!$F$6&amp;""" """&amp;$W15&amp;""" """&amp;$B15&amp;"""")</f>
        <v>"C:\codes\vbs\command\CreateShortcutFile.vbs" "%USERPROFILE%\AppData\Roaming\Microsoft\Windows\Start Menu\Programs\Startup\AutoMute（自動ミュート）.lnk" "C:\prg_exe\AutoMute\AutoMute.exe"</v>
      </c>
      <c r="W15" s="31" t="str">
        <f>IF($H15="-","",sc_setting!$F$5&amp;"\"&amp;$H15&amp;".lnk")</f>
        <v>%USERPROFILE%\AppData\Roaming\Microsoft\Windows\Start Menu\Programs\Startup\AutoMute（自動ミュート）.lnk</v>
      </c>
      <c r="X15" s="8" t="s">
        <v>596</v>
      </c>
    </row>
    <row r="16" spans="1:24">
      <c r="A16" s="10" t="s">
        <v>167</v>
      </c>
      <c r="B16" s="10" t="s">
        <v>683</v>
      </c>
      <c r="C16" s="40" t="s">
        <v>580</v>
      </c>
      <c r="D16" s="34" t="s">
        <v>655</v>
      </c>
      <c r="E16" s="10" t="s">
        <v>154</v>
      </c>
      <c r="F16" s="10" t="s">
        <v>168</v>
      </c>
      <c r="G16" s="10" t="s">
        <v>139</v>
      </c>
      <c r="H16" s="10" t="s">
        <v>139</v>
      </c>
      <c r="I16" s="8" t="s">
        <v>596</v>
      </c>
      <c r="J16" s="10" t="str">
        <f t="shared" si="3"/>
        <v/>
      </c>
      <c r="K16" s="10" t="str">
        <f t="shared" si="0"/>
        <v/>
      </c>
      <c r="L16" s="8" t="s">
        <v>596</v>
      </c>
      <c r="M16" s="31" t="str">
        <f ca="1">IF($F16="-","","mkdir """&amp;O16&amp;""" &amp; """&amp;sc_setting!$F$6&amp;""" """&amp;O16&amp;"\"&amp;F16&amp;".lnk"" """&amp;B16&amp;"""")</f>
        <v>mkdir "%USERPROFILE%\AppData\Roaming\Microsoft\Windows\Start Menu\Programs\720_Utility_Other" &amp; "C:\codes\vbs\command\CreateShortcutFile.vbs" "%USERPROFILE%\AppData\Roaming\Microsoft\Windows\Start Menu\Programs\720_Utility_Other\cCalc（電卓）.lnk" "C:\prg_exe\cCalc\cCalc.exe"</v>
      </c>
      <c r="N16" s="10" t="str">
        <f ca="1">IFERROR(VLOOKUP($E16,sc_setting!$E:$J,5,FALSE),"")</f>
        <v>720</v>
      </c>
      <c r="O16" s="31" t="str">
        <f ca="1">IF($A16="","",sc_setting!$F$3&amp;"\"&amp;N16&amp;"_"&amp;E16)</f>
        <v>%USERPROFILE%\AppData\Roaming\Microsoft\Windows\Start Menu\Programs\720_Utility_Other</v>
      </c>
      <c r="P16" s="31" t="str">
        <f>IF($G16="-","",""""&amp;sc_setting!$F$6&amp;""" """&amp;$U16&amp;""" """&amp;$B16&amp;"""")</f>
        <v/>
      </c>
      <c r="Q16" s="10" t="str">
        <f ca="1">IFERROR(VLOOKUP($E16,sc_setting!$E:$J,6,FALSE),"")</f>
        <v>72</v>
      </c>
      <c r="R16" s="31" t="str">
        <f t="shared" si="1"/>
        <v/>
      </c>
      <c r="S16" s="31" t="str">
        <f>IF(R16="","",COUNTIF(R$3:R16,R16))</f>
        <v/>
      </c>
      <c r="T16" s="31" t="str">
        <f t="shared" si="2"/>
        <v/>
      </c>
      <c r="U16" s="31" t="str">
        <f>IF($G16="-","",sc_setting!$F$4&amp;"\"&amp;T16&amp;".lnk")</f>
        <v/>
      </c>
      <c r="V16" s="31" t="str">
        <f>IF($H16="-","",""""&amp;sc_setting!$F$6&amp;""" """&amp;$W16&amp;""" """&amp;$B16&amp;"""")</f>
        <v/>
      </c>
      <c r="W16" s="31" t="str">
        <f>IF($H16="-","",sc_setting!$F$5&amp;"\"&amp;$H16&amp;".lnk")</f>
        <v/>
      </c>
      <c r="X16" s="8" t="s">
        <v>596</v>
      </c>
    </row>
    <row r="17" spans="1:24">
      <c r="A17" s="10" t="s">
        <v>169</v>
      </c>
      <c r="B17" s="10" t="s">
        <v>684</v>
      </c>
      <c r="C17" s="40" t="s">
        <v>580</v>
      </c>
      <c r="D17" s="34" t="s">
        <v>655</v>
      </c>
      <c r="E17" s="10" t="s">
        <v>137</v>
      </c>
      <c r="F17" s="10" t="s">
        <v>170</v>
      </c>
      <c r="G17" s="10" t="s">
        <v>139</v>
      </c>
      <c r="H17" s="10" t="s">
        <v>139</v>
      </c>
      <c r="I17" s="8" t="s">
        <v>596</v>
      </c>
      <c r="J17" s="10" t="str">
        <f t="shared" si="3"/>
        <v/>
      </c>
      <c r="K17" s="10" t="str">
        <f t="shared" si="0"/>
        <v/>
      </c>
      <c r="L17" s="8" t="s">
        <v>596</v>
      </c>
      <c r="M17" s="31" t="str">
        <f ca="1">IF($F17="-","","mkdir """&amp;O17&amp;""" &amp; """&amp;sc_setting!$F$6&amp;""" """&amp;O17&amp;"\"&amp;F17&amp;".lnk"" """&amp;B17&amp;"""")</f>
        <v>mkdir "%USERPROFILE%\AppData\Roaming\Microsoft\Windows\Start Menu\Programs\130_Common_Edit" &amp; "C:\codes\vbs\command\CreateShortcutFile.vbs" "%USERPROFILE%\AppData\Roaming\Microsoft\Windows\Start Menu\Programs\130_Common_Edit\CDEx（イメージ書込み）.lnk" "C:\prg_exe\CDExPortable\CDExPortable.exe"</v>
      </c>
      <c r="N17" s="10" t="str">
        <f ca="1">IFERROR(VLOOKUP($E17,sc_setting!$E:$J,5,FALSE),"")</f>
        <v>130</v>
      </c>
      <c r="O17" s="31" t="str">
        <f ca="1">IF($A17="","",sc_setting!$F$3&amp;"\"&amp;N17&amp;"_"&amp;E17)</f>
        <v>%USERPROFILE%\AppData\Roaming\Microsoft\Windows\Start Menu\Programs\130_Common_Edit</v>
      </c>
      <c r="P17" s="31" t="str">
        <f>IF($G17="-","",""""&amp;sc_setting!$F$6&amp;""" """&amp;$U17&amp;""" """&amp;$B17&amp;"""")</f>
        <v/>
      </c>
      <c r="Q17" s="10" t="str">
        <f ca="1">IFERROR(VLOOKUP($E17,sc_setting!$E:$J,6,FALSE),"")</f>
        <v>13</v>
      </c>
      <c r="R17" s="31" t="str">
        <f t="shared" si="1"/>
        <v/>
      </c>
      <c r="S17" s="31" t="str">
        <f>IF(R17="","",COUNTIF(R$3:R17,R17))</f>
        <v/>
      </c>
      <c r="T17" s="31" t="str">
        <f t="shared" si="2"/>
        <v/>
      </c>
      <c r="U17" s="31" t="str">
        <f>IF($G17="-","",sc_setting!$F$4&amp;"\"&amp;T17&amp;".lnk")</f>
        <v/>
      </c>
      <c r="V17" s="31" t="str">
        <f>IF($H17="-","",""""&amp;sc_setting!$F$6&amp;""" """&amp;$W17&amp;""" """&amp;$B17&amp;"""")</f>
        <v/>
      </c>
      <c r="W17" s="31" t="str">
        <f>IF($H17="-","",sc_setting!$F$5&amp;"\"&amp;$H17&amp;".lnk")</f>
        <v/>
      </c>
      <c r="X17" s="8" t="s">
        <v>596</v>
      </c>
    </row>
    <row r="18" spans="1:24">
      <c r="A18" s="10" t="s">
        <v>171</v>
      </c>
      <c r="B18" s="10" t="s">
        <v>685</v>
      </c>
      <c r="C18" s="40" t="s">
        <v>580</v>
      </c>
      <c r="D18" s="34" t="s">
        <v>655</v>
      </c>
      <c r="E18" s="10" t="s">
        <v>137</v>
      </c>
      <c r="F18" s="10" t="s">
        <v>172</v>
      </c>
      <c r="G18" s="10" t="s">
        <v>139</v>
      </c>
      <c r="H18" s="10" t="s">
        <v>139</v>
      </c>
      <c r="I18" s="8" t="s">
        <v>596</v>
      </c>
      <c r="J18" s="10" t="str">
        <f t="shared" si="3"/>
        <v/>
      </c>
      <c r="K18" s="10" t="str">
        <f t="shared" si="0"/>
        <v/>
      </c>
      <c r="L18" s="8" t="s">
        <v>596</v>
      </c>
      <c r="M18" s="31" t="str">
        <f ca="1">IF($F18="-","","mkdir """&amp;O18&amp;""" &amp; """&amp;sc_setting!$F$6&amp;""" """&amp;O18&amp;"\"&amp;F18&amp;".lnk"" """&amp;B18&amp;"""")</f>
        <v>mkdir "%USERPROFILE%\AppData\Roaming\Microsoft\Windows\Start Menu\Programs\130_Common_Edit" &amp; "C:\codes\vbs\command\CreateShortcutFile.vbs" "%USERPROFILE%\AppData\Roaming\Microsoft\Windows\Start Menu\Programs\130_Common_Edit\CDManipulator（イメージ書込み）.lnk" "C:\prg_exe\CDManipulator\CdManipulator.exe"</v>
      </c>
      <c r="N18" s="10" t="str">
        <f ca="1">IFERROR(VLOOKUP($E18,sc_setting!$E:$J,5,FALSE),"")</f>
        <v>130</v>
      </c>
      <c r="O18" s="31" t="str">
        <f ca="1">IF($A18="","",sc_setting!$F$3&amp;"\"&amp;N18&amp;"_"&amp;E18)</f>
        <v>%USERPROFILE%\AppData\Roaming\Microsoft\Windows\Start Menu\Programs\130_Common_Edit</v>
      </c>
      <c r="P18" s="31" t="str">
        <f>IF($G18="-","",""""&amp;sc_setting!$F$6&amp;""" """&amp;$U18&amp;""" """&amp;$B18&amp;"""")</f>
        <v/>
      </c>
      <c r="Q18" s="10" t="str">
        <f ca="1">IFERROR(VLOOKUP($E18,sc_setting!$E:$J,6,FALSE),"")</f>
        <v>13</v>
      </c>
      <c r="R18" s="31" t="str">
        <f t="shared" si="1"/>
        <v/>
      </c>
      <c r="S18" s="31" t="str">
        <f>IF(R18="","",COUNTIF(R$3:R18,R18))</f>
        <v/>
      </c>
      <c r="T18" s="31" t="str">
        <f t="shared" si="2"/>
        <v/>
      </c>
      <c r="U18" s="31" t="str">
        <f>IF($G18="-","",sc_setting!$F$4&amp;"\"&amp;T18&amp;".lnk")</f>
        <v/>
      </c>
      <c r="V18" s="31" t="str">
        <f>IF($H18="-","",""""&amp;sc_setting!$F$6&amp;""" """&amp;$W18&amp;""" """&amp;$B18&amp;"""")</f>
        <v/>
      </c>
      <c r="W18" s="31" t="str">
        <f>IF($H18="-","",sc_setting!$F$5&amp;"\"&amp;$H18&amp;".lnk")</f>
        <v/>
      </c>
      <c r="X18" s="8" t="s">
        <v>596</v>
      </c>
    </row>
    <row r="19" spans="1:24">
      <c r="A19" s="10" t="s">
        <v>173</v>
      </c>
      <c r="B19" s="10" t="s">
        <v>686</v>
      </c>
      <c r="C19" s="40" t="s">
        <v>580</v>
      </c>
      <c r="D19" s="34" t="s">
        <v>655</v>
      </c>
      <c r="E19" s="10" t="s">
        <v>137</v>
      </c>
      <c r="F19" s="10" t="s">
        <v>174</v>
      </c>
      <c r="G19" s="10" t="s">
        <v>139</v>
      </c>
      <c r="H19" s="10" t="s">
        <v>139</v>
      </c>
      <c r="I19" s="8" t="s">
        <v>596</v>
      </c>
      <c r="J19" s="10" t="str">
        <f t="shared" si="3"/>
        <v/>
      </c>
      <c r="K19" s="10" t="str">
        <f t="shared" si="0"/>
        <v/>
      </c>
      <c r="L19" s="8" t="s">
        <v>596</v>
      </c>
      <c r="M19" s="31" t="str">
        <f ca="1">IF($F19="-","","mkdir """&amp;O19&amp;""" &amp; """&amp;sc_setting!$F$6&amp;""" """&amp;O19&amp;"\"&amp;F19&amp;".lnk"" """&amp;B19&amp;"""")</f>
        <v>mkdir "%USERPROFILE%\AppData\Roaming\Microsoft\Windows\Start Menu\Programs\130_Common_Edit" &amp; "C:\codes\vbs\command\CreateShortcutFile.vbs" "%USERPROFILE%\AppData\Roaming\Microsoft\Windows\Start Menu\Programs\130_Common_Edit\CDRTFE（イメージ書込み）.lnk" "C:\prg_exe\cdrtfePortable\cdrtfePortable.exe"</v>
      </c>
      <c r="N19" s="10" t="str">
        <f ca="1">IFERROR(VLOOKUP($E19,sc_setting!$E:$J,5,FALSE),"")</f>
        <v>130</v>
      </c>
      <c r="O19" s="31" t="str">
        <f ca="1">IF($A19="","",sc_setting!$F$3&amp;"\"&amp;N19&amp;"_"&amp;E19)</f>
        <v>%USERPROFILE%\AppData\Roaming\Microsoft\Windows\Start Menu\Programs\130_Common_Edit</v>
      </c>
      <c r="P19" s="31" t="str">
        <f>IF($G19="-","",""""&amp;sc_setting!$F$6&amp;""" """&amp;$U19&amp;""" """&amp;$B19&amp;"""")</f>
        <v/>
      </c>
      <c r="Q19" s="10" t="str">
        <f ca="1">IFERROR(VLOOKUP($E19,sc_setting!$E:$J,6,FALSE),"")</f>
        <v>13</v>
      </c>
      <c r="R19" s="31" t="str">
        <f t="shared" si="1"/>
        <v/>
      </c>
      <c r="S19" s="31" t="str">
        <f>IF(R19="","",COUNTIF(R$3:R19,R19))</f>
        <v/>
      </c>
      <c r="T19" s="31" t="str">
        <f t="shared" si="2"/>
        <v/>
      </c>
      <c r="U19" s="31" t="str">
        <f>IF($G19="-","",sc_setting!$F$4&amp;"\"&amp;T19&amp;".lnk")</f>
        <v/>
      </c>
      <c r="V19" s="31" t="str">
        <f>IF($H19="-","",""""&amp;sc_setting!$F$6&amp;""" """&amp;$W19&amp;""" """&amp;$B19&amp;"""")</f>
        <v/>
      </c>
      <c r="W19" s="31" t="str">
        <f>IF($H19="-","",sc_setting!$F$5&amp;"\"&amp;$H19&amp;".lnk")</f>
        <v/>
      </c>
      <c r="X19" s="8" t="s">
        <v>596</v>
      </c>
    </row>
    <row r="20" spans="1:24">
      <c r="A20" s="10" t="s">
        <v>175</v>
      </c>
      <c r="B20" s="10" t="s">
        <v>687</v>
      </c>
      <c r="C20" s="40" t="s">
        <v>580</v>
      </c>
      <c r="D20" s="34" t="s">
        <v>655</v>
      </c>
      <c r="E20" s="10" t="s">
        <v>137</v>
      </c>
      <c r="F20" s="10" t="s">
        <v>176</v>
      </c>
      <c r="G20" s="10" t="s">
        <v>139</v>
      </c>
      <c r="H20" s="10" t="s">
        <v>139</v>
      </c>
      <c r="I20" s="8" t="s">
        <v>596</v>
      </c>
      <c r="J20" s="10" t="str">
        <f t="shared" si="3"/>
        <v/>
      </c>
      <c r="K20" s="10" t="str">
        <f t="shared" si="0"/>
        <v/>
      </c>
      <c r="L20" s="8" t="s">
        <v>596</v>
      </c>
      <c r="M20" s="31" t="str">
        <f ca="1">IF($F20="-","","mkdir """&amp;O20&amp;""" &amp; """&amp;sc_setting!$F$6&amp;""" """&amp;O20&amp;"\"&amp;F20&amp;".lnk"" """&amp;B20&amp;"""")</f>
        <v>mkdir "%USERPROFILE%\AppData\Roaming\Microsoft\Windows\Start Menu\Programs\130_Common_Edit" &amp; "C:\codes\vbs\command\CreateShortcutFile.vbs" "%USERPROFILE%\AppData\Roaming\Microsoft\Windows\Start Menu\Programs\130_Common_Edit\CLCL（クリップボード管理）.lnk" "C:\prg_exe\CLCL\CLCL.exe"</v>
      </c>
      <c r="N20" s="10" t="str">
        <f ca="1">IFERROR(VLOOKUP($E20,sc_setting!$E:$J,5,FALSE),"")</f>
        <v>130</v>
      </c>
      <c r="O20" s="31" t="str">
        <f ca="1">IF($A20="","",sc_setting!$F$3&amp;"\"&amp;N20&amp;"_"&amp;E20)</f>
        <v>%USERPROFILE%\AppData\Roaming\Microsoft\Windows\Start Menu\Programs\130_Common_Edit</v>
      </c>
      <c r="P20" s="31" t="str">
        <f>IF($G20="-","",""""&amp;sc_setting!$F$6&amp;""" """&amp;$U20&amp;""" """&amp;$B20&amp;"""")</f>
        <v/>
      </c>
      <c r="Q20" s="10" t="str">
        <f ca="1">IFERROR(VLOOKUP($E20,sc_setting!$E:$J,6,FALSE),"")</f>
        <v>13</v>
      </c>
      <c r="R20" s="31" t="str">
        <f t="shared" si="1"/>
        <v/>
      </c>
      <c r="S20" s="31" t="str">
        <f>IF(R20="","",COUNTIF(R$3:R20,R20))</f>
        <v/>
      </c>
      <c r="T20" s="31" t="str">
        <f t="shared" si="2"/>
        <v/>
      </c>
      <c r="U20" s="31" t="str">
        <f>IF($G20="-","",sc_setting!$F$4&amp;"\"&amp;T20&amp;".lnk")</f>
        <v/>
      </c>
      <c r="V20" s="31" t="str">
        <f>IF($H20="-","",""""&amp;sc_setting!$F$6&amp;""" """&amp;$W20&amp;""" """&amp;$B20&amp;"""")</f>
        <v/>
      </c>
      <c r="W20" s="31" t="str">
        <f>IF($H20="-","",sc_setting!$F$5&amp;"\"&amp;$H20&amp;".lnk")</f>
        <v/>
      </c>
      <c r="X20" s="8" t="s">
        <v>596</v>
      </c>
    </row>
    <row r="21" spans="1:24">
      <c r="A21" s="10" t="s">
        <v>177</v>
      </c>
      <c r="B21" s="10" t="s">
        <v>688</v>
      </c>
      <c r="C21" s="40" t="s">
        <v>580</v>
      </c>
      <c r="D21" s="34" t="s">
        <v>655</v>
      </c>
      <c r="E21" s="10" t="s">
        <v>137</v>
      </c>
      <c r="F21" s="10" t="s">
        <v>178</v>
      </c>
      <c r="G21" s="10" t="s">
        <v>139</v>
      </c>
      <c r="H21" s="10" t="s">
        <v>139</v>
      </c>
      <c r="I21" s="8" t="s">
        <v>596</v>
      </c>
      <c r="J21" s="10" t="str">
        <f t="shared" si="3"/>
        <v/>
      </c>
      <c r="K21" s="10" t="str">
        <f t="shared" si="0"/>
        <v/>
      </c>
      <c r="L21" s="8" t="s">
        <v>596</v>
      </c>
      <c r="M21" s="31" t="str">
        <f ca="1">IF($F21="-","","mkdir """&amp;O21&amp;""" &amp; """&amp;sc_setting!$F$6&amp;""" """&amp;O21&amp;"\"&amp;F21&amp;".lnk"" """&amp;B21&amp;"""")</f>
        <v>mkdir "%USERPROFILE%\AppData\Roaming\Microsoft\Windows\Start Menu\Programs\130_Common_Edit" &amp; "C:\codes\vbs\command\CreateShortcutFile.vbs" "%USERPROFILE%\AppData\Roaming\Microsoft\Windows\Start Menu\Programs\130_Common_Edit\clibor（クリップボード管理）.lnk" "C:\prg_exe\clibor\Clibor.exe"</v>
      </c>
      <c r="N21" s="10" t="str">
        <f ca="1">IFERROR(VLOOKUP($E21,sc_setting!$E:$J,5,FALSE),"")</f>
        <v>130</v>
      </c>
      <c r="O21" s="31" t="str">
        <f ca="1">IF($A21="","",sc_setting!$F$3&amp;"\"&amp;N21&amp;"_"&amp;E21)</f>
        <v>%USERPROFILE%\AppData\Roaming\Microsoft\Windows\Start Menu\Programs\130_Common_Edit</v>
      </c>
      <c r="P21" s="31" t="str">
        <f>IF($G21="-","",""""&amp;sc_setting!$F$6&amp;""" """&amp;$U21&amp;""" """&amp;$B21&amp;"""")</f>
        <v/>
      </c>
      <c r="Q21" s="10" t="str">
        <f ca="1">IFERROR(VLOOKUP($E21,sc_setting!$E:$J,6,FALSE),"")</f>
        <v>13</v>
      </c>
      <c r="R21" s="31" t="str">
        <f t="shared" si="1"/>
        <v/>
      </c>
      <c r="S21" s="31" t="str">
        <f>IF(R21="","",COUNTIF(R$3:R21,R21))</f>
        <v/>
      </c>
      <c r="T21" s="31" t="str">
        <f t="shared" si="2"/>
        <v/>
      </c>
      <c r="U21" s="31" t="str">
        <f>IF($G21="-","",sc_setting!$F$4&amp;"\"&amp;T21&amp;".lnk")</f>
        <v/>
      </c>
      <c r="V21" s="31" t="str">
        <f>IF($H21="-","",""""&amp;sc_setting!$F$6&amp;""" """&amp;$W21&amp;""" """&amp;$B21&amp;"""")</f>
        <v/>
      </c>
      <c r="W21" s="31" t="str">
        <f>IF($H21="-","",sc_setting!$F$5&amp;"\"&amp;$H21&amp;".lnk")</f>
        <v/>
      </c>
      <c r="X21" s="8" t="s">
        <v>596</v>
      </c>
    </row>
    <row r="22" spans="1:24">
      <c r="A22" s="10" t="s">
        <v>179</v>
      </c>
      <c r="B22" s="10" t="s">
        <v>689</v>
      </c>
      <c r="C22" s="40" t="s">
        <v>580</v>
      </c>
      <c r="D22" s="34" t="s">
        <v>655</v>
      </c>
      <c r="E22" s="10" t="s">
        <v>180</v>
      </c>
      <c r="F22" s="10" t="s">
        <v>181</v>
      </c>
      <c r="G22" s="10" t="s">
        <v>139</v>
      </c>
      <c r="H22" s="10" t="s">
        <v>139</v>
      </c>
      <c r="I22" s="8" t="s">
        <v>596</v>
      </c>
      <c r="J22" s="10" t="str">
        <f t="shared" si="3"/>
        <v/>
      </c>
      <c r="K22" s="10" t="str">
        <f t="shared" si="0"/>
        <v/>
      </c>
      <c r="L22" s="8" t="s">
        <v>596</v>
      </c>
      <c r="M22" s="31" t="str">
        <f ca="1">IF($F22="-","","mkdir """&amp;O22&amp;""" &amp; """&amp;sc_setting!$F$6&amp;""" """&amp;O22&amp;"\"&amp;F22&amp;".lnk"" """&amp;B22&amp;"""")</f>
        <v>mkdir "%USERPROFILE%\AppData\Roaming\Microsoft\Windows\Start Menu\Programs\120_Common_View" &amp; "C:\codes\vbs\command\CreateShortcutFile.vbs" "%USERPROFILE%\AppData\Roaming\Microsoft\Windows\Start Menu\Programs\120_Common_View\CoreTemp64（CPU温度計測）.lnk" "C:\prg_exe\CoreTemp64\Core Temp.exe"</v>
      </c>
      <c r="N22" s="10" t="str">
        <f ca="1">IFERROR(VLOOKUP($E22,sc_setting!$E:$J,5,FALSE),"")</f>
        <v>120</v>
      </c>
      <c r="O22" s="31" t="str">
        <f ca="1">IF($A22="","",sc_setting!$F$3&amp;"\"&amp;N22&amp;"_"&amp;E22)</f>
        <v>%USERPROFILE%\AppData\Roaming\Microsoft\Windows\Start Menu\Programs\120_Common_View</v>
      </c>
      <c r="P22" s="31" t="str">
        <f>IF($G22="-","",""""&amp;sc_setting!$F$6&amp;""" """&amp;$U22&amp;""" """&amp;$B22&amp;"""")</f>
        <v/>
      </c>
      <c r="Q22" s="10" t="str">
        <f ca="1">IFERROR(VLOOKUP($E22,sc_setting!$E:$J,6,FALSE),"")</f>
        <v>12</v>
      </c>
      <c r="R22" s="31" t="str">
        <f t="shared" si="1"/>
        <v/>
      </c>
      <c r="S22" s="31" t="str">
        <f>IF(R22="","",COUNTIF(R$3:R22,R22))</f>
        <v/>
      </c>
      <c r="T22" s="31" t="str">
        <f t="shared" si="2"/>
        <v/>
      </c>
      <c r="U22" s="31" t="str">
        <f>IF($G22="-","",sc_setting!$F$4&amp;"\"&amp;T22&amp;".lnk")</f>
        <v/>
      </c>
      <c r="V22" s="31" t="str">
        <f>IF($H22="-","",""""&amp;sc_setting!$F$6&amp;""" """&amp;$W22&amp;""" """&amp;$B22&amp;"""")</f>
        <v/>
      </c>
      <c r="W22" s="31" t="str">
        <f>IF($H22="-","",sc_setting!$F$5&amp;"\"&amp;$H22&amp;".lnk")</f>
        <v/>
      </c>
      <c r="X22" s="8" t="s">
        <v>596</v>
      </c>
    </row>
    <row r="23" spans="1:24">
      <c r="A23" s="10" t="s">
        <v>182</v>
      </c>
      <c r="B23" s="10" t="s">
        <v>690</v>
      </c>
      <c r="C23" s="40" t="s">
        <v>580</v>
      </c>
      <c r="D23" s="34" t="s">
        <v>655</v>
      </c>
      <c r="E23" s="10" t="s">
        <v>180</v>
      </c>
      <c r="F23" s="10" t="s">
        <v>183</v>
      </c>
      <c r="G23" s="10" t="s">
        <v>139</v>
      </c>
      <c r="H23" s="10" t="s">
        <v>139</v>
      </c>
      <c r="I23" s="8" t="s">
        <v>596</v>
      </c>
      <c r="J23" s="10" t="str">
        <f t="shared" si="3"/>
        <v/>
      </c>
      <c r="K23" s="10" t="str">
        <f t="shared" si="0"/>
        <v/>
      </c>
      <c r="L23" s="8" t="s">
        <v>596</v>
      </c>
      <c r="M23" s="31" t="str">
        <f ca="1">IF($F23="-","","mkdir """&amp;O23&amp;""" &amp; """&amp;sc_setting!$F$6&amp;""" """&amp;O23&amp;"\"&amp;F23&amp;".lnk"" """&amp;B23&amp;"""")</f>
        <v>mkdir "%USERPROFILE%\AppData\Roaming\Microsoft\Windows\Start Menu\Programs\120_Common_View" &amp; "C:\codes\vbs\command\CreateShortcutFile.vbs" "%USERPROFILE%\AppData\Roaming\Microsoft\Windows\Start Menu\Programs\120_Common_View\CrystalDiskInfo（HDD故障診断）.lnk" "C:\prg_exe\CrystalDiskInfo\DiskInfo64.exe"</v>
      </c>
      <c r="N23" s="10" t="str">
        <f ca="1">IFERROR(VLOOKUP($E23,sc_setting!$E:$J,5,FALSE),"")</f>
        <v>120</v>
      </c>
      <c r="O23" s="31" t="str">
        <f ca="1">IF($A23="","",sc_setting!$F$3&amp;"\"&amp;N23&amp;"_"&amp;E23)</f>
        <v>%USERPROFILE%\AppData\Roaming\Microsoft\Windows\Start Menu\Programs\120_Common_View</v>
      </c>
      <c r="P23" s="31" t="str">
        <f>IF($G23="-","",""""&amp;sc_setting!$F$6&amp;""" """&amp;$U23&amp;""" """&amp;$B23&amp;"""")</f>
        <v/>
      </c>
      <c r="Q23" s="10" t="str">
        <f ca="1">IFERROR(VLOOKUP($E23,sc_setting!$E:$J,6,FALSE),"")</f>
        <v>12</v>
      </c>
      <c r="R23" s="31" t="str">
        <f t="shared" si="1"/>
        <v/>
      </c>
      <c r="S23" s="31" t="str">
        <f>IF(R23="","",COUNTIF(R$3:R23,R23))</f>
        <v/>
      </c>
      <c r="T23" s="31" t="str">
        <f t="shared" si="2"/>
        <v/>
      </c>
      <c r="U23" s="31" t="str">
        <f>IF($G23="-","",sc_setting!$F$4&amp;"\"&amp;T23&amp;".lnk")</f>
        <v/>
      </c>
      <c r="V23" s="31" t="str">
        <f>IF($H23="-","",""""&amp;sc_setting!$F$6&amp;""" """&amp;$W23&amp;""" """&amp;$B23&amp;"""")</f>
        <v/>
      </c>
      <c r="W23" s="31" t="str">
        <f>IF($H23="-","",sc_setting!$F$5&amp;"\"&amp;$H23&amp;".lnk")</f>
        <v/>
      </c>
      <c r="X23" s="8" t="s">
        <v>596</v>
      </c>
    </row>
    <row r="24" spans="1:24">
      <c r="A24" s="10" t="s">
        <v>184</v>
      </c>
      <c r="B24" s="10" t="s">
        <v>691</v>
      </c>
      <c r="C24" s="40" t="s">
        <v>580</v>
      </c>
      <c r="D24" s="34" t="s">
        <v>655</v>
      </c>
      <c r="E24" s="10" t="s">
        <v>180</v>
      </c>
      <c r="F24" s="10" t="s">
        <v>185</v>
      </c>
      <c r="G24" s="10" t="s">
        <v>139</v>
      </c>
      <c r="H24" s="10" t="s">
        <v>139</v>
      </c>
      <c r="I24" s="8" t="s">
        <v>596</v>
      </c>
      <c r="J24" s="10" t="str">
        <f t="shared" si="3"/>
        <v/>
      </c>
      <c r="K24" s="10" t="str">
        <f t="shared" si="0"/>
        <v/>
      </c>
      <c r="L24" s="8" t="s">
        <v>596</v>
      </c>
      <c r="M24" s="31" t="str">
        <f ca="1">IF($F24="-","","mkdir """&amp;O24&amp;""" &amp; """&amp;sc_setting!$F$6&amp;""" """&amp;O24&amp;"\"&amp;F24&amp;".lnk"" """&amp;B24&amp;"""")</f>
        <v>mkdir "%USERPROFILE%\AppData\Roaming\Microsoft\Windows\Start Menu\Programs\120_Common_View" &amp; "C:\codes\vbs\command\CreateShortcutFile.vbs" "%USERPROFILE%\AppData\Roaming\Microsoft\Windows\Start Menu\Programs\120_Common_View\CrystalDiskMark（HDDスペック検知）.lnk" "C:\prg_exe\CrystalDiskMark\DiskMark64.exe"</v>
      </c>
      <c r="N24" s="10" t="str">
        <f ca="1">IFERROR(VLOOKUP($E24,sc_setting!$E:$J,5,FALSE),"")</f>
        <v>120</v>
      </c>
      <c r="O24" s="31" t="str">
        <f ca="1">IF($A24="","",sc_setting!$F$3&amp;"\"&amp;N24&amp;"_"&amp;E24)</f>
        <v>%USERPROFILE%\AppData\Roaming\Microsoft\Windows\Start Menu\Programs\120_Common_View</v>
      </c>
      <c r="P24" s="31" t="str">
        <f>IF($G24="-","",""""&amp;sc_setting!$F$6&amp;""" """&amp;$U24&amp;""" """&amp;$B24&amp;"""")</f>
        <v/>
      </c>
      <c r="Q24" s="10" t="str">
        <f ca="1">IFERROR(VLOOKUP($E24,sc_setting!$E:$J,6,FALSE),"")</f>
        <v>12</v>
      </c>
      <c r="R24" s="31" t="str">
        <f t="shared" si="1"/>
        <v/>
      </c>
      <c r="S24" s="31" t="str">
        <f>IF(R24="","",COUNTIF(R$3:R24,R24))</f>
        <v/>
      </c>
      <c r="T24" s="31" t="str">
        <f t="shared" si="2"/>
        <v/>
      </c>
      <c r="U24" s="31" t="str">
        <f>IF($G24="-","",sc_setting!$F$4&amp;"\"&amp;T24&amp;".lnk")</f>
        <v/>
      </c>
      <c r="V24" s="31" t="str">
        <f>IF($H24="-","",""""&amp;sc_setting!$F$6&amp;""" """&amp;$W24&amp;""" """&amp;$B24&amp;"""")</f>
        <v/>
      </c>
      <c r="W24" s="31" t="str">
        <f>IF($H24="-","",sc_setting!$F$5&amp;"\"&amp;$H24&amp;".lnk")</f>
        <v/>
      </c>
      <c r="X24" s="8" t="s">
        <v>596</v>
      </c>
    </row>
    <row r="25" spans="1:24">
      <c r="A25" s="10" t="s">
        <v>186</v>
      </c>
      <c r="B25" s="10" t="s">
        <v>692</v>
      </c>
      <c r="C25" s="40" t="s">
        <v>580</v>
      </c>
      <c r="D25" s="34" t="s">
        <v>655</v>
      </c>
      <c r="E25" s="10" t="s">
        <v>149</v>
      </c>
      <c r="F25" s="10" t="s">
        <v>599</v>
      </c>
      <c r="G25" s="10" t="s">
        <v>139</v>
      </c>
      <c r="H25" s="10" t="s">
        <v>139</v>
      </c>
      <c r="I25" s="8" t="s">
        <v>596</v>
      </c>
      <c r="J25" s="10" t="str">
        <f t="shared" si="3"/>
        <v/>
      </c>
      <c r="K25" s="10" t="str">
        <f t="shared" si="0"/>
        <v/>
      </c>
      <c r="L25" s="8" t="s">
        <v>596</v>
      </c>
      <c r="M25" s="31" t="str">
        <f ca="1">IF($F25="-","","mkdir """&amp;O25&amp;""" &amp; """&amp;sc_setting!$F$6&amp;""" """&amp;O25&amp;"\"&amp;F25&amp;".lnk"" """&amp;B25&amp;"""")</f>
        <v>mkdir "%USERPROFILE%\AppData\Roaming\Microsoft\Windows\Start Menu\Programs\210_Doc_Analyze" &amp; "C:\codes\vbs\command\CreateShortcutFile.vbs" "%USERPROFILE%\AppData\Roaming\Microsoft\Windows\Start Menu\Programs\210_Doc_Analyze\Ctags.lnk" "C:\prg_exe\Ctags\ctags.exe"</v>
      </c>
      <c r="N25" s="10" t="str">
        <f ca="1">IFERROR(VLOOKUP($E25,sc_setting!$E:$J,5,FALSE),"")</f>
        <v>210</v>
      </c>
      <c r="O25" s="31" t="str">
        <f ca="1">IF($A25="","",sc_setting!$F$3&amp;"\"&amp;N25&amp;"_"&amp;E25)</f>
        <v>%USERPROFILE%\AppData\Roaming\Microsoft\Windows\Start Menu\Programs\210_Doc_Analyze</v>
      </c>
      <c r="P25" s="31" t="str">
        <f>IF($G25="-","",""""&amp;sc_setting!$F$6&amp;""" """&amp;$U25&amp;""" """&amp;$B25&amp;"""")</f>
        <v/>
      </c>
      <c r="Q25" s="10" t="str">
        <f ca="1">IFERROR(VLOOKUP($E25,sc_setting!$E:$J,6,FALSE),"")</f>
        <v>21</v>
      </c>
      <c r="R25" s="31" t="str">
        <f t="shared" si="1"/>
        <v/>
      </c>
      <c r="S25" s="31" t="str">
        <f>IF(R25="","",COUNTIF(R$3:R25,R25))</f>
        <v/>
      </c>
      <c r="T25" s="31" t="str">
        <f t="shared" si="2"/>
        <v/>
      </c>
      <c r="U25" s="31" t="str">
        <f>IF($G25="-","",sc_setting!$F$4&amp;"\"&amp;T25&amp;".lnk")</f>
        <v/>
      </c>
      <c r="V25" s="31" t="str">
        <f>IF($H25="-","",""""&amp;sc_setting!$F$6&amp;""" """&amp;$W25&amp;""" """&amp;$B25&amp;"""")</f>
        <v/>
      </c>
      <c r="W25" s="31" t="str">
        <f>IF($H25="-","",sc_setting!$F$5&amp;"\"&amp;$H25&amp;".lnk")</f>
        <v/>
      </c>
      <c r="X25" s="8" t="s">
        <v>596</v>
      </c>
    </row>
    <row r="26" spans="1:24">
      <c r="A26" s="10" t="s">
        <v>187</v>
      </c>
      <c r="B26" s="10" t="s">
        <v>693</v>
      </c>
      <c r="C26" s="40" t="s">
        <v>580</v>
      </c>
      <c r="D26" s="34" t="s">
        <v>655</v>
      </c>
      <c r="E26" s="10" t="s">
        <v>154</v>
      </c>
      <c r="F26" s="10" t="s">
        <v>188</v>
      </c>
      <c r="G26" s="10" t="s">
        <v>139</v>
      </c>
      <c r="H26" s="10" t="s">
        <v>139</v>
      </c>
      <c r="I26" s="8" t="s">
        <v>596</v>
      </c>
      <c r="J26" s="10" t="str">
        <f t="shared" si="3"/>
        <v/>
      </c>
      <c r="K26" s="10" t="str">
        <f t="shared" si="0"/>
        <v/>
      </c>
      <c r="L26" s="8" t="s">
        <v>596</v>
      </c>
      <c r="M26" s="31" t="str">
        <f ca="1">IF($F26="-","","mkdir """&amp;O26&amp;""" &amp; """&amp;sc_setting!$F$6&amp;""" """&amp;O26&amp;"\"&amp;F26&amp;".lnk"" """&amp;B26&amp;"""")</f>
        <v>mkdir "%USERPROFILE%\AppData\Roaming\Microsoft\Windows\Start Menu\Programs\720_Utility_Other" &amp; "C:\codes\vbs\command\CreateShortcutFile.vbs" "%USERPROFILE%\AppData\Roaming\Microsoft\Windows\Start Menu\Programs\720_Utility_Other\DeInput（キーボード入力無効化）.lnk" "C:\prg_exe\DeInput\DeInput.exe"</v>
      </c>
      <c r="N26" s="10" t="str">
        <f ca="1">IFERROR(VLOOKUP($E26,sc_setting!$E:$J,5,FALSE),"")</f>
        <v>720</v>
      </c>
      <c r="O26" s="31" t="str">
        <f ca="1">IF($A26="","",sc_setting!$F$3&amp;"\"&amp;N26&amp;"_"&amp;E26)</f>
        <v>%USERPROFILE%\AppData\Roaming\Microsoft\Windows\Start Menu\Programs\720_Utility_Other</v>
      </c>
      <c r="P26" s="31" t="str">
        <f>IF($G26="-","",""""&amp;sc_setting!$F$6&amp;""" """&amp;$U26&amp;""" """&amp;$B26&amp;"""")</f>
        <v/>
      </c>
      <c r="Q26" s="10" t="str">
        <f ca="1">IFERROR(VLOOKUP($E26,sc_setting!$E:$J,6,FALSE),"")</f>
        <v>72</v>
      </c>
      <c r="R26" s="31" t="str">
        <f t="shared" si="1"/>
        <v/>
      </c>
      <c r="S26" s="31" t="str">
        <f>IF(R26="","",COUNTIF(R$3:R26,R26))</f>
        <v/>
      </c>
      <c r="T26" s="31" t="str">
        <f t="shared" si="2"/>
        <v/>
      </c>
      <c r="U26" s="31" t="str">
        <f>IF($G26="-","",sc_setting!$F$4&amp;"\"&amp;T26&amp;".lnk")</f>
        <v/>
      </c>
      <c r="V26" s="31" t="str">
        <f>IF($H26="-","",""""&amp;sc_setting!$F$6&amp;""" """&amp;$W26&amp;""" """&amp;$B26&amp;"""")</f>
        <v/>
      </c>
      <c r="W26" s="31" t="str">
        <f>IF($H26="-","",sc_setting!$F$5&amp;"\"&amp;$H26&amp;".lnk")</f>
        <v/>
      </c>
      <c r="X26" s="8" t="s">
        <v>596</v>
      </c>
    </row>
    <row r="27" spans="1:24">
      <c r="A27" s="10" t="s">
        <v>189</v>
      </c>
      <c r="B27" s="10" t="s">
        <v>694</v>
      </c>
      <c r="C27" s="40" t="s">
        <v>580</v>
      </c>
      <c r="D27" s="34" t="s">
        <v>655</v>
      </c>
      <c r="E27" s="10" t="s">
        <v>165</v>
      </c>
      <c r="F27" s="10" t="s">
        <v>190</v>
      </c>
      <c r="G27" s="10" t="s">
        <v>139</v>
      </c>
      <c r="H27" s="10" t="s">
        <v>139</v>
      </c>
      <c r="I27" s="8" t="s">
        <v>596</v>
      </c>
      <c r="J27" s="10" t="str">
        <f t="shared" si="3"/>
        <v/>
      </c>
      <c r="K27" s="10" t="str">
        <f t="shared" si="0"/>
        <v/>
      </c>
      <c r="L27" s="8" t="s">
        <v>596</v>
      </c>
      <c r="M27" s="31" t="str">
        <f ca="1">IF($F27="-","","mkdir """&amp;O27&amp;""" &amp; """&amp;sc_setting!$F$6&amp;""" """&amp;O27&amp;"\"&amp;F27&amp;".lnk"" """&amp;B27&amp;"""")</f>
        <v>mkdir "%USERPROFILE%\AppData\Roaming\Microsoft\Windows\Start Menu\Programs\710_Utility_System" &amp; "C:\codes\vbs\command\CreateShortcutFile.vbs" "%USERPROFILE%\AppData\Roaming\Microsoft\Windows\Start Menu\Programs\710_Utility_System\dimmer（モニタ輝度設定）.lnk" "C:\prg_exe\dimmer\dimmer.exe"</v>
      </c>
      <c r="N27" s="10" t="str">
        <f ca="1">IFERROR(VLOOKUP($E27,sc_setting!$E:$J,5,FALSE),"")</f>
        <v>710</v>
      </c>
      <c r="O27" s="31" t="str">
        <f ca="1">IF($A27="","",sc_setting!$F$3&amp;"\"&amp;N27&amp;"_"&amp;E27)</f>
        <v>%USERPROFILE%\AppData\Roaming\Microsoft\Windows\Start Menu\Programs\710_Utility_System</v>
      </c>
      <c r="P27" s="31" t="str">
        <f>IF($G27="-","",""""&amp;sc_setting!$F$6&amp;""" """&amp;$U27&amp;""" """&amp;$B27&amp;"""")</f>
        <v/>
      </c>
      <c r="Q27" s="10" t="str">
        <f ca="1">IFERROR(VLOOKUP($E27,sc_setting!$E:$J,6,FALSE),"")</f>
        <v>71</v>
      </c>
      <c r="R27" s="31" t="str">
        <f t="shared" si="1"/>
        <v/>
      </c>
      <c r="S27" s="31" t="str">
        <f>IF(R27="","",COUNTIF(R$3:R27,R27))</f>
        <v/>
      </c>
      <c r="T27" s="31" t="str">
        <f t="shared" si="2"/>
        <v/>
      </c>
      <c r="U27" s="31" t="str">
        <f>IF($G27="-","",sc_setting!$F$4&amp;"\"&amp;T27&amp;".lnk")</f>
        <v/>
      </c>
      <c r="V27" s="31" t="str">
        <f>IF($H27="-","",""""&amp;sc_setting!$F$6&amp;""" """&amp;$W27&amp;""" """&amp;$B27&amp;"""")</f>
        <v/>
      </c>
      <c r="W27" s="31" t="str">
        <f>IF($H27="-","",sc_setting!$F$5&amp;"\"&amp;$H27&amp;".lnk")</f>
        <v/>
      </c>
      <c r="X27" s="8" t="s">
        <v>596</v>
      </c>
    </row>
    <row r="28" spans="1:24">
      <c r="A28" s="10" t="s">
        <v>191</v>
      </c>
      <c r="B28" s="10" t="s">
        <v>695</v>
      </c>
      <c r="C28" s="40" t="s">
        <v>580</v>
      </c>
      <c r="D28" s="34" t="s">
        <v>655</v>
      </c>
      <c r="E28" s="10" t="s">
        <v>165</v>
      </c>
      <c r="F28" s="10" t="s">
        <v>192</v>
      </c>
      <c r="G28" s="10" t="s">
        <v>139</v>
      </c>
      <c r="H28" s="10" t="s">
        <v>139</v>
      </c>
      <c r="I28" s="8" t="s">
        <v>596</v>
      </c>
      <c r="J28" s="10" t="str">
        <f t="shared" si="3"/>
        <v/>
      </c>
      <c r="K28" s="10" t="str">
        <f t="shared" si="0"/>
        <v/>
      </c>
      <c r="L28" s="8" t="s">
        <v>596</v>
      </c>
      <c r="M28" s="31" t="str">
        <f ca="1">IF($F28="-","","mkdir """&amp;O28&amp;""" &amp; """&amp;sc_setting!$F$6&amp;""" """&amp;O28&amp;"\"&amp;F28&amp;".lnk"" """&amp;B28&amp;"""")</f>
        <v>mkdir "%USERPROFILE%\AppData\Roaming\Microsoft\Windows\Start Menu\Programs\710_Utility_System" &amp; "C:\codes\vbs\command\CreateShortcutFile.vbs" "%USERPROFILE%\AppData\Roaming\Microsoft\Windows\Start Menu\Programs\710_Utility_System\DiskInfo（フォルダサイズ表示）.lnk" "C:\prg_exe\diskinfo64\DiskInfo3.exe"</v>
      </c>
      <c r="N28" s="10" t="str">
        <f ca="1">IFERROR(VLOOKUP($E28,sc_setting!$E:$J,5,FALSE),"")</f>
        <v>710</v>
      </c>
      <c r="O28" s="31" t="str">
        <f ca="1">IF($A28="","",sc_setting!$F$3&amp;"\"&amp;N28&amp;"_"&amp;E28)</f>
        <v>%USERPROFILE%\AppData\Roaming\Microsoft\Windows\Start Menu\Programs\710_Utility_System</v>
      </c>
      <c r="P28" s="31" t="str">
        <f>IF($G28="-","",""""&amp;sc_setting!$F$6&amp;""" """&amp;$U28&amp;""" """&amp;$B28&amp;"""")</f>
        <v/>
      </c>
      <c r="Q28" s="10" t="str">
        <f ca="1">IFERROR(VLOOKUP($E28,sc_setting!$E:$J,6,FALSE),"")</f>
        <v>71</v>
      </c>
      <c r="R28" s="31" t="str">
        <f t="shared" si="1"/>
        <v/>
      </c>
      <c r="S28" s="31" t="str">
        <f>IF(R28="","",COUNTIF(R$3:R28,R28))</f>
        <v/>
      </c>
      <c r="T28" s="31" t="str">
        <f t="shared" si="2"/>
        <v/>
      </c>
      <c r="U28" s="31" t="str">
        <f>IF($G28="-","",sc_setting!$F$4&amp;"\"&amp;T28&amp;".lnk")</f>
        <v/>
      </c>
      <c r="V28" s="31" t="str">
        <f>IF($H28="-","",""""&amp;sc_setting!$F$6&amp;""" """&amp;$W28&amp;""" """&amp;$B28&amp;"""")</f>
        <v/>
      </c>
      <c r="W28" s="31" t="str">
        <f>IF($H28="-","",sc_setting!$F$5&amp;"\"&amp;$H28&amp;".lnk")</f>
        <v/>
      </c>
      <c r="X28" s="8" t="s">
        <v>596</v>
      </c>
    </row>
    <row r="29" spans="1:24">
      <c r="A29" s="10" t="s">
        <v>193</v>
      </c>
      <c r="B29" s="10" t="s">
        <v>696</v>
      </c>
      <c r="C29" s="40" t="s">
        <v>580</v>
      </c>
      <c r="D29" s="34" t="s">
        <v>655</v>
      </c>
      <c r="E29" s="10" t="s">
        <v>194</v>
      </c>
      <c r="F29" s="10" t="s">
        <v>195</v>
      </c>
      <c r="G29" s="10" t="s">
        <v>139</v>
      </c>
      <c r="H29" s="10" t="s">
        <v>139</v>
      </c>
      <c r="I29" s="8" t="s">
        <v>596</v>
      </c>
      <c r="J29" s="10" t="str">
        <f t="shared" si="3"/>
        <v/>
      </c>
      <c r="K29" s="10" t="str">
        <f t="shared" si="0"/>
        <v/>
      </c>
      <c r="L29" s="8" t="s">
        <v>596</v>
      </c>
      <c r="M29" s="31" t="str">
        <f ca="1">IF($F29="-","","mkdir """&amp;O29&amp;""" &amp; """&amp;sc_setting!$F$6&amp;""" """&amp;O29&amp;"\"&amp;F29&amp;".lnk"" """&amp;B29&amp;"""")</f>
        <v>mkdir "%USERPROFILE%\AppData\Roaming\Microsoft\Windows\Start Menu\Programs\110_Common_Analyze" &amp; "C:\codes\vbs\command\CreateShortcutFile.vbs" "%USERPROFILE%\AppData\Roaming\Microsoft\Windows\Start Menu\Programs\110_Common_Analyze\DupFileEliminator（重複ファイル削除）.lnk" "C:\prg_exe\DupFileEliminator\DupFileEliminator.exe"</v>
      </c>
      <c r="N29" s="10" t="str">
        <f ca="1">IFERROR(VLOOKUP($E29,sc_setting!$E:$J,5,FALSE),"")</f>
        <v>110</v>
      </c>
      <c r="O29" s="31" t="str">
        <f ca="1">IF($A29="","",sc_setting!$F$3&amp;"\"&amp;N29&amp;"_"&amp;E29)</f>
        <v>%USERPROFILE%\AppData\Roaming\Microsoft\Windows\Start Menu\Programs\110_Common_Analyze</v>
      </c>
      <c r="P29" s="31" t="str">
        <f>IF($G29="-","",""""&amp;sc_setting!$F$6&amp;""" """&amp;$U29&amp;""" """&amp;$B29&amp;"""")</f>
        <v/>
      </c>
      <c r="Q29" s="10" t="str">
        <f ca="1">IFERROR(VLOOKUP($E29,sc_setting!$E:$J,6,FALSE),"")</f>
        <v>11</v>
      </c>
      <c r="R29" s="31" t="str">
        <f t="shared" si="1"/>
        <v/>
      </c>
      <c r="S29" s="31" t="str">
        <f>IF(R29="","",COUNTIF(R$3:R29,R29))</f>
        <v/>
      </c>
      <c r="T29" s="31" t="str">
        <f t="shared" si="2"/>
        <v/>
      </c>
      <c r="U29" s="31" t="str">
        <f>IF($G29="-","",sc_setting!$F$4&amp;"\"&amp;T29&amp;".lnk")</f>
        <v/>
      </c>
      <c r="V29" s="31" t="str">
        <f>IF($H29="-","",""""&amp;sc_setting!$F$6&amp;""" """&amp;$W29&amp;""" """&amp;$B29&amp;"""")</f>
        <v/>
      </c>
      <c r="W29" s="31" t="str">
        <f>IF($H29="-","",sc_setting!$F$5&amp;"\"&amp;$H29&amp;".lnk")</f>
        <v/>
      </c>
      <c r="X29" s="8" t="s">
        <v>596</v>
      </c>
    </row>
    <row r="30" spans="1:24">
      <c r="A30" s="10" t="s">
        <v>196</v>
      </c>
      <c r="B30" s="10" t="s">
        <v>697</v>
      </c>
      <c r="C30" s="40" t="s">
        <v>580</v>
      </c>
      <c r="D30" s="34" t="s">
        <v>655</v>
      </c>
      <c r="E30" s="10" t="s">
        <v>154</v>
      </c>
      <c r="F30" s="10" t="s">
        <v>197</v>
      </c>
      <c r="G30" s="10" t="s">
        <v>139</v>
      </c>
      <c r="H30" s="10" t="str">
        <f>$F30</f>
        <v>EasyShot（スクリーンショット）</v>
      </c>
      <c r="I30" s="8" t="s">
        <v>596</v>
      </c>
      <c r="J30" s="10" t="str">
        <f t="shared" si="3"/>
        <v/>
      </c>
      <c r="K30" s="10" t="str">
        <f t="shared" si="0"/>
        <v/>
      </c>
      <c r="L30" s="8" t="s">
        <v>596</v>
      </c>
      <c r="M30" s="31" t="str">
        <f ca="1">IF($F30="-","","mkdir """&amp;O30&amp;""" &amp; """&amp;sc_setting!$F$6&amp;""" """&amp;O30&amp;"\"&amp;F30&amp;".lnk"" """&amp;B30&amp;"""")</f>
        <v>mkdir "%USERPROFILE%\AppData\Roaming\Microsoft\Windows\Start Menu\Programs\720_Utility_Other" &amp; "C:\codes\vbs\command\CreateShortcutFile.vbs" "%USERPROFILE%\AppData\Roaming\Microsoft\Windows\Start Menu\Programs\720_Utility_Other\EasyShot（スクリーンショット）.lnk" "C:\prg_exe\EasyShot\EasyShot.exe"</v>
      </c>
      <c r="N30" s="10" t="str">
        <f ca="1">IFERROR(VLOOKUP($E30,sc_setting!$E:$J,5,FALSE),"")</f>
        <v>720</v>
      </c>
      <c r="O30" s="31" t="str">
        <f ca="1">IF($A30="","",sc_setting!$F$3&amp;"\"&amp;N30&amp;"_"&amp;E30)</f>
        <v>%USERPROFILE%\AppData\Roaming\Microsoft\Windows\Start Menu\Programs\720_Utility_Other</v>
      </c>
      <c r="P30" s="31" t="str">
        <f>IF($G30="-","",""""&amp;sc_setting!$F$6&amp;""" """&amp;$U30&amp;""" """&amp;$B30&amp;"""")</f>
        <v/>
      </c>
      <c r="Q30" s="10" t="str">
        <f ca="1">IFERROR(VLOOKUP($E30,sc_setting!$E:$J,6,FALSE),"")</f>
        <v>72</v>
      </c>
      <c r="R30" s="31" t="str">
        <f t="shared" si="1"/>
        <v/>
      </c>
      <c r="S30" s="31" t="str">
        <f>IF(R30="","",COUNTIF(R$3:R30,R30))</f>
        <v/>
      </c>
      <c r="T30" s="31" t="str">
        <f t="shared" si="2"/>
        <v/>
      </c>
      <c r="U30" s="31" t="str">
        <f>IF($G30="-","",sc_setting!$F$4&amp;"\"&amp;T30&amp;".lnk")</f>
        <v/>
      </c>
      <c r="V30" s="31" t="str">
        <f>IF($H30="-","",""""&amp;sc_setting!$F$6&amp;""" """&amp;$W30&amp;""" """&amp;$B30&amp;"""")</f>
        <v>"C:\codes\vbs\command\CreateShortcutFile.vbs" "%USERPROFILE%\AppData\Roaming\Microsoft\Windows\Start Menu\Programs\Startup\EasyShot（スクリーンショット）.lnk" "C:\prg_exe\EasyShot\EasyShot.exe"</v>
      </c>
      <c r="W30" s="31" t="str">
        <f>IF($H30="-","",sc_setting!$F$5&amp;"\"&amp;$H30&amp;".lnk")</f>
        <v>%USERPROFILE%\AppData\Roaming\Microsoft\Windows\Start Menu\Programs\Startup\EasyShot（スクリーンショット）.lnk</v>
      </c>
      <c r="X30" s="8" t="s">
        <v>596</v>
      </c>
    </row>
    <row r="31" spans="1:24">
      <c r="A31" s="10" t="s">
        <v>198</v>
      </c>
      <c r="B31" s="10" t="s">
        <v>698</v>
      </c>
      <c r="C31" s="40" t="s">
        <v>580</v>
      </c>
      <c r="D31" s="34" t="s">
        <v>655</v>
      </c>
      <c r="E31" s="10" t="s">
        <v>159</v>
      </c>
      <c r="F31" s="10" t="s">
        <v>199</v>
      </c>
      <c r="G31" s="10" t="s">
        <v>139</v>
      </c>
      <c r="H31" s="10" t="s">
        <v>139</v>
      </c>
      <c r="I31" s="8" t="s">
        <v>596</v>
      </c>
      <c r="J31" s="10" t="str">
        <f t="shared" si="3"/>
        <v/>
      </c>
      <c r="K31" s="10" t="str">
        <f t="shared" si="0"/>
        <v/>
      </c>
      <c r="L31" s="8" t="s">
        <v>596</v>
      </c>
      <c r="M31" s="31" t="str">
        <f ca="1">IF($F31="-","","mkdir """&amp;O31&amp;""" &amp; """&amp;sc_setting!$F$6&amp;""" """&amp;O31&amp;"\"&amp;F31&amp;".lnk"" """&amp;B31&amp;"""")</f>
        <v>mkdir "%USERPROFILE%\AppData\Roaming\Microsoft\Windows\Start Menu\Programs\340_Music_Edit" &amp; "C:\codes\vbs\command\CreateShortcutFile.vbs" "%USERPROFILE%\AppData\Roaming\Microsoft\Windows\Start Menu\Programs\340_Music_Edit\EcoDecoTooL（mp3抜き出し）.lnk" "C:\prg_exe\EcoDecoTooL\EcoDecoTooL.exe"</v>
      </c>
      <c r="N31" s="10" t="str">
        <f ca="1">IFERROR(VLOOKUP($E31,sc_setting!$E:$J,5,FALSE),"")</f>
        <v>340</v>
      </c>
      <c r="O31" s="31" t="str">
        <f ca="1">IF($A31="","",sc_setting!$F$3&amp;"\"&amp;N31&amp;"_"&amp;E31)</f>
        <v>%USERPROFILE%\AppData\Roaming\Microsoft\Windows\Start Menu\Programs\340_Music_Edit</v>
      </c>
      <c r="P31" s="31" t="str">
        <f>IF($G31="-","",""""&amp;sc_setting!$F$6&amp;""" """&amp;$U31&amp;""" """&amp;$B31&amp;"""")</f>
        <v/>
      </c>
      <c r="Q31" s="10" t="str">
        <f ca="1">IFERROR(VLOOKUP($E31,sc_setting!$E:$J,6,FALSE),"")</f>
        <v>34</v>
      </c>
      <c r="R31" s="31" t="str">
        <f t="shared" si="1"/>
        <v/>
      </c>
      <c r="S31" s="31" t="str">
        <f>IF(R31="","",COUNTIF(R$3:R31,R31))</f>
        <v/>
      </c>
      <c r="T31" s="31" t="str">
        <f t="shared" si="2"/>
        <v/>
      </c>
      <c r="U31" s="31" t="str">
        <f>IF($G31="-","",sc_setting!$F$4&amp;"\"&amp;T31&amp;".lnk")</f>
        <v/>
      </c>
      <c r="V31" s="31" t="str">
        <f>IF($H31="-","",""""&amp;sc_setting!$F$6&amp;""" """&amp;$W31&amp;""" """&amp;$B31&amp;"""")</f>
        <v/>
      </c>
      <c r="W31" s="31" t="str">
        <f>IF($H31="-","",sc_setting!$F$5&amp;"\"&amp;$H31&amp;".lnk")</f>
        <v/>
      </c>
      <c r="X31" s="8" t="s">
        <v>596</v>
      </c>
    </row>
    <row r="32" spans="1:24">
      <c r="A32" s="10" t="s">
        <v>200</v>
      </c>
      <c r="B32" s="10" t="s">
        <v>699</v>
      </c>
      <c r="C32" s="40" t="s">
        <v>580</v>
      </c>
      <c r="D32" s="34" t="s">
        <v>655</v>
      </c>
      <c r="E32" s="10" t="s">
        <v>149</v>
      </c>
      <c r="F32" s="10" t="s">
        <v>201</v>
      </c>
      <c r="G32" s="10" t="s">
        <v>139</v>
      </c>
      <c r="H32" s="10" t="s">
        <v>139</v>
      </c>
      <c r="I32" s="8" t="s">
        <v>596</v>
      </c>
      <c r="J32" s="10" t="str">
        <f t="shared" si="3"/>
        <v/>
      </c>
      <c r="K32" s="10" t="str">
        <f t="shared" si="0"/>
        <v/>
      </c>
      <c r="L32" s="8" t="s">
        <v>596</v>
      </c>
      <c r="M32" s="31" t="str">
        <f ca="1">IF($F32="-","","mkdir """&amp;O32&amp;""" &amp; """&amp;sc_setting!$F$6&amp;""" """&amp;O32&amp;"\"&amp;F32&amp;".lnk"" """&amp;B32&amp;"""")</f>
        <v>mkdir "%USERPROFILE%\AppData\Roaming\Microsoft\Windows\Start Menu\Programs\210_Doc_Analyze" &amp; "C:\codes\vbs\command\CreateShortcutFile.vbs" "%USERPROFILE%\AppData\Roaming\Microsoft\Windows\Start Menu\Programs\210_Doc_Analyze\EpTree（関数コールツリー）.lnk" "C:\prg_exe\EpTree\eptree.exe"</v>
      </c>
      <c r="N32" s="10" t="str">
        <f ca="1">IFERROR(VLOOKUP($E32,sc_setting!$E:$J,5,FALSE),"")</f>
        <v>210</v>
      </c>
      <c r="O32" s="31" t="str">
        <f ca="1">IF($A32="","",sc_setting!$F$3&amp;"\"&amp;N32&amp;"_"&amp;E32)</f>
        <v>%USERPROFILE%\AppData\Roaming\Microsoft\Windows\Start Menu\Programs\210_Doc_Analyze</v>
      </c>
      <c r="P32" s="31" t="str">
        <f>IF($G32="-","",""""&amp;sc_setting!$F$6&amp;""" """&amp;$U32&amp;""" """&amp;$B32&amp;"""")</f>
        <v/>
      </c>
      <c r="Q32" s="10" t="str">
        <f ca="1">IFERROR(VLOOKUP($E32,sc_setting!$E:$J,6,FALSE),"")</f>
        <v>21</v>
      </c>
      <c r="R32" s="31" t="str">
        <f t="shared" si="1"/>
        <v/>
      </c>
      <c r="S32" s="31" t="str">
        <f>IF(R32="","",COUNTIF(R$3:R32,R32))</f>
        <v/>
      </c>
      <c r="T32" s="31" t="str">
        <f t="shared" si="2"/>
        <v/>
      </c>
      <c r="U32" s="31" t="str">
        <f>IF($G32="-","",sc_setting!$F$4&amp;"\"&amp;T32&amp;".lnk")</f>
        <v/>
      </c>
      <c r="V32" s="31" t="str">
        <f>IF($H32="-","",""""&amp;sc_setting!$F$6&amp;""" """&amp;$W32&amp;""" """&amp;$B32&amp;"""")</f>
        <v/>
      </c>
      <c r="W32" s="31" t="str">
        <f>IF($H32="-","",sc_setting!$F$5&amp;"\"&amp;$H32&amp;".lnk")</f>
        <v/>
      </c>
      <c r="X32" s="8" t="s">
        <v>596</v>
      </c>
    </row>
    <row r="33" spans="1:24">
      <c r="A33" s="10" t="s">
        <v>202</v>
      </c>
      <c r="B33" s="10" t="s">
        <v>700</v>
      </c>
      <c r="C33" s="40" t="s">
        <v>580</v>
      </c>
      <c r="D33" s="34" t="s">
        <v>655</v>
      </c>
      <c r="E33" s="10" t="s">
        <v>149</v>
      </c>
      <c r="F33" s="10" t="s">
        <v>203</v>
      </c>
      <c r="G33" s="10" t="s">
        <v>139</v>
      </c>
      <c r="H33" s="10" t="s">
        <v>139</v>
      </c>
      <c r="I33" s="8" t="s">
        <v>596</v>
      </c>
      <c r="J33" s="10" t="str">
        <f t="shared" si="3"/>
        <v/>
      </c>
      <c r="K33" s="10" t="str">
        <f t="shared" si="0"/>
        <v/>
      </c>
      <c r="L33" s="8" t="s">
        <v>596</v>
      </c>
      <c r="M33" s="31" t="str">
        <f ca="1">IF($F33="-","","mkdir """&amp;O33&amp;""" &amp; """&amp;sc_setting!$F$6&amp;""" """&amp;O33&amp;"\"&amp;F33&amp;".lnk"" """&amp;B33&amp;"""")</f>
        <v>mkdir "%USERPROFILE%\AppData\Roaming\Microsoft\Windows\Start Menu\Programs\210_Doc_Analyze" &amp; "C:\codes\vbs\command\CreateShortcutFile.vbs" "%USERPROFILE%\AppData\Roaming\Microsoft\Windows\Start Menu\Programs\210_Doc_Analyze\EptreeVB（関数コールツリーVB用）.lnk" "C:\prg_exe\Eptree_vb\eptree_vb.exe"</v>
      </c>
      <c r="N33" s="10" t="str">
        <f ca="1">IFERROR(VLOOKUP($E33,sc_setting!$E:$J,5,FALSE),"")</f>
        <v>210</v>
      </c>
      <c r="O33" s="31" t="str">
        <f ca="1">IF($A33="","",sc_setting!$F$3&amp;"\"&amp;N33&amp;"_"&amp;E33)</f>
        <v>%USERPROFILE%\AppData\Roaming\Microsoft\Windows\Start Menu\Programs\210_Doc_Analyze</v>
      </c>
      <c r="P33" s="31" t="str">
        <f>IF($G33="-","",""""&amp;sc_setting!$F$6&amp;""" """&amp;$U33&amp;""" """&amp;$B33&amp;"""")</f>
        <v/>
      </c>
      <c r="Q33" s="10" t="str">
        <f ca="1">IFERROR(VLOOKUP($E33,sc_setting!$E:$J,6,FALSE),"")</f>
        <v>21</v>
      </c>
      <c r="R33" s="31" t="str">
        <f t="shared" si="1"/>
        <v/>
      </c>
      <c r="S33" s="31" t="str">
        <f>IF(R33="","",COUNTIF(R$3:R33,R33))</f>
        <v/>
      </c>
      <c r="T33" s="31" t="str">
        <f t="shared" si="2"/>
        <v/>
      </c>
      <c r="U33" s="31" t="str">
        <f>IF($G33="-","",sc_setting!$F$4&amp;"\"&amp;T33&amp;".lnk")</f>
        <v/>
      </c>
      <c r="V33" s="31" t="str">
        <f>IF($H33="-","",""""&amp;sc_setting!$F$6&amp;""" """&amp;$W33&amp;""" """&amp;$B33&amp;"""")</f>
        <v/>
      </c>
      <c r="W33" s="31" t="str">
        <f>IF($H33="-","",sc_setting!$F$5&amp;"\"&amp;$H33&amp;".lnk")</f>
        <v/>
      </c>
      <c r="X33" s="8" t="s">
        <v>596</v>
      </c>
    </row>
    <row r="34" spans="1:24">
      <c r="A34" s="10" t="s">
        <v>204</v>
      </c>
      <c r="B34" s="10" t="s">
        <v>701</v>
      </c>
      <c r="C34" s="40" t="s">
        <v>580</v>
      </c>
      <c r="D34" s="34" t="s">
        <v>655</v>
      </c>
      <c r="E34" s="10" t="s">
        <v>180</v>
      </c>
      <c r="F34" s="10" t="s">
        <v>600</v>
      </c>
      <c r="G34" s="10" t="s">
        <v>139</v>
      </c>
      <c r="H34" s="10" t="s">
        <v>139</v>
      </c>
      <c r="I34" s="8" t="s">
        <v>596</v>
      </c>
      <c r="J34" s="10" t="str">
        <f t="shared" si="3"/>
        <v/>
      </c>
      <c r="K34" s="10" t="str">
        <f t="shared" si="0"/>
        <v/>
      </c>
      <c r="L34" s="8" t="s">
        <v>596</v>
      </c>
      <c r="M34" s="31" t="str">
        <f ca="1">IF($F34="-","","mkdir """&amp;O34&amp;""" &amp; """&amp;sc_setting!$F$6&amp;""" """&amp;O34&amp;"\"&amp;F34&amp;".lnk"" """&amp;B34&amp;"""")</f>
        <v>mkdir "%USERPROFILE%\AppData\Roaming\Microsoft\Windows\Start Menu\Programs\120_Common_View" &amp; "C:\codes\vbs\command\CreateShortcutFile.vbs" "%USERPROFILE%\AppData\Roaming\Microsoft\Windows\Start Menu\Programs\120_Common_View\Everything.lnk" "C:\prg_exe\Everything\Everything.exe"</v>
      </c>
      <c r="N34" s="10" t="str">
        <f ca="1">IFERROR(VLOOKUP($E34,sc_setting!$E:$J,5,FALSE),"")</f>
        <v>120</v>
      </c>
      <c r="O34" s="31" t="str">
        <f ca="1">IF($A34="","",sc_setting!$F$3&amp;"\"&amp;N34&amp;"_"&amp;E34)</f>
        <v>%USERPROFILE%\AppData\Roaming\Microsoft\Windows\Start Menu\Programs\120_Common_View</v>
      </c>
      <c r="P34" s="31" t="str">
        <f>IF($G34="-","",""""&amp;sc_setting!$F$6&amp;""" """&amp;$U34&amp;""" """&amp;$B34&amp;"""")</f>
        <v/>
      </c>
      <c r="Q34" s="10" t="str">
        <f ca="1">IFERROR(VLOOKUP($E34,sc_setting!$E:$J,6,FALSE),"")</f>
        <v>12</v>
      </c>
      <c r="R34" s="31" t="str">
        <f t="shared" si="1"/>
        <v/>
      </c>
      <c r="S34" s="31" t="str">
        <f>IF(R34="","",COUNTIF(R$3:R34,R34))</f>
        <v/>
      </c>
      <c r="T34" s="31" t="str">
        <f t="shared" si="2"/>
        <v/>
      </c>
      <c r="U34" s="31" t="str">
        <f>IF($G34="-","",sc_setting!$F$4&amp;"\"&amp;T34&amp;".lnk")</f>
        <v/>
      </c>
      <c r="V34" s="31" t="str">
        <f>IF($H34="-","",""""&amp;sc_setting!$F$6&amp;""" """&amp;$W34&amp;""" """&amp;$B34&amp;"""")</f>
        <v/>
      </c>
      <c r="W34" s="31" t="str">
        <f>IF($H34="-","",sc_setting!$F$5&amp;"\"&amp;$H34&amp;".lnk")</f>
        <v/>
      </c>
      <c r="X34" s="8" t="s">
        <v>596</v>
      </c>
    </row>
    <row r="35" spans="1:24">
      <c r="A35" s="10" t="s">
        <v>205</v>
      </c>
      <c r="B35" s="10" t="s">
        <v>702</v>
      </c>
      <c r="C35" s="40" t="s">
        <v>580</v>
      </c>
      <c r="D35" s="34" t="s">
        <v>655</v>
      </c>
      <c r="E35" s="10" t="s">
        <v>194</v>
      </c>
      <c r="F35" s="10" t="s">
        <v>601</v>
      </c>
      <c r="G35" s="10" t="s">
        <v>139</v>
      </c>
      <c r="H35" s="10" t="s">
        <v>139</v>
      </c>
      <c r="I35" s="8" t="s">
        <v>596</v>
      </c>
      <c r="J35" s="10" t="str">
        <f t="shared" si="3"/>
        <v/>
      </c>
      <c r="K35" s="10" t="str">
        <f t="shared" si="0"/>
        <v/>
      </c>
      <c r="L35" s="8" t="s">
        <v>596</v>
      </c>
      <c r="M35" s="31" t="str">
        <f ca="1">IF($F35="-","","mkdir """&amp;O35&amp;""" &amp; """&amp;sc_setting!$F$6&amp;""" """&amp;O35&amp;"\"&amp;F35&amp;".lnk"" """&amp;B35&amp;"""")</f>
        <v>mkdir "%USERPROFILE%\AppData\Roaming\Microsoft\Windows\Start Menu\Programs\110_Common_Analyze" &amp; "C:\codes\vbs\command\CreateShortcutFile.vbs" "%USERPROFILE%\AppData\Roaming\Microsoft\Windows\Start Menu\Programs\110_Common_Analyze\FCChecker（文字改行コード一括判定）.lnk" "C:\prg_exe\FCChecker\FCChecker.exe"</v>
      </c>
      <c r="N35" s="10" t="str">
        <f ca="1">IFERROR(VLOOKUP($E35,sc_setting!$E:$J,5,FALSE),"")</f>
        <v>110</v>
      </c>
      <c r="O35" s="31" t="str">
        <f ca="1">IF($A35="","",sc_setting!$F$3&amp;"\"&amp;N35&amp;"_"&amp;E35)</f>
        <v>%USERPROFILE%\AppData\Roaming\Microsoft\Windows\Start Menu\Programs\110_Common_Analyze</v>
      </c>
      <c r="P35" s="31" t="str">
        <f>IF($G35="-","",""""&amp;sc_setting!$F$6&amp;""" """&amp;$U35&amp;""" """&amp;$B35&amp;"""")</f>
        <v/>
      </c>
      <c r="Q35" s="10" t="str">
        <f ca="1">IFERROR(VLOOKUP($E35,sc_setting!$E:$J,6,FALSE),"")</f>
        <v>11</v>
      </c>
      <c r="R35" s="31" t="str">
        <f t="shared" si="1"/>
        <v/>
      </c>
      <c r="S35" s="31" t="str">
        <f>IF(R35="","",COUNTIF(R$3:R35,R35))</f>
        <v/>
      </c>
      <c r="T35" s="31" t="str">
        <f t="shared" si="2"/>
        <v/>
      </c>
      <c r="U35" s="31" t="str">
        <f>IF($G35="-","",sc_setting!$F$4&amp;"\"&amp;T35&amp;".lnk")</f>
        <v/>
      </c>
      <c r="V35" s="31" t="str">
        <f>IF($H35="-","",""""&amp;sc_setting!$F$6&amp;""" """&amp;$W35&amp;""" """&amp;$B35&amp;"""")</f>
        <v/>
      </c>
      <c r="W35" s="31" t="str">
        <f>IF($H35="-","",sc_setting!$F$5&amp;"\"&amp;$H35&amp;".lnk")</f>
        <v/>
      </c>
      <c r="X35" s="8" t="s">
        <v>596</v>
      </c>
    </row>
    <row r="36" spans="1:24">
      <c r="A36" s="10" t="s">
        <v>206</v>
      </c>
      <c r="B36" s="10" t="s">
        <v>703</v>
      </c>
      <c r="C36" s="40" t="s">
        <v>580</v>
      </c>
      <c r="D36" s="34" t="s">
        <v>655</v>
      </c>
      <c r="E36" s="10" t="s">
        <v>149</v>
      </c>
      <c r="F36" s="10" t="s">
        <v>207</v>
      </c>
      <c r="G36" s="10" t="s">
        <v>139</v>
      </c>
      <c r="H36" s="10" t="s">
        <v>139</v>
      </c>
      <c r="I36" s="8" t="s">
        <v>596</v>
      </c>
      <c r="J36" s="10" t="str">
        <f t="shared" si="3"/>
        <v/>
      </c>
      <c r="K36" s="10" t="str">
        <f t="shared" ref="K36:K67" si="4">IF(OR($E36="-",COUNTIF(カテゴリ,E36)&gt;0),"","★NG★")</f>
        <v/>
      </c>
      <c r="L36" s="8" t="s">
        <v>596</v>
      </c>
      <c r="M36" s="31" t="str">
        <f ca="1">IF($F36="-","","mkdir """&amp;O36&amp;""" &amp; """&amp;sc_setting!$F$6&amp;""" """&amp;O36&amp;"\"&amp;F36&amp;".lnk"" """&amp;B36&amp;"""")</f>
        <v>mkdir "%USERPROFILE%\AppData\Roaming\Microsoft\Windows\Start Menu\Programs\210_Doc_Analyze" &amp; "C:\codes\vbs\command\CreateShortcutFile.vbs" "%USERPROFILE%\AppData\Roaming\Microsoft\Windows\Start Menu\Programs\210_Doc_Analyze\FileTypesMan（拡張子関連付け管理）.lnk" "C:\prg_exe\filetypesman-x64\FileTypesMan.exe"</v>
      </c>
      <c r="N36" s="10" t="str">
        <f ca="1">IFERROR(VLOOKUP($E36,sc_setting!$E:$J,5,FALSE),"")</f>
        <v>210</v>
      </c>
      <c r="O36" s="31" t="str">
        <f ca="1">IF($A36="","",sc_setting!$F$3&amp;"\"&amp;N36&amp;"_"&amp;E36)</f>
        <v>%USERPROFILE%\AppData\Roaming\Microsoft\Windows\Start Menu\Programs\210_Doc_Analyze</v>
      </c>
      <c r="P36" s="31" t="str">
        <f>IF($G36="-","",""""&amp;sc_setting!$F$6&amp;""" """&amp;$U36&amp;""" """&amp;$B36&amp;"""")</f>
        <v/>
      </c>
      <c r="Q36" s="10" t="str">
        <f ca="1">IFERROR(VLOOKUP($E36,sc_setting!$E:$J,6,FALSE),"")</f>
        <v>21</v>
      </c>
      <c r="R36" s="31" t="str">
        <f t="shared" ref="R36:R67" si="5">IF($G36="-","",Q36)</f>
        <v/>
      </c>
      <c r="S36" s="31" t="str">
        <f>IF(R36="","",COUNTIF(R$3:R36,R36))</f>
        <v/>
      </c>
      <c r="T36" s="31" t="str">
        <f t="shared" ref="T36:T67" si="6">IF($G36="-","",R36&amp;S36&amp;"_"&amp;G36)</f>
        <v/>
      </c>
      <c r="U36" s="31" t="str">
        <f>IF($G36="-","",sc_setting!$F$4&amp;"\"&amp;T36&amp;".lnk")</f>
        <v/>
      </c>
      <c r="V36" s="31" t="str">
        <f>IF($H36="-","",""""&amp;sc_setting!$F$6&amp;""" """&amp;$W36&amp;""" """&amp;$B36&amp;"""")</f>
        <v/>
      </c>
      <c r="W36" s="31" t="str">
        <f>IF($H36="-","",sc_setting!$F$5&amp;"\"&amp;$H36&amp;".lnk")</f>
        <v/>
      </c>
      <c r="X36" s="8" t="s">
        <v>596</v>
      </c>
    </row>
    <row r="37" spans="1:24">
      <c r="A37" s="10" t="s">
        <v>208</v>
      </c>
      <c r="B37" s="10" t="s">
        <v>704</v>
      </c>
      <c r="C37" s="40" t="s">
        <v>580</v>
      </c>
      <c r="D37" s="34" t="s">
        <v>655</v>
      </c>
      <c r="E37" s="10" t="s">
        <v>137</v>
      </c>
      <c r="F37" s="10" t="s">
        <v>602</v>
      </c>
      <c r="G37" s="10" t="s">
        <v>139</v>
      </c>
      <c r="H37" s="10" t="s">
        <v>139</v>
      </c>
      <c r="I37" s="8" t="s">
        <v>596</v>
      </c>
      <c r="J37" s="10" t="str">
        <f t="shared" si="3"/>
        <v/>
      </c>
      <c r="K37" s="10" t="str">
        <f t="shared" si="4"/>
        <v/>
      </c>
      <c r="L37" s="8" t="s">
        <v>596</v>
      </c>
      <c r="M37" s="31" t="str">
        <f ca="1">IF($F37="-","","mkdir """&amp;O37&amp;""" &amp; """&amp;sc_setting!$F$6&amp;""" """&amp;O37&amp;"\"&amp;F37&amp;".lnk"" """&amp;B37&amp;"""")</f>
        <v>mkdir "%USERPROFILE%\AppData\Roaming\Microsoft\Windows\Start Menu\Programs\130_Common_Edit" &amp; "C:\codes\vbs\command\CreateShortcutFile.vbs" "%USERPROFILE%\AppData\Roaming\Microsoft\Windows\Start Menu\Programs\130_Common_Edit\FireFileCopy.lnk" "C:\prg_exe\FireFileCopy\FFC.exe"</v>
      </c>
      <c r="N37" s="10" t="str">
        <f ca="1">IFERROR(VLOOKUP($E37,sc_setting!$E:$J,5,FALSE),"")</f>
        <v>130</v>
      </c>
      <c r="O37" s="31" t="str">
        <f ca="1">IF($A37="","",sc_setting!$F$3&amp;"\"&amp;N37&amp;"_"&amp;E37)</f>
        <v>%USERPROFILE%\AppData\Roaming\Microsoft\Windows\Start Menu\Programs\130_Common_Edit</v>
      </c>
      <c r="P37" s="31" t="str">
        <f>IF($G37="-","",""""&amp;sc_setting!$F$6&amp;""" """&amp;$U37&amp;""" """&amp;$B37&amp;"""")</f>
        <v/>
      </c>
      <c r="Q37" s="10" t="str">
        <f ca="1">IFERROR(VLOOKUP($E37,sc_setting!$E:$J,6,FALSE),"")</f>
        <v>13</v>
      </c>
      <c r="R37" s="31" t="str">
        <f t="shared" si="5"/>
        <v/>
      </c>
      <c r="S37" s="31" t="str">
        <f>IF(R37="","",COUNTIF(R$3:R37,R37))</f>
        <v/>
      </c>
      <c r="T37" s="31" t="str">
        <f t="shared" si="6"/>
        <v/>
      </c>
      <c r="U37" s="31" t="str">
        <f>IF($G37="-","",sc_setting!$F$4&amp;"\"&amp;T37&amp;".lnk")</f>
        <v/>
      </c>
      <c r="V37" s="31" t="str">
        <f>IF($H37="-","",""""&amp;sc_setting!$F$6&amp;""" """&amp;$W37&amp;""" """&amp;$B37&amp;"""")</f>
        <v/>
      </c>
      <c r="W37" s="31" t="str">
        <f>IF($H37="-","",sc_setting!$F$5&amp;"\"&amp;$H37&amp;".lnk")</f>
        <v/>
      </c>
      <c r="X37" s="8" t="s">
        <v>596</v>
      </c>
    </row>
    <row r="38" spans="1:24">
      <c r="A38" s="10" t="s">
        <v>209</v>
      </c>
      <c r="B38" s="10" t="s">
        <v>705</v>
      </c>
      <c r="C38" s="40" t="s">
        <v>580</v>
      </c>
      <c r="D38" s="34" t="s">
        <v>655</v>
      </c>
      <c r="E38" s="10" t="s">
        <v>157</v>
      </c>
      <c r="F38" s="10" t="s">
        <v>210</v>
      </c>
      <c r="G38" s="10" t="s">
        <v>139</v>
      </c>
      <c r="H38" s="10" t="s">
        <v>139</v>
      </c>
      <c r="I38" s="8" t="s">
        <v>596</v>
      </c>
      <c r="J38" s="10" t="str">
        <f t="shared" si="3"/>
        <v/>
      </c>
      <c r="K38" s="10" t="str">
        <f t="shared" si="4"/>
        <v/>
      </c>
      <c r="L38" s="8" t="s">
        <v>596</v>
      </c>
      <c r="M38" s="31" t="str">
        <f ca="1">IF($F38="-","","mkdir """&amp;O38&amp;""" &amp; """&amp;sc_setting!$F$6&amp;""" """&amp;O38&amp;"\"&amp;F38&amp;".lnk"" """&amp;B38&amp;"""")</f>
        <v>mkdir "%USERPROFILE%\AppData\Roaming\Microsoft\Windows\Start Menu\Programs\610_Network_Global" &amp; "C:\codes\vbs\command\CreateShortcutFile.vbs" "%USERPROFILE%\AppData\Roaming\Microsoft\Windows\Start Menu\Programs\610_Network_Global\Firefox.lnk" "C:\prg_exe\FirefoxPortable\FirefoxPortable.exe"</v>
      </c>
      <c r="N38" s="10" t="str">
        <f ca="1">IFERROR(VLOOKUP($E38,sc_setting!$E:$J,5,FALSE),"")</f>
        <v>610</v>
      </c>
      <c r="O38" s="31" t="str">
        <f ca="1">IF($A38="","",sc_setting!$F$3&amp;"\"&amp;N38&amp;"_"&amp;E38)</f>
        <v>%USERPROFILE%\AppData\Roaming\Microsoft\Windows\Start Menu\Programs\610_Network_Global</v>
      </c>
      <c r="P38" s="31" t="str">
        <f>IF($G38="-","",""""&amp;sc_setting!$F$6&amp;""" """&amp;$U38&amp;""" """&amp;$B38&amp;"""")</f>
        <v/>
      </c>
      <c r="Q38" s="10" t="str">
        <f ca="1">IFERROR(VLOOKUP($E38,sc_setting!$E:$J,6,FALSE),"")</f>
        <v>61</v>
      </c>
      <c r="R38" s="31" t="str">
        <f t="shared" si="5"/>
        <v/>
      </c>
      <c r="S38" s="31" t="str">
        <f>IF(R38="","",COUNTIF(R$3:R38,R38))</f>
        <v/>
      </c>
      <c r="T38" s="31" t="str">
        <f t="shared" si="6"/>
        <v/>
      </c>
      <c r="U38" s="31" t="str">
        <f>IF($G38="-","",sc_setting!$F$4&amp;"\"&amp;T38&amp;".lnk")</f>
        <v/>
      </c>
      <c r="V38" s="31" t="str">
        <f>IF($H38="-","",""""&amp;sc_setting!$F$6&amp;""" """&amp;$W38&amp;""" """&amp;$B38&amp;"""")</f>
        <v/>
      </c>
      <c r="W38" s="31" t="str">
        <f>IF($H38="-","",sc_setting!$F$5&amp;"\"&amp;$H38&amp;".lnk")</f>
        <v/>
      </c>
      <c r="X38" s="8" t="s">
        <v>596</v>
      </c>
    </row>
    <row r="39" spans="1:24">
      <c r="A39" s="10" t="s">
        <v>211</v>
      </c>
      <c r="B39" s="10" t="s">
        <v>706</v>
      </c>
      <c r="C39" s="40" t="s">
        <v>580</v>
      </c>
      <c r="D39" s="34" t="s">
        <v>655</v>
      </c>
      <c r="E39" s="10" t="s">
        <v>149</v>
      </c>
      <c r="F39" s="10" t="s">
        <v>212</v>
      </c>
      <c r="G39" s="10" t="s">
        <v>139</v>
      </c>
      <c r="H39" s="10" t="s">
        <v>139</v>
      </c>
      <c r="I39" s="8" t="s">
        <v>596</v>
      </c>
      <c r="J39" s="10" t="str">
        <f t="shared" si="3"/>
        <v/>
      </c>
      <c r="K39" s="10" t="str">
        <f t="shared" si="4"/>
        <v/>
      </c>
      <c r="L39" s="8" t="s">
        <v>596</v>
      </c>
      <c r="M39" s="31" t="str">
        <f ca="1">IF($F39="-","","mkdir """&amp;O39&amp;""" &amp; """&amp;sc_setting!$F$6&amp;""" """&amp;O39&amp;"\"&amp;F39&amp;".lnk"" """&amp;B39&amp;"""")</f>
        <v>mkdir "%USERPROFILE%\AppData\Roaming\Microsoft\Windows\Start Menu\Programs\210_Doc_Analyze" &amp; "C:\codes\vbs\command\CreateShortcutFile.vbs" "%USERPROFILE%\AppData\Roaming\Microsoft\Windows\Start Menu\Programs\210_Doc_Analyze\folders（フォルダ監視）.lnk" "C:\prg_exe\folders\folders.exe"</v>
      </c>
      <c r="N39" s="10" t="str">
        <f ca="1">IFERROR(VLOOKUP($E39,sc_setting!$E:$J,5,FALSE),"")</f>
        <v>210</v>
      </c>
      <c r="O39" s="31" t="str">
        <f ca="1">IF($A39="","",sc_setting!$F$3&amp;"\"&amp;N39&amp;"_"&amp;E39)</f>
        <v>%USERPROFILE%\AppData\Roaming\Microsoft\Windows\Start Menu\Programs\210_Doc_Analyze</v>
      </c>
      <c r="P39" s="31" t="str">
        <f>IF($G39="-","",""""&amp;sc_setting!$F$6&amp;""" """&amp;$U39&amp;""" """&amp;$B39&amp;"""")</f>
        <v/>
      </c>
      <c r="Q39" s="10" t="str">
        <f ca="1">IFERROR(VLOOKUP($E39,sc_setting!$E:$J,6,FALSE),"")</f>
        <v>21</v>
      </c>
      <c r="R39" s="31" t="str">
        <f t="shared" si="5"/>
        <v/>
      </c>
      <c r="S39" s="31" t="str">
        <f>IF(R39="","",COUNTIF(R$3:R39,R39))</f>
        <v/>
      </c>
      <c r="T39" s="31" t="str">
        <f t="shared" si="6"/>
        <v/>
      </c>
      <c r="U39" s="31" t="str">
        <f>IF($G39="-","",sc_setting!$F$4&amp;"\"&amp;T39&amp;".lnk")</f>
        <v/>
      </c>
      <c r="V39" s="31" t="str">
        <f>IF($H39="-","",""""&amp;sc_setting!$F$6&amp;""" """&amp;$W39&amp;""" """&amp;$B39&amp;"""")</f>
        <v/>
      </c>
      <c r="W39" s="31" t="str">
        <f>IF($H39="-","",sc_setting!$F$5&amp;"\"&amp;$H39&amp;".lnk")</f>
        <v/>
      </c>
      <c r="X39" s="8" t="s">
        <v>596</v>
      </c>
    </row>
    <row r="40" spans="1:24">
      <c r="A40" s="10" t="s">
        <v>213</v>
      </c>
      <c r="B40" s="10" t="s">
        <v>707</v>
      </c>
      <c r="C40" s="40" t="s">
        <v>580</v>
      </c>
      <c r="D40" s="34" t="s">
        <v>655</v>
      </c>
      <c r="E40" s="10" t="s">
        <v>214</v>
      </c>
      <c r="F40" s="10" t="s">
        <v>215</v>
      </c>
      <c r="G40" s="10" t="s">
        <v>139</v>
      </c>
      <c r="H40" s="10" t="s">
        <v>139</v>
      </c>
      <c r="I40" s="8" t="s">
        <v>596</v>
      </c>
      <c r="J40" s="10" t="str">
        <f t="shared" si="3"/>
        <v/>
      </c>
      <c r="K40" s="10" t="str">
        <f t="shared" si="4"/>
        <v/>
      </c>
      <c r="L40" s="8" t="s">
        <v>596</v>
      </c>
      <c r="M40" s="31" t="str">
        <f ca="1">IF($F40="-","","mkdir """&amp;O40&amp;""" &amp; """&amp;sc_setting!$F$6&amp;""" """&amp;O40&amp;"\"&amp;F40&amp;".lnk"" """&amp;B40&amp;"""")</f>
        <v>mkdir "%USERPROFILE%\AppData\Roaming\Microsoft\Windows\Start Menu\Programs\230_Doc_Edit" &amp; "C:\codes\vbs\command\CreateShortcutFile.vbs" "%USERPROFILE%\AppData\Roaming\Microsoft\Windows\Start Menu\Programs\230_Doc_Edit\FontChanger（フォント変更）.lnk" "C:\prg_exe\FontChanger\FontChanger.exe"</v>
      </c>
      <c r="N40" s="10" t="str">
        <f ca="1">IFERROR(VLOOKUP($E40,sc_setting!$E:$J,5,FALSE),"")</f>
        <v>230</v>
      </c>
      <c r="O40" s="31" t="str">
        <f ca="1">IF($A40="","",sc_setting!$F$3&amp;"\"&amp;N40&amp;"_"&amp;E40)</f>
        <v>%USERPROFILE%\AppData\Roaming\Microsoft\Windows\Start Menu\Programs\230_Doc_Edit</v>
      </c>
      <c r="P40" s="31" t="str">
        <f>IF($G40="-","",""""&amp;sc_setting!$F$6&amp;""" """&amp;$U40&amp;""" """&amp;$B40&amp;"""")</f>
        <v/>
      </c>
      <c r="Q40" s="10" t="str">
        <f ca="1">IFERROR(VLOOKUP($E40,sc_setting!$E:$J,6,FALSE),"")</f>
        <v>23</v>
      </c>
      <c r="R40" s="31" t="str">
        <f t="shared" si="5"/>
        <v/>
      </c>
      <c r="S40" s="31" t="str">
        <f>IF(R40="","",COUNTIF(R$3:R40,R40))</f>
        <v/>
      </c>
      <c r="T40" s="31" t="str">
        <f t="shared" si="6"/>
        <v/>
      </c>
      <c r="U40" s="31" t="str">
        <f>IF($G40="-","",sc_setting!$F$4&amp;"\"&amp;T40&amp;".lnk")</f>
        <v/>
      </c>
      <c r="V40" s="31" t="str">
        <f>IF($H40="-","",""""&amp;sc_setting!$F$6&amp;""" """&amp;$W40&amp;""" """&amp;$B40&amp;"""")</f>
        <v/>
      </c>
      <c r="W40" s="31" t="str">
        <f>IF($H40="-","",sc_setting!$F$5&amp;"\"&amp;$H40&amp;".lnk")</f>
        <v/>
      </c>
      <c r="X40" s="8" t="s">
        <v>596</v>
      </c>
    </row>
    <row r="41" spans="1:24">
      <c r="A41" s="10" t="s">
        <v>216</v>
      </c>
      <c r="B41" s="10" t="s">
        <v>708</v>
      </c>
      <c r="C41" s="40" t="s">
        <v>580</v>
      </c>
      <c r="D41" s="34" t="s">
        <v>655</v>
      </c>
      <c r="E41" s="10" t="s">
        <v>217</v>
      </c>
      <c r="F41" s="10" t="s">
        <v>603</v>
      </c>
      <c r="G41" s="10" t="s">
        <v>139</v>
      </c>
      <c r="H41" s="10" t="s">
        <v>139</v>
      </c>
      <c r="I41" s="8" t="s">
        <v>596</v>
      </c>
      <c r="J41" s="10" t="str">
        <f t="shared" si="3"/>
        <v/>
      </c>
      <c r="K41" s="10" t="str">
        <f t="shared" si="4"/>
        <v/>
      </c>
      <c r="L41" s="8" t="s">
        <v>596</v>
      </c>
      <c r="M41" s="31" t="str">
        <f ca="1">IF($F41="-","","mkdir """&amp;O41&amp;""" &amp; """&amp;sc_setting!$F$6&amp;""" """&amp;O41&amp;"\"&amp;F41&amp;".lnk"" """&amp;B41&amp;"""")</f>
        <v>mkdir "%USERPROFILE%\AppData\Roaming\Microsoft\Windows\Start Menu\Programs\330_Music_Listen" &amp; "C:\codes\vbs\command\CreateShortcutFile.vbs" "%USERPROFILE%\AppData\Roaming\Microsoft\Windows\Start Menu\Programs\330_Music_Listen\foobar2000.lnk" "C:\prg_exe\foobar2000\foobar2000.exe"</v>
      </c>
      <c r="N41" s="10" t="str">
        <f ca="1">IFERROR(VLOOKUP($E41,sc_setting!$E:$J,5,FALSE),"")</f>
        <v>330</v>
      </c>
      <c r="O41" s="31" t="str">
        <f ca="1">IF($A41="","",sc_setting!$F$3&amp;"\"&amp;N41&amp;"_"&amp;E41)</f>
        <v>%USERPROFILE%\AppData\Roaming\Microsoft\Windows\Start Menu\Programs\330_Music_Listen</v>
      </c>
      <c r="P41" s="31" t="str">
        <f>IF($G41="-","",""""&amp;sc_setting!$F$6&amp;""" """&amp;$U41&amp;""" """&amp;$B41&amp;"""")</f>
        <v/>
      </c>
      <c r="Q41" s="10" t="str">
        <f ca="1">IFERROR(VLOOKUP($E41,sc_setting!$E:$J,6,FALSE),"")</f>
        <v>33</v>
      </c>
      <c r="R41" s="31" t="str">
        <f t="shared" si="5"/>
        <v/>
      </c>
      <c r="S41" s="31" t="str">
        <f>IF(R41="","",COUNTIF(R$3:R41,R41))</f>
        <v/>
      </c>
      <c r="T41" s="31" t="str">
        <f t="shared" si="6"/>
        <v/>
      </c>
      <c r="U41" s="31" t="str">
        <f>IF($G41="-","",sc_setting!$F$4&amp;"\"&amp;T41&amp;".lnk")</f>
        <v/>
      </c>
      <c r="V41" s="31" t="str">
        <f>IF($H41="-","",""""&amp;sc_setting!$F$6&amp;""" """&amp;$W41&amp;""" """&amp;$B41&amp;"""")</f>
        <v/>
      </c>
      <c r="W41" s="31" t="str">
        <f>IF($H41="-","",sc_setting!$F$5&amp;"\"&amp;$H41&amp;".lnk")</f>
        <v/>
      </c>
      <c r="X41" s="8" t="s">
        <v>596</v>
      </c>
    </row>
    <row r="42" spans="1:24">
      <c r="A42" s="10" t="s">
        <v>218</v>
      </c>
      <c r="B42" s="10" t="s">
        <v>709</v>
      </c>
      <c r="C42" s="40" t="s">
        <v>580</v>
      </c>
      <c r="D42" s="34" t="s">
        <v>655</v>
      </c>
      <c r="E42" s="10" t="s">
        <v>214</v>
      </c>
      <c r="F42" s="10" t="s">
        <v>604</v>
      </c>
      <c r="G42" s="10" t="s">
        <v>139</v>
      </c>
      <c r="H42" s="10" t="s">
        <v>139</v>
      </c>
      <c r="I42" s="8" t="s">
        <v>596</v>
      </c>
      <c r="J42" s="10" t="str">
        <f t="shared" si="3"/>
        <v/>
      </c>
      <c r="K42" s="10" t="str">
        <f t="shared" si="4"/>
        <v/>
      </c>
      <c r="L42" s="8" t="s">
        <v>596</v>
      </c>
      <c r="M42" s="31" t="str">
        <f ca="1">IF($F42="-","","mkdir """&amp;O42&amp;""" &amp; """&amp;sc_setting!$F$6&amp;""" """&amp;O42&amp;"\"&amp;F42&amp;".lnk"" """&amp;B42&amp;"""")</f>
        <v>mkdir "%USERPROFILE%\AppData\Roaming\Microsoft\Windows\Start Menu\Programs\230_Doc_Edit" &amp; "C:\codes\vbs\command\CreateShortcutFile.vbs" "%USERPROFILE%\AppData\Roaming\Microsoft\Windows\Start Menu\Programs\230_Doc_Edit\freemind.lnk" "C:\prg_exe\freemind\FreeMind64.exe"</v>
      </c>
      <c r="N42" s="10" t="str">
        <f ca="1">IFERROR(VLOOKUP($E42,sc_setting!$E:$J,5,FALSE),"")</f>
        <v>230</v>
      </c>
      <c r="O42" s="31" t="str">
        <f ca="1">IF($A42="","",sc_setting!$F$3&amp;"\"&amp;N42&amp;"_"&amp;E42)</f>
        <v>%USERPROFILE%\AppData\Roaming\Microsoft\Windows\Start Menu\Programs\230_Doc_Edit</v>
      </c>
      <c r="P42" s="31" t="str">
        <f>IF($G42="-","",""""&amp;sc_setting!$F$6&amp;""" """&amp;$U42&amp;""" """&amp;$B42&amp;"""")</f>
        <v/>
      </c>
      <c r="Q42" s="10" t="str">
        <f ca="1">IFERROR(VLOOKUP($E42,sc_setting!$E:$J,6,FALSE),"")</f>
        <v>23</v>
      </c>
      <c r="R42" s="31" t="str">
        <f t="shared" si="5"/>
        <v/>
      </c>
      <c r="S42" s="31" t="str">
        <f>IF(R42="","",COUNTIF(R$3:R42,R42))</f>
        <v/>
      </c>
      <c r="T42" s="31" t="str">
        <f t="shared" si="6"/>
        <v/>
      </c>
      <c r="U42" s="31" t="str">
        <f>IF($G42="-","",sc_setting!$F$4&amp;"\"&amp;T42&amp;".lnk")</f>
        <v/>
      </c>
      <c r="V42" s="31" t="str">
        <f>IF($H42="-","",""""&amp;sc_setting!$F$6&amp;""" """&amp;$W42&amp;""" """&amp;$B42&amp;"""")</f>
        <v/>
      </c>
      <c r="W42" s="31" t="str">
        <f>IF($H42="-","",sc_setting!$F$5&amp;"\"&amp;$H42&amp;".lnk")</f>
        <v/>
      </c>
      <c r="X42" s="8" t="s">
        <v>596</v>
      </c>
    </row>
    <row r="43" spans="1:24">
      <c r="A43" s="10" t="s">
        <v>219</v>
      </c>
      <c r="B43" s="10" t="s">
        <v>710</v>
      </c>
      <c r="C43" s="40" t="s">
        <v>580</v>
      </c>
      <c r="D43" s="34" t="s">
        <v>655</v>
      </c>
      <c r="E43" s="10" t="s">
        <v>220</v>
      </c>
      <c r="F43" s="10" t="s">
        <v>221</v>
      </c>
      <c r="G43" s="10" t="str">
        <f>$F43</f>
        <v>GIMP（画像編集）</v>
      </c>
      <c r="H43" s="10" t="s">
        <v>139</v>
      </c>
      <c r="I43" s="8" t="s">
        <v>596</v>
      </c>
      <c r="J43" s="10" t="str">
        <f t="shared" si="3"/>
        <v/>
      </c>
      <c r="K43" s="10" t="str">
        <f t="shared" si="4"/>
        <v/>
      </c>
      <c r="L43" s="8" t="s">
        <v>596</v>
      </c>
      <c r="M43" s="31" t="str">
        <f ca="1">IF($F43="-","","mkdir """&amp;O43&amp;""" &amp; """&amp;sc_setting!$F$6&amp;""" """&amp;O43&amp;"\"&amp;F43&amp;".lnk"" """&amp;B43&amp;"""")</f>
        <v>mkdir "%USERPROFILE%\AppData\Roaming\Microsoft\Windows\Start Menu\Programs\530_Picture_Edit" &amp; "C:\codes\vbs\command\CreateShortcutFile.vbs" "%USERPROFILE%\AppData\Roaming\Microsoft\Windows\Start Menu\Programs\530_Picture_Edit\GIMP（画像編集）.lnk" "C:\prg_exe\GIMPPortable\GIMPPortable.exe"</v>
      </c>
      <c r="N43" s="10" t="str">
        <f ca="1">IFERROR(VLOOKUP($E43,sc_setting!$E:$J,5,FALSE),"")</f>
        <v>530</v>
      </c>
      <c r="O43" s="31" t="str">
        <f ca="1">IF($A43="","",sc_setting!$F$3&amp;"\"&amp;N43&amp;"_"&amp;E43)</f>
        <v>%USERPROFILE%\AppData\Roaming\Microsoft\Windows\Start Menu\Programs\530_Picture_Edit</v>
      </c>
      <c r="P43" s="31" t="str">
        <f ca="1">IF($G43="-","",""""&amp;sc_setting!$F$6&amp;""" """&amp;$U43&amp;""" """&amp;$B43&amp;"""")</f>
        <v>"C:\codes\vbs\command\CreateShortcutFile.vbs" "%USERPROFILE%\AppData\Roaming\Microsoft\Windows\SendTo\531_GIMP（画像編集）.lnk" "C:\prg_exe\GIMPPortable\GIMPPortable.exe"</v>
      </c>
      <c r="Q43" s="10" t="str">
        <f ca="1">IFERROR(VLOOKUP($E43,sc_setting!$E:$J,6,FALSE),"")</f>
        <v>53</v>
      </c>
      <c r="R43" s="31" t="str">
        <f t="shared" ca="1" si="5"/>
        <v>53</v>
      </c>
      <c r="S43" s="31">
        <f ca="1">IF(R43="","",COUNTIF(R$3:R43,R43))</f>
        <v>1</v>
      </c>
      <c r="T43" s="31" t="str">
        <f t="shared" ca="1" si="6"/>
        <v>531_GIMP（画像編集）</v>
      </c>
      <c r="U43" s="31" t="str">
        <f ca="1">IF($G43="-","",sc_setting!$F$4&amp;"\"&amp;T43&amp;".lnk")</f>
        <v>%USERPROFILE%\AppData\Roaming\Microsoft\Windows\SendTo\531_GIMP（画像編集）.lnk</v>
      </c>
      <c r="V43" s="31" t="str">
        <f>IF($H43="-","",""""&amp;sc_setting!$F$6&amp;""" """&amp;$W43&amp;""" """&amp;$B43&amp;"""")</f>
        <v/>
      </c>
      <c r="W43" s="31" t="str">
        <f>IF($H43="-","",sc_setting!$F$5&amp;"\"&amp;$H43&amp;".lnk")</f>
        <v/>
      </c>
      <c r="X43" s="8" t="s">
        <v>596</v>
      </c>
    </row>
    <row r="44" spans="1:24">
      <c r="A44" s="10" t="s">
        <v>222</v>
      </c>
      <c r="B44" s="10" t="s">
        <v>711</v>
      </c>
      <c r="C44" s="40" t="s">
        <v>580</v>
      </c>
      <c r="D44" s="34" t="s">
        <v>655</v>
      </c>
      <c r="E44" s="10" t="s">
        <v>141</v>
      </c>
      <c r="F44" s="10" t="s">
        <v>223</v>
      </c>
      <c r="G44" s="10" t="s">
        <v>139</v>
      </c>
      <c r="H44" s="10" t="s">
        <v>139</v>
      </c>
      <c r="I44" s="8" t="s">
        <v>596</v>
      </c>
      <c r="J44" s="10" t="str">
        <f t="shared" si="3"/>
        <v/>
      </c>
      <c r="K44" s="10" t="str">
        <f t="shared" si="4"/>
        <v/>
      </c>
      <c r="L44" s="8" t="s">
        <v>596</v>
      </c>
      <c r="M44" s="31" t="str">
        <f ca="1">IF($F44="-","","mkdir """&amp;O44&amp;""" &amp; """&amp;sc_setting!$F$6&amp;""" """&amp;O44&amp;"\"&amp;F44&amp;".lnk"" """&amp;B44&amp;"""")</f>
        <v>mkdir "%USERPROFILE%\AppData\Roaming\Microsoft\Windows\Start Menu\Programs\220_Doc_View" &amp; "C:\codes\vbs\command\CreateShortcutFile.vbs" "%USERPROFILE%\AppData\Roaming\Microsoft\Windows\Start Menu\Programs\220_Doc_View\HDD-SCAN（HDD故障診断）.lnk" "C:\prg_exe\GMHDDSCAN\GMHDDSCANv20.exe"</v>
      </c>
      <c r="N44" s="10" t="str">
        <f ca="1">IFERROR(VLOOKUP($E44,sc_setting!$E:$J,5,FALSE),"")</f>
        <v>220</v>
      </c>
      <c r="O44" s="31" t="str">
        <f ca="1">IF($A44="","",sc_setting!$F$3&amp;"\"&amp;N44&amp;"_"&amp;E44)</f>
        <v>%USERPROFILE%\AppData\Roaming\Microsoft\Windows\Start Menu\Programs\220_Doc_View</v>
      </c>
      <c r="P44" s="31" t="str">
        <f>IF($G44="-","",""""&amp;sc_setting!$F$6&amp;""" """&amp;$U44&amp;""" """&amp;$B44&amp;"""")</f>
        <v/>
      </c>
      <c r="Q44" s="10" t="str">
        <f ca="1">IFERROR(VLOOKUP($E44,sc_setting!$E:$J,6,FALSE),"")</f>
        <v>22</v>
      </c>
      <c r="R44" s="31" t="str">
        <f t="shared" si="5"/>
        <v/>
      </c>
      <c r="S44" s="31" t="str">
        <f>IF(R44="","",COUNTIF(R$3:R44,R44))</f>
        <v/>
      </c>
      <c r="T44" s="31" t="str">
        <f t="shared" si="6"/>
        <v/>
      </c>
      <c r="U44" s="31" t="str">
        <f>IF($G44="-","",sc_setting!$F$4&amp;"\"&amp;T44&amp;".lnk")</f>
        <v/>
      </c>
      <c r="V44" s="31" t="str">
        <f>IF($H44="-","",""""&amp;sc_setting!$F$6&amp;""" """&amp;$W44&amp;""" """&amp;$B44&amp;"""")</f>
        <v/>
      </c>
      <c r="W44" s="31" t="str">
        <f>IF($H44="-","",sc_setting!$F$5&amp;"\"&amp;$H44&amp;".lnk")</f>
        <v/>
      </c>
      <c r="X44" s="8" t="s">
        <v>596</v>
      </c>
    </row>
    <row r="45" spans="1:24">
      <c r="A45" s="10" t="s">
        <v>224</v>
      </c>
      <c r="B45" s="10" t="s">
        <v>712</v>
      </c>
      <c r="C45" s="40" t="s">
        <v>580</v>
      </c>
      <c r="D45" s="34" t="s">
        <v>655</v>
      </c>
      <c r="E45" s="10" t="s">
        <v>157</v>
      </c>
      <c r="F45" s="10" t="s">
        <v>225</v>
      </c>
      <c r="G45" s="10" t="s">
        <v>139</v>
      </c>
      <c r="H45" s="10" t="s">
        <v>139</v>
      </c>
      <c r="I45" s="8" t="s">
        <v>596</v>
      </c>
      <c r="J45" s="10" t="str">
        <f t="shared" si="3"/>
        <v/>
      </c>
      <c r="K45" s="10" t="str">
        <f t="shared" si="4"/>
        <v/>
      </c>
      <c r="L45" s="8" t="s">
        <v>596</v>
      </c>
      <c r="M45" s="31" t="str">
        <f ca="1">IF($F45="-","","mkdir """&amp;O45&amp;""" &amp; """&amp;sc_setting!$F$6&amp;""" """&amp;O45&amp;"\"&amp;F45&amp;".lnk"" """&amp;B45&amp;"""")</f>
        <v>mkdir "%USERPROFILE%\AppData\Roaming\Microsoft\Windows\Start Menu\Programs\610_Network_Global" &amp; "C:\codes\vbs\command\CreateShortcutFile.vbs" "%USERPROFILE%\AppData\Roaming\Microsoft\Windows\Start Menu\Programs\610_Network_Global\GoogleChrome.lnk" "C:\prg_exe\GoogleChromePortable64\GoogleChromePortable.exe"</v>
      </c>
      <c r="N45" s="10" t="str">
        <f ca="1">IFERROR(VLOOKUP($E45,sc_setting!$E:$J,5,FALSE),"")</f>
        <v>610</v>
      </c>
      <c r="O45" s="31" t="str">
        <f ca="1">IF($A45="","",sc_setting!$F$3&amp;"\"&amp;N45&amp;"_"&amp;E45)</f>
        <v>%USERPROFILE%\AppData\Roaming\Microsoft\Windows\Start Menu\Programs\610_Network_Global</v>
      </c>
      <c r="P45" s="31" t="str">
        <f>IF($G45="-","",""""&amp;sc_setting!$F$6&amp;""" """&amp;$U45&amp;""" """&amp;$B45&amp;"""")</f>
        <v/>
      </c>
      <c r="Q45" s="10" t="str">
        <f ca="1">IFERROR(VLOOKUP($E45,sc_setting!$E:$J,6,FALSE),"")</f>
        <v>61</v>
      </c>
      <c r="R45" s="31" t="str">
        <f t="shared" si="5"/>
        <v/>
      </c>
      <c r="S45" s="31" t="str">
        <f>IF(R45="","",COUNTIF(R$3:R45,R45))</f>
        <v/>
      </c>
      <c r="T45" s="31" t="str">
        <f t="shared" si="6"/>
        <v/>
      </c>
      <c r="U45" s="31" t="str">
        <f>IF($G45="-","",sc_setting!$F$4&amp;"\"&amp;T45&amp;".lnk")</f>
        <v/>
      </c>
      <c r="V45" s="31" t="str">
        <f>IF($H45="-","",""""&amp;sc_setting!$F$6&amp;""" """&amp;$W45&amp;""" """&amp;$B45&amp;"""")</f>
        <v/>
      </c>
      <c r="W45" s="31" t="str">
        <f>IF($H45="-","",sc_setting!$F$5&amp;"\"&amp;$H45&amp;".lnk")</f>
        <v/>
      </c>
      <c r="X45" s="8" t="s">
        <v>596</v>
      </c>
    </row>
    <row r="46" spans="1:24">
      <c r="A46" s="10" t="s">
        <v>226</v>
      </c>
      <c r="B46" s="10" t="s">
        <v>713</v>
      </c>
      <c r="C46" s="40" t="s">
        <v>580</v>
      </c>
      <c r="D46" s="34" t="s">
        <v>655</v>
      </c>
      <c r="E46" s="10" t="s">
        <v>149</v>
      </c>
      <c r="F46" s="10" t="s">
        <v>605</v>
      </c>
      <c r="G46" s="10" t="s">
        <v>139</v>
      </c>
      <c r="H46" s="10" t="s">
        <v>139</v>
      </c>
      <c r="I46" s="8" t="s">
        <v>596</v>
      </c>
      <c r="J46" s="10" t="str">
        <f t="shared" si="3"/>
        <v/>
      </c>
      <c r="K46" s="10" t="str">
        <f t="shared" si="4"/>
        <v/>
      </c>
      <c r="L46" s="8" t="s">
        <v>596</v>
      </c>
      <c r="M46" s="31" t="str">
        <f ca="1">IF($F46="-","","mkdir """&amp;O46&amp;""" &amp; """&amp;sc_setting!$F$6&amp;""" """&amp;O46&amp;"\"&amp;F46&amp;".lnk"" """&amp;B46&amp;"""")</f>
        <v>mkdir "%USERPROFILE%\AppData\Roaming\Microsoft\Windows\Start Menu\Programs\210_Doc_Analyze" &amp; "C:\codes\vbs\command\CreateShortcutFile.vbs" "%USERPROFILE%\AppData\Roaming\Microsoft\Windows\Start Menu\Programs\210_Doc_Analyze\Gtags.lnk" "C:\prg_exe\Gtags\bin\gtags.exe"</v>
      </c>
      <c r="N46" s="10" t="str">
        <f ca="1">IFERROR(VLOOKUP($E46,sc_setting!$E:$J,5,FALSE),"")</f>
        <v>210</v>
      </c>
      <c r="O46" s="31" t="str">
        <f ca="1">IF($A46="","",sc_setting!$F$3&amp;"\"&amp;N46&amp;"_"&amp;E46)</f>
        <v>%USERPROFILE%\AppData\Roaming\Microsoft\Windows\Start Menu\Programs\210_Doc_Analyze</v>
      </c>
      <c r="P46" s="31" t="str">
        <f>IF($G46="-","",""""&amp;sc_setting!$F$6&amp;""" """&amp;$U46&amp;""" """&amp;$B46&amp;"""")</f>
        <v/>
      </c>
      <c r="Q46" s="10" t="str">
        <f ca="1">IFERROR(VLOOKUP($E46,sc_setting!$E:$J,6,FALSE),"")</f>
        <v>21</v>
      </c>
      <c r="R46" s="31" t="str">
        <f t="shared" si="5"/>
        <v/>
      </c>
      <c r="S46" s="31" t="str">
        <f>IF(R46="","",COUNTIF(R$3:R46,R46))</f>
        <v/>
      </c>
      <c r="T46" s="31" t="str">
        <f t="shared" si="6"/>
        <v/>
      </c>
      <c r="U46" s="31" t="str">
        <f>IF($G46="-","",sc_setting!$F$4&amp;"\"&amp;T46&amp;".lnk")</f>
        <v/>
      </c>
      <c r="V46" s="31" t="str">
        <f>IF($H46="-","",""""&amp;sc_setting!$F$6&amp;""" """&amp;$W46&amp;""" """&amp;$B46&amp;"""")</f>
        <v/>
      </c>
      <c r="W46" s="31" t="str">
        <f>IF($H46="-","",sc_setting!$F$5&amp;"\"&amp;$H46&amp;".lnk")</f>
        <v/>
      </c>
      <c r="X46" s="8" t="s">
        <v>596</v>
      </c>
    </row>
    <row r="47" spans="1:24">
      <c r="A47" s="10" t="s">
        <v>581</v>
      </c>
      <c r="B47" s="10" t="s">
        <v>714</v>
      </c>
      <c r="C47" s="40" t="s">
        <v>580</v>
      </c>
      <c r="D47" s="34" t="s">
        <v>655</v>
      </c>
      <c r="E47" s="10" t="s">
        <v>214</v>
      </c>
      <c r="F47" s="10" t="s">
        <v>582</v>
      </c>
      <c r="G47" s="10" t="s">
        <v>139</v>
      </c>
      <c r="H47" s="10" t="s">
        <v>139</v>
      </c>
      <c r="I47" s="8" t="s">
        <v>596</v>
      </c>
      <c r="J47" s="10" t="str">
        <f t="shared" si="3"/>
        <v/>
      </c>
      <c r="K47" s="10" t="str">
        <f t="shared" si="4"/>
        <v/>
      </c>
      <c r="L47" s="8" t="s">
        <v>596</v>
      </c>
      <c r="M47" s="31" t="str">
        <f ca="1">IF($F47="-","","mkdir """&amp;O47&amp;""" &amp; """&amp;sc_setting!$F$6&amp;""" """&amp;O47&amp;"\"&amp;F47&amp;".lnk"" """&amp;B47&amp;"""")</f>
        <v>mkdir "%USERPROFILE%\AppData\Roaming\Microsoft\Windows\Start Menu\Programs\230_Doc_Edit" &amp; "C:\codes\vbs\command\CreateShortcutFile.vbs" "%USERPROFILE%\AppData\Roaming\Microsoft\Windows\Start Menu\Programs\230_Doc_Edit\秀丸エディタ.lnk" "C:\prg_exe\Hidemaru\Hidemaru.exe"</v>
      </c>
      <c r="N47" s="10" t="str">
        <f ca="1">IFERROR(VLOOKUP($E47,sc_setting!$E:$J,5,FALSE),"")</f>
        <v>230</v>
      </c>
      <c r="O47" s="31" t="str">
        <f ca="1">IF($A47="","",sc_setting!$F$3&amp;"\"&amp;N47&amp;"_"&amp;E47)</f>
        <v>%USERPROFILE%\AppData\Roaming\Microsoft\Windows\Start Menu\Programs\230_Doc_Edit</v>
      </c>
      <c r="P47" s="31" t="str">
        <f>IF($G47="-","",""""&amp;sc_setting!$F$6&amp;""" """&amp;$U47&amp;""" """&amp;$B47&amp;"""")</f>
        <v/>
      </c>
      <c r="Q47" s="10" t="str">
        <f ca="1">IFERROR(VLOOKUP($E47,sc_setting!$E:$J,6,FALSE),"")</f>
        <v>23</v>
      </c>
      <c r="R47" s="31" t="str">
        <f t="shared" si="5"/>
        <v/>
      </c>
      <c r="S47" s="31" t="str">
        <f>IF(R47="","",COUNTIF(R$3:R47,R47))</f>
        <v/>
      </c>
      <c r="T47" s="31" t="str">
        <f t="shared" si="6"/>
        <v/>
      </c>
      <c r="U47" s="31" t="str">
        <f>IF($G47="-","",sc_setting!$F$4&amp;"\"&amp;T47&amp;".lnk")</f>
        <v/>
      </c>
      <c r="V47" s="31" t="str">
        <f>IF($H47="-","",""""&amp;sc_setting!$F$6&amp;""" """&amp;$W47&amp;""" """&amp;$B47&amp;"""")</f>
        <v/>
      </c>
      <c r="W47" s="31" t="str">
        <f>IF($H47="-","",sc_setting!$F$5&amp;"\"&amp;$H47&amp;".lnk")</f>
        <v/>
      </c>
      <c r="X47" s="8" t="s">
        <v>596</v>
      </c>
    </row>
    <row r="48" spans="1:24">
      <c r="A48" s="10" t="s">
        <v>227</v>
      </c>
      <c r="B48" s="10" t="s">
        <v>715</v>
      </c>
      <c r="C48" s="40" t="s">
        <v>580</v>
      </c>
      <c r="D48" s="34" t="s">
        <v>655</v>
      </c>
      <c r="E48" s="10" t="s">
        <v>149</v>
      </c>
      <c r="F48" s="10" t="s">
        <v>606</v>
      </c>
      <c r="G48" s="10" t="s">
        <v>139</v>
      </c>
      <c r="H48" s="10" t="s">
        <v>139</v>
      </c>
      <c r="I48" s="8" t="s">
        <v>596</v>
      </c>
      <c r="J48" s="10" t="str">
        <f t="shared" si="3"/>
        <v/>
      </c>
      <c r="K48" s="10" t="str">
        <f t="shared" si="4"/>
        <v/>
      </c>
      <c r="L48" s="8" t="s">
        <v>596</v>
      </c>
      <c r="M48" s="31" t="str">
        <f ca="1">IF($F48="-","","mkdir """&amp;O48&amp;""" &amp; """&amp;sc_setting!$F$6&amp;""" """&amp;O48&amp;"\"&amp;F48&amp;".lnk"" """&amp;B48&amp;"""")</f>
        <v>mkdir "%USERPROFILE%\AppData\Roaming\Microsoft\Windows\Start Menu\Programs\210_Doc_Analyze" &amp; "C:\codes\vbs\command\CreateShortcutFile.vbs" "%USERPROFILE%\AppData\Roaming\Microsoft\Windows\Start Menu\Programs\210_Doc_Analyze\HNXgrep.lnk" "C:\prg_exe\HNXgrep\HNXgrep.exe"</v>
      </c>
      <c r="N48" s="10" t="str">
        <f ca="1">IFERROR(VLOOKUP($E48,sc_setting!$E:$J,5,FALSE),"")</f>
        <v>210</v>
      </c>
      <c r="O48" s="31" t="str">
        <f ca="1">IF($A48="","",sc_setting!$F$3&amp;"\"&amp;N48&amp;"_"&amp;E48)</f>
        <v>%USERPROFILE%\AppData\Roaming\Microsoft\Windows\Start Menu\Programs\210_Doc_Analyze</v>
      </c>
      <c r="P48" s="31" t="str">
        <f>IF($G48="-","",""""&amp;sc_setting!$F$6&amp;""" """&amp;$U48&amp;""" """&amp;$B48&amp;"""")</f>
        <v/>
      </c>
      <c r="Q48" s="10" t="str">
        <f ca="1">IFERROR(VLOOKUP($E48,sc_setting!$E:$J,6,FALSE),"")</f>
        <v>21</v>
      </c>
      <c r="R48" s="31" t="str">
        <f t="shared" si="5"/>
        <v/>
      </c>
      <c r="S48" s="31" t="str">
        <f>IF(R48="","",COUNTIF(R$3:R48,R48))</f>
        <v/>
      </c>
      <c r="T48" s="31" t="str">
        <f t="shared" si="6"/>
        <v/>
      </c>
      <c r="U48" s="31" t="str">
        <f>IF($G48="-","",sc_setting!$F$4&amp;"\"&amp;T48&amp;".lnk")</f>
        <v/>
      </c>
      <c r="V48" s="31" t="str">
        <f>IF($H48="-","",""""&amp;sc_setting!$F$6&amp;""" """&amp;$W48&amp;""" """&amp;$B48&amp;"""")</f>
        <v/>
      </c>
      <c r="W48" s="31" t="str">
        <f>IF($H48="-","",sc_setting!$F$5&amp;"\"&amp;$H48&amp;".lnk")</f>
        <v/>
      </c>
      <c r="X48" s="8" t="s">
        <v>596</v>
      </c>
    </row>
    <row r="49" spans="1:24">
      <c r="A49" s="10" t="s">
        <v>228</v>
      </c>
      <c r="B49" s="10" t="s">
        <v>716</v>
      </c>
      <c r="C49" s="40" t="s">
        <v>580</v>
      </c>
      <c r="D49" s="34" t="s">
        <v>655</v>
      </c>
      <c r="E49" s="10" t="s">
        <v>165</v>
      </c>
      <c r="F49" s="10" t="s">
        <v>229</v>
      </c>
      <c r="G49" s="10" t="s">
        <v>139</v>
      </c>
      <c r="H49" s="10" t="s">
        <v>139</v>
      </c>
      <c r="I49" s="8" t="s">
        <v>596</v>
      </c>
      <c r="J49" s="10" t="str">
        <f t="shared" si="3"/>
        <v/>
      </c>
      <c r="K49" s="10" t="str">
        <f t="shared" si="4"/>
        <v/>
      </c>
      <c r="L49" s="8" t="s">
        <v>596</v>
      </c>
      <c r="M49" s="31" t="str">
        <f ca="1">IF($F49="-","","mkdir """&amp;O49&amp;""" &amp; """&amp;sc_setting!$F$6&amp;""" """&amp;O49&amp;"\"&amp;F49&amp;".lnk"" """&amp;B49&amp;"""")</f>
        <v>mkdir "%USERPROFILE%\AppData\Roaming\Microsoft\Windows\Start Menu\Programs\710_Utility_System" &amp; "C:\codes\vbs\command\CreateShortcutFile.vbs" "%USERPROFILE%\AppData\Roaming\Microsoft\Windows\Start Menu\Programs\710_Utility_System\HotkeyScreener（グローバルホットキー一覧表示）.lnk" "C:\prg_exe\HotkeyScreener\hkscr64.exe"</v>
      </c>
      <c r="N49" s="10" t="str">
        <f ca="1">IFERROR(VLOOKUP($E49,sc_setting!$E:$J,5,FALSE),"")</f>
        <v>710</v>
      </c>
      <c r="O49" s="31" t="str">
        <f ca="1">IF($A49="","",sc_setting!$F$3&amp;"\"&amp;N49&amp;"_"&amp;E49)</f>
        <v>%USERPROFILE%\AppData\Roaming\Microsoft\Windows\Start Menu\Programs\710_Utility_System</v>
      </c>
      <c r="P49" s="31" t="str">
        <f>IF($G49="-","",""""&amp;sc_setting!$F$6&amp;""" """&amp;$U49&amp;""" """&amp;$B49&amp;"""")</f>
        <v/>
      </c>
      <c r="Q49" s="10" t="str">
        <f ca="1">IFERROR(VLOOKUP($E49,sc_setting!$E:$J,6,FALSE),"")</f>
        <v>71</v>
      </c>
      <c r="R49" s="31" t="str">
        <f t="shared" si="5"/>
        <v/>
      </c>
      <c r="S49" s="31" t="str">
        <f>IF(R49="","",COUNTIF(R$3:R49,R49))</f>
        <v/>
      </c>
      <c r="T49" s="31" t="str">
        <f t="shared" si="6"/>
        <v/>
      </c>
      <c r="U49" s="31" t="str">
        <f>IF($G49="-","",sc_setting!$F$4&amp;"\"&amp;T49&amp;".lnk")</f>
        <v/>
      </c>
      <c r="V49" s="31" t="str">
        <f>IF($H49="-","",""""&amp;sc_setting!$F$6&amp;""" """&amp;$W49&amp;""" """&amp;$B49&amp;"""")</f>
        <v/>
      </c>
      <c r="W49" s="31" t="str">
        <f>IF($H49="-","",sc_setting!$F$5&amp;"\"&amp;$H49&amp;".lnk")</f>
        <v/>
      </c>
      <c r="X49" s="8" t="s">
        <v>596</v>
      </c>
    </row>
    <row r="50" spans="1:24">
      <c r="A50" s="10" t="s">
        <v>230</v>
      </c>
      <c r="B50" s="10" t="s">
        <v>717</v>
      </c>
      <c r="C50" s="40" t="s">
        <v>580</v>
      </c>
      <c r="D50" s="34" t="s">
        <v>655</v>
      </c>
      <c r="E50" s="10" t="s">
        <v>165</v>
      </c>
      <c r="F50" s="10" t="s">
        <v>231</v>
      </c>
      <c r="G50" s="10" t="s">
        <v>139</v>
      </c>
      <c r="H50" s="10" t="s">
        <v>139</v>
      </c>
      <c r="I50" s="8" t="s">
        <v>596</v>
      </c>
      <c r="J50" s="10" t="str">
        <f t="shared" si="3"/>
        <v/>
      </c>
      <c r="K50" s="10" t="str">
        <f t="shared" si="4"/>
        <v/>
      </c>
      <c r="L50" s="8" t="s">
        <v>596</v>
      </c>
      <c r="M50" s="31" t="str">
        <f ca="1">IF($F50="-","","mkdir """&amp;O50&amp;""" &amp; """&amp;sc_setting!$F$6&amp;""" """&amp;O50&amp;"\"&amp;F50&amp;".lnk"" """&amp;B50&amp;"""")</f>
        <v>mkdir "%USERPROFILE%\AppData\Roaming\Microsoft\Windows\Start Menu\Programs\710_Utility_System" &amp; "C:\codes\vbs\command\CreateShortcutFile.vbs" "%USERPROFILE%\AppData\Roaming\Microsoft\Windows\Start Menu\Programs\710_Utility_System\Icaros（非対応動画サムネイル表示）.lnk" "C:\prg_exe\Icaros\IcarosConfig.exe"</v>
      </c>
      <c r="N50" s="10" t="str">
        <f ca="1">IFERROR(VLOOKUP($E50,sc_setting!$E:$J,5,FALSE),"")</f>
        <v>710</v>
      </c>
      <c r="O50" s="31" t="str">
        <f ca="1">IF($A50="","",sc_setting!$F$3&amp;"\"&amp;N50&amp;"_"&amp;E50)</f>
        <v>%USERPROFILE%\AppData\Roaming\Microsoft\Windows\Start Menu\Programs\710_Utility_System</v>
      </c>
      <c r="P50" s="31" t="str">
        <f>IF($G50="-","",""""&amp;sc_setting!$F$6&amp;""" """&amp;$U50&amp;""" """&amp;$B50&amp;"""")</f>
        <v/>
      </c>
      <c r="Q50" s="10" t="str">
        <f ca="1">IFERROR(VLOOKUP($E50,sc_setting!$E:$J,6,FALSE),"")</f>
        <v>71</v>
      </c>
      <c r="R50" s="31" t="str">
        <f t="shared" si="5"/>
        <v/>
      </c>
      <c r="S50" s="31" t="str">
        <f>IF(R50="","",COUNTIF(R$3:R50,R50))</f>
        <v/>
      </c>
      <c r="T50" s="31" t="str">
        <f t="shared" si="6"/>
        <v/>
      </c>
      <c r="U50" s="31" t="str">
        <f>IF($G50="-","",sc_setting!$F$4&amp;"\"&amp;T50&amp;".lnk")</f>
        <v/>
      </c>
      <c r="V50" s="31" t="str">
        <f>IF($H50="-","",""""&amp;sc_setting!$F$6&amp;""" """&amp;$W50&amp;""" """&amp;$B50&amp;"""")</f>
        <v/>
      </c>
      <c r="W50" s="31" t="str">
        <f>IF($H50="-","",sc_setting!$F$5&amp;"\"&amp;$H50&amp;".lnk")</f>
        <v/>
      </c>
      <c r="X50" s="8" t="s">
        <v>596</v>
      </c>
    </row>
    <row r="51" spans="1:24">
      <c r="A51" s="10" t="s">
        <v>232</v>
      </c>
      <c r="B51" s="10" t="s">
        <v>718</v>
      </c>
      <c r="C51" s="40" t="s">
        <v>580</v>
      </c>
      <c r="D51" s="34" t="s">
        <v>655</v>
      </c>
      <c r="E51" s="10" t="s">
        <v>165</v>
      </c>
      <c r="F51" s="10" t="s">
        <v>233</v>
      </c>
      <c r="G51" s="10" t="s">
        <v>139</v>
      </c>
      <c r="H51" s="10" t="s">
        <v>139</v>
      </c>
      <c r="I51" s="8" t="s">
        <v>596</v>
      </c>
      <c r="J51" s="10" t="str">
        <f t="shared" si="3"/>
        <v/>
      </c>
      <c r="K51" s="10" t="str">
        <f t="shared" si="4"/>
        <v/>
      </c>
      <c r="L51" s="8" t="s">
        <v>596</v>
      </c>
      <c r="M51" s="31" t="str">
        <f ca="1">IF($F51="-","","mkdir """&amp;O51&amp;""" &amp; """&amp;sc_setting!$F$6&amp;""" """&amp;O51&amp;"\"&amp;F51&amp;".lnk"" """&amp;B51&amp;"""")</f>
        <v>mkdir "%USERPROFILE%\AppData\Roaming\Microsoft\Windows\Start Menu\Programs\710_Utility_System" &amp; "C:\codes\vbs\command\CreateShortcutFile.vbs" "%USERPROFILE%\AppData\Roaming\Microsoft\Windows\Start Menu\Programs\710_Utility_System\IconExplorer（アイコンビューワー）.lnk" "C:\prg_exe\IconExplorer\IconExplorer.exe"</v>
      </c>
      <c r="N51" s="10" t="str">
        <f ca="1">IFERROR(VLOOKUP($E51,sc_setting!$E:$J,5,FALSE),"")</f>
        <v>710</v>
      </c>
      <c r="O51" s="31" t="str">
        <f ca="1">IF($A51="","",sc_setting!$F$3&amp;"\"&amp;N51&amp;"_"&amp;E51)</f>
        <v>%USERPROFILE%\AppData\Roaming\Microsoft\Windows\Start Menu\Programs\710_Utility_System</v>
      </c>
      <c r="P51" s="31" t="str">
        <f>IF($G51="-","",""""&amp;sc_setting!$F$6&amp;""" """&amp;$U51&amp;""" """&amp;$B51&amp;"""")</f>
        <v/>
      </c>
      <c r="Q51" s="10" t="str">
        <f ca="1">IFERROR(VLOOKUP($E51,sc_setting!$E:$J,6,FALSE),"")</f>
        <v>71</v>
      </c>
      <c r="R51" s="31" t="str">
        <f t="shared" si="5"/>
        <v/>
      </c>
      <c r="S51" s="31" t="str">
        <f>IF(R51="","",COUNTIF(R$3:R51,R51))</f>
        <v/>
      </c>
      <c r="T51" s="31" t="str">
        <f t="shared" si="6"/>
        <v/>
      </c>
      <c r="U51" s="31" t="str">
        <f>IF($G51="-","",sc_setting!$F$4&amp;"\"&amp;T51&amp;".lnk")</f>
        <v/>
      </c>
      <c r="V51" s="31" t="str">
        <f>IF($H51="-","",""""&amp;sc_setting!$F$6&amp;""" """&amp;$W51&amp;""" """&amp;$B51&amp;"""")</f>
        <v/>
      </c>
      <c r="W51" s="31" t="str">
        <f>IF($H51="-","",sc_setting!$F$5&amp;"\"&amp;$H51&amp;".lnk")</f>
        <v/>
      </c>
      <c r="X51" s="8" t="s">
        <v>596</v>
      </c>
    </row>
    <row r="52" spans="1:24">
      <c r="A52" s="10" t="s">
        <v>234</v>
      </c>
      <c r="B52" s="10" t="s">
        <v>719</v>
      </c>
      <c r="C52" s="40" t="s">
        <v>580</v>
      </c>
      <c r="D52" s="34" t="s">
        <v>655</v>
      </c>
      <c r="E52" s="10" t="s">
        <v>137</v>
      </c>
      <c r="F52" s="10" t="s">
        <v>235</v>
      </c>
      <c r="G52" s="10" t="s">
        <v>139</v>
      </c>
      <c r="H52" s="10" t="s">
        <v>139</v>
      </c>
      <c r="I52" s="8" t="s">
        <v>596</v>
      </c>
      <c r="J52" s="10" t="str">
        <f t="shared" si="3"/>
        <v/>
      </c>
      <c r="K52" s="10" t="str">
        <f t="shared" si="4"/>
        <v/>
      </c>
      <c r="L52" s="8" t="s">
        <v>596</v>
      </c>
      <c r="M52" s="31" t="str">
        <f ca="1">IF($F52="-","","mkdir """&amp;O52&amp;""" &amp; """&amp;sc_setting!$F$6&amp;""" """&amp;O52&amp;"\"&amp;F52&amp;".lnk"" """&amp;B52&amp;"""")</f>
        <v>mkdir "%USERPROFILE%\AppData\Roaming\Microsoft\Windows\Start Menu\Programs\130_Common_Edit" &amp; "C:\codes\vbs\command\CreateShortcutFile.vbs" "%USERPROFILE%\AppData\Roaming\Microsoft\Windows\Start Menu\Programs\130_Common_Edit\ImgBurn（イメージ書込み）.lnk" "C:\prg_exe\ImgBurn\ImgBurn.exe"</v>
      </c>
      <c r="N52" s="10" t="str">
        <f ca="1">IFERROR(VLOOKUP($E52,sc_setting!$E:$J,5,FALSE),"")</f>
        <v>130</v>
      </c>
      <c r="O52" s="31" t="str">
        <f ca="1">IF($A52="","",sc_setting!$F$3&amp;"\"&amp;N52&amp;"_"&amp;E52)</f>
        <v>%USERPROFILE%\AppData\Roaming\Microsoft\Windows\Start Menu\Programs\130_Common_Edit</v>
      </c>
      <c r="P52" s="31" t="str">
        <f>IF($G52="-","",""""&amp;sc_setting!$F$6&amp;""" """&amp;$U52&amp;""" """&amp;$B52&amp;"""")</f>
        <v/>
      </c>
      <c r="Q52" s="10" t="str">
        <f ca="1">IFERROR(VLOOKUP($E52,sc_setting!$E:$J,6,FALSE),"")</f>
        <v>13</v>
      </c>
      <c r="R52" s="31" t="str">
        <f t="shared" si="5"/>
        <v/>
      </c>
      <c r="S52" s="31" t="str">
        <f>IF(R52="","",COUNTIF(R$3:R52,R52))</f>
        <v/>
      </c>
      <c r="T52" s="31" t="str">
        <f t="shared" si="6"/>
        <v/>
      </c>
      <c r="U52" s="31" t="str">
        <f>IF($G52="-","",sc_setting!$F$4&amp;"\"&amp;T52&amp;".lnk")</f>
        <v/>
      </c>
      <c r="V52" s="31" t="str">
        <f>IF($H52="-","",""""&amp;sc_setting!$F$6&amp;""" """&amp;$W52&amp;""" """&amp;$B52&amp;"""")</f>
        <v/>
      </c>
      <c r="W52" s="31" t="str">
        <f>IF($H52="-","",sc_setting!$F$5&amp;"\"&amp;$H52&amp;".lnk")</f>
        <v/>
      </c>
      <c r="X52" s="8" t="s">
        <v>596</v>
      </c>
    </row>
    <row r="53" spans="1:24">
      <c r="A53" s="10" t="s">
        <v>236</v>
      </c>
      <c r="B53" s="10" t="s">
        <v>720</v>
      </c>
      <c r="C53" s="40" t="s">
        <v>580</v>
      </c>
      <c r="D53" s="34" t="s">
        <v>655</v>
      </c>
      <c r="E53" s="10" t="s">
        <v>220</v>
      </c>
      <c r="F53" s="10" t="s">
        <v>237</v>
      </c>
      <c r="G53" s="10" t="s">
        <v>139</v>
      </c>
      <c r="H53" s="10" t="s">
        <v>139</v>
      </c>
      <c r="I53" s="8" t="s">
        <v>596</v>
      </c>
      <c r="J53" s="10" t="str">
        <f t="shared" si="3"/>
        <v/>
      </c>
      <c r="K53" s="10" t="str">
        <f t="shared" si="4"/>
        <v/>
      </c>
      <c r="L53" s="8" t="s">
        <v>596</v>
      </c>
      <c r="M53" s="31" t="str">
        <f ca="1">IF($F53="-","","mkdir """&amp;O53&amp;""" &amp; """&amp;sc_setting!$F$6&amp;""" """&amp;O53&amp;"\"&amp;F53&amp;".lnk"" """&amp;B53&amp;"""")</f>
        <v>mkdir "%USERPROFILE%\AppData\Roaming\Microsoft\Windows\Start Menu\Programs\530_Picture_Edit" &amp; "C:\codes\vbs\command\CreateShortcutFile.vbs" "%USERPROFILE%\AppData\Roaming\Microsoft\Windows\Start Menu\Programs\530_Picture_Edit\ImgCmbApp（画像結合）.lnk" "C:\prg_exe\ImgCmbApp\画像結合アプリ.exe"</v>
      </c>
      <c r="N53" s="10" t="str">
        <f ca="1">IFERROR(VLOOKUP($E53,sc_setting!$E:$J,5,FALSE),"")</f>
        <v>530</v>
      </c>
      <c r="O53" s="31" t="str">
        <f ca="1">IF($A53="","",sc_setting!$F$3&amp;"\"&amp;N53&amp;"_"&amp;E53)</f>
        <v>%USERPROFILE%\AppData\Roaming\Microsoft\Windows\Start Menu\Programs\530_Picture_Edit</v>
      </c>
      <c r="P53" s="31" t="str">
        <f>IF($G53="-","",""""&amp;sc_setting!$F$6&amp;""" """&amp;$U53&amp;""" """&amp;$B53&amp;"""")</f>
        <v/>
      </c>
      <c r="Q53" s="10" t="str">
        <f ca="1">IFERROR(VLOOKUP($E53,sc_setting!$E:$J,6,FALSE),"")</f>
        <v>53</v>
      </c>
      <c r="R53" s="31" t="str">
        <f t="shared" si="5"/>
        <v/>
      </c>
      <c r="S53" s="31" t="str">
        <f>IF(R53="","",COUNTIF(R$3:R53,R53))</f>
        <v/>
      </c>
      <c r="T53" s="31" t="str">
        <f t="shared" si="6"/>
        <v/>
      </c>
      <c r="U53" s="31" t="str">
        <f>IF($G53="-","",sc_setting!$F$4&amp;"\"&amp;T53&amp;".lnk")</f>
        <v/>
      </c>
      <c r="V53" s="31" t="str">
        <f>IF($H53="-","",""""&amp;sc_setting!$F$6&amp;""" """&amp;$W53&amp;""" """&amp;$B53&amp;"""")</f>
        <v/>
      </c>
      <c r="W53" s="31" t="str">
        <f>IF($H53="-","",sc_setting!$F$5&amp;"\"&amp;$H53&amp;".lnk")</f>
        <v/>
      </c>
      <c r="X53" s="8" t="s">
        <v>596</v>
      </c>
    </row>
    <row r="54" spans="1:24">
      <c r="A54" s="10" t="s">
        <v>238</v>
      </c>
      <c r="B54" s="10" t="s">
        <v>721</v>
      </c>
      <c r="C54" s="40" t="s">
        <v>580</v>
      </c>
      <c r="D54" s="34" t="s">
        <v>655</v>
      </c>
      <c r="E54" s="10" t="s">
        <v>214</v>
      </c>
      <c r="F54" s="10" t="s">
        <v>607</v>
      </c>
      <c r="G54" s="10" t="s">
        <v>139</v>
      </c>
      <c r="H54" s="10" t="s">
        <v>139</v>
      </c>
      <c r="I54" s="8" t="s">
        <v>596</v>
      </c>
      <c r="J54" s="10" t="str">
        <f t="shared" si="3"/>
        <v/>
      </c>
      <c r="K54" s="10" t="str">
        <f t="shared" si="4"/>
        <v/>
      </c>
      <c r="L54" s="8" t="s">
        <v>596</v>
      </c>
      <c r="M54" s="31" t="str">
        <f ca="1">IF($F54="-","","mkdir """&amp;O54&amp;""" &amp; """&amp;sc_setting!$F$6&amp;""" """&amp;O54&amp;"\"&amp;F54&amp;".lnk"" """&amp;B54&amp;"""")</f>
        <v>mkdir "%USERPROFILE%\AppData\Roaming\Microsoft\Windows\Start Menu\Programs\230_Doc_Edit" &amp; "C:\codes\vbs\command\CreateShortcutFile.vbs" "%USERPROFILE%\AppData\Roaming\Microsoft\Windows\Start Menu\Programs\230_Doc_Edit\iThoughts.lnk" "C:\prg_exe\iThoughts\iThoughts.exe"</v>
      </c>
      <c r="N54" s="10" t="str">
        <f ca="1">IFERROR(VLOOKUP($E54,sc_setting!$E:$J,5,FALSE),"")</f>
        <v>230</v>
      </c>
      <c r="O54" s="31" t="str">
        <f ca="1">IF($A54="","",sc_setting!$F$3&amp;"\"&amp;N54&amp;"_"&amp;E54)</f>
        <v>%USERPROFILE%\AppData\Roaming\Microsoft\Windows\Start Menu\Programs\230_Doc_Edit</v>
      </c>
      <c r="P54" s="31" t="str">
        <f>IF($G54="-","",""""&amp;sc_setting!$F$6&amp;""" """&amp;$U54&amp;""" """&amp;$B54&amp;"""")</f>
        <v/>
      </c>
      <c r="Q54" s="10" t="str">
        <f ca="1">IFERROR(VLOOKUP($E54,sc_setting!$E:$J,6,FALSE),"")</f>
        <v>23</v>
      </c>
      <c r="R54" s="31" t="str">
        <f t="shared" si="5"/>
        <v/>
      </c>
      <c r="S54" s="31" t="str">
        <f>IF(R54="","",COUNTIF(R$3:R54,R54))</f>
        <v/>
      </c>
      <c r="T54" s="31" t="str">
        <f t="shared" si="6"/>
        <v/>
      </c>
      <c r="U54" s="31" t="str">
        <f>IF($G54="-","",sc_setting!$F$4&amp;"\"&amp;T54&amp;".lnk")</f>
        <v/>
      </c>
      <c r="V54" s="31" t="str">
        <f>IF($H54="-","",""""&amp;sc_setting!$F$6&amp;""" """&amp;$W54&amp;""" """&amp;$B54&amp;"""")</f>
        <v/>
      </c>
      <c r="W54" s="31" t="str">
        <f>IF($H54="-","",sc_setting!$F$5&amp;"\"&amp;$H54&amp;".lnk")</f>
        <v/>
      </c>
      <c r="X54" s="8" t="s">
        <v>596</v>
      </c>
    </row>
    <row r="55" spans="1:24">
      <c r="A55" s="10" t="s">
        <v>239</v>
      </c>
      <c r="B55" s="10" t="s">
        <v>722</v>
      </c>
      <c r="C55" s="40" t="s">
        <v>580</v>
      </c>
      <c r="D55" s="34" t="s">
        <v>655</v>
      </c>
      <c r="E55" s="10" t="s">
        <v>139</v>
      </c>
      <c r="F55" s="10" t="s">
        <v>608</v>
      </c>
      <c r="G55" s="10" t="s">
        <v>139</v>
      </c>
      <c r="H55" s="10" t="s">
        <v>139</v>
      </c>
      <c r="I55" s="8" t="s">
        <v>596</v>
      </c>
      <c r="J55" s="10" t="str">
        <f t="shared" si="3"/>
        <v/>
      </c>
      <c r="K55" s="10" t="str">
        <f t="shared" si="4"/>
        <v/>
      </c>
      <c r="L55" s="8" t="s">
        <v>596</v>
      </c>
      <c r="M55" s="31" t="str">
        <f>IF($F55="-","","mkdir """&amp;O55&amp;""" &amp; """&amp;sc_setting!$F$6&amp;""" """&amp;O55&amp;"\"&amp;F55&amp;".lnk"" """&amp;B55&amp;"""")</f>
        <v>mkdir "%USERPROFILE%\AppData\Roaming\Microsoft\Windows\Start Menu\Programs\_-" &amp; "C:\codes\vbs\command\CreateShortcutFile.vbs" "%USERPROFILE%\AppData\Roaming\Microsoft\Windows\Start Menu\Programs\_-\iThoughts.bak221217.lnk" "C:\prg_exe\iThoughts.bak221217\iThoughts.exe"</v>
      </c>
      <c r="N55" s="10" t="str">
        <f>IFERROR(VLOOKUP($E55,sc_setting!$E:$J,5,FALSE),"")</f>
        <v/>
      </c>
      <c r="O55" s="31" t="str">
        <f>IF($A55="","",sc_setting!$F$3&amp;"\"&amp;N55&amp;"_"&amp;E55)</f>
        <v>%USERPROFILE%\AppData\Roaming\Microsoft\Windows\Start Menu\Programs\_-</v>
      </c>
      <c r="P55" s="31" t="str">
        <f>IF($G55="-","",""""&amp;sc_setting!$F$6&amp;""" """&amp;$U55&amp;""" """&amp;$B55&amp;"""")</f>
        <v/>
      </c>
      <c r="Q55" s="10" t="str">
        <f>IFERROR(VLOOKUP($E55,sc_setting!$E:$J,6,FALSE),"")</f>
        <v/>
      </c>
      <c r="R55" s="31" t="str">
        <f t="shared" si="5"/>
        <v/>
      </c>
      <c r="S55" s="31" t="str">
        <f>IF(R55="","",COUNTIF(R$3:R55,R55))</f>
        <v/>
      </c>
      <c r="T55" s="31" t="str">
        <f t="shared" si="6"/>
        <v/>
      </c>
      <c r="U55" s="31" t="str">
        <f>IF($G55="-","",sc_setting!$F$4&amp;"\"&amp;T55&amp;".lnk")</f>
        <v/>
      </c>
      <c r="V55" s="31" t="str">
        <f>IF($H55="-","",""""&amp;sc_setting!$F$6&amp;""" """&amp;$W55&amp;""" """&amp;$B55&amp;"""")</f>
        <v/>
      </c>
      <c r="W55" s="31" t="str">
        <f>IF($H55="-","",sc_setting!$F$5&amp;"\"&amp;$H55&amp;".lnk")</f>
        <v/>
      </c>
      <c r="X55" s="8" t="s">
        <v>596</v>
      </c>
    </row>
    <row r="56" spans="1:24">
      <c r="A56" s="10" t="s">
        <v>240</v>
      </c>
      <c r="B56" s="10" t="s">
        <v>723</v>
      </c>
      <c r="C56" s="40" t="s">
        <v>580</v>
      </c>
      <c r="D56" s="34" t="s">
        <v>655</v>
      </c>
      <c r="E56" s="10" t="s">
        <v>139</v>
      </c>
      <c r="F56" s="10" t="s">
        <v>609</v>
      </c>
      <c r="G56" s="10" t="s">
        <v>139</v>
      </c>
      <c r="H56" s="10" t="s">
        <v>139</v>
      </c>
      <c r="I56" s="8" t="s">
        <v>596</v>
      </c>
      <c r="J56" s="10" t="str">
        <f t="shared" si="3"/>
        <v/>
      </c>
      <c r="K56" s="10" t="str">
        <f t="shared" si="4"/>
        <v/>
      </c>
      <c r="L56" s="8" t="s">
        <v>596</v>
      </c>
      <c r="M56" s="31" t="str">
        <f>IF($F56="-","","mkdir """&amp;O56&amp;""" &amp; """&amp;sc_setting!$F$6&amp;""" """&amp;O56&amp;"\"&amp;F56&amp;".lnk"" """&amp;B56&amp;"""")</f>
        <v>mkdir "%USERPROFILE%\AppData\Roaming\Microsoft\Windows\Start Menu\Programs\_-" &amp; "C:\codes\vbs\command\CreateShortcutFile.vbs" "%USERPROFILE%\AppData\Roaming\Microsoft\Windows\Start Menu\Programs\_-\iThoughts_v6.3.lnk" "C:\prg_exe\iThoughts_v6.3\iThoughts.exe"</v>
      </c>
      <c r="N56" s="10" t="str">
        <f>IFERROR(VLOOKUP($E56,sc_setting!$E:$J,5,FALSE),"")</f>
        <v/>
      </c>
      <c r="O56" s="31" t="str">
        <f>IF($A56="","",sc_setting!$F$3&amp;"\"&amp;N56&amp;"_"&amp;E56)</f>
        <v>%USERPROFILE%\AppData\Roaming\Microsoft\Windows\Start Menu\Programs\_-</v>
      </c>
      <c r="P56" s="31" t="str">
        <f>IF($G56="-","",""""&amp;sc_setting!$F$6&amp;""" """&amp;$U56&amp;""" """&amp;$B56&amp;"""")</f>
        <v/>
      </c>
      <c r="Q56" s="10" t="str">
        <f>IFERROR(VLOOKUP($E56,sc_setting!$E:$J,6,FALSE),"")</f>
        <v/>
      </c>
      <c r="R56" s="31" t="str">
        <f t="shared" si="5"/>
        <v/>
      </c>
      <c r="S56" s="31" t="str">
        <f>IF(R56="","",COUNTIF(R$3:R56,R56))</f>
        <v/>
      </c>
      <c r="T56" s="31" t="str">
        <f t="shared" si="6"/>
        <v/>
      </c>
      <c r="U56" s="31" t="str">
        <f>IF($G56="-","",sc_setting!$F$4&amp;"\"&amp;T56&amp;".lnk")</f>
        <v/>
      </c>
      <c r="V56" s="31" t="str">
        <f>IF($H56="-","",""""&amp;sc_setting!$F$6&amp;""" """&amp;$W56&amp;""" """&amp;$B56&amp;"""")</f>
        <v/>
      </c>
      <c r="W56" s="31" t="str">
        <f>IF($H56="-","",sc_setting!$F$5&amp;"\"&amp;$H56&amp;".lnk")</f>
        <v/>
      </c>
      <c r="X56" s="8" t="s">
        <v>596</v>
      </c>
    </row>
    <row r="57" spans="1:24">
      <c r="A57" s="10" t="s">
        <v>241</v>
      </c>
      <c r="B57" s="10" t="s">
        <v>724</v>
      </c>
      <c r="C57" s="40" t="s">
        <v>580</v>
      </c>
      <c r="D57" s="34" t="s">
        <v>655</v>
      </c>
      <c r="E57" s="10" t="s">
        <v>220</v>
      </c>
      <c r="F57" s="10" t="s">
        <v>242</v>
      </c>
      <c r="G57" s="10" t="s">
        <v>139</v>
      </c>
      <c r="H57" s="10" t="s">
        <v>139</v>
      </c>
      <c r="I57" s="8" t="s">
        <v>596</v>
      </c>
      <c r="J57" s="10" t="str">
        <f t="shared" si="3"/>
        <v/>
      </c>
      <c r="K57" s="10" t="str">
        <f t="shared" si="4"/>
        <v/>
      </c>
      <c r="L57" s="8" t="s">
        <v>596</v>
      </c>
      <c r="M57" s="31" t="str">
        <f ca="1">IF($F57="-","","mkdir """&amp;O57&amp;""" &amp; """&amp;sc_setting!$F$6&amp;""" """&amp;O57&amp;"\"&amp;F57&amp;".lnk"" """&amp;B57&amp;"""")</f>
        <v>mkdir "%USERPROFILE%\AppData\Roaming\Microsoft\Windows\Start Menu\Programs\530_Picture_Edit" &amp; "C:\codes\vbs\command\CreateShortcutFile.vbs" "%USERPROFILE%\AppData\Roaming\Microsoft\Windows\Start Menu\Programs\530_Picture_Edit\JpegCleaner（Exif情報削除）.lnk" "C:\prg_exe\JpegCleaner\JpegCleaner.exe"</v>
      </c>
      <c r="N57" s="10" t="str">
        <f ca="1">IFERROR(VLOOKUP($E57,sc_setting!$E:$J,5,FALSE),"")</f>
        <v>530</v>
      </c>
      <c r="O57" s="31" t="str">
        <f ca="1">IF($A57="","",sc_setting!$F$3&amp;"\"&amp;N57&amp;"_"&amp;E57)</f>
        <v>%USERPROFILE%\AppData\Roaming\Microsoft\Windows\Start Menu\Programs\530_Picture_Edit</v>
      </c>
      <c r="P57" s="31" t="str">
        <f>IF($G57="-","",""""&amp;sc_setting!$F$6&amp;""" """&amp;$U57&amp;""" """&amp;$B57&amp;"""")</f>
        <v/>
      </c>
      <c r="Q57" s="10" t="str">
        <f ca="1">IFERROR(VLOOKUP($E57,sc_setting!$E:$J,6,FALSE),"")</f>
        <v>53</v>
      </c>
      <c r="R57" s="31" t="str">
        <f t="shared" si="5"/>
        <v/>
      </c>
      <c r="S57" s="31" t="str">
        <f>IF(R57="","",COUNTIF(R$3:R57,R57))</f>
        <v/>
      </c>
      <c r="T57" s="31" t="str">
        <f t="shared" si="6"/>
        <v/>
      </c>
      <c r="U57" s="31" t="str">
        <f>IF($G57="-","",sc_setting!$F$4&amp;"\"&amp;T57&amp;".lnk")</f>
        <v/>
      </c>
      <c r="V57" s="31" t="str">
        <f>IF($H57="-","",""""&amp;sc_setting!$F$6&amp;""" """&amp;$W57&amp;""" """&amp;$B57&amp;"""")</f>
        <v/>
      </c>
      <c r="W57" s="31" t="str">
        <f>IF($H57="-","",sc_setting!$F$5&amp;"\"&amp;$H57&amp;".lnk")</f>
        <v/>
      </c>
      <c r="X57" s="8" t="s">
        <v>596</v>
      </c>
    </row>
    <row r="58" spans="1:24">
      <c r="A58" s="10" t="s">
        <v>243</v>
      </c>
      <c r="B58" s="10" t="s">
        <v>725</v>
      </c>
      <c r="C58" s="40" t="s">
        <v>580</v>
      </c>
      <c r="D58" s="34" t="s">
        <v>655</v>
      </c>
      <c r="E58" s="10" t="s">
        <v>149</v>
      </c>
      <c r="F58" s="10" t="s">
        <v>610</v>
      </c>
      <c r="G58" s="10" t="s">
        <v>139</v>
      </c>
      <c r="H58" s="10" t="s">
        <v>139</v>
      </c>
      <c r="I58" s="8" t="s">
        <v>596</v>
      </c>
      <c r="J58" s="10" t="str">
        <f t="shared" si="3"/>
        <v/>
      </c>
      <c r="K58" s="10" t="str">
        <f t="shared" si="4"/>
        <v/>
      </c>
      <c r="L58" s="8" t="s">
        <v>596</v>
      </c>
      <c r="M58" s="31" t="str">
        <f ca="1">IF($F58="-","","mkdir """&amp;O58&amp;""" &amp; """&amp;sc_setting!$F$6&amp;""" """&amp;O58&amp;"\"&amp;F58&amp;".lnk"" """&amp;B58&amp;"""")</f>
        <v>mkdir "%USERPROFILE%\AppData\Roaming\Microsoft\Windows\Start Menu\Programs\210_Doc_Analyze" &amp; "C:\codes\vbs\command\CreateShortcutFile.vbs" "%USERPROFILE%\AppData\Roaming\Microsoft\Windows\Start Menu\Programs\210_Doc_Analyze\kazoechao.lnk" "C:\prg_exe\kazoechao\kazoeciao.exe"</v>
      </c>
      <c r="N58" s="10" t="str">
        <f ca="1">IFERROR(VLOOKUP($E58,sc_setting!$E:$J,5,FALSE),"")</f>
        <v>210</v>
      </c>
      <c r="O58" s="31" t="str">
        <f ca="1">IF($A58="","",sc_setting!$F$3&amp;"\"&amp;N58&amp;"_"&amp;E58)</f>
        <v>%USERPROFILE%\AppData\Roaming\Microsoft\Windows\Start Menu\Programs\210_Doc_Analyze</v>
      </c>
      <c r="P58" s="31" t="str">
        <f>IF($G58="-","",""""&amp;sc_setting!$F$6&amp;""" """&amp;$U58&amp;""" """&amp;$B58&amp;"""")</f>
        <v/>
      </c>
      <c r="Q58" s="10" t="str">
        <f ca="1">IFERROR(VLOOKUP($E58,sc_setting!$E:$J,6,FALSE),"")</f>
        <v>21</v>
      </c>
      <c r="R58" s="31" t="str">
        <f t="shared" si="5"/>
        <v/>
      </c>
      <c r="S58" s="31" t="str">
        <f>IF(R58="","",COUNTIF(R$3:R58,R58))</f>
        <v/>
      </c>
      <c r="T58" s="31" t="str">
        <f t="shared" si="6"/>
        <v/>
      </c>
      <c r="U58" s="31" t="str">
        <f>IF($G58="-","",sc_setting!$F$4&amp;"\"&amp;T58&amp;".lnk")</f>
        <v/>
      </c>
      <c r="V58" s="31" t="str">
        <f>IF($H58="-","",""""&amp;sc_setting!$F$6&amp;""" """&amp;$W58&amp;""" """&amp;$B58&amp;"""")</f>
        <v/>
      </c>
      <c r="W58" s="31" t="str">
        <f>IF($H58="-","",sc_setting!$F$5&amp;"\"&amp;$H58&amp;".lnk")</f>
        <v/>
      </c>
      <c r="X58" s="8" t="s">
        <v>596</v>
      </c>
    </row>
    <row r="59" spans="1:24">
      <c r="A59" s="10" t="s">
        <v>244</v>
      </c>
      <c r="B59" s="10" t="s">
        <v>726</v>
      </c>
      <c r="C59" s="40" t="s">
        <v>580</v>
      </c>
      <c r="D59" s="34" t="s">
        <v>655</v>
      </c>
      <c r="E59" s="10" t="s">
        <v>154</v>
      </c>
      <c r="F59" s="10" t="s">
        <v>245</v>
      </c>
      <c r="G59" s="10" t="s">
        <v>139</v>
      </c>
      <c r="H59" s="10" t="str">
        <f>$F59</f>
        <v>KeePass（パスワード管理）</v>
      </c>
      <c r="I59" s="8" t="s">
        <v>596</v>
      </c>
      <c r="J59" s="10" t="str">
        <f t="shared" si="3"/>
        <v/>
      </c>
      <c r="K59" s="10" t="str">
        <f t="shared" si="4"/>
        <v/>
      </c>
      <c r="L59" s="8" t="s">
        <v>596</v>
      </c>
      <c r="M59" s="31" t="str">
        <f ca="1">IF($F59="-","","mkdir """&amp;O59&amp;""" &amp; """&amp;sc_setting!$F$6&amp;""" """&amp;O59&amp;"\"&amp;F59&amp;".lnk"" """&amp;B59&amp;"""")</f>
        <v>mkdir "%USERPROFILE%\AppData\Roaming\Microsoft\Windows\Start Menu\Programs\720_Utility_Other" &amp; "C:\codes\vbs\command\CreateShortcutFile.vbs" "%USERPROFILE%\AppData\Roaming\Microsoft\Windows\Start Menu\Programs\720_Utility_Other\KeePass（パスワード管理）.lnk" "C:\prg_exe\KeePass\KeePass.exe"</v>
      </c>
      <c r="N59" s="10" t="str">
        <f ca="1">IFERROR(VLOOKUP($E59,sc_setting!$E:$J,5,FALSE),"")</f>
        <v>720</v>
      </c>
      <c r="O59" s="31" t="str">
        <f ca="1">IF($A59="","",sc_setting!$F$3&amp;"\"&amp;N59&amp;"_"&amp;E59)</f>
        <v>%USERPROFILE%\AppData\Roaming\Microsoft\Windows\Start Menu\Programs\720_Utility_Other</v>
      </c>
      <c r="P59" s="31" t="str">
        <f>IF($G59="-","",""""&amp;sc_setting!$F$6&amp;""" """&amp;$U59&amp;""" """&amp;$B59&amp;"""")</f>
        <v/>
      </c>
      <c r="Q59" s="10" t="str">
        <f ca="1">IFERROR(VLOOKUP($E59,sc_setting!$E:$J,6,FALSE),"")</f>
        <v>72</v>
      </c>
      <c r="R59" s="31" t="str">
        <f t="shared" si="5"/>
        <v/>
      </c>
      <c r="S59" s="31" t="str">
        <f>IF(R59="","",COUNTIF(R$3:R59,R59))</f>
        <v/>
      </c>
      <c r="T59" s="31" t="str">
        <f t="shared" si="6"/>
        <v/>
      </c>
      <c r="U59" s="31" t="str">
        <f>IF($G59="-","",sc_setting!$F$4&amp;"\"&amp;T59&amp;".lnk")</f>
        <v/>
      </c>
      <c r="V59" s="31" t="str">
        <f>IF($H59="-","",""""&amp;sc_setting!$F$6&amp;""" """&amp;$W59&amp;""" """&amp;$B59&amp;"""")</f>
        <v>"C:\codes\vbs\command\CreateShortcutFile.vbs" "%USERPROFILE%\AppData\Roaming\Microsoft\Windows\Start Menu\Programs\Startup\KeePass（パスワード管理）.lnk" "C:\prg_exe\KeePass\KeePass.exe"</v>
      </c>
      <c r="W59" s="31" t="str">
        <f>IF($H59="-","",sc_setting!$F$5&amp;"\"&amp;$H59&amp;".lnk")</f>
        <v>%USERPROFILE%\AppData\Roaming\Microsoft\Windows\Start Menu\Programs\Startup\KeePass（パスワード管理）.lnk</v>
      </c>
      <c r="X59" s="8" t="s">
        <v>596</v>
      </c>
    </row>
    <row r="60" spans="1:24">
      <c r="A60" s="10" t="s">
        <v>246</v>
      </c>
      <c r="B60" s="10" t="s">
        <v>727</v>
      </c>
      <c r="C60" s="40" t="s">
        <v>580</v>
      </c>
      <c r="D60" s="34" t="s">
        <v>655</v>
      </c>
      <c r="E60" s="10" t="s">
        <v>137</v>
      </c>
      <c r="F60" s="10" t="s">
        <v>247</v>
      </c>
      <c r="G60" s="10" t="s">
        <v>139</v>
      </c>
      <c r="H60" s="10" t="s">
        <v>139</v>
      </c>
      <c r="I60" s="8" t="s">
        <v>596</v>
      </c>
      <c r="J60" s="10" t="str">
        <f t="shared" si="3"/>
        <v/>
      </c>
      <c r="K60" s="10" t="str">
        <f t="shared" si="4"/>
        <v/>
      </c>
      <c r="L60" s="8" t="s">
        <v>596</v>
      </c>
      <c r="M60" s="31" t="str">
        <f ca="1">IF($F60="-","","mkdir """&amp;O60&amp;""" &amp; """&amp;sc_setting!$F$6&amp;""" """&amp;O60&amp;"\"&amp;F60&amp;".lnk"" """&amp;B60&amp;"""")</f>
        <v>mkdir "%USERPROFILE%\AppData\Roaming\Microsoft\Windows\Start Menu\Programs\130_Common_Edit" &amp; "C:\codes\vbs\command\CreateShortcutFile.vbs" "%USERPROFILE%\AppData\Roaming\Microsoft\Windows\Start Menu\Programs\130_Common_Edit\KickassUndelete（データ復元）.lnk" "C:\prg_exe\KickassUndelete\KickassUndelete_1.5.5.exe"</v>
      </c>
      <c r="N60" s="10" t="str">
        <f ca="1">IFERROR(VLOOKUP($E60,sc_setting!$E:$J,5,FALSE),"")</f>
        <v>130</v>
      </c>
      <c r="O60" s="31" t="str">
        <f ca="1">IF($A60="","",sc_setting!$F$3&amp;"\"&amp;N60&amp;"_"&amp;E60)</f>
        <v>%USERPROFILE%\AppData\Roaming\Microsoft\Windows\Start Menu\Programs\130_Common_Edit</v>
      </c>
      <c r="P60" s="31" t="str">
        <f>IF($G60="-","",""""&amp;sc_setting!$F$6&amp;""" """&amp;$U60&amp;""" """&amp;$B60&amp;"""")</f>
        <v/>
      </c>
      <c r="Q60" s="10" t="str">
        <f ca="1">IFERROR(VLOOKUP($E60,sc_setting!$E:$J,6,FALSE),"")</f>
        <v>13</v>
      </c>
      <c r="R60" s="31" t="str">
        <f t="shared" si="5"/>
        <v/>
      </c>
      <c r="S60" s="31" t="str">
        <f>IF(R60="","",COUNTIF(R$3:R60,R60))</f>
        <v/>
      </c>
      <c r="T60" s="31" t="str">
        <f t="shared" si="6"/>
        <v/>
      </c>
      <c r="U60" s="31" t="str">
        <f>IF($G60="-","",sc_setting!$F$4&amp;"\"&amp;T60&amp;".lnk")</f>
        <v/>
      </c>
      <c r="V60" s="31" t="str">
        <f>IF($H60="-","",""""&amp;sc_setting!$F$6&amp;""" """&amp;$W60&amp;""" """&amp;$B60&amp;"""")</f>
        <v/>
      </c>
      <c r="W60" s="31" t="str">
        <f>IF($H60="-","",sc_setting!$F$5&amp;"\"&amp;$H60&amp;".lnk")</f>
        <v/>
      </c>
      <c r="X60" s="8" t="s">
        <v>596</v>
      </c>
    </row>
    <row r="61" spans="1:24">
      <c r="A61" s="10" t="s">
        <v>248</v>
      </c>
      <c r="B61" s="10" t="s">
        <v>728</v>
      </c>
      <c r="C61" s="40" t="s">
        <v>580</v>
      </c>
      <c r="D61" s="34" t="s">
        <v>655</v>
      </c>
      <c r="E61" s="10" t="s">
        <v>154</v>
      </c>
      <c r="F61" s="10" t="s">
        <v>249</v>
      </c>
      <c r="G61" s="10" t="s">
        <v>139</v>
      </c>
      <c r="H61" s="10" t="s">
        <v>139</v>
      </c>
      <c r="I61" s="8" t="s">
        <v>596</v>
      </c>
      <c r="J61" s="10" t="str">
        <f t="shared" si="3"/>
        <v/>
      </c>
      <c r="K61" s="10" t="str">
        <f t="shared" si="4"/>
        <v/>
      </c>
      <c r="L61" s="8" t="s">
        <v>596</v>
      </c>
      <c r="M61" s="31" t="str">
        <f ca="1">IF($F61="-","","mkdir """&amp;O61&amp;""" &amp; """&amp;sc_setting!$F$6&amp;""" """&amp;O61&amp;"\"&amp;F61&amp;".lnk"" """&amp;B61&amp;"""")</f>
        <v>mkdir "%USERPROFILE%\AppData\Roaming\Microsoft\Windows\Start Menu\Programs\720_Utility_Other" &amp; "C:\codes\vbs\command\CreateShortcutFile.vbs" "%USERPROFILE%\AppData\Roaming\Microsoft\Windows\Start Menu\Programs\720_Utility_Other\LagMirror（ミラー）.lnk" "C:\prg_exe\LagMirror\LagMirror.exe"</v>
      </c>
      <c r="N61" s="10" t="str">
        <f ca="1">IFERROR(VLOOKUP($E61,sc_setting!$E:$J,5,FALSE),"")</f>
        <v>720</v>
      </c>
      <c r="O61" s="31" t="str">
        <f ca="1">IF($A61="","",sc_setting!$F$3&amp;"\"&amp;N61&amp;"_"&amp;E61)</f>
        <v>%USERPROFILE%\AppData\Roaming\Microsoft\Windows\Start Menu\Programs\720_Utility_Other</v>
      </c>
      <c r="P61" s="31" t="str">
        <f>IF($G61="-","",""""&amp;sc_setting!$F$6&amp;""" """&amp;$U61&amp;""" """&amp;$B61&amp;"""")</f>
        <v/>
      </c>
      <c r="Q61" s="10" t="str">
        <f ca="1">IFERROR(VLOOKUP($E61,sc_setting!$E:$J,6,FALSE),"")</f>
        <v>72</v>
      </c>
      <c r="R61" s="31" t="str">
        <f t="shared" si="5"/>
        <v/>
      </c>
      <c r="S61" s="31" t="str">
        <f>IF(R61="","",COUNTIF(R$3:R61,R61))</f>
        <v/>
      </c>
      <c r="T61" s="31" t="str">
        <f t="shared" si="6"/>
        <v/>
      </c>
      <c r="U61" s="31" t="str">
        <f>IF($G61="-","",sc_setting!$F$4&amp;"\"&amp;T61&amp;".lnk")</f>
        <v/>
      </c>
      <c r="V61" s="31" t="str">
        <f>IF($H61="-","",""""&amp;sc_setting!$F$6&amp;""" """&amp;$W61&amp;""" """&amp;$B61&amp;"""")</f>
        <v/>
      </c>
      <c r="W61" s="31" t="str">
        <f>IF($H61="-","",sc_setting!$F$5&amp;"\"&amp;$H61&amp;".lnk")</f>
        <v/>
      </c>
      <c r="X61" s="8" t="s">
        <v>596</v>
      </c>
    </row>
    <row r="62" spans="1:24">
      <c r="A62" s="10" t="s">
        <v>250</v>
      </c>
      <c r="B62" s="10" t="s">
        <v>729</v>
      </c>
      <c r="C62" s="40" t="s">
        <v>580</v>
      </c>
      <c r="D62" s="34" t="s">
        <v>655</v>
      </c>
      <c r="E62" s="10" t="s">
        <v>251</v>
      </c>
      <c r="F62" s="10" t="s">
        <v>611</v>
      </c>
      <c r="G62" s="10" t="s">
        <v>139</v>
      </c>
      <c r="H62" s="10" t="s">
        <v>139</v>
      </c>
      <c r="I62" s="8" t="s">
        <v>596</v>
      </c>
      <c r="J62" s="10" t="str">
        <f t="shared" si="3"/>
        <v/>
      </c>
      <c r="K62" s="10" t="str">
        <f t="shared" si="4"/>
        <v/>
      </c>
      <c r="L62" s="8" t="s">
        <v>596</v>
      </c>
      <c r="M62" s="31" t="str">
        <f ca="1">IF($F62="-","","mkdir """&amp;O62&amp;""" &amp; """&amp;sc_setting!$F$6&amp;""" """&amp;O62&amp;"\"&amp;F62&amp;".lnk"" """&amp;B62&amp;"""")</f>
        <v>mkdir "%USERPROFILE%\AppData\Roaming\Microsoft\Windows\Start Menu\Programs\430_Movie_Edit" &amp; "C:\codes\vbs\command\CreateShortcutFile.vbs" "%USERPROFILE%\AppData\Roaming\Microsoft\Windows\Start Menu\Programs\430_Movie_Edit\Lame.lnk" "C:\prg_exe\Lame\lame.exe"</v>
      </c>
      <c r="N62" s="10" t="str">
        <f ca="1">IFERROR(VLOOKUP($E62,sc_setting!$E:$J,5,FALSE),"")</f>
        <v>430</v>
      </c>
      <c r="O62" s="31" t="str">
        <f ca="1">IF($A62="","",sc_setting!$F$3&amp;"\"&amp;N62&amp;"_"&amp;E62)</f>
        <v>%USERPROFILE%\AppData\Roaming\Microsoft\Windows\Start Menu\Programs\430_Movie_Edit</v>
      </c>
      <c r="P62" s="31" t="str">
        <f>IF($G62="-","",""""&amp;sc_setting!$F$6&amp;""" """&amp;$U62&amp;""" """&amp;$B62&amp;"""")</f>
        <v/>
      </c>
      <c r="Q62" s="10" t="str">
        <f ca="1">IFERROR(VLOOKUP($E62,sc_setting!$E:$J,6,FALSE),"")</f>
        <v>43</v>
      </c>
      <c r="R62" s="31" t="str">
        <f t="shared" si="5"/>
        <v/>
      </c>
      <c r="S62" s="31" t="str">
        <f>IF(R62="","",COUNTIF(R$3:R62,R62))</f>
        <v/>
      </c>
      <c r="T62" s="31" t="str">
        <f t="shared" si="6"/>
        <v/>
      </c>
      <c r="U62" s="31" t="str">
        <f>IF($G62="-","",sc_setting!$F$4&amp;"\"&amp;T62&amp;".lnk")</f>
        <v/>
      </c>
      <c r="V62" s="31" t="str">
        <f>IF($H62="-","",""""&amp;sc_setting!$F$6&amp;""" """&amp;$W62&amp;""" """&amp;$B62&amp;"""")</f>
        <v/>
      </c>
      <c r="W62" s="31" t="str">
        <f>IF($H62="-","",sc_setting!$F$5&amp;"\"&amp;$H62&amp;".lnk")</f>
        <v/>
      </c>
      <c r="X62" s="8" t="s">
        <v>596</v>
      </c>
    </row>
    <row r="63" spans="1:24">
      <c r="A63" s="10" t="s">
        <v>252</v>
      </c>
      <c r="B63" s="10" t="s">
        <v>730</v>
      </c>
      <c r="C63" s="40" t="s">
        <v>580</v>
      </c>
      <c r="D63" s="34" t="s">
        <v>655</v>
      </c>
      <c r="E63" s="10" t="s">
        <v>137</v>
      </c>
      <c r="F63" s="10" t="s">
        <v>253</v>
      </c>
      <c r="G63" s="10" t="s">
        <v>139</v>
      </c>
      <c r="H63" s="10" t="s">
        <v>139</v>
      </c>
      <c r="I63" s="8" t="s">
        <v>596</v>
      </c>
      <c r="J63" s="10" t="str">
        <f t="shared" si="3"/>
        <v/>
      </c>
      <c r="K63" s="10" t="str">
        <f t="shared" si="4"/>
        <v/>
      </c>
      <c r="L63" s="8" t="s">
        <v>596</v>
      </c>
      <c r="M63" s="31" t="str">
        <f ca="1">IF($F63="-","","mkdir """&amp;O63&amp;""" &amp; """&amp;sc_setting!$F$6&amp;""" """&amp;O63&amp;"\"&amp;F63&amp;".lnk"" """&amp;B63&amp;"""")</f>
        <v>mkdir "%USERPROFILE%\AppData\Roaming\Microsoft\Windows\Start Menu\Programs\130_Common_Edit" &amp; "C:\codes\vbs\command\CreateShortcutFile.vbs" "%USERPROFILE%\AppData\Roaming\Microsoft\Windows\Start Menu\Programs\130_Common_Edit\LiName（リネーム）.lnk" "C:\prg_exe\LiName\LiName.exe"</v>
      </c>
      <c r="N63" s="10" t="str">
        <f ca="1">IFERROR(VLOOKUP($E63,sc_setting!$E:$J,5,FALSE),"")</f>
        <v>130</v>
      </c>
      <c r="O63" s="31" t="str">
        <f ca="1">IF($A63="","",sc_setting!$F$3&amp;"\"&amp;N63&amp;"_"&amp;E63)</f>
        <v>%USERPROFILE%\AppData\Roaming\Microsoft\Windows\Start Menu\Programs\130_Common_Edit</v>
      </c>
      <c r="P63" s="31" t="str">
        <f>IF($G63="-","",""""&amp;sc_setting!$F$6&amp;""" """&amp;$U63&amp;""" """&amp;$B63&amp;"""")</f>
        <v/>
      </c>
      <c r="Q63" s="10" t="str">
        <f ca="1">IFERROR(VLOOKUP($E63,sc_setting!$E:$J,6,FALSE),"")</f>
        <v>13</v>
      </c>
      <c r="R63" s="31" t="str">
        <f t="shared" si="5"/>
        <v/>
      </c>
      <c r="S63" s="31" t="str">
        <f>IF(R63="","",COUNTIF(R$3:R63,R63))</f>
        <v/>
      </c>
      <c r="T63" s="31" t="str">
        <f t="shared" si="6"/>
        <v/>
      </c>
      <c r="U63" s="31" t="str">
        <f>IF($G63="-","",sc_setting!$F$4&amp;"\"&amp;T63&amp;".lnk")</f>
        <v/>
      </c>
      <c r="V63" s="31" t="str">
        <f>IF($H63="-","",""""&amp;sc_setting!$F$6&amp;""" """&amp;$W63&amp;""" """&amp;$B63&amp;"""")</f>
        <v/>
      </c>
      <c r="W63" s="31" t="str">
        <f>IF($H63="-","",sc_setting!$F$5&amp;"\"&amp;$H63&amp;".lnk")</f>
        <v/>
      </c>
      <c r="X63" s="8" t="s">
        <v>596</v>
      </c>
    </row>
    <row r="64" spans="1:24">
      <c r="A64" s="10" t="s">
        <v>254</v>
      </c>
      <c r="B64" s="10" t="s">
        <v>731</v>
      </c>
      <c r="C64" s="40" t="s">
        <v>580</v>
      </c>
      <c r="D64" s="34" t="s">
        <v>655</v>
      </c>
      <c r="E64" s="10" t="s">
        <v>255</v>
      </c>
      <c r="F64" s="10" t="s">
        <v>256</v>
      </c>
      <c r="G64" s="10" t="str">
        <f>$F64</f>
        <v>MassiGra（画像ビューアー）</v>
      </c>
      <c r="H64" s="10" t="s">
        <v>139</v>
      </c>
      <c r="I64" s="8" t="s">
        <v>596</v>
      </c>
      <c r="J64" s="10" t="str">
        <f t="shared" si="3"/>
        <v/>
      </c>
      <c r="K64" s="10" t="str">
        <f t="shared" si="4"/>
        <v/>
      </c>
      <c r="L64" s="8" t="s">
        <v>596</v>
      </c>
      <c r="M64" s="31" t="str">
        <f ca="1">IF($F64="-","","mkdir """&amp;O64&amp;""" &amp; """&amp;sc_setting!$F$6&amp;""" """&amp;O64&amp;"\"&amp;F64&amp;".lnk"" """&amp;B64&amp;"""")</f>
        <v>mkdir "%USERPROFILE%\AppData\Roaming\Microsoft\Windows\Start Menu\Programs\540_Picture_View" &amp; "C:\codes\vbs\command\CreateShortcutFile.vbs" "%USERPROFILE%\AppData\Roaming\Microsoft\Windows\Start Menu\Programs\540_Picture_View\MassiGra（画像ビューアー）.lnk" "C:\prg_exe\MassiGra\MassiGra.exe"</v>
      </c>
      <c r="N64" s="10" t="str">
        <f ca="1">IFERROR(VLOOKUP($E64,sc_setting!$E:$J,5,FALSE),"")</f>
        <v>540</v>
      </c>
      <c r="O64" s="31" t="str">
        <f ca="1">IF($A64="","",sc_setting!$F$3&amp;"\"&amp;N64&amp;"_"&amp;E64)</f>
        <v>%USERPROFILE%\AppData\Roaming\Microsoft\Windows\Start Menu\Programs\540_Picture_View</v>
      </c>
      <c r="P64" s="31" t="str">
        <f ca="1">IF($G64="-","",""""&amp;sc_setting!$F$6&amp;""" """&amp;$U64&amp;""" """&amp;$B64&amp;"""")</f>
        <v>"C:\codes\vbs\command\CreateShortcutFile.vbs" "%USERPROFILE%\AppData\Roaming\Microsoft\Windows\SendTo\541_MassiGra（画像ビューアー）.lnk" "C:\prg_exe\MassiGra\MassiGra.exe"</v>
      </c>
      <c r="Q64" s="10" t="str">
        <f ca="1">IFERROR(VLOOKUP($E64,sc_setting!$E:$J,6,FALSE),"")</f>
        <v>54</v>
      </c>
      <c r="R64" s="31" t="str">
        <f t="shared" ca="1" si="5"/>
        <v>54</v>
      </c>
      <c r="S64" s="31">
        <f ca="1">IF(R64="","",COUNTIF(R$3:R64,R64))</f>
        <v>1</v>
      </c>
      <c r="T64" s="31" t="str">
        <f t="shared" ca="1" si="6"/>
        <v>541_MassiGra（画像ビューアー）</v>
      </c>
      <c r="U64" s="31" t="str">
        <f ca="1">IF($G64="-","",sc_setting!$F$4&amp;"\"&amp;T64&amp;".lnk")</f>
        <v>%USERPROFILE%\AppData\Roaming\Microsoft\Windows\SendTo\541_MassiGra（画像ビューアー）.lnk</v>
      </c>
      <c r="V64" s="31" t="str">
        <f>IF($H64="-","",""""&amp;sc_setting!$F$6&amp;""" """&amp;$W64&amp;""" """&amp;$B64&amp;"""")</f>
        <v/>
      </c>
      <c r="W64" s="31" t="str">
        <f>IF($H64="-","",sc_setting!$F$5&amp;"\"&amp;$H64&amp;".lnk")</f>
        <v/>
      </c>
      <c r="X64" s="8" t="s">
        <v>596</v>
      </c>
    </row>
    <row r="65" spans="1:24">
      <c r="A65" s="10" t="s">
        <v>257</v>
      </c>
      <c r="B65" s="10" t="s">
        <v>732</v>
      </c>
      <c r="C65" s="40" t="s">
        <v>580</v>
      </c>
      <c r="D65" s="34" t="s">
        <v>655</v>
      </c>
      <c r="E65" s="10" t="s">
        <v>149</v>
      </c>
      <c r="F65" s="10" t="s">
        <v>612</v>
      </c>
      <c r="G65" s="10" t="s">
        <v>139</v>
      </c>
      <c r="H65" s="10" t="s">
        <v>139</v>
      </c>
      <c r="I65" s="8" t="s">
        <v>596</v>
      </c>
      <c r="J65" s="10" t="str">
        <f t="shared" si="3"/>
        <v/>
      </c>
      <c r="K65" s="10" t="str">
        <f t="shared" si="4"/>
        <v/>
      </c>
      <c r="L65" s="8" t="s">
        <v>596</v>
      </c>
      <c r="M65" s="31" t="str">
        <f ca="1">IF($F65="-","","mkdir """&amp;O65&amp;""" &amp; """&amp;sc_setting!$F$6&amp;""" """&amp;O65&amp;"\"&amp;F65&amp;".lnk"" """&amp;B65&amp;"""")</f>
        <v>mkdir "%USERPROFILE%\AppData\Roaming\Microsoft\Windows\Start Menu\Programs\210_Doc_Analyze" &amp; "C:\codes\vbs\command\CreateShortcutFile.vbs" "%USERPROFILE%\AppData\Roaming\Microsoft\Windows\Start Menu\Programs\210_Doc_Analyze\MiGrep.lnk" "C:\prg_exe\MiGrep\migrep.exe"</v>
      </c>
      <c r="N65" s="10" t="str">
        <f ca="1">IFERROR(VLOOKUP($E65,sc_setting!$E:$J,5,FALSE),"")</f>
        <v>210</v>
      </c>
      <c r="O65" s="31" t="str">
        <f ca="1">IF($A65="","",sc_setting!$F$3&amp;"\"&amp;N65&amp;"_"&amp;E65)</f>
        <v>%USERPROFILE%\AppData\Roaming\Microsoft\Windows\Start Menu\Programs\210_Doc_Analyze</v>
      </c>
      <c r="P65" s="31" t="str">
        <f>IF($G65="-","",""""&amp;sc_setting!$F$6&amp;""" """&amp;$U65&amp;""" """&amp;$B65&amp;"""")</f>
        <v/>
      </c>
      <c r="Q65" s="10" t="str">
        <f ca="1">IFERROR(VLOOKUP($E65,sc_setting!$E:$J,6,FALSE),"")</f>
        <v>21</v>
      </c>
      <c r="R65" s="31" t="str">
        <f t="shared" si="5"/>
        <v/>
      </c>
      <c r="S65" s="31" t="str">
        <f>IF(R65="","",COUNTIF(R$3:R65,R65))</f>
        <v/>
      </c>
      <c r="T65" s="31" t="str">
        <f t="shared" si="6"/>
        <v/>
      </c>
      <c r="U65" s="31" t="str">
        <f>IF($G65="-","",sc_setting!$F$4&amp;"\"&amp;T65&amp;".lnk")</f>
        <v/>
      </c>
      <c r="V65" s="31" t="str">
        <f>IF($H65="-","",""""&amp;sc_setting!$F$6&amp;""" """&amp;$W65&amp;""" """&amp;$B65&amp;"""")</f>
        <v/>
      </c>
      <c r="W65" s="31" t="str">
        <f>IF($H65="-","",sc_setting!$F$5&amp;"\"&amp;$H65&amp;".lnk")</f>
        <v/>
      </c>
      <c r="X65" s="8" t="s">
        <v>596</v>
      </c>
    </row>
    <row r="66" spans="1:24">
      <c r="A66" s="10" t="s">
        <v>258</v>
      </c>
      <c r="B66" s="10" t="s">
        <v>733</v>
      </c>
      <c r="C66" s="40" t="s">
        <v>580</v>
      </c>
      <c r="D66" s="34" t="s">
        <v>655</v>
      </c>
      <c r="E66" s="10" t="s">
        <v>159</v>
      </c>
      <c r="F66" s="10" t="s">
        <v>259</v>
      </c>
      <c r="G66" s="10" t="s">
        <v>139</v>
      </c>
      <c r="H66" s="10" t="s">
        <v>139</v>
      </c>
      <c r="I66" s="8" t="s">
        <v>596</v>
      </c>
      <c r="J66" s="10" t="str">
        <f t="shared" si="3"/>
        <v/>
      </c>
      <c r="K66" s="10" t="str">
        <f t="shared" si="4"/>
        <v/>
      </c>
      <c r="L66" s="8" t="s">
        <v>596</v>
      </c>
      <c r="M66" s="31" t="str">
        <f ca="1">IF($F66="-","","mkdir """&amp;O66&amp;""" &amp; """&amp;sc_setting!$F$6&amp;""" """&amp;O66&amp;"\"&amp;F66&amp;".lnk"" """&amp;B66&amp;"""")</f>
        <v>mkdir "%USERPROFILE%\AppData\Roaming\Microsoft\Windows\Start Menu\Programs\340_Music_Edit" &amp; "C:\codes\vbs\command\CreateShortcutFile.vbs" "%USERPROFILE%\AppData\Roaming\Microsoft\Windows\Start Menu\Programs\340_Music_Edit\MP3Gain.lnk" "C:\prg_exe\MP3GainPortable\MP3GainPortable.exe"</v>
      </c>
      <c r="N66" s="10" t="str">
        <f ca="1">IFERROR(VLOOKUP($E66,sc_setting!$E:$J,5,FALSE),"")</f>
        <v>340</v>
      </c>
      <c r="O66" s="31" t="str">
        <f ca="1">IF($A66="","",sc_setting!$F$3&amp;"\"&amp;N66&amp;"_"&amp;E66)</f>
        <v>%USERPROFILE%\AppData\Roaming\Microsoft\Windows\Start Menu\Programs\340_Music_Edit</v>
      </c>
      <c r="P66" s="31" t="str">
        <f>IF($G66="-","",""""&amp;sc_setting!$F$6&amp;""" """&amp;$U66&amp;""" """&amp;$B66&amp;"""")</f>
        <v/>
      </c>
      <c r="Q66" s="10" t="str">
        <f ca="1">IFERROR(VLOOKUP($E66,sc_setting!$E:$J,6,FALSE),"")</f>
        <v>34</v>
      </c>
      <c r="R66" s="31" t="str">
        <f t="shared" si="5"/>
        <v/>
      </c>
      <c r="S66" s="31" t="str">
        <f>IF(R66="","",COUNTIF(R$3:R66,R66))</f>
        <v/>
      </c>
      <c r="T66" s="31" t="str">
        <f t="shared" si="6"/>
        <v/>
      </c>
      <c r="U66" s="31" t="str">
        <f>IF($G66="-","",sc_setting!$F$4&amp;"\"&amp;T66&amp;".lnk")</f>
        <v/>
      </c>
      <c r="V66" s="31" t="str">
        <f>IF($H66="-","",""""&amp;sc_setting!$F$6&amp;""" """&amp;$W66&amp;""" """&amp;$B66&amp;"""")</f>
        <v/>
      </c>
      <c r="W66" s="31" t="str">
        <f>IF($H66="-","",sc_setting!$F$5&amp;"\"&amp;$H66&amp;".lnk")</f>
        <v/>
      </c>
      <c r="X66" s="8" t="s">
        <v>596</v>
      </c>
    </row>
    <row r="67" spans="1:24">
      <c r="A67" s="10" t="s">
        <v>260</v>
      </c>
      <c r="B67" s="10" t="s">
        <v>734</v>
      </c>
      <c r="C67" s="40" t="s">
        <v>580</v>
      </c>
      <c r="D67" s="34" t="s">
        <v>655</v>
      </c>
      <c r="E67" s="10" t="s">
        <v>159</v>
      </c>
      <c r="F67" s="10" t="s">
        <v>613</v>
      </c>
      <c r="G67" s="10" t="s">
        <v>139</v>
      </c>
      <c r="H67" s="10" t="s">
        <v>139</v>
      </c>
      <c r="I67" s="8" t="s">
        <v>596</v>
      </c>
      <c r="J67" s="10" t="str">
        <f t="shared" si="3"/>
        <v/>
      </c>
      <c r="K67" s="10" t="str">
        <f t="shared" si="4"/>
        <v/>
      </c>
      <c r="L67" s="8" t="s">
        <v>596</v>
      </c>
      <c r="M67" s="31" t="str">
        <f ca="1">IF($F67="-","","mkdir """&amp;O67&amp;""" &amp; """&amp;sc_setting!$F$6&amp;""" """&amp;O67&amp;"\"&amp;F67&amp;".lnk"" """&amp;B67&amp;"""")</f>
        <v>mkdir "%USERPROFILE%\AppData\Roaming\Microsoft\Windows\Start Menu\Programs\340_Music_Edit" &amp; "C:\codes\vbs\command\CreateShortcutFile.vbs" "%USERPROFILE%\AppData\Roaming\Microsoft\Windows\Start Menu\Programs\340_Music_Edit\Mp3Tag.lnk" "C:\prg_exe\Mp3Tag\Mp3tag.exe"</v>
      </c>
      <c r="N67" s="10" t="str">
        <f ca="1">IFERROR(VLOOKUP($E67,sc_setting!$E:$J,5,FALSE),"")</f>
        <v>340</v>
      </c>
      <c r="O67" s="31" t="str">
        <f ca="1">IF($A67="","",sc_setting!$F$3&amp;"\"&amp;N67&amp;"_"&amp;E67)</f>
        <v>%USERPROFILE%\AppData\Roaming\Microsoft\Windows\Start Menu\Programs\340_Music_Edit</v>
      </c>
      <c r="P67" s="31" t="str">
        <f>IF($G67="-","",""""&amp;sc_setting!$F$6&amp;""" """&amp;$U67&amp;""" """&amp;$B67&amp;"""")</f>
        <v/>
      </c>
      <c r="Q67" s="10" t="str">
        <f ca="1">IFERROR(VLOOKUP($E67,sc_setting!$E:$J,6,FALSE),"")</f>
        <v>34</v>
      </c>
      <c r="R67" s="31" t="str">
        <f t="shared" si="5"/>
        <v/>
      </c>
      <c r="S67" s="31" t="str">
        <f>IF(R67="","",COUNTIF(R$3:R67,R67))</f>
        <v/>
      </c>
      <c r="T67" s="31" t="str">
        <f t="shared" si="6"/>
        <v/>
      </c>
      <c r="U67" s="31" t="str">
        <f>IF($G67="-","",sc_setting!$F$4&amp;"\"&amp;T67&amp;".lnk")</f>
        <v/>
      </c>
      <c r="V67" s="31" t="str">
        <f>IF($H67="-","",""""&amp;sc_setting!$F$6&amp;""" """&amp;$W67&amp;""" """&amp;$B67&amp;"""")</f>
        <v/>
      </c>
      <c r="W67" s="31" t="str">
        <f>IF($H67="-","",sc_setting!$F$5&amp;"\"&amp;$H67&amp;".lnk")</f>
        <v/>
      </c>
      <c r="X67" s="8" t="s">
        <v>596</v>
      </c>
    </row>
    <row r="68" spans="1:24">
      <c r="A68" s="10" t="s">
        <v>261</v>
      </c>
      <c r="B68" s="10" t="s">
        <v>735</v>
      </c>
      <c r="C68" s="40" t="s">
        <v>580</v>
      </c>
      <c r="D68" s="34" t="s">
        <v>655</v>
      </c>
      <c r="E68" s="10" t="s">
        <v>262</v>
      </c>
      <c r="F68" s="10" t="s">
        <v>614</v>
      </c>
      <c r="G68" s="10" t="s">
        <v>139</v>
      </c>
      <c r="H68" s="10" t="s">
        <v>139</v>
      </c>
      <c r="I68" s="8" t="s">
        <v>596</v>
      </c>
      <c r="J68" s="10" t="str">
        <f t="shared" si="3"/>
        <v/>
      </c>
      <c r="K68" s="10" t="str">
        <f t="shared" ref="K68:K99" si="7">IF(OR($E68="-",COUNTIF(カテゴリ,E68)&gt;0),"","★NG★")</f>
        <v/>
      </c>
      <c r="L68" s="8" t="s">
        <v>596</v>
      </c>
      <c r="M68" s="31" t="str">
        <f ca="1">IF($F68="-","","mkdir """&amp;O68&amp;""" &amp; """&amp;sc_setting!$F$6&amp;""" """&amp;O68&amp;"\"&amp;F68&amp;".lnk"" """&amp;B68&amp;"""")</f>
        <v>mkdir "%USERPROFILE%\AppData\Roaming\Microsoft\Windows\Start Menu\Programs\440_Movie_View" &amp; "C:\codes\vbs\command\CreateShortcutFile.vbs" "%USERPROFILE%\AppData\Roaming\Microsoft\Windows\Start Menu\Programs\440_Movie_View\MediaPlayerClassic-BE.lnk" "C:\prg_exe\MPC-BE\mpc-be64.exe"</v>
      </c>
      <c r="N68" s="10" t="str">
        <f ca="1">IFERROR(VLOOKUP($E68,sc_setting!$E:$J,5,FALSE),"")</f>
        <v>440</v>
      </c>
      <c r="O68" s="31" t="str">
        <f ca="1">IF($A68="","",sc_setting!$F$3&amp;"\"&amp;N68&amp;"_"&amp;E68)</f>
        <v>%USERPROFILE%\AppData\Roaming\Microsoft\Windows\Start Menu\Programs\440_Movie_View</v>
      </c>
      <c r="P68" s="31" t="str">
        <f>IF($G68="-","",""""&amp;sc_setting!$F$6&amp;""" """&amp;$U68&amp;""" """&amp;$B68&amp;"""")</f>
        <v/>
      </c>
      <c r="Q68" s="10" t="str">
        <f ca="1">IFERROR(VLOOKUP($E68,sc_setting!$E:$J,6,FALSE),"")</f>
        <v>44</v>
      </c>
      <c r="R68" s="31" t="str">
        <f t="shared" ref="R68:R99" si="8">IF($G68="-","",Q68)</f>
        <v/>
      </c>
      <c r="S68" s="31" t="str">
        <f>IF(R68="","",COUNTIF(R$3:R68,R68))</f>
        <v/>
      </c>
      <c r="T68" s="31" t="str">
        <f t="shared" ref="T68:T99" si="9">IF($G68="-","",R68&amp;S68&amp;"_"&amp;G68)</f>
        <v/>
      </c>
      <c r="U68" s="31" t="str">
        <f>IF($G68="-","",sc_setting!$F$4&amp;"\"&amp;T68&amp;".lnk")</f>
        <v/>
      </c>
      <c r="V68" s="31" t="str">
        <f>IF($H68="-","",""""&amp;sc_setting!$F$6&amp;""" """&amp;$W68&amp;""" """&amp;$B68&amp;"""")</f>
        <v/>
      </c>
      <c r="W68" s="31" t="str">
        <f>IF($H68="-","",sc_setting!$F$5&amp;"\"&amp;$H68&amp;".lnk")</f>
        <v/>
      </c>
      <c r="X68" s="8" t="s">
        <v>596</v>
      </c>
    </row>
    <row r="69" spans="1:24">
      <c r="A69" s="10" t="s">
        <v>263</v>
      </c>
      <c r="B69" s="10" t="s">
        <v>736</v>
      </c>
      <c r="C69" s="40" t="s">
        <v>580</v>
      </c>
      <c r="D69" s="34" t="s">
        <v>655</v>
      </c>
      <c r="E69" s="10" t="s">
        <v>255</v>
      </c>
      <c r="F69" s="10" t="s">
        <v>264</v>
      </c>
      <c r="G69" s="10" t="str">
        <f>$F69</f>
        <v>NeeView（漫画ビューアー）</v>
      </c>
      <c r="H69" s="10" t="s">
        <v>139</v>
      </c>
      <c r="I69" s="8" t="s">
        <v>596</v>
      </c>
      <c r="J69" s="10" t="str">
        <f t="shared" ref="J69:J132" si="10">IF(AND($A69&lt;&gt;"",COUNTIF(B:B,$A69)&gt;1),"★NG★","")</f>
        <v/>
      </c>
      <c r="K69" s="10" t="str">
        <f t="shared" si="7"/>
        <v/>
      </c>
      <c r="L69" s="8" t="s">
        <v>596</v>
      </c>
      <c r="M69" s="31" t="str">
        <f ca="1">IF($F69="-","","mkdir """&amp;O69&amp;""" &amp; """&amp;sc_setting!$F$6&amp;""" """&amp;O69&amp;"\"&amp;F69&amp;".lnk"" """&amp;B69&amp;"""")</f>
        <v>mkdir "%USERPROFILE%\AppData\Roaming\Microsoft\Windows\Start Menu\Programs\540_Picture_View" &amp; "C:\codes\vbs\command\CreateShortcutFile.vbs" "%USERPROFILE%\AppData\Roaming\Microsoft\Windows\Start Menu\Programs\540_Picture_View\NeeView（漫画ビューアー）.lnk" "C:\prg_exe\NeeView\NeeView.exe"</v>
      </c>
      <c r="N69" s="10" t="str">
        <f ca="1">IFERROR(VLOOKUP($E69,sc_setting!$E:$J,5,FALSE),"")</f>
        <v>540</v>
      </c>
      <c r="O69" s="31" t="str">
        <f ca="1">IF($A69="","",sc_setting!$F$3&amp;"\"&amp;N69&amp;"_"&amp;E69)</f>
        <v>%USERPROFILE%\AppData\Roaming\Microsoft\Windows\Start Menu\Programs\540_Picture_View</v>
      </c>
      <c r="P69" s="31" t="str">
        <f ca="1">IF($G69="-","",""""&amp;sc_setting!$F$6&amp;""" """&amp;$U69&amp;""" """&amp;$B69&amp;"""")</f>
        <v>"C:\codes\vbs\command\CreateShortcutFile.vbs" "%USERPROFILE%\AppData\Roaming\Microsoft\Windows\SendTo\542_NeeView（漫画ビューアー）.lnk" "C:\prg_exe\NeeView\NeeView.exe"</v>
      </c>
      <c r="Q69" s="10" t="str">
        <f ca="1">IFERROR(VLOOKUP($E69,sc_setting!$E:$J,6,FALSE),"")</f>
        <v>54</v>
      </c>
      <c r="R69" s="31" t="str">
        <f t="shared" ca="1" si="8"/>
        <v>54</v>
      </c>
      <c r="S69" s="31">
        <f ca="1">IF(R69="","",COUNTIF(R$3:R69,R69))</f>
        <v>2</v>
      </c>
      <c r="T69" s="31" t="str">
        <f t="shared" ca="1" si="9"/>
        <v>542_NeeView（漫画ビューアー）</v>
      </c>
      <c r="U69" s="31" t="str">
        <f ca="1">IF($G69="-","",sc_setting!$F$4&amp;"\"&amp;T69&amp;".lnk")</f>
        <v>%USERPROFILE%\AppData\Roaming\Microsoft\Windows\SendTo\542_NeeView（漫画ビューアー）.lnk</v>
      </c>
      <c r="V69" s="31" t="str">
        <f>IF($H69="-","",""""&amp;sc_setting!$F$6&amp;""" """&amp;$W69&amp;""" """&amp;$B69&amp;"""")</f>
        <v/>
      </c>
      <c r="W69" s="31" t="str">
        <f>IF($H69="-","",sc_setting!$F$5&amp;"\"&amp;$H69&amp;".lnk")</f>
        <v/>
      </c>
      <c r="X69" s="8" t="s">
        <v>596</v>
      </c>
    </row>
    <row r="70" spans="1:24">
      <c r="A70" s="10" t="s">
        <v>265</v>
      </c>
      <c r="B70" s="10" t="s">
        <v>737</v>
      </c>
      <c r="C70" s="40" t="s">
        <v>580</v>
      </c>
      <c r="D70" s="34" t="s">
        <v>655</v>
      </c>
      <c r="E70" s="10" t="s">
        <v>266</v>
      </c>
      <c r="F70" s="10" t="s">
        <v>267</v>
      </c>
      <c r="G70" s="10" t="s">
        <v>139</v>
      </c>
      <c r="H70" s="10" t="s">
        <v>139</v>
      </c>
      <c r="I70" s="8" t="s">
        <v>596</v>
      </c>
      <c r="J70" s="10" t="str">
        <f t="shared" si="10"/>
        <v/>
      </c>
      <c r="K70" s="10" t="str">
        <f t="shared" si="7"/>
        <v/>
      </c>
      <c r="L70" s="8" t="s">
        <v>596</v>
      </c>
      <c r="M70" s="31" t="str">
        <f ca="1">IF($F70="-","","mkdir """&amp;O70&amp;""" &amp; """&amp;sc_setting!$F$6&amp;""" """&amp;O70&amp;"\"&amp;F70&amp;".lnk"" """&amp;B70&amp;"""")</f>
        <v>mkdir "%USERPROFILE%\AppData\Roaming\Microsoft\Windows\Start Menu\Programs\620_Network_Local" &amp; "C:\codes\vbs\command\CreateShortcutFile.vbs" "%USERPROFILE%\AppData\Roaming\Microsoft\Windows\Start Menu\Programs\620_Network_Local\NetEnum（ネット内マシン一覧表示）.lnk" "C:\prg_exe\NetEnum\NetEnum.exe"</v>
      </c>
      <c r="N70" s="10" t="str">
        <f ca="1">IFERROR(VLOOKUP($E70,sc_setting!$E:$J,5,FALSE),"")</f>
        <v>620</v>
      </c>
      <c r="O70" s="31" t="str">
        <f ca="1">IF($A70="","",sc_setting!$F$3&amp;"\"&amp;N70&amp;"_"&amp;E70)</f>
        <v>%USERPROFILE%\AppData\Roaming\Microsoft\Windows\Start Menu\Programs\620_Network_Local</v>
      </c>
      <c r="P70" s="31" t="str">
        <f>IF($G70="-","",""""&amp;sc_setting!$F$6&amp;""" """&amp;$U70&amp;""" """&amp;$B70&amp;"""")</f>
        <v/>
      </c>
      <c r="Q70" s="10" t="str">
        <f ca="1">IFERROR(VLOOKUP($E70,sc_setting!$E:$J,6,FALSE),"")</f>
        <v>62</v>
      </c>
      <c r="R70" s="31" t="str">
        <f t="shared" si="8"/>
        <v/>
      </c>
      <c r="S70" s="31" t="str">
        <f>IF(R70="","",COUNTIF(R$3:R70,R70))</f>
        <v/>
      </c>
      <c r="T70" s="31" t="str">
        <f t="shared" si="9"/>
        <v/>
      </c>
      <c r="U70" s="31" t="str">
        <f>IF($G70="-","",sc_setting!$F$4&amp;"\"&amp;T70&amp;".lnk")</f>
        <v/>
      </c>
      <c r="V70" s="31" t="str">
        <f>IF($H70="-","",""""&amp;sc_setting!$F$6&amp;""" """&amp;$W70&amp;""" """&amp;$B70&amp;"""")</f>
        <v/>
      </c>
      <c r="W70" s="31" t="str">
        <f>IF($H70="-","",sc_setting!$F$5&amp;"\"&amp;$H70&amp;".lnk")</f>
        <v/>
      </c>
      <c r="X70" s="8" t="s">
        <v>596</v>
      </c>
    </row>
    <row r="71" spans="1:24">
      <c r="A71" s="10" t="s">
        <v>268</v>
      </c>
      <c r="B71" s="10" t="s">
        <v>738</v>
      </c>
      <c r="C71" s="40" t="s">
        <v>580</v>
      </c>
      <c r="D71" s="34" t="s">
        <v>655</v>
      </c>
      <c r="E71" s="10" t="s">
        <v>194</v>
      </c>
      <c r="F71" s="10" t="s">
        <v>269</v>
      </c>
      <c r="G71" s="10" t="s">
        <v>139</v>
      </c>
      <c r="H71" s="10" t="s">
        <v>139</v>
      </c>
      <c r="I71" s="8" t="s">
        <v>596</v>
      </c>
      <c r="J71" s="10" t="str">
        <f t="shared" si="10"/>
        <v/>
      </c>
      <c r="K71" s="10" t="str">
        <f t="shared" si="7"/>
        <v/>
      </c>
      <c r="L71" s="8" t="s">
        <v>596</v>
      </c>
      <c r="M71" s="31" t="str">
        <f ca="1">IF($F71="-","","mkdir """&amp;O71&amp;""" &amp; """&amp;sc_setting!$F$6&amp;""" """&amp;O71&amp;"\"&amp;F71&amp;".lnk"" """&amp;B71&amp;"""")</f>
        <v>mkdir "%USERPROFILE%\AppData\Roaming\Microsoft\Windows\Start Menu\Programs\110_Common_Analyze" &amp; "C:\codes\vbs\command\CreateShortcutFile.vbs" "%USERPROFILE%\AppData\Roaming\Microsoft\Windows\Start Menu\Programs\110_Common_Analyze\NTFSLinksView（Symlink一覧表示）.lnk" "C:\prg_exe\NTFSLinksView\NTFSLinksView.exe"</v>
      </c>
      <c r="N71" s="10" t="str">
        <f ca="1">IFERROR(VLOOKUP($E71,sc_setting!$E:$J,5,FALSE),"")</f>
        <v>110</v>
      </c>
      <c r="O71" s="31" t="str">
        <f ca="1">IF($A71="","",sc_setting!$F$3&amp;"\"&amp;N71&amp;"_"&amp;E71)</f>
        <v>%USERPROFILE%\AppData\Roaming\Microsoft\Windows\Start Menu\Programs\110_Common_Analyze</v>
      </c>
      <c r="P71" s="31" t="str">
        <f>IF($G71="-","",""""&amp;sc_setting!$F$6&amp;""" """&amp;$U71&amp;""" """&amp;$B71&amp;"""")</f>
        <v/>
      </c>
      <c r="Q71" s="10" t="str">
        <f ca="1">IFERROR(VLOOKUP($E71,sc_setting!$E:$J,6,FALSE),"")</f>
        <v>11</v>
      </c>
      <c r="R71" s="31" t="str">
        <f t="shared" si="8"/>
        <v/>
      </c>
      <c r="S71" s="31" t="str">
        <f>IF(R71="","",COUNTIF(R$3:R71,R71))</f>
        <v/>
      </c>
      <c r="T71" s="31" t="str">
        <f t="shared" si="9"/>
        <v/>
      </c>
      <c r="U71" s="31" t="str">
        <f>IF($G71="-","",sc_setting!$F$4&amp;"\"&amp;T71&amp;".lnk")</f>
        <v/>
      </c>
      <c r="V71" s="31" t="str">
        <f>IF($H71="-","",""""&amp;sc_setting!$F$6&amp;""" """&amp;$W71&amp;""" """&amp;$B71&amp;"""")</f>
        <v/>
      </c>
      <c r="W71" s="31" t="str">
        <f>IF($H71="-","",sc_setting!$F$5&amp;"\"&amp;$H71&amp;".lnk")</f>
        <v/>
      </c>
      <c r="X71" s="8" t="s">
        <v>596</v>
      </c>
    </row>
    <row r="72" spans="1:24">
      <c r="A72" s="10" t="s">
        <v>270</v>
      </c>
      <c r="B72" s="10" t="s">
        <v>739</v>
      </c>
      <c r="C72" s="40" t="s">
        <v>580</v>
      </c>
      <c r="D72" s="34" t="s">
        <v>655</v>
      </c>
      <c r="E72" s="10" t="s">
        <v>154</v>
      </c>
      <c r="F72" s="10" t="s">
        <v>271</v>
      </c>
      <c r="G72" s="10" t="s">
        <v>139</v>
      </c>
      <c r="H72" s="10" t="s">
        <v>139</v>
      </c>
      <c r="I72" s="8" t="s">
        <v>596</v>
      </c>
      <c r="J72" s="10" t="str">
        <f t="shared" si="10"/>
        <v/>
      </c>
      <c r="K72" s="10" t="str">
        <f t="shared" si="7"/>
        <v/>
      </c>
      <c r="L72" s="8" t="s">
        <v>596</v>
      </c>
      <c r="M72" s="31" t="str">
        <f ca="1">IF($F72="-","","mkdir """&amp;O72&amp;""" &amp; """&amp;sc_setting!$F$6&amp;""" """&amp;O72&amp;"\"&amp;F72&amp;".lnk"" """&amp;B72&amp;"""")</f>
        <v>mkdir "%USERPROFILE%\AppData\Roaming\Microsoft\Windows\Start Menu\Programs\720_Utility_Other" &amp; "C:\codes\vbs\command\CreateShortcutFile.vbs" "%USERPROFILE%\AppData\Roaming\Microsoft\Windows\Start Menu\Programs\720_Utility_Other\O2Handler（ランチャ）.lnk" "C:\prg_exe\O2Handler\O2Handler.exe"</v>
      </c>
      <c r="N72" s="10" t="str">
        <f ca="1">IFERROR(VLOOKUP($E72,sc_setting!$E:$J,5,FALSE),"")</f>
        <v>720</v>
      </c>
      <c r="O72" s="31" t="str">
        <f ca="1">IF($A72="","",sc_setting!$F$3&amp;"\"&amp;N72&amp;"_"&amp;E72)</f>
        <v>%USERPROFILE%\AppData\Roaming\Microsoft\Windows\Start Menu\Programs\720_Utility_Other</v>
      </c>
      <c r="P72" s="31" t="str">
        <f>IF($G72="-","",""""&amp;sc_setting!$F$6&amp;""" """&amp;$U72&amp;""" """&amp;$B72&amp;"""")</f>
        <v/>
      </c>
      <c r="Q72" s="10" t="str">
        <f ca="1">IFERROR(VLOOKUP($E72,sc_setting!$E:$J,6,FALSE),"")</f>
        <v>72</v>
      </c>
      <c r="R72" s="31" t="str">
        <f t="shared" si="8"/>
        <v/>
      </c>
      <c r="S72" s="31" t="str">
        <f>IF(R72="","",COUNTIF(R$3:R72,R72))</f>
        <v/>
      </c>
      <c r="T72" s="31" t="str">
        <f t="shared" si="9"/>
        <v/>
      </c>
      <c r="U72" s="31" t="str">
        <f>IF($G72="-","",sc_setting!$F$4&amp;"\"&amp;T72&amp;".lnk")</f>
        <v/>
      </c>
      <c r="V72" s="31" t="str">
        <f>IF($H72="-","",""""&amp;sc_setting!$F$6&amp;""" """&amp;$W72&amp;""" """&amp;$B72&amp;"""")</f>
        <v/>
      </c>
      <c r="W72" s="31" t="str">
        <f>IF($H72="-","",sc_setting!$F$5&amp;"\"&amp;$H72&amp;".lnk")</f>
        <v/>
      </c>
      <c r="X72" s="8" t="s">
        <v>596</v>
      </c>
    </row>
    <row r="73" spans="1:24">
      <c r="A73" s="10" t="s">
        <v>272</v>
      </c>
      <c r="B73" s="10" t="s">
        <v>740</v>
      </c>
      <c r="C73" s="40" t="s">
        <v>580</v>
      </c>
      <c r="D73" s="34" t="s">
        <v>655</v>
      </c>
      <c r="E73" s="10" t="s">
        <v>266</v>
      </c>
      <c r="F73" s="10" t="s">
        <v>273</v>
      </c>
      <c r="G73" s="10" t="s">
        <v>139</v>
      </c>
      <c r="H73" s="10" t="s">
        <v>139</v>
      </c>
      <c r="I73" s="8" t="s">
        <v>596</v>
      </c>
      <c r="J73" s="10" t="str">
        <f t="shared" si="10"/>
        <v/>
      </c>
      <c r="K73" s="10" t="str">
        <f t="shared" si="7"/>
        <v/>
      </c>
      <c r="L73" s="8" t="s">
        <v>596</v>
      </c>
      <c r="M73" s="31" t="str">
        <f ca="1">IF($F73="-","","mkdir """&amp;O73&amp;""" &amp; """&amp;sc_setting!$F$6&amp;""" """&amp;O73&amp;"\"&amp;F73&amp;".lnk"" """&amp;B73&amp;"""")</f>
        <v>mkdir "%USERPROFILE%\AppData\Roaming\Microsoft\Windows\Start Menu\Programs\620_Network_Local" &amp; "C:\codes\vbs\command\CreateShortcutFile.vbs" "%USERPROFILE%\AppData\Roaming\Microsoft\Windows\Start Menu\Programs\620_Network_Local\OpenVPN（VPN接続）.lnk" "C:\prg_exe\OpenVPNPortable\OpenVPNPortable.exe"</v>
      </c>
      <c r="N73" s="10" t="str">
        <f ca="1">IFERROR(VLOOKUP($E73,sc_setting!$E:$J,5,FALSE),"")</f>
        <v>620</v>
      </c>
      <c r="O73" s="31" t="str">
        <f ca="1">IF($A73="","",sc_setting!$F$3&amp;"\"&amp;N73&amp;"_"&amp;E73)</f>
        <v>%USERPROFILE%\AppData\Roaming\Microsoft\Windows\Start Menu\Programs\620_Network_Local</v>
      </c>
      <c r="P73" s="31" t="str">
        <f>IF($G73="-","",""""&amp;sc_setting!$F$6&amp;""" """&amp;$U73&amp;""" """&amp;$B73&amp;"""")</f>
        <v/>
      </c>
      <c r="Q73" s="10" t="str">
        <f ca="1">IFERROR(VLOOKUP($E73,sc_setting!$E:$J,6,FALSE),"")</f>
        <v>62</v>
      </c>
      <c r="R73" s="31" t="str">
        <f t="shared" si="8"/>
        <v/>
      </c>
      <c r="S73" s="31" t="str">
        <f>IF(R73="","",COUNTIF(R$3:R73,R73))</f>
        <v/>
      </c>
      <c r="T73" s="31" t="str">
        <f t="shared" si="9"/>
        <v/>
      </c>
      <c r="U73" s="31" t="str">
        <f>IF($G73="-","",sc_setting!$F$4&amp;"\"&amp;T73&amp;".lnk")</f>
        <v/>
      </c>
      <c r="V73" s="31" t="str">
        <f>IF($H73="-","",""""&amp;sc_setting!$F$6&amp;""" """&amp;$W73&amp;""" """&amp;$B73&amp;"""")</f>
        <v/>
      </c>
      <c r="W73" s="31" t="str">
        <f>IF($H73="-","",sc_setting!$F$5&amp;"\"&amp;$H73&amp;".lnk")</f>
        <v/>
      </c>
      <c r="X73" s="8" t="s">
        <v>596</v>
      </c>
    </row>
    <row r="74" spans="1:24">
      <c r="A74" s="10" t="s">
        <v>274</v>
      </c>
      <c r="B74" s="10" t="s">
        <v>741</v>
      </c>
      <c r="C74" s="40" t="s">
        <v>580</v>
      </c>
      <c r="D74" s="34" t="s">
        <v>655</v>
      </c>
      <c r="E74" s="10" t="s">
        <v>141</v>
      </c>
      <c r="F74" s="10" t="s">
        <v>275</v>
      </c>
      <c r="G74" s="10" t="s">
        <v>139</v>
      </c>
      <c r="H74" s="10" t="s">
        <v>139</v>
      </c>
      <c r="I74" s="8" t="s">
        <v>596</v>
      </c>
      <c r="J74" s="10" t="str">
        <f t="shared" si="10"/>
        <v/>
      </c>
      <c r="K74" s="10" t="str">
        <f t="shared" si="7"/>
        <v/>
      </c>
      <c r="L74" s="8" t="s">
        <v>596</v>
      </c>
      <c r="M74" s="31" t="str">
        <f ca="1">IF($F74="-","","mkdir """&amp;O74&amp;""" &amp; """&amp;sc_setting!$F$6&amp;""" """&amp;O74&amp;"\"&amp;F74&amp;".lnk"" """&amp;B74&amp;"""")</f>
        <v>mkdir "%USERPROFILE%\AppData\Roaming\Microsoft\Windows\Start Menu\Programs\220_Doc_View" &amp; "C:\codes\vbs\command\CreateShortcutFile.vbs" "%USERPROFILE%\AppData\Roaming\Microsoft\Windows\Start Menu\Programs\220_Doc_View\PDFunny（PDF化）.lnk" "C:\prg_exe\PDFunny\jpg2pdf.exe"</v>
      </c>
      <c r="N74" s="10" t="str">
        <f ca="1">IFERROR(VLOOKUP($E74,sc_setting!$E:$J,5,FALSE),"")</f>
        <v>220</v>
      </c>
      <c r="O74" s="31" t="str">
        <f ca="1">IF($A74="","",sc_setting!$F$3&amp;"\"&amp;N74&amp;"_"&amp;E74)</f>
        <v>%USERPROFILE%\AppData\Roaming\Microsoft\Windows\Start Menu\Programs\220_Doc_View</v>
      </c>
      <c r="P74" s="31" t="str">
        <f>IF($G74="-","",""""&amp;sc_setting!$F$6&amp;""" """&amp;$U74&amp;""" """&amp;$B74&amp;"""")</f>
        <v/>
      </c>
      <c r="Q74" s="10" t="str">
        <f ca="1">IFERROR(VLOOKUP($E74,sc_setting!$E:$J,6,FALSE),"")</f>
        <v>22</v>
      </c>
      <c r="R74" s="31" t="str">
        <f t="shared" si="8"/>
        <v/>
      </c>
      <c r="S74" s="31" t="str">
        <f>IF(R74="","",COUNTIF(R$3:R74,R74))</f>
        <v/>
      </c>
      <c r="T74" s="31" t="str">
        <f t="shared" si="9"/>
        <v/>
      </c>
      <c r="U74" s="31" t="str">
        <f>IF($G74="-","",sc_setting!$F$4&amp;"\"&amp;T74&amp;".lnk")</f>
        <v/>
      </c>
      <c r="V74" s="31" t="str">
        <f>IF($H74="-","",""""&amp;sc_setting!$F$6&amp;""" """&amp;$W74&amp;""" """&amp;$B74&amp;"""")</f>
        <v/>
      </c>
      <c r="W74" s="31" t="str">
        <f>IF($H74="-","",sc_setting!$F$5&amp;"\"&amp;$H74&amp;".lnk")</f>
        <v/>
      </c>
      <c r="X74" s="8" t="s">
        <v>596</v>
      </c>
    </row>
    <row r="75" spans="1:24">
      <c r="A75" s="10" t="s">
        <v>276</v>
      </c>
      <c r="B75" s="10" t="s">
        <v>742</v>
      </c>
      <c r="C75" s="40" t="s">
        <v>580</v>
      </c>
      <c r="D75" s="34" t="s">
        <v>655</v>
      </c>
      <c r="E75" s="10" t="s">
        <v>141</v>
      </c>
      <c r="F75" s="10" t="s">
        <v>277</v>
      </c>
      <c r="G75" s="10" t="s">
        <v>139</v>
      </c>
      <c r="H75" s="10" t="s">
        <v>139</v>
      </c>
      <c r="I75" s="8" t="s">
        <v>596</v>
      </c>
      <c r="J75" s="10" t="str">
        <f t="shared" si="10"/>
        <v/>
      </c>
      <c r="K75" s="10" t="str">
        <f t="shared" si="7"/>
        <v/>
      </c>
      <c r="L75" s="8" t="s">
        <v>596</v>
      </c>
      <c r="M75" s="31" t="str">
        <f ca="1">IF($F75="-","","mkdir """&amp;O75&amp;""" &amp; """&amp;sc_setting!$F$6&amp;""" """&amp;O75&amp;"\"&amp;F75&amp;".lnk"" """&amp;B75&amp;"""")</f>
        <v>mkdir "%USERPROFILE%\AppData\Roaming\Microsoft\Windows\Start Menu\Programs\220_Doc_View" &amp; "C:\codes\vbs\command\CreateShortcutFile.vbs" "%USERPROFILE%\AppData\Roaming\Microsoft\Windows\Start Menu\Programs\220_Doc_View\PDF-XChangeViewer.lnk" "C:\prg_exe\PDFX_Vwr_Port\PDFXCview.exe"</v>
      </c>
      <c r="N75" s="10" t="str">
        <f ca="1">IFERROR(VLOOKUP($E75,sc_setting!$E:$J,5,FALSE),"")</f>
        <v>220</v>
      </c>
      <c r="O75" s="31" t="str">
        <f ca="1">IF($A75="","",sc_setting!$F$3&amp;"\"&amp;N75&amp;"_"&amp;E75)</f>
        <v>%USERPROFILE%\AppData\Roaming\Microsoft\Windows\Start Menu\Programs\220_Doc_View</v>
      </c>
      <c r="P75" s="31" t="str">
        <f>IF($G75="-","",""""&amp;sc_setting!$F$6&amp;""" """&amp;$U75&amp;""" """&amp;$B75&amp;"""")</f>
        <v/>
      </c>
      <c r="Q75" s="10" t="str">
        <f ca="1">IFERROR(VLOOKUP($E75,sc_setting!$E:$J,6,FALSE),"")</f>
        <v>22</v>
      </c>
      <c r="R75" s="31" t="str">
        <f t="shared" si="8"/>
        <v/>
      </c>
      <c r="S75" s="31" t="str">
        <f>IF(R75="","",COUNTIF(R$3:R75,R75))</f>
        <v/>
      </c>
      <c r="T75" s="31" t="str">
        <f t="shared" si="9"/>
        <v/>
      </c>
      <c r="U75" s="31" t="str">
        <f>IF($G75="-","",sc_setting!$F$4&amp;"\"&amp;T75&amp;".lnk")</f>
        <v/>
      </c>
      <c r="V75" s="31" t="str">
        <f>IF($H75="-","",""""&amp;sc_setting!$F$6&amp;""" """&amp;$W75&amp;""" """&amp;$B75&amp;"""")</f>
        <v/>
      </c>
      <c r="W75" s="31" t="str">
        <f>IF($H75="-","",sc_setting!$F$5&amp;"\"&amp;$H75&amp;".lnk")</f>
        <v/>
      </c>
      <c r="X75" s="8" t="s">
        <v>596</v>
      </c>
    </row>
    <row r="76" spans="1:24">
      <c r="A76" s="10" t="s">
        <v>278</v>
      </c>
      <c r="B76" s="10" t="s">
        <v>743</v>
      </c>
      <c r="C76" s="40" t="s">
        <v>580</v>
      </c>
      <c r="D76" s="34" t="s">
        <v>655</v>
      </c>
      <c r="E76" s="10" t="s">
        <v>141</v>
      </c>
      <c r="F76" s="10" t="s">
        <v>279</v>
      </c>
      <c r="G76" s="10" t="s">
        <v>139</v>
      </c>
      <c r="H76" s="10" t="s">
        <v>139</v>
      </c>
      <c r="I76" s="8" t="s">
        <v>596</v>
      </c>
      <c r="J76" s="10" t="str">
        <f t="shared" si="10"/>
        <v/>
      </c>
      <c r="K76" s="10" t="str">
        <f t="shared" si="7"/>
        <v/>
      </c>
      <c r="L76" s="8" t="s">
        <v>596</v>
      </c>
      <c r="M76" s="31" t="str">
        <f ca="1">IF($F76="-","","mkdir """&amp;O76&amp;""" &amp; """&amp;sc_setting!$F$6&amp;""" """&amp;O76&amp;"\"&amp;F76&amp;".lnk"" """&amp;B76&amp;"""")</f>
        <v>mkdir "%USERPROFILE%\AppData\Roaming\Microsoft\Windows\Start Menu\Programs\220_Doc_View" &amp; "C:\codes\vbs\command\CreateShortcutFile.vbs" "%USERPROFILE%\AppData\Roaming\Microsoft\Windows\Start Menu\Programs\220_Doc_View\PDF-XChangeEditor.lnk" "C:\prg_exe\PDF-XChangeEditor\PDFXEdit.exe"</v>
      </c>
      <c r="N76" s="10" t="str">
        <f ca="1">IFERROR(VLOOKUP($E76,sc_setting!$E:$J,5,FALSE),"")</f>
        <v>220</v>
      </c>
      <c r="O76" s="31" t="str">
        <f ca="1">IF($A76="","",sc_setting!$F$3&amp;"\"&amp;N76&amp;"_"&amp;E76)</f>
        <v>%USERPROFILE%\AppData\Roaming\Microsoft\Windows\Start Menu\Programs\220_Doc_View</v>
      </c>
      <c r="P76" s="31" t="str">
        <f>IF($G76="-","",""""&amp;sc_setting!$F$6&amp;""" """&amp;$U76&amp;""" """&amp;$B76&amp;"""")</f>
        <v/>
      </c>
      <c r="Q76" s="10" t="str">
        <f ca="1">IFERROR(VLOOKUP($E76,sc_setting!$E:$J,6,FALSE),"")</f>
        <v>22</v>
      </c>
      <c r="R76" s="31" t="str">
        <f t="shared" si="8"/>
        <v/>
      </c>
      <c r="S76" s="31" t="str">
        <f>IF(R76="","",COUNTIF(R$3:R76,R76))</f>
        <v/>
      </c>
      <c r="T76" s="31" t="str">
        <f t="shared" si="9"/>
        <v/>
      </c>
      <c r="U76" s="31" t="str">
        <f>IF($G76="-","",sc_setting!$F$4&amp;"\"&amp;T76&amp;".lnk")</f>
        <v/>
      </c>
      <c r="V76" s="31" t="str">
        <f>IF($H76="-","",""""&amp;sc_setting!$F$6&amp;""" """&amp;$W76&amp;""" """&amp;$B76&amp;"""")</f>
        <v/>
      </c>
      <c r="W76" s="31" t="str">
        <f>IF($H76="-","",sc_setting!$F$5&amp;"\"&amp;$H76&amp;".lnk")</f>
        <v/>
      </c>
      <c r="X76" s="8" t="s">
        <v>596</v>
      </c>
    </row>
    <row r="77" spans="1:24">
      <c r="A77" s="10" t="s">
        <v>280</v>
      </c>
      <c r="B77" s="10" t="s">
        <v>744</v>
      </c>
      <c r="C77" s="40" t="s">
        <v>580</v>
      </c>
      <c r="D77" s="34" t="s">
        <v>655</v>
      </c>
      <c r="E77" s="10" t="s">
        <v>214</v>
      </c>
      <c r="F77" s="10" t="s">
        <v>281</v>
      </c>
      <c r="G77" s="10" t="str">
        <f>$F77</f>
        <v>pic2pdf（画像toPDF）</v>
      </c>
      <c r="H77" s="10" t="s">
        <v>139</v>
      </c>
      <c r="I77" s="8" t="s">
        <v>596</v>
      </c>
      <c r="J77" s="10" t="str">
        <f t="shared" si="10"/>
        <v/>
      </c>
      <c r="K77" s="10" t="str">
        <f t="shared" si="7"/>
        <v/>
      </c>
      <c r="L77" s="8" t="s">
        <v>596</v>
      </c>
      <c r="M77" s="31" t="str">
        <f ca="1">IF($F77="-","","mkdir """&amp;O77&amp;""" &amp; """&amp;sc_setting!$F$6&amp;""" """&amp;O77&amp;"\"&amp;F77&amp;".lnk"" """&amp;B77&amp;"""")</f>
        <v>mkdir "%USERPROFILE%\AppData\Roaming\Microsoft\Windows\Start Menu\Programs\230_Doc_Edit" &amp; "C:\codes\vbs\command\CreateShortcutFile.vbs" "%USERPROFILE%\AppData\Roaming\Microsoft\Windows\Start Menu\Programs\230_Doc_Edit\pic2pdf（画像toPDF）.lnk" "C:\prg_exe\pic2pdf\pic2pdf.exe"</v>
      </c>
      <c r="N77" s="10" t="str">
        <f ca="1">IFERROR(VLOOKUP($E77,sc_setting!$E:$J,5,FALSE),"")</f>
        <v>230</v>
      </c>
      <c r="O77" s="31" t="str">
        <f ca="1">IF($A77="","",sc_setting!$F$3&amp;"\"&amp;N77&amp;"_"&amp;E77)</f>
        <v>%USERPROFILE%\AppData\Roaming\Microsoft\Windows\Start Menu\Programs\230_Doc_Edit</v>
      </c>
      <c r="P77" s="31" t="str">
        <f ca="1">IF($G77="-","",""""&amp;sc_setting!$F$6&amp;""" """&amp;$U77&amp;""" """&amp;$B77&amp;"""")</f>
        <v>"C:\codes\vbs\command\CreateShortcutFile.vbs" "%USERPROFILE%\AppData\Roaming\Microsoft\Windows\SendTo\231_pic2pdf（画像toPDF）.lnk" "C:\prg_exe\pic2pdf\pic2pdf.exe"</v>
      </c>
      <c r="Q77" s="10" t="str">
        <f ca="1">IFERROR(VLOOKUP($E77,sc_setting!$E:$J,6,FALSE),"")</f>
        <v>23</v>
      </c>
      <c r="R77" s="31" t="str">
        <f t="shared" ca="1" si="8"/>
        <v>23</v>
      </c>
      <c r="S77" s="31">
        <f ca="1">IF(R77="","",COUNTIF(R$3:R77,R77))</f>
        <v>1</v>
      </c>
      <c r="T77" s="31" t="str">
        <f t="shared" ca="1" si="9"/>
        <v>231_pic2pdf（画像toPDF）</v>
      </c>
      <c r="U77" s="31" t="str">
        <f ca="1">IF($G77="-","",sc_setting!$F$4&amp;"\"&amp;T77&amp;".lnk")</f>
        <v>%USERPROFILE%\AppData\Roaming\Microsoft\Windows\SendTo\231_pic2pdf（画像toPDF）.lnk</v>
      </c>
      <c r="V77" s="31" t="str">
        <f>IF($H77="-","",""""&amp;sc_setting!$F$6&amp;""" """&amp;$W77&amp;""" """&amp;$B77&amp;"""")</f>
        <v/>
      </c>
      <c r="W77" s="31" t="str">
        <f>IF($H77="-","",sc_setting!$F$5&amp;"\"&amp;$H77&amp;".lnk")</f>
        <v/>
      </c>
      <c r="X77" s="8" t="s">
        <v>596</v>
      </c>
    </row>
    <row r="78" spans="1:24">
      <c r="A78" s="10" t="s">
        <v>282</v>
      </c>
      <c r="B78" s="10" t="s">
        <v>745</v>
      </c>
      <c r="C78" s="40" t="s">
        <v>580</v>
      </c>
      <c r="D78" s="34" t="s">
        <v>655</v>
      </c>
      <c r="E78" s="10" t="s">
        <v>137</v>
      </c>
      <c r="F78" s="10" t="s">
        <v>615</v>
      </c>
      <c r="G78" s="10" t="s">
        <v>139</v>
      </c>
      <c r="H78" s="10" t="s">
        <v>139</v>
      </c>
      <c r="I78" s="8" t="s">
        <v>596</v>
      </c>
      <c r="J78" s="10" t="str">
        <f t="shared" si="10"/>
        <v/>
      </c>
      <c r="K78" s="10" t="str">
        <f t="shared" si="7"/>
        <v/>
      </c>
      <c r="L78" s="8" t="s">
        <v>596</v>
      </c>
      <c r="M78" s="31" t="str">
        <f ca="1">IF($F78="-","","mkdir """&amp;O78&amp;""" &amp; """&amp;sc_setting!$F$6&amp;""" """&amp;O78&amp;"\"&amp;F78&amp;".lnk"" """&amp;B78&amp;"""")</f>
        <v>mkdir "%USERPROFILE%\AppData\Roaming\Microsoft\Windows\Start Menu\Programs\130_Common_Edit" &amp; "C:\codes\vbs\command\CreateShortcutFile.vbs" "%USERPROFILE%\AppData\Roaming\Microsoft\Windows\Start Menu\Programs\130_Common_Edit\PuranFileRecovery（データ復元）.lnk" "C:\prg_exe\PuranFileRecoveryX64\Puran File Recovery.exe"</v>
      </c>
      <c r="N78" s="10" t="str">
        <f ca="1">IFERROR(VLOOKUP($E78,sc_setting!$E:$J,5,FALSE),"")</f>
        <v>130</v>
      </c>
      <c r="O78" s="31" t="str">
        <f ca="1">IF($A78="","",sc_setting!$F$3&amp;"\"&amp;N78&amp;"_"&amp;E78)</f>
        <v>%USERPROFILE%\AppData\Roaming\Microsoft\Windows\Start Menu\Programs\130_Common_Edit</v>
      </c>
      <c r="P78" s="31" t="str">
        <f>IF($G78="-","",""""&amp;sc_setting!$F$6&amp;""" """&amp;$U78&amp;""" """&amp;$B78&amp;"""")</f>
        <v/>
      </c>
      <c r="Q78" s="10" t="str">
        <f ca="1">IFERROR(VLOOKUP($E78,sc_setting!$E:$J,6,FALSE),"")</f>
        <v>13</v>
      </c>
      <c r="R78" s="31" t="str">
        <f t="shared" si="8"/>
        <v/>
      </c>
      <c r="S78" s="31" t="str">
        <f>IF(R78="","",COUNTIF(R$3:R78,R78))</f>
        <v/>
      </c>
      <c r="T78" s="31" t="str">
        <f t="shared" si="9"/>
        <v/>
      </c>
      <c r="U78" s="31" t="str">
        <f>IF($G78="-","",sc_setting!$F$4&amp;"\"&amp;T78&amp;".lnk")</f>
        <v/>
      </c>
      <c r="V78" s="31" t="str">
        <f>IF($H78="-","",""""&amp;sc_setting!$F$6&amp;""" """&amp;$W78&amp;""" """&amp;$B78&amp;"""")</f>
        <v/>
      </c>
      <c r="W78" s="31" t="str">
        <f>IF($H78="-","",sc_setting!$F$5&amp;"\"&amp;$H78&amp;".lnk")</f>
        <v/>
      </c>
      <c r="X78" s="8" t="s">
        <v>596</v>
      </c>
    </row>
    <row r="79" spans="1:24">
      <c r="A79" s="10" t="s">
        <v>283</v>
      </c>
      <c r="B79" s="10" t="s">
        <v>746</v>
      </c>
      <c r="C79" s="40" t="s">
        <v>580</v>
      </c>
      <c r="D79" s="34" t="s">
        <v>655</v>
      </c>
      <c r="E79" s="10" t="s">
        <v>154</v>
      </c>
      <c r="F79" s="10" t="s">
        <v>284</v>
      </c>
      <c r="G79" s="10" t="s">
        <v>139</v>
      </c>
      <c r="H79" s="10" t="s">
        <v>139</v>
      </c>
      <c r="I79" s="8" t="s">
        <v>596</v>
      </c>
      <c r="J79" s="10" t="str">
        <f t="shared" si="10"/>
        <v/>
      </c>
      <c r="K79" s="10" t="str">
        <f t="shared" si="7"/>
        <v/>
      </c>
      <c r="L79" s="8" t="s">
        <v>596</v>
      </c>
      <c r="M79" s="31" t="str">
        <f ca="1">IF($F79="-","","mkdir """&amp;O79&amp;""" &amp; """&amp;sc_setting!$F$6&amp;""" """&amp;O79&amp;"\"&amp;F79&amp;".lnk"" """&amp;B79&amp;"""")</f>
        <v>mkdir "%USERPROFILE%\AppData\Roaming\Microsoft\Windows\Start Menu\Programs\720_Utility_Other" &amp; "C:\codes\vbs\command\CreateShortcutFile.vbs" "%USERPROFILE%\AppData\Roaming\Microsoft\Windows\Start Menu\Programs\720_Utility_Other\radikool（ラジオ試聴）.lnk" "C:\prg_exe\radikool\Radikool.exe"</v>
      </c>
      <c r="N79" s="10" t="str">
        <f ca="1">IFERROR(VLOOKUP($E79,sc_setting!$E:$J,5,FALSE),"")</f>
        <v>720</v>
      </c>
      <c r="O79" s="31" t="str">
        <f ca="1">IF($A79="","",sc_setting!$F$3&amp;"\"&amp;N79&amp;"_"&amp;E79)</f>
        <v>%USERPROFILE%\AppData\Roaming\Microsoft\Windows\Start Menu\Programs\720_Utility_Other</v>
      </c>
      <c r="P79" s="31" t="str">
        <f>IF($G79="-","",""""&amp;sc_setting!$F$6&amp;""" """&amp;$U79&amp;""" """&amp;$B79&amp;"""")</f>
        <v/>
      </c>
      <c r="Q79" s="10" t="str">
        <f ca="1">IFERROR(VLOOKUP($E79,sc_setting!$E:$J,6,FALSE),"")</f>
        <v>72</v>
      </c>
      <c r="R79" s="31" t="str">
        <f t="shared" si="8"/>
        <v/>
      </c>
      <c r="S79" s="31" t="str">
        <f>IF(R79="","",COUNTIF(R$3:R79,R79))</f>
        <v/>
      </c>
      <c r="T79" s="31" t="str">
        <f t="shared" si="9"/>
        <v/>
      </c>
      <c r="U79" s="31" t="str">
        <f>IF($G79="-","",sc_setting!$F$4&amp;"\"&amp;T79&amp;".lnk")</f>
        <v/>
      </c>
      <c r="V79" s="31" t="str">
        <f>IF($H79="-","",""""&amp;sc_setting!$F$6&amp;""" """&amp;$W79&amp;""" """&amp;$B79&amp;"""")</f>
        <v/>
      </c>
      <c r="W79" s="31" t="str">
        <f>IF($H79="-","",sc_setting!$F$5&amp;"\"&amp;$H79&amp;".lnk")</f>
        <v/>
      </c>
      <c r="X79" s="8" t="s">
        <v>596</v>
      </c>
    </row>
    <row r="80" spans="1:24">
      <c r="A80" s="10" t="s">
        <v>285</v>
      </c>
      <c r="B80" s="10" t="s">
        <v>747</v>
      </c>
      <c r="C80" s="40" t="s">
        <v>580</v>
      </c>
      <c r="D80" s="34" t="s">
        <v>655</v>
      </c>
      <c r="E80" s="10" t="s">
        <v>154</v>
      </c>
      <c r="F80" s="10" t="s">
        <v>286</v>
      </c>
      <c r="G80" s="10" t="s">
        <v>139</v>
      </c>
      <c r="H80" s="10" t="s">
        <v>139</v>
      </c>
      <c r="I80" s="8" t="s">
        <v>596</v>
      </c>
      <c r="J80" s="10" t="str">
        <f t="shared" si="10"/>
        <v/>
      </c>
      <c r="K80" s="10" t="str">
        <f t="shared" si="7"/>
        <v/>
      </c>
      <c r="L80" s="8" t="s">
        <v>596</v>
      </c>
      <c r="M80" s="31" t="str">
        <f ca="1">IF($F80="-","","mkdir """&amp;O80&amp;""" &amp; """&amp;sc_setting!$F$6&amp;""" """&amp;O80&amp;"\"&amp;F80&amp;".lnk"" """&amp;B80&amp;"""")</f>
        <v>mkdir "%USERPROFILE%\AppData\Roaming\Microsoft\Windows\Start Menu\Programs\720_Utility_Other" &amp; "C:\codes\vbs\command\CreateShortcutFile.vbs" "%USERPROFILE%\AppData\Roaming\Microsoft\Windows\Start Menu\Programs\720_Utility_Other\Rapture（スクリーンショット）.lnk" "C:\prg_exe\Rapture\rapture.exe"</v>
      </c>
      <c r="N80" s="10" t="str">
        <f ca="1">IFERROR(VLOOKUP($E80,sc_setting!$E:$J,5,FALSE),"")</f>
        <v>720</v>
      </c>
      <c r="O80" s="31" t="str">
        <f ca="1">IF($A80="","",sc_setting!$F$3&amp;"\"&amp;N80&amp;"_"&amp;E80)</f>
        <v>%USERPROFILE%\AppData\Roaming\Microsoft\Windows\Start Menu\Programs\720_Utility_Other</v>
      </c>
      <c r="P80" s="31" t="str">
        <f>IF($G80="-","",""""&amp;sc_setting!$F$6&amp;""" """&amp;$U80&amp;""" """&amp;$B80&amp;"""")</f>
        <v/>
      </c>
      <c r="Q80" s="10" t="str">
        <f ca="1">IFERROR(VLOOKUP($E80,sc_setting!$E:$J,6,FALSE),"")</f>
        <v>72</v>
      </c>
      <c r="R80" s="31" t="str">
        <f t="shared" si="8"/>
        <v/>
      </c>
      <c r="S80" s="31" t="str">
        <f>IF(R80="","",COUNTIF(R$3:R80,R80))</f>
        <v/>
      </c>
      <c r="T80" s="31" t="str">
        <f t="shared" si="9"/>
        <v/>
      </c>
      <c r="U80" s="31" t="str">
        <f>IF($G80="-","",sc_setting!$F$4&amp;"\"&amp;T80&amp;".lnk")</f>
        <v/>
      </c>
      <c r="V80" s="31" t="str">
        <f>IF($H80="-","",""""&amp;sc_setting!$F$6&amp;""" """&amp;$W80&amp;""" """&amp;$B80&amp;"""")</f>
        <v/>
      </c>
      <c r="W80" s="31" t="str">
        <f>IF($H80="-","",sc_setting!$F$5&amp;"\"&amp;$H80&amp;".lnk")</f>
        <v/>
      </c>
      <c r="X80" s="8" t="s">
        <v>596</v>
      </c>
    </row>
    <row r="81" spans="1:24">
      <c r="A81" s="10" t="s">
        <v>287</v>
      </c>
      <c r="B81" s="10" t="s">
        <v>748</v>
      </c>
      <c r="C81" s="40" t="s">
        <v>580</v>
      </c>
      <c r="D81" s="34" t="s">
        <v>655</v>
      </c>
      <c r="E81" s="10" t="s">
        <v>137</v>
      </c>
      <c r="F81" s="10" t="s">
        <v>288</v>
      </c>
      <c r="G81" s="10" t="s">
        <v>139</v>
      </c>
      <c r="H81" s="10" t="s">
        <v>139</v>
      </c>
      <c r="I81" s="8" t="s">
        <v>596</v>
      </c>
      <c r="J81" s="10" t="str">
        <f t="shared" si="10"/>
        <v/>
      </c>
      <c r="K81" s="10" t="str">
        <f t="shared" si="7"/>
        <v/>
      </c>
      <c r="L81" s="8" t="s">
        <v>596</v>
      </c>
      <c r="M81" s="31" t="str">
        <f ca="1">IF($F81="-","","mkdir """&amp;O81&amp;""" &amp; """&amp;sc_setting!$F$6&amp;""" """&amp;O81&amp;"\"&amp;F81&amp;".lnk"" """&amp;B81&amp;"""")</f>
        <v>mkdir "%USERPROFILE%\AppData\Roaming\Microsoft\Windows\Start Menu\Programs\130_Common_Edit" &amp; "C:\codes\vbs\command\CreateShortcutFile.vbs" "%USERPROFILE%\AppData\Roaming\Microsoft\Windows\Start Menu\Programs\130_Common_Edit\Recuva（データ復元）.lnk" "C:\prg_exe\Recuva\recuva64.exe"</v>
      </c>
      <c r="N81" s="10" t="str">
        <f ca="1">IFERROR(VLOOKUP($E81,sc_setting!$E:$J,5,FALSE),"")</f>
        <v>130</v>
      </c>
      <c r="O81" s="31" t="str">
        <f ca="1">IF($A81="","",sc_setting!$F$3&amp;"\"&amp;N81&amp;"_"&amp;E81)</f>
        <v>%USERPROFILE%\AppData\Roaming\Microsoft\Windows\Start Menu\Programs\130_Common_Edit</v>
      </c>
      <c r="P81" s="31" t="str">
        <f>IF($G81="-","",""""&amp;sc_setting!$F$6&amp;""" """&amp;$U81&amp;""" """&amp;$B81&amp;"""")</f>
        <v/>
      </c>
      <c r="Q81" s="10" t="str">
        <f ca="1">IFERROR(VLOOKUP($E81,sc_setting!$E:$J,6,FALSE),"")</f>
        <v>13</v>
      </c>
      <c r="R81" s="31" t="str">
        <f t="shared" si="8"/>
        <v/>
      </c>
      <c r="S81" s="31" t="str">
        <f>IF(R81="","",COUNTIF(R$3:R81,R81))</f>
        <v/>
      </c>
      <c r="T81" s="31" t="str">
        <f t="shared" si="9"/>
        <v/>
      </c>
      <c r="U81" s="31" t="str">
        <f>IF($G81="-","",sc_setting!$F$4&amp;"\"&amp;T81&amp;".lnk")</f>
        <v/>
      </c>
      <c r="V81" s="31" t="str">
        <f>IF($H81="-","",""""&amp;sc_setting!$F$6&amp;""" """&amp;$W81&amp;""" """&amp;$B81&amp;"""")</f>
        <v/>
      </c>
      <c r="W81" s="31" t="str">
        <f>IF($H81="-","",sc_setting!$F$5&amp;"\"&amp;$H81&amp;".lnk")</f>
        <v/>
      </c>
      <c r="X81" s="8" t="s">
        <v>596</v>
      </c>
    </row>
    <row r="82" spans="1:24">
      <c r="A82" s="10" t="s">
        <v>289</v>
      </c>
      <c r="B82" s="10" t="s">
        <v>749</v>
      </c>
      <c r="C82" s="40" t="s">
        <v>580</v>
      </c>
      <c r="D82" s="34" t="s">
        <v>655</v>
      </c>
      <c r="E82" s="10" t="s">
        <v>165</v>
      </c>
      <c r="F82" s="10" t="s">
        <v>290</v>
      </c>
      <c r="G82" s="10" t="s">
        <v>139</v>
      </c>
      <c r="H82" s="10" t="s">
        <v>139</v>
      </c>
      <c r="I82" s="8" t="s">
        <v>596</v>
      </c>
      <c r="J82" s="10" t="str">
        <f t="shared" si="10"/>
        <v/>
      </c>
      <c r="K82" s="10" t="str">
        <f t="shared" si="7"/>
        <v/>
      </c>
      <c r="L82" s="8" t="s">
        <v>596</v>
      </c>
      <c r="M82" s="31" t="str">
        <f ca="1">IF($F82="-","","mkdir """&amp;O82&amp;""" &amp; """&amp;sc_setting!$F$6&amp;""" """&amp;O82&amp;"\"&amp;F82&amp;".lnk"" """&amp;B82&amp;"""")</f>
        <v>mkdir "%USERPROFILE%\AppData\Roaming\Microsoft\Windows\Start Menu\Programs\710_Utility_System" &amp; "C:\codes\vbs\command\CreateShortcutFile.vbs" "%USERPROFILE%\AppData\Roaming\Microsoft\Windows\Start Menu\Programs\710_Utility_System\regBaron（レジストリ変更監視）.lnk" "C:\prg_exe\regBaron\regBaron64.exe"</v>
      </c>
      <c r="N82" s="10" t="str">
        <f ca="1">IFERROR(VLOOKUP($E82,sc_setting!$E:$J,5,FALSE),"")</f>
        <v>710</v>
      </c>
      <c r="O82" s="31" t="str">
        <f ca="1">IF($A82="","",sc_setting!$F$3&amp;"\"&amp;N82&amp;"_"&amp;E82)</f>
        <v>%USERPROFILE%\AppData\Roaming\Microsoft\Windows\Start Menu\Programs\710_Utility_System</v>
      </c>
      <c r="P82" s="31" t="str">
        <f>IF($G82="-","",""""&amp;sc_setting!$F$6&amp;""" """&amp;$U82&amp;""" """&amp;$B82&amp;"""")</f>
        <v/>
      </c>
      <c r="Q82" s="10" t="str">
        <f ca="1">IFERROR(VLOOKUP($E82,sc_setting!$E:$J,6,FALSE),"")</f>
        <v>71</v>
      </c>
      <c r="R82" s="31" t="str">
        <f t="shared" si="8"/>
        <v/>
      </c>
      <c r="S82" s="31" t="str">
        <f>IF(R82="","",COUNTIF(R$3:R82,R82))</f>
        <v/>
      </c>
      <c r="T82" s="31" t="str">
        <f t="shared" si="9"/>
        <v/>
      </c>
      <c r="U82" s="31" t="str">
        <f>IF($G82="-","",sc_setting!$F$4&amp;"\"&amp;T82&amp;".lnk")</f>
        <v/>
      </c>
      <c r="V82" s="31" t="str">
        <f>IF($H82="-","",""""&amp;sc_setting!$F$6&amp;""" """&amp;$W82&amp;""" """&amp;$B82&amp;"""")</f>
        <v/>
      </c>
      <c r="W82" s="31" t="str">
        <f>IF($H82="-","",sc_setting!$F$5&amp;"\"&amp;$H82&amp;".lnk")</f>
        <v/>
      </c>
      <c r="X82" s="8" t="s">
        <v>596</v>
      </c>
    </row>
    <row r="83" spans="1:24">
      <c r="A83" s="10" t="s">
        <v>291</v>
      </c>
      <c r="B83" s="10" t="s">
        <v>750</v>
      </c>
      <c r="C83" s="40" t="s">
        <v>580</v>
      </c>
      <c r="D83" s="34" t="s">
        <v>655</v>
      </c>
      <c r="E83" s="10" t="s">
        <v>266</v>
      </c>
      <c r="F83" s="10" t="s">
        <v>292</v>
      </c>
      <c r="G83" s="10" t="s">
        <v>139</v>
      </c>
      <c r="H83" s="10" t="s">
        <v>139</v>
      </c>
      <c r="I83" s="8" t="s">
        <v>596</v>
      </c>
      <c r="J83" s="10" t="str">
        <f t="shared" si="10"/>
        <v/>
      </c>
      <c r="K83" s="10" t="str">
        <f t="shared" si="7"/>
        <v/>
      </c>
      <c r="L83" s="8" t="s">
        <v>596</v>
      </c>
      <c r="M83" s="31" t="str">
        <f ca="1">IF($F83="-","","mkdir """&amp;O83&amp;""" &amp; """&amp;sc_setting!$F$6&amp;""" """&amp;O83&amp;"\"&amp;F83&amp;".lnk"" """&amp;B83&amp;"""")</f>
        <v>mkdir "%USERPROFILE%\AppData\Roaming\Microsoft\Windows\Start Menu\Programs\620_Network_Local" &amp; "C:\codes\vbs\command\CreateShortcutFile.vbs" "%USERPROFILE%\AppData\Roaming\Microsoft\Windows\Start Menu\Programs\620_Network_Local\Rlogin（ターミナルソフト）.lnk" "C:\prg_exe\RLogin\RLogin.exe"</v>
      </c>
      <c r="N83" s="10" t="str">
        <f ca="1">IFERROR(VLOOKUP($E83,sc_setting!$E:$J,5,FALSE),"")</f>
        <v>620</v>
      </c>
      <c r="O83" s="31" t="str">
        <f ca="1">IF($A83="","",sc_setting!$F$3&amp;"\"&amp;N83&amp;"_"&amp;E83)</f>
        <v>%USERPROFILE%\AppData\Roaming\Microsoft\Windows\Start Menu\Programs\620_Network_Local</v>
      </c>
      <c r="P83" s="31" t="str">
        <f>IF($G83="-","",""""&amp;sc_setting!$F$6&amp;""" """&amp;$U83&amp;""" """&amp;$B83&amp;"""")</f>
        <v/>
      </c>
      <c r="Q83" s="10" t="str">
        <f ca="1">IFERROR(VLOOKUP($E83,sc_setting!$E:$J,6,FALSE),"")</f>
        <v>62</v>
      </c>
      <c r="R83" s="31" t="str">
        <f t="shared" si="8"/>
        <v/>
      </c>
      <c r="S83" s="31" t="str">
        <f>IF(R83="","",COUNTIF(R$3:R83,R83))</f>
        <v/>
      </c>
      <c r="T83" s="31" t="str">
        <f t="shared" si="9"/>
        <v/>
      </c>
      <c r="U83" s="31" t="str">
        <f>IF($G83="-","",sc_setting!$F$4&amp;"\"&amp;T83&amp;".lnk")</f>
        <v/>
      </c>
      <c r="V83" s="31" t="str">
        <f>IF($H83="-","",""""&amp;sc_setting!$F$6&amp;""" """&amp;$W83&amp;""" """&amp;$B83&amp;"""")</f>
        <v/>
      </c>
      <c r="W83" s="31" t="str">
        <f>IF($H83="-","",sc_setting!$F$5&amp;"\"&amp;$H83&amp;".lnk")</f>
        <v/>
      </c>
      <c r="X83" s="8" t="s">
        <v>596</v>
      </c>
    </row>
    <row r="84" spans="1:24">
      <c r="A84" s="10" t="s">
        <v>293</v>
      </c>
      <c r="B84" s="10" t="s">
        <v>751</v>
      </c>
      <c r="C84" s="40" t="s">
        <v>580</v>
      </c>
      <c r="D84" s="34" t="s">
        <v>655</v>
      </c>
      <c r="E84" s="10" t="s">
        <v>214</v>
      </c>
      <c r="F84" s="10" t="s">
        <v>616</v>
      </c>
      <c r="G84" s="10" t="s">
        <v>139</v>
      </c>
      <c r="H84" s="10" t="s">
        <v>139</v>
      </c>
      <c r="I84" s="8" t="s">
        <v>596</v>
      </c>
      <c r="J84" s="10" t="str">
        <f t="shared" si="10"/>
        <v/>
      </c>
      <c r="K84" s="10" t="str">
        <f t="shared" si="7"/>
        <v/>
      </c>
      <c r="L84" s="8" t="s">
        <v>596</v>
      </c>
      <c r="M84" s="31" t="str">
        <f ca="1">IF($F84="-","","mkdir """&amp;O84&amp;""" &amp; """&amp;sc_setting!$F$6&amp;""" """&amp;O84&amp;"\"&amp;F84&amp;".lnk"" """&amp;B84&amp;"""")</f>
        <v>mkdir "%USERPROFILE%\AppData\Roaming\Microsoft\Windows\Start Menu\Programs\230_Doc_Edit" &amp; "C:\codes\vbs\command\CreateShortcutFile.vbs" "%USERPROFILE%\AppData\Roaming\Microsoft\Windows\Start Menu\Programs\230_Doc_Edit\SakuraEditer.lnk" "C:\prg_exe\SakuraEditer\sakura.exe"</v>
      </c>
      <c r="N84" s="10" t="str">
        <f ca="1">IFERROR(VLOOKUP($E84,sc_setting!$E:$J,5,FALSE),"")</f>
        <v>230</v>
      </c>
      <c r="O84" s="31" t="str">
        <f ca="1">IF($A84="","",sc_setting!$F$3&amp;"\"&amp;N84&amp;"_"&amp;E84)</f>
        <v>%USERPROFILE%\AppData\Roaming\Microsoft\Windows\Start Menu\Programs\230_Doc_Edit</v>
      </c>
      <c r="P84" s="31" t="str">
        <f>IF($G84="-","",""""&amp;sc_setting!$F$6&amp;""" """&amp;$U84&amp;""" """&amp;$B84&amp;"""")</f>
        <v/>
      </c>
      <c r="Q84" s="10" t="str">
        <f ca="1">IFERROR(VLOOKUP($E84,sc_setting!$E:$J,6,FALSE),"")</f>
        <v>23</v>
      </c>
      <c r="R84" s="31" t="str">
        <f t="shared" si="8"/>
        <v/>
      </c>
      <c r="S84" s="31" t="str">
        <f>IF(R84="","",COUNTIF(R$3:R84,R84))</f>
        <v/>
      </c>
      <c r="T84" s="31" t="str">
        <f t="shared" si="9"/>
        <v/>
      </c>
      <c r="U84" s="31" t="str">
        <f>IF($G84="-","",sc_setting!$F$4&amp;"\"&amp;T84&amp;".lnk")</f>
        <v/>
      </c>
      <c r="V84" s="31" t="str">
        <f>IF($H84="-","",""""&amp;sc_setting!$F$6&amp;""" """&amp;$W84&amp;""" """&amp;$B84&amp;"""")</f>
        <v/>
      </c>
      <c r="W84" s="31" t="str">
        <f>IF($H84="-","",sc_setting!$F$5&amp;"\"&amp;$H84&amp;".lnk")</f>
        <v/>
      </c>
      <c r="X84" s="8" t="s">
        <v>596</v>
      </c>
    </row>
    <row r="85" spans="1:24">
      <c r="A85" s="10" t="s">
        <v>294</v>
      </c>
      <c r="B85" s="10" t="s">
        <v>752</v>
      </c>
      <c r="C85" s="40" t="s">
        <v>580</v>
      </c>
      <c r="D85" s="34" t="s">
        <v>655</v>
      </c>
      <c r="E85" s="10" t="s">
        <v>194</v>
      </c>
      <c r="F85" s="10" t="s">
        <v>295</v>
      </c>
      <c r="G85" s="10" t="s">
        <v>139</v>
      </c>
      <c r="H85" s="10" t="s">
        <v>139</v>
      </c>
      <c r="I85" s="8" t="s">
        <v>596</v>
      </c>
      <c r="J85" s="10" t="str">
        <f t="shared" si="10"/>
        <v/>
      </c>
      <c r="K85" s="10" t="str">
        <f t="shared" si="7"/>
        <v/>
      </c>
      <c r="L85" s="8" t="s">
        <v>596</v>
      </c>
      <c r="M85" s="31" t="str">
        <f ca="1">IF($F85="-","","mkdir """&amp;O85&amp;""" &amp; """&amp;sc_setting!$F$6&amp;""" """&amp;O85&amp;"\"&amp;F85&amp;".lnk"" """&amp;B85&amp;"""")</f>
        <v>mkdir "%USERPROFILE%\AppData\Roaming\Microsoft\Windows\Start Menu\Programs\110_Common_Analyze" &amp; "C:\codes\vbs\command\CreateShortcutFile.vbs" "%USERPROFILE%\AppData\Roaming\Microsoft\Windows\Start Menu\Programs\110_Common_Analyze\ShadowExplorer（シャドウコピー閲覧）.lnk" "C:\prg_exe\ShadowExplorerPortable\ShadowExplorerPortable.exe"</v>
      </c>
      <c r="N85" s="10" t="str">
        <f ca="1">IFERROR(VLOOKUP($E85,sc_setting!$E:$J,5,FALSE),"")</f>
        <v>110</v>
      </c>
      <c r="O85" s="31" t="str">
        <f ca="1">IF($A85="","",sc_setting!$F$3&amp;"\"&amp;N85&amp;"_"&amp;E85)</f>
        <v>%USERPROFILE%\AppData\Roaming\Microsoft\Windows\Start Menu\Programs\110_Common_Analyze</v>
      </c>
      <c r="P85" s="31" t="str">
        <f>IF($G85="-","",""""&amp;sc_setting!$F$6&amp;""" """&amp;$U85&amp;""" """&amp;$B85&amp;"""")</f>
        <v/>
      </c>
      <c r="Q85" s="10" t="str">
        <f ca="1">IFERROR(VLOOKUP($E85,sc_setting!$E:$J,6,FALSE),"")</f>
        <v>11</v>
      </c>
      <c r="R85" s="31" t="str">
        <f t="shared" si="8"/>
        <v/>
      </c>
      <c r="S85" s="31" t="str">
        <f>IF(R85="","",COUNTIF(R$3:R85,R85))</f>
        <v/>
      </c>
      <c r="T85" s="31" t="str">
        <f t="shared" si="9"/>
        <v/>
      </c>
      <c r="U85" s="31" t="str">
        <f>IF($G85="-","",sc_setting!$F$4&amp;"\"&amp;T85&amp;".lnk")</f>
        <v/>
      </c>
      <c r="V85" s="31" t="str">
        <f>IF($H85="-","",""""&amp;sc_setting!$F$6&amp;""" """&amp;$W85&amp;""" """&amp;$B85&amp;"""")</f>
        <v/>
      </c>
      <c r="W85" s="31" t="str">
        <f>IF($H85="-","",sc_setting!$F$5&amp;"\"&amp;$H85&amp;".lnk")</f>
        <v/>
      </c>
      <c r="X85" s="8" t="s">
        <v>596</v>
      </c>
    </row>
    <row r="86" spans="1:24">
      <c r="A86" s="10" t="s">
        <v>296</v>
      </c>
      <c r="B86" s="10" t="s">
        <v>753</v>
      </c>
      <c r="C86" s="40" t="s">
        <v>580</v>
      </c>
      <c r="D86" s="34" t="s">
        <v>655</v>
      </c>
      <c r="E86" s="10" t="s">
        <v>220</v>
      </c>
      <c r="F86" s="10" t="s">
        <v>297</v>
      </c>
      <c r="G86" s="10" t="str">
        <f>$F86</f>
        <v>縮小専用（画像縮小）</v>
      </c>
      <c r="H86" s="10" t="s">
        <v>139</v>
      </c>
      <c r="I86" s="8" t="s">
        <v>596</v>
      </c>
      <c r="J86" s="10" t="str">
        <f t="shared" si="10"/>
        <v/>
      </c>
      <c r="K86" s="10" t="str">
        <f t="shared" si="7"/>
        <v/>
      </c>
      <c r="L86" s="8" t="s">
        <v>596</v>
      </c>
      <c r="M86" s="31" t="str">
        <f ca="1">IF($F86="-","","mkdir """&amp;O86&amp;""" &amp; """&amp;sc_setting!$F$6&amp;""" """&amp;O86&amp;"\"&amp;F86&amp;".lnk"" """&amp;B86&amp;"""")</f>
        <v>mkdir "%USERPROFILE%\AppData\Roaming\Microsoft\Windows\Start Menu\Programs\530_Picture_Edit" &amp; "C:\codes\vbs\command\CreateShortcutFile.vbs" "%USERPROFILE%\AppData\Roaming\Microsoft\Windows\Start Menu\Programs\530_Picture_Edit\縮小専用（画像縮小）.lnk" "C:\prg_exe\Shukusen\ShukuSen.exe"</v>
      </c>
      <c r="N86" s="10" t="str">
        <f ca="1">IFERROR(VLOOKUP($E86,sc_setting!$E:$J,5,FALSE),"")</f>
        <v>530</v>
      </c>
      <c r="O86" s="31" t="str">
        <f ca="1">IF($A86="","",sc_setting!$F$3&amp;"\"&amp;N86&amp;"_"&amp;E86)</f>
        <v>%USERPROFILE%\AppData\Roaming\Microsoft\Windows\Start Menu\Programs\530_Picture_Edit</v>
      </c>
      <c r="P86" s="31" t="str">
        <f ca="1">IF($G86="-","",""""&amp;sc_setting!$F$6&amp;""" """&amp;$U86&amp;""" """&amp;$B86&amp;"""")</f>
        <v>"C:\codes\vbs\command\CreateShortcutFile.vbs" "%USERPROFILE%\AppData\Roaming\Microsoft\Windows\SendTo\532_縮小専用（画像縮小）.lnk" "C:\prg_exe\Shukusen\ShukuSen.exe"</v>
      </c>
      <c r="Q86" s="10" t="str">
        <f ca="1">IFERROR(VLOOKUP($E86,sc_setting!$E:$J,6,FALSE),"")</f>
        <v>53</v>
      </c>
      <c r="R86" s="31" t="str">
        <f t="shared" ca="1" si="8"/>
        <v>53</v>
      </c>
      <c r="S86" s="31">
        <f ca="1">IF(R86="","",COUNTIF(R$3:R86,R86))</f>
        <v>2</v>
      </c>
      <c r="T86" s="31" t="str">
        <f t="shared" ca="1" si="9"/>
        <v>532_縮小専用（画像縮小）</v>
      </c>
      <c r="U86" s="31" t="str">
        <f ca="1">IF($G86="-","",sc_setting!$F$4&amp;"\"&amp;T86&amp;".lnk")</f>
        <v>%USERPROFILE%\AppData\Roaming\Microsoft\Windows\SendTo\532_縮小専用（画像縮小）.lnk</v>
      </c>
      <c r="V86" s="31" t="str">
        <f>IF($H86="-","",""""&amp;sc_setting!$F$6&amp;""" """&amp;$W86&amp;""" """&amp;$B86&amp;"""")</f>
        <v/>
      </c>
      <c r="W86" s="31" t="str">
        <f>IF($H86="-","",sc_setting!$F$5&amp;"\"&amp;$H86&amp;".lnk")</f>
        <v/>
      </c>
      <c r="X86" s="8" t="s">
        <v>596</v>
      </c>
    </row>
    <row r="87" spans="1:24">
      <c r="A87" s="10" t="s">
        <v>298</v>
      </c>
      <c r="B87" s="10" t="s">
        <v>754</v>
      </c>
      <c r="C87" s="40" t="s">
        <v>580</v>
      </c>
      <c r="D87" s="34" t="s">
        <v>655</v>
      </c>
      <c r="E87" s="10" t="s">
        <v>157</v>
      </c>
      <c r="F87" s="10" t="s">
        <v>299</v>
      </c>
      <c r="G87" s="10" t="s">
        <v>139</v>
      </c>
      <c r="H87" s="10" t="s">
        <v>139</v>
      </c>
      <c r="I87" s="8" t="s">
        <v>596</v>
      </c>
      <c r="J87" s="10" t="str">
        <f t="shared" si="10"/>
        <v/>
      </c>
      <c r="K87" s="10" t="str">
        <f t="shared" si="7"/>
        <v/>
      </c>
      <c r="L87" s="8" t="s">
        <v>596</v>
      </c>
      <c r="M87" s="31" t="str">
        <f ca="1">IF($F87="-","","mkdir """&amp;O87&amp;""" &amp; """&amp;sc_setting!$F$6&amp;""" """&amp;O87&amp;"\"&amp;F87&amp;".lnk"" """&amp;B87&amp;"""")</f>
        <v>mkdir "%USERPROFILE%\AppData\Roaming\Microsoft\Windows\Start Menu\Programs\610_Network_Global" &amp; "C:\codes\vbs\command\CreateShortcutFile.vbs" "%USERPROFILE%\AppData\Roaming\Microsoft\Windows\Start Menu\Programs\610_Network_Global\Skype.lnk" "C:\prg_exe\SkypePortable\SkypePortable.exe"</v>
      </c>
      <c r="N87" s="10" t="str">
        <f ca="1">IFERROR(VLOOKUP($E87,sc_setting!$E:$J,5,FALSE),"")</f>
        <v>610</v>
      </c>
      <c r="O87" s="31" t="str">
        <f ca="1">IF($A87="","",sc_setting!$F$3&amp;"\"&amp;N87&amp;"_"&amp;E87)</f>
        <v>%USERPROFILE%\AppData\Roaming\Microsoft\Windows\Start Menu\Programs\610_Network_Global</v>
      </c>
      <c r="P87" s="31" t="str">
        <f>IF($G87="-","",""""&amp;sc_setting!$F$6&amp;""" """&amp;$U87&amp;""" """&amp;$B87&amp;"""")</f>
        <v/>
      </c>
      <c r="Q87" s="10" t="str">
        <f ca="1">IFERROR(VLOOKUP($E87,sc_setting!$E:$J,6,FALSE),"")</f>
        <v>61</v>
      </c>
      <c r="R87" s="31" t="str">
        <f t="shared" si="8"/>
        <v/>
      </c>
      <c r="S87" s="31" t="str">
        <f>IF(R87="","",COUNTIF(R$3:R87,R87))</f>
        <v/>
      </c>
      <c r="T87" s="31" t="str">
        <f t="shared" si="9"/>
        <v/>
      </c>
      <c r="U87" s="31" t="str">
        <f>IF($G87="-","",sc_setting!$F$4&amp;"\"&amp;T87&amp;".lnk")</f>
        <v/>
      </c>
      <c r="V87" s="31" t="str">
        <f>IF($H87="-","",""""&amp;sc_setting!$F$6&amp;""" """&amp;$W87&amp;""" """&amp;$B87&amp;"""")</f>
        <v/>
      </c>
      <c r="W87" s="31" t="str">
        <f>IF($H87="-","",sc_setting!$F$5&amp;"\"&amp;$H87&amp;".lnk")</f>
        <v/>
      </c>
      <c r="X87" s="8" t="s">
        <v>596</v>
      </c>
    </row>
    <row r="88" spans="1:24">
      <c r="A88" s="10" t="s">
        <v>300</v>
      </c>
      <c r="B88" s="10" t="s">
        <v>755</v>
      </c>
      <c r="C88" s="40" t="s">
        <v>580</v>
      </c>
      <c r="D88" s="34" t="s">
        <v>655</v>
      </c>
      <c r="E88" s="10" t="s">
        <v>137</v>
      </c>
      <c r="F88" s="10" t="s">
        <v>301</v>
      </c>
      <c r="G88" s="10" t="s">
        <v>139</v>
      </c>
      <c r="H88" s="10" t="s">
        <v>139</v>
      </c>
      <c r="I88" s="8" t="s">
        <v>596</v>
      </c>
      <c r="J88" s="10" t="str">
        <f t="shared" si="10"/>
        <v/>
      </c>
      <c r="K88" s="10" t="str">
        <f t="shared" si="7"/>
        <v/>
      </c>
      <c r="L88" s="8" t="s">
        <v>596</v>
      </c>
      <c r="M88" s="31" t="str">
        <f ca="1">IF($F88="-","","mkdir """&amp;O88&amp;""" &amp; """&amp;sc_setting!$F$6&amp;""" """&amp;O88&amp;"\"&amp;F88&amp;".lnk"" """&amp;B88&amp;"""")</f>
        <v>mkdir "%USERPROFILE%\AppData\Roaming\Microsoft\Windows\Start Menu\Programs\130_Common_Edit" &amp; "C:\codes\vbs\command\CreateShortcutFile.vbs" "%USERPROFILE%\AppData\Roaming\Microsoft\Windows\Start Menu\Programs\130_Common_Edit\SoftPerfectFileRecovery（データ復元）.lnk" "C:\prg_exe\SoftPerfectFileRecovery\file_recovery.exe"</v>
      </c>
      <c r="N88" s="10" t="str">
        <f ca="1">IFERROR(VLOOKUP($E88,sc_setting!$E:$J,5,FALSE),"")</f>
        <v>130</v>
      </c>
      <c r="O88" s="31" t="str">
        <f ca="1">IF($A88="","",sc_setting!$F$3&amp;"\"&amp;N88&amp;"_"&amp;E88)</f>
        <v>%USERPROFILE%\AppData\Roaming\Microsoft\Windows\Start Menu\Programs\130_Common_Edit</v>
      </c>
      <c r="P88" s="31" t="str">
        <f>IF($G88="-","",""""&amp;sc_setting!$F$6&amp;""" """&amp;$U88&amp;""" """&amp;$B88&amp;"""")</f>
        <v/>
      </c>
      <c r="Q88" s="10" t="str">
        <f ca="1">IFERROR(VLOOKUP($E88,sc_setting!$E:$J,6,FALSE),"")</f>
        <v>13</v>
      </c>
      <c r="R88" s="31" t="str">
        <f t="shared" si="8"/>
        <v/>
      </c>
      <c r="S88" s="31" t="str">
        <f>IF(R88="","",COUNTIF(R$3:R88,R88))</f>
        <v/>
      </c>
      <c r="T88" s="31" t="str">
        <f t="shared" si="9"/>
        <v/>
      </c>
      <c r="U88" s="31" t="str">
        <f>IF($G88="-","",sc_setting!$F$4&amp;"\"&amp;T88&amp;".lnk")</f>
        <v/>
      </c>
      <c r="V88" s="31" t="str">
        <f>IF($H88="-","",""""&amp;sc_setting!$F$6&amp;""" """&amp;$W88&amp;""" """&amp;$B88&amp;"""")</f>
        <v/>
      </c>
      <c r="W88" s="31" t="str">
        <f>IF($H88="-","",sc_setting!$F$5&amp;"\"&amp;$H88&amp;".lnk")</f>
        <v/>
      </c>
      <c r="X88" s="8" t="s">
        <v>596</v>
      </c>
    </row>
    <row r="89" spans="1:24">
      <c r="A89" s="10" t="s">
        <v>302</v>
      </c>
      <c r="B89" s="10" t="s">
        <v>756</v>
      </c>
      <c r="C89" s="40" t="s">
        <v>580</v>
      </c>
      <c r="D89" s="34" t="s">
        <v>655</v>
      </c>
      <c r="E89" s="10" t="s">
        <v>214</v>
      </c>
      <c r="F89" s="10" t="s">
        <v>303</v>
      </c>
      <c r="G89" s="10" t="s">
        <v>139</v>
      </c>
      <c r="H89" s="10" t="s">
        <v>139</v>
      </c>
      <c r="I89" s="8" t="s">
        <v>596</v>
      </c>
      <c r="J89" s="10" t="str">
        <f t="shared" si="10"/>
        <v/>
      </c>
      <c r="K89" s="10" t="str">
        <f t="shared" si="7"/>
        <v/>
      </c>
      <c r="L89" s="8" t="s">
        <v>596</v>
      </c>
      <c r="M89" s="31" t="str">
        <f ca="1">IF($F89="-","","mkdir """&amp;O89&amp;""" &amp; """&amp;sc_setting!$F$6&amp;""" """&amp;O89&amp;"\"&amp;F89&amp;".lnk"" """&amp;B89&amp;"""")</f>
        <v>mkdir "%USERPROFILE%\AppData\Roaming\Microsoft\Windows\Start Menu\Programs\230_Doc_Edit" &amp; "C:\codes\vbs\command\CreateShortcutFile.vbs" "%USERPROFILE%\AppData\Roaming\Microsoft\Windows\Start Menu\Programs\230_Doc_Edit\Stirling（バイナリエディタ）.lnk" "C:\prg_exe\Stirling\Stirling.exe"</v>
      </c>
      <c r="N89" s="10" t="str">
        <f ca="1">IFERROR(VLOOKUP($E89,sc_setting!$E:$J,5,FALSE),"")</f>
        <v>230</v>
      </c>
      <c r="O89" s="31" t="str">
        <f ca="1">IF($A89="","",sc_setting!$F$3&amp;"\"&amp;N89&amp;"_"&amp;E89)</f>
        <v>%USERPROFILE%\AppData\Roaming\Microsoft\Windows\Start Menu\Programs\230_Doc_Edit</v>
      </c>
      <c r="P89" s="31" t="str">
        <f>IF($G89="-","",""""&amp;sc_setting!$F$6&amp;""" """&amp;$U89&amp;""" """&amp;$B89&amp;"""")</f>
        <v/>
      </c>
      <c r="Q89" s="10" t="str">
        <f ca="1">IFERROR(VLOOKUP($E89,sc_setting!$E:$J,6,FALSE),"")</f>
        <v>23</v>
      </c>
      <c r="R89" s="31" t="str">
        <f t="shared" si="8"/>
        <v/>
      </c>
      <c r="S89" s="31" t="str">
        <f>IF(R89="","",COUNTIF(R$3:R89,R89))</f>
        <v/>
      </c>
      <c r="T89" s="31" t="str">
        <f t="shared" si="9"/>
        <v/>
      </c>
      <c r="U89" s="31" t="str">
        <f>IF($G89="-","",sc_setting!$F$4&amp;"\"&amp;T89&amp;".lnk")</f>
        <v/>
      </c>
      <c r="V89" s="31" t="str">
        <f>IF($H89="-","",""""&amp;sc_setting!$F$6&amp;""" """&amp;$W89&amp;""" """&amp;$B89&amp;"""")</f>
        <v/>
      </c>
      <c r="W89" s="31" t="str">
        <f>IF($H89="-","",sc_setting!$F$5&amp;"\"&amp;$H89&amp;".lnk")</f>
        <v/>
      </c>
      <c r="X89" s="8" t="s">
        <v>596</v>
      </c>
    </row>
    <row r="90" spans="1:24">
      <c r="A90" s="10" t="s">
        <v>304</v>
      </c>
      <c r="B90" s="10" t="s">
        <v>757</v>
      </c>
      <c r="C90" s="40" t="s">
        <v>580</v>
      </c>
      <c r="D90" s="34" t="s">
        <v>655</v>
      </c>
      <c r="E90" s="10" t="s">
        <v>159</v>
      </c>
      <c r="F90" s="10" t="s">
        <v>617</v>
      </c>
      <c r="G90" s="10" t="s">
        <v>139</v>
      </c>
      <c r="H90" s="10" t="s">
        <v>139</v>
      </c>
      <c r="I90" s="8" t="s">
        <v>596</v>
      </c>
      <c r="J90" s="10" t="str">
        <f t="shared" si="10"/>
        <v/>
      </c>
      <c r="K90" s="10" t="str">
        <f t="shared" si="7"/>
        <v/>
      </c>
      <c r="L90" s="8" t="s">
        <v>596</v>
      </c>
      <c r="M90" s="31" t="str">
        <f ca="1">IF($F90="-","","mkdir """&amp;O90&amp;""" &amp; """&amp;sc_setting!$F$6&amp;""" """&amp;O90&amp;"\"&amp;F90&amp;".lnk"" """&amp;B90&amp;"""")</f>
        <v>mkdir "%USERPROFILE%\AppData\Roaming\Microsoft\Windows\Start Menu\Programs\340_Music_Edit" &amp; "C:\codes\vbs\command\CreateShortcutFile.vbs" "%USERPROFILE%\AppData\Roaming\Microsoft\Windows\Start Menu\Programs\340_Music_Edit\SuperTagEditor.lnk" "C:\prg_exe\SuperTagEditor\SuperTagEditor.exe"</v>
      </c>
      <c r="N90" s="10" t="str">
        <f ca="1">IFERROR(VLOOKUP($E90,sc_setting!$E:$J,5,FALSE),"")</f>
        <v>340</v>
      </c>
      <c r="O90" s="31" t="str">
        <f ca="1">IF($A90="","",sc_setting!$F$3&amp;"\"&amp;N90&amp;"_"&amp;E90)</f>
        <v>%USERPROFILE%\AppData\Roaming\Microsoft\Windows\Start Menu\Programs\340_Music_Edit</v>
      </c>
      <c r="P90" s="31" t="str">
        <f>IF($G90="-","",""""&amp;sc_setting!$F$6&amp;""" """&amp;$U90&amp;""" """&amp;$B90&amp;"""")</f>
        <v/>
      </c>
      <c r="Q90" s="10" t="str">
        <f ca="1">IFERROR(VLOOKUP($E90,sc_setting!$E:$J,6,FALSE),"")</f>
        <v>34</v>
      </c>
      <c r="R90" s="31" t="str">
        <f t="shared" si="8"/>
        <v/>
      </c>
      <c r="S90" s="31" t="str">
        <f>IF(R90="","",COUNTIF(R$3:R90,R90))</f>
        <v/>
      </c>
      <c r="T90" s="31" t="str">
        <f t="shared" si="9"/>
        <v/>
      </c>
      <c r="U90" s="31" t="str">
        <f>IF($G90="-","",sc_setting!$F$4&amp;"\"&amp;T90&amp;".lnk")</f>
        <v/>
      </c>
      <c r="V90" s="31" t="str">
        <f>IF($H90="-","",""""&amp;sc_setting!$F$6&amp;""" """&amp;$W90&amp;""" """&amp;$B90&amp;"""")</f>
        <v/>
      </c>
      <c r="W90" s="31" t="str">
        <f>IF($H90="-","",sc_setting!$F$5&amp;"\"&amp;$H90&amp;".lnk")</f>
        <v/>
      </c>
      <c r="X90" s="8" t="s">
        <v>596</v>
      </c>
    </row>
    <row r="91" spans="1:24">
      <c r="A91" s="10" t="s">
        <v>305</v>
      </c>
      <c r="B91" s="10" t="s">
        <v>758</v>
      </c>
      <c r="C91" s="40" t="s">
        <v>580</v>
      </c>
      <c r="D91" s="34" t="s">
        <v>655</v>
      </c>
      <c r="E91" s="10" t="s">
        <v>141</v>
      </c>
      <c r="F91" s="10" t="s">
        <v>618</v>
      </c>
      <c r="G91" s="10" t="s">
        <v>139</v>
      </c>
      <c r="H91" s="10" t="s">
        <v>139</v>
      </c>
      <c r="I91" s="8" t="s">
        <v>596</v>
      </c>
      <c r="J91" s="10" t="str">
        <f t="shared" si="10"/>
        <v/>
      </c>
      <c r="K91" s="10" t="str">
        <f t="shared" si="7"/>
        <v/>
      </c>
      <c r="L91" s="8" t="s">
        <v>596</v>
      </c>
      <c r="M91" s="31" t="str">
        <f ca="1">IF($F91="-","","mkdir """&amp;O91&amp;""" &amp; """&amp;sc_setting!$F$6&amp;""" """&amp;O91&amp;"\"&amp;F91&amp;".lnk"" """&amp;B91&amp;"""")</f>
        <v>mkdir "%USERPROFILE%\AppData\Roaming\Microsoft\Windows\Start Menu\Programs\220_Doc_View" &amp; "C:\codes\vbs\command\CreateShortcutFile.vbs" "%USERPROFILE%\AppData\Roaming\Microsoft\Windows\Start Menu\Programs\220_Doc_View\TablacusExplorer.lnk" "C:\prg_exe\TablacusExplorer\TE64.exe"</v>
      </c>
      <c r="N91" s="10" t="str">
        <f ca="1">IFERROR(VLOOKUP($E91,sc_setting!$E:$J,5,FALSE),"")</f>
        <v>220</v>
      </c>
      <c r="O91" s="31" t="str">
        <f ca="1">IF($A91="","",sc_setting!$F$3&amp;"\"&amp;N91&amp;"_"&amp;E91)</f>
        <v>%USERPROFILE%\AppData\Roaming\Microsoft\Windows\Start Menu\Programs\220_Doc_View</v>
      </c>
      <c r="P91" s="31" t="str">
        <f>IF($G91="-","",""""&amp;sc_setting!$F$6&amp;""" """&amp;$U91&amp;""" """&amp;$B91&amp;"""")</f>
        <v/>
      </c>
      <c r="Q91" s="10" t="str">
        <f ca="1">IFERROR(VLOOKUP($E91,sc_setting!$E:$J,6,FALSE),"")</f>
        <v>22</v>
      </c>
      <c r="R91" s="31" t="str">
        <f t="shared" si="8"/>
        <v/>
      </c>
      <c r="S91" s="31" t="str">
        <f>IF(R91="","",COUNTIF(R$3:R91,R91))</f>
        <v/>
      </c>
      <c r="T91" s="31" t="str">
        <f t="shared" si="9"/>
        <v/>
      </c>
      <c r="U91" s="31" t="str">
        <f>IF($G91="-","",sc_setting!$F$4&amp;"\"&amp;T91&amp;".lnk")</f>
        <v/>
      </c>
      <c r="V91" s="31" t="str">
        <f>IF($H91="-","",""""&amp;sc_setting!$F$6&amp;""" """&amp;$W91&amp;""" """&amp;$B91&amp;"""")</f>
        <v/>
      </c>
      <c r="W91" s="31" t="str">
        <f>IF($H91="-","",sc_setting!$F$5&amp;"\"&amp;$H91&amp;".lnk")</f>
        <v/>
      </c>
      <c r="X91" s="8" t="s">
        <v>596</v>
      </c>
    </row>
    <row r="92" spans="1:24">
      <c r="A92" s="10" t="s">
        <v>306</v>
      </c>
      <c r="B92" s="10" t="s">
        <v>759</v>
      </c>
      <c r="C92" s="40" t="s">
        <v>580</v>
      </c>
      <c r="D92" s="34" t="s">
        <v>655</v>
      </c>
      <c r="E92" s="10" t="s">
        <v>266</v>
      </c>
      <c r="F92" s="10" t="s">
        <v>307</v>
      </c>
      <c r="G92" s="10" t="s">
        <v>139</v>
      </c>
      <c r="H92" s="10" t="s">
        <v>139</v>
      </c>
      <c r="I92" s="8" t="s">
        <v>596</v>
      </c>
      <c r="J92" s="10" t="str">
        <f t="shared" si="10"/>
        <v/>
      </c>
      <c r="K92" s="10" t="str">
        <f t="shared" si="7"/>
        <v/>
      </c>
      <c r="L92" s="8" t="s">
        <v>596</v>
      </c>
      <c r="M92" s="31" t="str">
        <f ca="1">IF($F92="-","","mkdir """&amp;O92&amp;""" &amp; """&amp;sc_setting!$F$6&amp;""" """&amp;O92&amp;"\"&amp;F92&amp;".lnk"" """&amp;B92&amp;"""")</f>
        <v>mkdir "%USERPROFILE%\AppData\Roaming\Microsoft\Windows\Start Menu\Programs\620_Network_Local" &amp; "C:\codes\vbs\command\CreateShortcutFile.vbs" "%USERPROFILE%\AppData\Roaming\Microsoft\Windows\Start Menu\Programs\620_Network_Local\TeraTerm（ターミナルソフト）.lnk" "C:\prg_exe\TeraTerm\ttermpro.exe"</v>
      </c>
      <c r="N92" s="10" t="str">
        <f ca="1">IFERROR(VLOOKUP($E92,sc_setting!$E:$J,5,FALSE),"")</f>
        <v>620</v>
      </c>
      <c r="O92" s="31" t="str">
        <f ca="1">IF($A92="","",sc_setting!$F$3&amp;"\"&amp;N92&amp;"_"&amp;E92)</f>
        <v>%USERPROFILE%\AppData\Roaming\Microsoft\Windows\Start Menu\Programs\620_Network_Local</v>
      </c>
      <c r="P92" s="31" t="str">
        <f>IF($G92="-","",""""&amp;sc_setting!$F$6&amp;""" """&amp;$U92&amp;""" """&amp;$B92&amp;"""")</f>
        <v/>
      </c>
      <c r="Q92" s="10" t="str">
        <f ca="1">IFERROR(VLOOKUP($E92,sc_setting!$E:$J,6,FALSE),"")</f>
        <v>62</v>
      </c>
      <c r="R92" s="31" t="str">
        <f t="shared" si="8"/>
        <v/>
      </c>
      <c r="S92" s="31" t="str">
        <f>IF(R92="","",COUNTIF(R$3:R92,R92))</f>
        <v/>
      </c>
      <c r="T92" s="31" t="str">
        <f t="shared" si="9"/>
        <v/>
      </c>
      <c r="U92" s="31" t="str">
        <f>IF($G92="-","",sc_setting!$F$4&amp;"\"&amp;T92&amp;".lnk")</f>
        <v/>
      </c>
      <c r="V92" s="31" t="str">
        <f>IF($H92="-","",""""&amp;sc_setting!$F$6&amp;""" """&amp;$W92&amp;""" """&amp;$B92&amp;"""")</f>
        <v/>
      </c>
      <c r="W92" s="31" t="str">
        <f>IF($H92="-","",sc_setting!$F$5&amp;"\"&amp;$H92&amp;".lnk")</f>
        <v/>
      </c>
      <c r="X92" s="8" t="s">
        <v>596</v>
      </c>
    </row>
    <row r="93" spans="1:24">
      <c r="A93" s="10" t="s">
        <v>308</v>
      </c>
      <c r="B93" s="10" t="s">
        <v>760</v>
      </c>
      <c r="C93" s="40" t="s">
        <v>580</v>
      </c>
      <c r="D93" s="34" t="s">
        <v>655</v>
      </c>
      <c r="E93" s="10" t="s">
        <v>157</v>
      </c>
      <c r="F93" s="10" t="s">
        <v>309</v>
      </c>
      <c r="G93" s="10" t="s">
        <v>139</v>
      </c>
      <c r="H93" s="10" t="s">
        <v>139</v>
      </c>
      <c r="I93" s="8" t="s">
        <v>596</v>
      </c>
      <c r="J93" s="10" t="str">
        <f t="shared" si="10"/>
        <v/>
      </c>
      <c r="K93" s="10" t="str">
        <f t="shared" si="7"/>
        <v/>
      </c>
      <c r="L93" s="8" t="s">
        <v>596</v>
      </c>
      <c r="M93" s="31" t="str">
        <f ca="1">IF($F93="-","","mkdir """&amp;O93&amp;""" &amp; """&amp;sc_setting!$F$6&amp;""" """&amp;O93&amp;"\"&amp;F93&amp;".lnk"" """&amp;B93&amp;"""")</f>
        <v>mkdir "%USERPROFILE%\AppData\Roaming\Microsoft\Windows\Start Menu\Programs\610_Network_Global" &amp; "C:\codes\vbs\command\CreateShortcutFile.vbs" "%USERPROFILE%\AppData\Roaming\Microsoft\Windows\Start Menu\Programs\610_Network_Global\Thunderbird.lnk" "C:\prg_exe\ThunderbirdPortable\ThunderbirdPortable.exe"</v>
      </c>
      <c r="N93" s="10" t="str">
        <f ca="1">IFERROR(VLOOKUP($E93,sc_setting!$E:$J,5,FALSE),"")</f>
        <v>610</v>
      </c>
      <c r="O93" s="31" t="str">
        <f ca="1">IF($A93="","",sc_setting!$F$3&amp;"\"&amp;N93&amp;"_"&amp;E93)</f>
        <v>%USERPROFILE%\AppData\Roaming\Microsoft\Windows\Start Menu\Programs\610_Network_Global</v>
      </c>
      <c r="P93" s="31" t="str">
        <f>IF($G93="-","",""""&amp;sc_setting!$F$6&amp;""" """&amp;$U93&amp;""" """&amp;$B93&amp;"""")</f>
        <v/>
      </c>
      <c r="Q93" s="10" t="str">
        <f ca="1">IFERROR(VLOOKUP($E93,sc_setting!$E:$J,6,FALSE),"")</f>
        <v>61</v>
      </c>
      <c r="R93" s="31" t="str">
        <f t="shared" si="8"/>
        <v/>
      </c>
      <c r="S93" s="31" t="str">
        <f>IF(R93="","",COUNTIF(R$3:R93,R93))</f>
        <v/>
      </c>
      <c r="T93" s="31" t="str">
        <f t="shared" si="9"/>
        <v/>
      </c>
      <c r="U93" s="31" t="str">
        <f>IF($G93="-","",sc_setting!$F$4&amp;"\"&amp;T93&amp;".lnk")</f>
        <v/>
      </c>
      <c r="V93" s="31" t="str">
        <f>IF($H93="-","",""""&amp;sc_setting!$F$6&amp;""" """&amp;$W93&amp;""" """&amp;$B93&amp;"""")</f>
        <v/>
      </c>
      <c r="W93" s="31" t="str">
        <f>IF($H93="-","",sc_setting!$F$5&amp;"\"&amp;$H93&amp;".lnk")</f>
        <v/>
      </c>
      <c r="X93" s="8" t="s">
        <v>596</v>
      </c>
    </row>
    <row r="94" spans="1:24">
      <c r="A94" s="10" t="s">
        <v>310</v>
      </c>
      <c r="B94" s="10" t="s">
        <v>761</v>
      </c>
      <c r="C94" s="40" t="s">
        <v>580</v>
      </c>
      <c r="D94" s="34" t="s">
        <v>655</v>
      </c>
      <c r="E94" s="10" t="s">
        <v>149</v>
      </c>
      <c r="F94" s="10" t="s">
        <v>619</v>
      </c>
      <c r="G94" s="10" t="s">
        <v>139</v>
      </c>
      <c r="H94" s="10" t="s">
        <v>139</v>
      </c>
      <c r="I94" s="8" t="s">
        <v>596</v>
      </c>
      <c r="J94" s="10" t="str">
        <f t="shared" si="10"/>
        <v/>
      </c>
      <c r="K94" s="10" t="str">
        <f t="shared" si="7"/>
        <v/>
      </c>
      <c r="L94" s="8" t="s">
        <v>596</v>
      </c>
      <c r="M94" s="31" t="str">
        <f ca="1">IF($F94="-","","mkdir """&amp;O94&amp;""" &amp; """&amp;sc_setting!$F$6&amp;""" """&amp;O94&amp;"\"&amp;F94&amp;".lnk"" """&amp;B94&amp;"""")</f>
        <v>mkdir "%USERPROFILE%\AppData\Roaming\Microsoft\Windows\Start Menu\Programs\210_Doc_Analyze" &amp; "C:\codes\vbs\command\CreateShortcutFile.vbs" "%USERPROFILE%\AppData\Roaming\Microsoft\Windows\Start Menu\Programs\210_Doc_Analyze\TresGrep.lnk" "C:\prg_exe\TresGrep\TresGrep.exe"</v>
      </c>
      <c r="N94" s="10" t="str">
        <f ca="1">IFERROR(VLOOKUP($E94,sc_setting!$E:$J,5,FALSE),"")</f>
        <v>210</v>
      </c>
      <c r="O94" s="31" t="str">
        <f ca="1">IF($A94="","",sc_setting!$F$3&amp;"\"&amp;N94&amp;"_"&amp;E94)</f>
        <v>%USERPROFILE%\AppData\Roaming\Microsoft\Windows\Start Menu\Programs\210_Doc_Analyze</v>
      </c>
      <c r="P94" s="31" t="str">
        <f>IF($G94="-","",""""&amp;sc_setting!$F$6&amp;""" """&amp;$U94&amp;""" """&amp;$B94&amp;"""")</f>
        <v/>
      </c>
      <c r="Q94" s="10" t="str">
        <f ca="1">IFERROR(VLOOKUP($E94,sc_setting!$E:$J,6,FALSE),"")</f>
        <v>21</v>
      </c>
      <c r="R94" s="31" t="str">
        <f t="shared" si="8"/>
        <v/>
      </c>
      <c r="S94" s="31" t="str">
        <f>IF(R94="","",COUNTIF(R$3:R94,R94))</f>
        <v/>
      </c>
      <c r="T94" s="31" t="str">
        <f t="shared" si="9"/>
        <v/>
      </c>
      <c r="U94" s="31" t="str">
        <f>IF($G94="-","",sc_setting!$F$4&amp;"\"&amp;T94&amp;".lnk")</f>
        <v/>
      </c>
      <c r="V94" s="31" t="str">
        <f>IF($H94="-","",""""&amp;sc_setting!$F$6&amp;""" """&amp;$W94&amp;""" """&amp;$B94&amp;"""")</f>
        <v/>
      </c>
      <c r="W94" s="31" t="str">
        <f>IF($H94="-","",sc_setting!$F$5&amp;"\"&amp;$H94&amp;".lnk")</f>
        <v/>
      </c>
      <c r="X94" s="8" t="s">
        <v>596</v>
      </c>
    </row>
    <row r="95" spans="1:24">
      <c r="A95" s="10" t="s">
        <v>311</v>
      </c>
      <c r="B95" s="10" t="s">
        <v>762</v>
      </c>
      <c r="C95" s="40" t="s">
        <v>580</v>
      </c>
      <c r="D95" s="34" t="s">
        <v>655</v>
      </c>
      <c r="E95" s="10" t="s">
        <v>154</v>
      </c>
      <c r="F95" s="10" t="s">
        <v>312</v>
      </c>
      <c r="G95" s="10" t="s">
        <v>139</v>
      </c>
      <c r="H95" s="10" t="s">
        <v>139</v>
      </c>
      <c r="I95" s="8" t="s">
        <v>596</v>
      </c>
      <c r="J95" s="10" t="str">
        <f t="shared" si="10"/>
        <v/>
      </c>
      <c r="K95" s="10" t="str">
        <f t="shared" si="7"/>
        <v/>
      </c>
      <c r="L95" s="8" t="s">
        <v>596</v>
      </c>
      <c r="M95" s="31" t="str">
        <f ca="1">IF($F95="-","","mkdir """&amp;O95&amp;""" &amp; """&amp;sc_setting!$F$6&amp;""" """&amp;O95&amp;"\"&amp;F95&amp;".lnk"" """&amp;B95&amp;"""")</f>
        <v>mkdir "%USERPROFILE%\AppData\Roaming\Microsoft\Windows\Start Menu\Programs\720_Utility_Other" &amp; "C:\codes\vbs\command\CreateShortcutFile.vbs" "%USERPROFILE%\AppData\Roaming\Microsoft\Windows\Start Menu\Programs\720_Utility_Other\TVClock（デスクトップ時計）.lnk" "C:\prg_exe\TVClock\TVClock.exe"</v>
      </c>
      <c r="N95" s="10" t="str">
        <f ca="1">IFERROR(VLOOKUP($E95,sc_setting!$E:$J,5,FALSE),"")</f>
        <v>720</v>
      </c>
      <c r="O95" s="31" t="str">
        <f ca="1">IF($A95="","",sc_setting!$F$3&amp;"\"&amp;N95&amp;"_"&amp;E95)</f>
        <v>%USERPROFILE%\AppData\Roaming\Microsoft\Windows\Start Menu\Programs\720_Utility_Other</v>
      </c>
      <c r="P95" s="31" t="str">
        <f>IF($G95="-","",""""&amp;sc_setting!$F$6&amp;""" """&amp;$U95&amp;""" """&amp;$B95&amp;"""")</f>
        <v/>
      </c>
      <c r="Q95" s="10" t="str">
        <f ca="1">IFERROR(VLOOKUP($E95,sc_setting!$E:$J,6,FALSE),"")</f>
        <v>72</v>
      </c>
      <c r="R95" s="31" t="str">
        <f t="shared" si="8"/>
        <v/>
      </c>
      <c r="S95" s="31" t="str">
        <f>IF(R95="","",COUNTIF(R$3:R95,R95))</f>
        <v/>
      </c>
      <c r="T95" s="31" t="str">
        <f t="shared" si="9"/>
        <v/>
      </c>
      <c r="U95" s="31" t="str">
        <f>IF($G95="-","",sc_setting!$F$4&amp;"\"&amp;T95&amp;".lnk")</f>
        <v/>
      </c>
      <c r="V95" s="31" t="str">
        <f>IF($H95="-","",""""&amp;sc_setting!$F$6&amp;""" """&amp;$W95&amp;""" """&amp;$B95&amp;"""")</f>
        <v/>
      </c>
      <c r="W95" s="31" t="str">
        <f>IF($H95="-","",sc_setting!$F$5&amp;"\"&amp;$H95&amp;".lnk")</f>
        <v/>
      </c>
      <c r="X95" s="8" t="s">
        <v>596</v>
      </c>
    </row>
    <row r="96" spans="1:24">
      <c r="A96" s="10" t="s">
        <v>313</v>
      </c>
      <c r="B96" s="10" t="s">
        <v>763</v>
      </c>
      <c r="C96" s="40" t="s">
        <v>580</v>
      </c>
      <c r="D96" s="34" t="s">
        <v>655</v>
      </c>
      <c r="E96" s="10" t="s">
        <v>194</v>
      </c>
      <c r="F96" s="10" t="s">
        <v>314</v>
      </c>
      <c r="G96" s="10" t="s">
        <v>139</v>
      </c>
      <c r="H96" s="10" t="s">
        <v>139</v>
      </c>
      <c r="I96" s="8" t="s">
        <v>596</v>
      </c>
      <c r="J96" s="10" t="str">
        <f t="shared" si="10"/>
        <v/>
      </c>
      <c r="K96" s="10" t="str">
        <f t="shared" si="7"/>
        <v/>
      </c>
      <c r="L96" s="8" t="s">
        <v>596</v>
      </c>
      <c r="M96" s="31" t="str">
        <f ca="1">IF($F96="-","","mkdir """&amp;O96&amp;""" &amp; """&amp;sc_setting!$F$6&amp;""" """&amp;O96&amp;"\"&amp;F96&amp;".lnk"" """&amp;B96&amp;"""")</f>
        <v>mkdir "%USERPROFILE%\AppData\Roaming\Microsoft\Windows\Start Menu\Programs\110_Common_Analyze" &amp; "C:\codes\vbs\command\CreateShortcutFile.vbs" "%USERPROFILE%\AppData\Roaming\Microsoft\Windows\Start Menu\Programs\110_Common_Analyze\UnDup（重複ファイル検索）.lnk" "C:\prg_exe\UnDup\UnDup.exe"</v>
      </c>
      <c r="N96" s="10" t="str">
        <f ca="1">IFERROR(VLOOKUP($E96,sc_setting!$E:$J,5,FALSE),"")</f>
        <v>110</v>
      </c>
      <c r="O96" s="31" t="str">
        <f ca="1">IF($A96="","",sc_setting!$F$3&amp;"\"&amp;N96&amp;"_"&amp;E96)</f>
        <v>%USERPROFILE%\AppData\Roaming\Microsoft\Windows\Start Menu\Programs\110_Common_Analyze</v>
      </c>
      <c r="P96" s="31" t="str">
        <f>IF($G96="-","",""""&amp;sc_setting!$F$6&amp;""" """&amp;$U96&amp;""" """&amp;$B96&amp;"""")</f>
        <v/>
      </c>
      <c r="Q96" s="10" t="str">
        <f ca="1">IFERROR(VLOOKUP($E96,sc_setting!$E:$J,6,FALSE),"")</f>
        <v>11</v>
      </c>
      <c r="R96" s="31" t="str">
        <f t="shared" si="8"/>
        <v/>
      </c>
      <c r="S96" s="31" t="str">
        <f>IF(R96="","",COUNTIF(R$3:R96,R96))</f>
        <v/>
      </c>
      <c r="T96" s="31" t="str">
        <f t="shared" si="9"/>
        <v/>
      </c>
      <c r="U96" s="31" t="str">
        <f>IF($G96="-","",sc_setting!$F$4&amp;"\"&amp;T96&amp;".lnk")</f>
        <v/>
      </c>
      <c r="V96" s="31" t="str">
        <f>IF($H96="-","",""""&amp;sc_setting!$F$6&amp;""" """&amp;$W96&amp;""" """&amp;$B96&amp;"""")</f>
        <v/>
      </c>
      <c r="W96" s="31" t="str">
        <f>IF($H96="-","",sc_setting!$F$5&amp;"\"&amp;$H96&amp;".lnk")</f>
        <v/>
      </c>
      <c r="X96" s="8" t="s">
        <v>596</v>
      </c>
    </row>
    <row r="97" spans="1:24">
      <c r="A97" s="10" t="s">
        <v>315</v>
      </c>
      <c r="B97" s="10" t="s">
        <v>764</v>
      </c>
      <c r="C97" s="40" t="s">
        <v>580</v>
      </c>
      <c r="D97" s="34" t="s">
        <v>655</v>
      </c>
      <c r="E97" s="10" t="s">
        <v>154</v>
      </c>
      <c r="F97" s="10" t="s">
        <v>316</v>
      </c>
      <c r="G97" s="10" t="s">
        <v>139</v>
      </c>
      <c r="H97" s="10" t="s">
        <v>139</v>
      </c>
      <c r="I97" s="8" t="s">
        <v>596</v>
      </c>
      <c r="J97" s="10" t="str">
        <f t="shared" si="10"/>
        <v/>
      </c>
      <c r="K97" s="10" t="str">
        <f t="shared" si="7"/>
        <v/>
      </c>
      <c r="L97" s="8" t="s">
        <v>596</v>
      </c>
      <c r="M97" s="31" t="str">
        <f ca="1">IF($F97="-","","mkdir """&amp;O97&amp;""" &amp; """&amp;sc_setting!$F$6&amp;""" """&amp;O97&amp;"\"&amp;F97&amp;".lnk"" """&amp;B97&amp;"""")</f>
        <v>mkdir "%USERPROFILE%\AppData\Roaming\Microsoft\Windows\Start Menu\Programs\720_Utility_Other" &amp; "C:\codes\vbs\command\CreateShortcutFile.vbs" "%USERPROFILE%\AppData\Roaming\Microsoft\Windows\Start Menu\Programs\720_Utility_Other\VbTimer（タイマー）.lnk" "C:\prg_exe\VbTimer\VbTimer.exe"</v>
      </c>
      <c r="N97" s="10" t="str">
        <f ca="1">IFERROR(VLOOKUP($E97,sc_setting!$E:$J,5,FALSE),"")</f>
        <v>720</v>
      </c>
      <c r="O97" s="31" t="str">
        <f ca="1">IF($A97="","",sc_setting!$F$3&amp;"\"&amp;N97&amp;"_"&amp;E97)</f>
        <v>%USERPROFILE%\AppData\Roaming\Microsoft\Windows\Start Menu\Programs\720_Utility_Other</v>
      </c>
      <c r="P97" s="31" t="str">
        <f>IF($G97="-","",""""&amp;sc_setting!$F$6&amp;""" """&amp;$U97&amp;""" """&amp;$B97&amp;"""")</f>
        <v/>
      </c>
      <c r="Q97" s="10" t="str">
        <f ca="1">IFERROR(VLOOKUP($E97,sc_setting!$E:$J,6,FALSE),"")</f>
        <v>72</v>
      </c>
      <c r="R97" s="31" t="str">
        <f t="shared" si="8"/>
        <v/>
      </c>
      <c r="S97" s="31" t="str">
        <f>IF(R97="","",COUNTIF(R$3:R97,R97))</f>
        <v/>
      </c>
      <c r="T97" s="31" t="str">
        <f t="shared" si="9"/>
        <v/>
      </c>
      <c r="U97" s="31" t="str">
        <f>IF($G97="-","",sc_setting!$F$4&amp;"\"&amp;T97&amp;".lnk")</f>
        <v/>
      </c>
      <c r="V97" s="31" t="str">
        <f>IF($H97="-","",""""&amp;sc_setting!$F$6&amp;""" """&amp;$W97&amp;""" """&amp;$B97&amp;"""")</f>
        <v/>
      </c>
      <c r="W97" s="31" t="str">
        <f>IF($H97="-","",sc_setting!$F$5&amp;"\"&amp;$H97&amp;".lnk")</f>
        <v/>
      </c>
      <c r="X97" s="8" t="s">
        <v>596</v>
      </c>
    </row>
    <row r="98" spans="1:24">
      <c r="A98" s="10" t="s">
        <v>317</v>
      </c>
      <c r="B98" s="10" t="s">
        <v>765</v>
      </c>
      <c r="C98" s="40" t="s">
        <v>580</v>
      </c>
      <c r="D98" s="34" t="s">
        <v>655</v>
      </c>
      <c r="E98" s="10" t="s">
        <v>154</v>
      </c>
      <c r="F98" s="10" t="s">
        <v>318</v>
      </c>
      <c r="G98" s="10" t="s">
        <v>139</v>
      </c>
      <c r="H98" s="10" t="s">
        <v>139</v>
      </c>
      <c r="I98" s="8" t="s">
        <v>596</v>
      </c>
      <c r="J98" s="10" t="str">
        <f t="shared" si="10"/>
        <v/>
      </c>
      <c r="K98" s="10" t="str">
        <f t="shared" si="7"/>
        <v/>
      </c>
      <c r="L98" s="8" t="s">
        <v>596</v>
      </c>
      <c r="M98" s="31" t="str">
        <f ca="1">IF($F98="-","","mkdir """&amp;O98&amp;""" &amp; """&amp;sc_setting!$F$6&amp;""" """&amp;O98&amp;"\"&amp;F98&amp;".lnk"" """&amp;B98&amp;"""")</f>
        <v>mkdir "%USERPROFILE%\AppData\Roaming\Microsoft\Windows\Start Menu\Programs\720_Utility_Other" &amp; "C:\codes\vbs\command\CreateShortcutFile.vbs" "%USERPROFILE%\AppData\Roaming\Microsoft\Windows\Start Menu\Programs\720_Utility_Other\VbWinPos（ウィンドウ位置記憶）.lnk" "C:\prg_exe\VbWinPos\VbWinPos.exe"</v>
      </c>
      <c r="N98" s="10" t="str">
        <f ca="1">IFERROR(VLOOKUP($E98,sc_setting!$E:$J,5,FALSE),"")</f>
        <v>720</v>
      </c>
      <c r="O98" s="31" t="str">
        <f ca="1">IF($A98="","",sc_setting!$F$3&amp;"\"&amp;N98&amp;"_"&amp;E98)</f>
        <v>%USERPROFILE%\AppData\Roaming\Microsoft\Windows\Start Menu\Programs\720_Utility_Other</v>
      </c>
      <c r="P98" s="31" t="str">
        <f>IF($G98="-","",""""&amp;sc_setting!$F$6&amp;""" """&amp;$U98&amp;""" """&amp;$B98&amp;"""")</f>
        <v/>
      </c>
      <c r="Q98" s="10" t="str">
        <f ca="1">IFERROR(VLOOKUP($E98,sc_setting!$E:$J,6,FALSE),"")</f>
        <v>72</v>
      </c>
      <c r="R98" s="31" t="str">
        <f t="shared" si="8"/>
        <v/>
      </c>
      <c r="S98" s="31" t="str">
        <f>IF(R98="","",COUNTIF(R$3:R98,R98))</f>
        <v/>
      </c>
      <c r="T98" s="31" t="str">
        <f t="shared" si="9"/>
        <v/>
      </c>
      <c r="U98" s="31" t="str">
        <f>IF($G98="-","",sc_setting!$F$4&amp;"\"&amp;T98&amp;".lnk")</f>
        <v/>
      </c>
      <c r="V98" s="31" t="str">
        <f>IF($H98="-","",""""&amp;sc_setting!$F$6&amp;""" """&amp;$W98&amp;""" """&amp;$B98&amp;"""")</f>
        <v/>
      </c>
      <c r="W98" s="31" t="str">
        <f>IF($H98="-","",sc_setting!$F$5&amp;"\"&amp;$H98&amp;".lnk")</f>
        <v/>
      </c>
      <c r="X98" s="8" t="s">
        <v>596</v>
      </c>
    </row>
    <row r="99" spans="1:24">
      <c r="A99" s="10" t="s">
        <v>319</v>
      </c>
      <c r="B99" s="10" t="s">
        <v>766</v>
      </c>
      <c r="C99" s="40" t="s">
        <v>580</v>
      </c>
      <c r="D99" s="34" t="s">
        <v>655</v>
      </c>
      <c r="E99" s="10" t="s">
        <v>214</v>
      </c>
      <c r="F99" s="10" t="s">
        <v>620</v>
      </c>
      <c r="G99" s="10" t="s">
        <v>139</v>
      </c>
      <c r="H99" s="10" t="s">
        <v>139</v>
      </c>
      <c r="I99" s="8" t="s">
        <v>596</v>
      </c>
      <c r="J99" s="10" t="str">
        <f t="shared" si="10"/>
        <v/>
      </c>
      <c r="K99" s="10" t="str">
        <f t="shared" si="7"/>
        <v/>
      </c>
      <c r="L99" s="8" t="s">
        <v>596</v>
      </c>
      <c r="M99" s="31" t="str">
        <f ca="1">IF($F99="-","","mkdir """&amp;O99&amp;""" &amp; """&amp;sc_setting!$F$6&amp;""" """&amp;O99&amp;"\"&amp;F99&amp;".lnk"" """&amp;B99&amp;"""")</f>
        <v>mkdir "%USERPROFILE%\AppData\Roaming\Microsoft\Windows\Start Menu\Programs\230_Doc_Edit" &amp; "C:\codes\vbs\command\CreateShortcutFile.vbs" "%USERPROFILE%\AppData\Roaming\Microsoft\Windows\Start Menu\Programs\230_Doc_Edit\Vim.lnk" "C:\prg_exe\Vim\gvim.exe"</v>
      </c>
      <c r="N99" s="10" t="str">
        <f ca="1">IFERROR(VLOOKUP($E99,sc_setting!$E:$J,5,FALSE),"")</f>
        <v>230</v>
      </c>
      <c r="O99" s="31" t="str">
        <f ca="1">IF($A99="","",sc_setting!$F$3&amp;"\"&amp;N99&amp;"_"&amp;E99)</f>
        <v>%USERPROFILE%\AppData\Roaming\Microsoft\Windows\Start Menu\Programs\230_Doc_Edit</v>
      </c>
      <c r="P99" s="31" t="str">
        <f>IF($G99="-","",""""&amp;sc_setting!$F$6&amp;""" """&amp;$U99&amp;""" """&amp;$B99&amp;"""")</f>
        <v/>
      </c>
      <c r="Q99" s="10" t="str">
        <f ca="1">IFERROR(VLOOKUP($E99,sc_setting!$E:$J,6,FALSE),"")</f>
        <v>23</v>
      </c>
      <c r="R99" s="31" t="str">
        <f t="shared" si="8"/>
        <v/>
      </c>
      <c r="S99" s="31" t="str">
        <f>IF(R99="","",COUNTIF(R$3:R99,R99))</f>
        <v/>
      </c>
      <c r="T99" s="31" t="str">
        <f t="shared" si="9"/>
        <v/>
      </c>
      <c r="U99" s="31" t="str">
        <f>IF($G99="-","",sc_setting!$F$4&amp;"\"&amp;T99&amp;".lnk")</f>
        <v/>
      </c>
      <c r="V99" s="31" t="str">
        <f>IF($H99="-","",""""&amp;sc_setting!$F$6&amp;""" """&amp;$W99&amp;""" """&amp;$B99&amp;"""")</f>
        <v/>
      </c>
      <c r="W99" s="31" t="str">
        <f>IF($H99="-","",sc_setting!$F$5&amp;"\"&amp;$H99&amp;".lnk")</f>
        <v/>
      </c>
      <c r="X99" s="8" t="s">
        <v>596</v>
      </c>
    </row>
    <row r="100" spans="1:24">
      <c r="A100" s="10" t="s">
        <v>320</v>
      </c>
      <c r="B100" s="10" t="s">
        <v>767</v>
      </c>
      <c r="C100" s="40" t="s">
        <v>580</v>
      </c>
      <c r="D100" s="34" t="s">
        <v>655</v>
      </c>
      <c r="E100" s="10" t="s">
        <v>214</v>
      </c>
      <c r="F100" s="10" t="s">
        <v>139</v>
      </c>
      <c r="G100" s="10" t="s">
        <v>139</v>
      </c>
      <c r="H100" s="10" t="s">
        <v>139</v>
      </c>
      <c r="I100" s="8" t="s">
        <v>596</v>
      </c>
      <c r="J100" s="10" t="str">
        <f t="shared" si="10"/>
        <v/>
      </c>
      <c r="K100" s="10" t="str">
        <f t="shared" ref="K100:K131" si="11">IF(OR($E100="-",COUNTIF(カテゴリ,E100)&gt;0),"","★NG★")</f>
        <v/>
      </c>
      <c r="L100" s="8" t="s">
        <v>596</v>
      </c>
      <c r="M100" s="31" t="str">
        <f>IF($F100="-","","mkdir """&amp;O100&amp;""" &amp; """&amp;sc_setting!$F$6&amp;""" """&amp;O100&amp;"\"&amp;F100&amp;".lnk"" """&amp;B100&amp;"""")</f>
        <v/>
      </c>
      <c r="N100" s="10" t="str">
        <f ca="1">IFERROR(VLOOKUP($E100,sc_setting!$E:$J,5,FALSE),"")</f>
        <v>230</v>
      </c>
      <c r="O100" s="31" t="str">
        <f ca="1">IF($A100="","",sc_setting!$F$3&amp;"\"&amp;N100&amp;"_"&amp;E100)</f>
        <v>%USERPROFILE%\AppData\Roaming\Microsoft\Windows\Start Menu\Programs\230_Doc_Edit</v>
      </c>
      <c r="P100" s="31" t="str">
        <f>IF($G100="-","",""""&amp;sc_setting!$F$6&amp;""" """&amp;$U100&amp;""" """&amp;$B100&amp;"""")</f>
        <v/>
      </c>
      <c r="Q100" s="10" t="str">
        <f ca="1">IFERROR(VLOOKUP($E100,sc_setting!$E:$J,6,FALSE),"")</f>
        <v>23</v>
      </c>
      <c r="R100" s="31" t="str">
        <f t="shared" ref="R100:R131" si="12">IF($G100="-","",Q100)</f>
        <v/>
      </c>
      <c r="S100" s="31" t="str">
        <f>IF(R100="","",COUNTIF(R$3:R100,R100))</f>
        <v/>
      </c>
      <c r="T100" s="31" t="str">
        <f t="shared" ref="T100:T131" si="13">IF($G100="-","",R100&amp;S100&amp;"_"&amp;G100)</f>
        <v/>
      </c>
      <c r="U100" s="31" t="str">
        <f>IF($G100="-","",sc_setting!$F$4&amp;"\"&amp;T100&amp;".lnk")</f>
        <v/>
      </c>
      <c r="V100" s="31" t="str">
        <f>IF($H100="-","",""""&amp;sc_setting!$F$6&amp;""" """&amp;$W100&amp;""" """&amp;$B100&amp;"""")</f>
        <v/>
      </c>
      <c r="W100" s="31" t="str">
        <f>IF($H100="-","",sc_setting!$F$5&amp;"\"&amp;$H100&amp;".lnk")</f>
        <v/>
      </c>
      <c r="X100" s="8" t="s">
        <v>596</v>
      </c>
    </row>
    <row r="101" spans="1:24">
      <c r="A101" s="10" t="s">
        <v>321</v>
      </c>
      <c r="B101" s="10" t="s">
        <v>768</v>
      </c>
      <c r="C101" s="40" t="s">
        <v>580</v>
      </c>
      <c r="D101" s="34" t="s">
        <v>655</v>
      </c>
      <c r="E101" s="10" t="s">
        <v>214</v>
      </c>
      <c r="F101" s="10" t="s">
        <v>621</v>
      </c>
      <c r="G101" s="10" t="s">
        <v>139</v>
      </c>
      <c r="H101" s="10" t="s">
        <v>139</v>
      </c>
      <c r="I101" s="8" t="s">
        <v>596</v>
      </c>
      <c r="J101" s="10" t="str">
        <f t="shared" si="10"/>
        <v/>
      </c>
      <c r="K101" s="10" t="str">
        <f t="shared" si="11"/>
        <v/>
      </c>
      <c r="L101" s="8" t="s">
        <v>596</v>
      </c>
      <c r="M101" s="31" t="str">
        <f ca="1">IF($F101="-","","mkdir """&amp;O101&amp;""" &amp; """&amp;sc_setting!$F$6&amp;""" """&amp;O101&amp;"\"&amp;F101&amp;".lnk"" """&amp;B101&amp;"""")</f>
        <v>mkdir "%USERPROFILE%\AppData\Roaming\Microsoft\Windows\Start Menu\Programs\230_Doc_Edit" &amp; "C:\codes\vbs\command\CreateShortcutFile.vbs" "%USERPROFILE%\AppData\Roaming\Microsoft\Windows\Start Menu\Programs\230_Doc_Edit\VSCode.lnk" "C:\prg_exe\VSCode\Code.exe"</v>
      </c>
      <c r="N101" s="10" t="str">
        <f ca="1">IFERROR(VLOOKUP($E101,sc_setting!$E:$J,5,FALSE),"")</f>
        <v>230</v>
      </c>
      <c r="O101" s="31" t="str">
        <f ca="1">IF($A101="","",sc_setting!$F$3&amp;"\"&amp;N101&amp;"_"&amp;E101)</f>
        <v>%USERPROFILE%\AppData\Roaming\Microsoft\Windows\Start Menu\Programs\230_Doc_Edit</v>
      </c>
      <c r="P101" s="31" t="str">
        <f>IF($G101="-","",""""&amp;sc_setting!$F$6&amp;""" """&amp;$U101&amp;""" """&amp;$B101&amp;"""")</f>
        <v/>
      </c>
      <c r="Q101" s="10" t="str">
        <f ca="1">IFERROR(VLOOKUP($E101,sc_setting!$E:$J,6,FALSE),"")</f>
        <v>23</v>
      </c>
      <c r="R101" s="31" t="str">
        <f t="shared" si="12"/>
        <v/>
      </c>
      <c r="S101" s="31" t="str">
        <f>IF(R101="","",COUNTIF(R$3:R101,R101))</f>
        <v/>
      </c>
      <c r="T101" s="31" t="str">
        <f t="shared" si="13"/>
        <v/>
      </c>
      <c r="U101" s="31" t="str">
        <f>IF($G101="-","",sc_setting!$F$4&amp;"\"&amp;T101&amp;".lnk")</f>
        <v/>
      </c>
      <c r="V101" s="31" t="str">
        <f>IF($H101="-","",""""&amp;sc_setting!$F$6&amp;""" """&amp;$W101&amp;""" """&amp;$B101&amp;"""")</f>
        <v/>
      </c>
      <c r="W101" s="31" t="str">
        <f>IF($H101="-","",sc_setting!$F$5&amp;"\"&amp;$H101&amp;".lnk")</f>
        <v/>
      </c>
      <c r="X101" s="8" t="s">
        <v>596</v>
      </c>
    </row>
    <row r="102" spans="1:24">
      <c r="A102" s="10" t="s">
        <v>322</v>
      </c>
      <c r="B102" s="10" t="s">
        <v>769</v>
      </c>
      <c r="C102" s="40" t="s">
        <v>580</v>
      </c>
      <c r="D102" s="34" t="s">
        <v>655</v>
      </c>
      <c r="E102" s="10" t="s">
        <v>137</v>
      </c>
      <c r="F102" s="10" t="s">
        <v>323</v>
      </c>
      <c r="G102" s="10" t="s">
        <v>139</v>
      </c>
      <c r="H102" s="10" t="s">
        <v>139</v>
      </c>
      <c r="I102" s="8" t="s">
        <v>596</v>
      </c>
      <c r="J102" s="10" t="str">
        <f t="shared" si="10"/>
        <v/>
      </c>
      <c r="K102" s="10" t="str">
        <f t="shared" si="11"/>
        <v/>
      </c>
      <c r="L102" s="8" t="s">
        <v>596</v>
      </c>
      <c r="M102" s="31" t="str">
        <f ca="1">IF($F102="-","","mkdir """&amp;O102&amp;""" &amp; """&amp;sc_setting!$F$6&amp;""" """&amp;O102&amp;"\"&amp;F102&amp;".lnk"" """&amp;B102&amp;"""")</f>
        <v>mkdir "%USERPROFILE%\AppData\Roaming\Microsoft\Windows\Start Menu\Programs\130_Common_Edit" &amp; "C:\codes\vbs\command\CreateShortcutFile.vbs" "%USERPROFILE%\AppData\Roaming\Microsoft\Windows\Start Menu\Programs\130_Common_Edit\Win32DiskImager（イメージ書込み）.lnk" "C:\prg_exe\Win32DiskImager\Win32DiskImager.exe"</v>
      </c>
      <c r="N102" s="10" t="str">
        <f ca="1">IFERROR(VLOOKUP($E102,sc_setting!$E:$J,5,FALSE),"")</f>
        <v>130</v>
      </c>
      <c r="O102" s="31" t="str">
        <f ca="1">IF($A102="","",sc_setting!$F$3&amp;"\"&amp;N102&amp;"_"&amp;E102)</f>
        <v>%USERPROFILE%\AppData\Roaming\Microsoft\Windows\Start Menu\Programs\130_Common_Edit</v>
      </c>
      <c r="P102" s="31" t="str">
        <f>IF($G102="-","",""""&amp;sc_setting!$F$6&amp;""" """&amp;$U102&amp;""" """&amp;$B102&amp;"""")</f>
        <v/>
      </c>
      <c r="Q102" s="10" t="str">
        <f ca="1">IFERROR(VLOOKUP($E102,sc_setting!$E:$J,6,FALSE),"")</f>
        <v>13</v>
      </c>
      <c r="R102" s="31" t="str">
        <f t="shared" si="12"/>
        <v/>
      </c>
      <c r="S102" s="31" t="str">
        <f>IF(R102="","",COUNTIF(R$3:R102,R102))</f>
        <v/>
      </c>
      <c r="T102" s="31" t="str">
        <f t="shared" si="13"/>
        <v/>
      </c>
      <c r="U102" s="31" t="str">
        <f>IF($G102="-","",sc_setting!$F$4&amp;"\"&amp;T102&amp;".lnk")</f>
        <v/>
      </c>
      <c r="V102" s="31" t="str">
        <f>IF($H102="-","",""""&amp;sc_setting!$F$6&amp;""" """&amp;$W102&amp;""" """&amp;$B102&amp;"""")</f>
        <v/>
      </c>
      <c r="W102" s="31" t="str">
        <f>IF($H102="-","",sc_setting!$F$5&amp;"\"&amp;$H102&amp;".lnk")</f>
        <v/>
      </c>
      <c r="X102" s="8" t="s">
        <v>596</v>
      </c>
    </row>
    <row r="103" spans="1:24">
      <c r="A103" s="10" t="s">
        <v>324</v>
      </c>
      <c r="B103" s="10" t="s">
        <v>770</v>
      </c>
      <c r="C103" s="40" t="s">
        <v>580</v>
      </c>
      <c r="D103" s="34" t="s">
        <v>655</v>
      </c>
      <c r="E103" s="10" t="s">
        <v>165</v>
      </c>
      <c r="F103" s="10" t="s">
        <v>325</v>
      </c>
      <c r="G103" s="10" t="s">
        <v>139</v>
      </c>
      <c r="H103" s="10" t="s">
        <v>139</v>
      </c>
      <c r="I103" s="8" t="s">
        <v>596</v>
      </c>
      <c r="J103" s="10" t="str">
        <f t="shared" si="10"/>
        <v/>
      </c>
      <c r="K103" s="10" t="str">
        <f t="shared" si="11"/>
        <v/>
      </c>
      <c r="L103" s="8" t="s">
        <v>596</v>
      </c>
      <c r="M103" s="31" t="str">
        <f ca="1">IF($F103="-","","mkdir """&amp;O103&amp;""" &amp; """&amp;sc_setting!$F$6&amp;""" """&amp;O103&amp;"\"&amp;F103&amp;".lnk"" """&amp;B103&amp;"""")</f>
        <v>mkdir "%USERPROFILE%\AppData\Roaming\Microsoft\Windows\Start Menu\Programs\710_Utility_System" &amp; "C:\codes\vbs\command\CreateShortcutFile.vbs" "%USERPROFILE%\AppData\Roaming\Microsoft\Windows\Start Menu\Programs\710_Utility_System\WinaeroTweaker（Windows設定カスタマイズ）.lnk" "C:\prg_exe\WinaeroTweaker\WinaeroTweaker.exe"</v>
      </c>
      <c r="N103" s="10" t="str">
        <f ca="1">IFERROR(VLOOKUP($E103,sc_setting!$E:$J,5,FALSE),"")</f>
        <v>710</v>
      </c>
      <c r="O103" s="31" t="str">
        <f ca="1">IF($A103="","",sc_setting!$F$3&amp;"\"&amp;N103&amp;"_"&amp;E103)</f>
        <v>%USERPROFILE%\AppData\Roaming\Microsoft\Windows\Start Menu\Programs\710_Utility_System</v>
      </c>
      <c r="P103" s="31" t="str">
        <f>IF($G103="-","",""""&amp;sc_setting!$F$6&amp;""" """&amp;$U103&amp;""" """&amp;$B103&amp;"""")</f>
        <v/>
      </c>
      <c r="Q103" s="10" t="str">
        <f ca="1">IFERROR(VLOOKUP($E103,sc_setting!$E:$J,6,FALSE),"")</f>
        <v>71</v>
      </c>
      <c r="R103" s="31" t="str">
        <f t="shared" si="12"/>
        <v/>
      </c>
      <c r="S103" s="31" t="str">
        <f>IF(R103="","",COUNTIF(R$3:R103,R103))</f>
        <v/>
      </c>
      <c r="T103" s="31" t="str">
        <f t="shared" si="13"/>
        <v/>
      </c>
      <c r="U103" s="31" t="str">
        <f>IF($G103="-","",sc_setting!$F$4&amp;"\"&amp;T103&amp;".lnk")</f>
        <v/>
      </c>
      <c r="V103" s="31" t="str">
        <f>IF($H103="-","",""""&amp;sc_setting!$F$6&amp;""" """&amp;$W103&amp;""" """&amp;$B103&amp;"""")</f>
        <v/>
      </c>
      <c r="W103" s="31" t="str">
        <f>IF($H103="-","",sc_setting!$F$5&amp;"\"&amp;$H103&amp;".lnk")</f>
        <v/>
      </c>
      <c r="X103" s="8" t="s">
        <v>596</v>
      </c>
    </row>
    <row r="104" spans="1:24">
      <c r="A104" s="10" t="s">
        <v>70</v>
      </c>
      <c r="B104" s="10" t="s">
        <v>771</v>
      </c>
      <c r="C104" s="40" t="s">
        <v>580</v>
      </c>
      <c r="D104" s="34" t="s">
        <v>655</v>
      </c>
      <c r="E104" s="10" t="s">
        <v>214</v>
      </c>
      <c r="F104" s="10" t="s">
        <v>622</v>
      </c>
      <c r="G104" s="10" t="s">
        <v>139</v>
      </c>
      <c r="H104" s="10" t="s">
        <v>139</v>
      </c>
      <c r="I104" s="8" t="s">
        <v>596</v>
      </c>
      <c r="J104" s="10" t="str">
        <f t="shared" si="10"/>
        <v/>
      </c>
      <c r="K104" s="10" t="str">
        <f t="shared" si="11"/>
        <v/>
      </c>
      <c r="L104" s="8" t="s">
        <v>596</v>
      </c>
      <c r="M104" s="31" t="str">
        <f ca="1">IF($F104="-","","mkdir """&amp;O104&amp;""" &amp; """&amp;sc_setting!$F$6&amp;""" """&amp;O104&amp;"\"&amp;F104&amp;".lnk"" """&amp;B104&amp;"""")</f>
        <v>mkdir "%USERPROFILE%\AppData\Roaming\Microsoft\Windows\Start Menu\Programs\230_Doc_Edit" &amp; "C:\codes\vbs\command\CreateShortcutFile.vbs" "%USERPROFILE%\AppData\Roaming\Microsoft\Windows\Start Menu\Programs\230_Doc_Edit\WinMerge.lnk" "C:\prg_exe\WinMerge\WinMergeU.exe"</v>
      </c>
      <c r="N104" s="10" t="str">
        <f ca="1">IFERROR(VLOOKUP($E104,sc_setting!$E:$J,5,FALSE),"")</f>
        <v>230</v>
      </c>
      <c r="O104" s="31" t="str">
        <f ca="1">IF($A104="","",sc_setting!$F$3&amp;"\"&amp;N104&amp;"_"&amp;E104)</f>
        <v>%USERPROFILE%\AppData\Roaming\Microsoft\Windows\Start Menu\Programs\230_Doc_Edit</v>
      </c>
      <c r="P104" s="31" t="str">
        <f>IF($G104="-","",""""&amp;sc_setting!$F$6&amp;""" """&amp;$U104&amp;""" """&amp;$B104&amp;"""")</f>
        <v/>
      </c>
      <c r="Q104" s="10" t="str">
        <f ca="1">IFERROR(VLOOKUP($E104,sc_setting!$E:$J,6,FALSE),"")</f>
        <v>23</v>
      </c>
      <c r="R104" s="31" t="str">
        <f t="shared" si="12"/>
        <v/>
      </c>
      <c r="S104" s="31" t="str">
        <f>IF(R104="","",COUNTIF(R$3:R104,R104))</f>
        <v/>
      </c>
      <c r="T104" s="31" t="str">
        <f t="shared" si="13"/>
        <v/>
      </c>
      <c r="U104" s="31" t="str">
        <f>IF($G104="-","",sc_setting!$F$4&amp;"\"&amp;T104&amp;".lnk")</f>
        <v/>
      </c>
      <c r="V104" s="31" t="str">
        <f>IF($H104="-","",""""&amp;sc_setting!$F$6&amp;""" """&amp;$W104&amp;""" """&amp;$B104&amp;"""")</f>
        <v/>
      </c>
      <c r="W104" s="31" t="str">
        <f>IF($H104="-","",sc_setting!$F$5&amp;"\"&amp;$H104&amp;".lnk")</f>
        <v/>
      </c>
      <c r="X104" s="8" t="s">
        <v>596</v>
      </c>
    </row>
    <row r="105" spans="1:24">
      <c r="A105" s="10" t="s">
        <v>326</v>
      </c>
      <c r="B105" s="10" t="s">
        <v>772</v>
      </c>
      <c r="C105" s="40" t="s">
        <v>580</v>
      </c>
      <c r="D105" s="34" t="s">
        <v>655</v>
      </c>
      <c r="E105" s="10" t="s">
        <v>141</v>
      </c>
      <c r="F105" s="10" t="s">
        <v>623</v>
      </c>
      <c r="G105" s="10" t="s">
        <v>139</v>
      </c>
      <c r="H105" s="10" t="s">
        <v>139</v>
      </c>
      <c r="I105" s="8" t="s">
        <v>596</v>
      </c>
      <c r="J105" s="10" t="str">
        <f t="shared" si="10"/>
        <v/>
      </c>
      <c r="K105" s="10" t="str">
        <f t="shared" si="11"/>
        <v/>
      </c>
      <c r="L105" s="8" t="s">
        <v>596</v>
      </c>
      <c r="M105" s="31" t="str">
        <f ca="1">IF($F105="-","","mkdir """&amp;O105&amp;""" &amp; """&amp;sc_setting!$F$6&amp;""" """&amp;O105&amp;"\"&amp;F105&amp;".lnk"" """&amp;B105&amp;"""")</f>
        <v>mkdir "%USERPROFILE%\AppData\Roaming\Microsoft\Windows\Start Menu\Programs\220_Doc_View" &amp; "C:\codes\vbs\command\CreateShortcutFile.vbs" "%USERPROFILE%\AppData\Roaming\Microsoft\Windows\Start Menu\Programs\220_Doc_View\WinSCP.lnk" "C:\prg_exe\WinSCP\WinSCP.exe"</v>
      </c>
      <c r="N105" s="10" t="str">
        <f ca="1">IFERROR(VLOOKUP($E105,sc_setting!$E:$J,5,FALSE),"")</f>
        <v>220</v>
      </c>
      <c r="O105" s="31" t="str">
        <f ca="1">IF($A105="","",sc_setting!$F$3&amp;"\"&amp;N105&amp;"_"&amp;E105)</f>
        <v>%USERPROFILE%\AppData\Roaming\Microsoft\Windows\Start Menu\Programs\220_Doc_View</v>
      </c>
      <c r="P105" s="31" t="str">
        <f>IF($G105="-","",""""&amp;sc_setting!$F$6&amp;""" """&amp;$U105&amp;""" """&amp;$B105&amp;"""")</f>
        <v/>
      </c>
      <c r="Q105" s="10" t="str">
        <f ca="1">IFERROR(VLOOKUP($E105,sc_setting!$E:$J,6,FALSE),"")</f>
        <v>22</v>
      </c>
      <c r="R105" s="31" t="str">
        <f t="shared" si="12"/>
        <v/>
      </c>
      <c r="S105" s="31" t="str">
        <f>IF(R105="","",COUNTIF(R$3:R105,R105))</f>
        <v/>
      </c>
      <c r="T105" s="31" t="str">
        <f t="shared" si="13"/>
        <v/>
      </c>
      <c r="U105" s="31" t="str">
        <f>IF($G105="-","",sc_setting!$F$4&amp;"\"&amp;T105&amp;".lnk")</f>
        <v/>
      </c>
      <c r="V105" s="31" t="str">
        <f>IF($H105="-","",""""&amp;sc_setting!$F$6&amp;""" """&amp;$W105&amp;""" """&amp;$B105&amp;"""")</f>
        <v/>
      </c>
      <c r="W105" s="31" t="str">
        <f>IF($H105="-","",sc_setting!$F$5&amp;"\"&amp;$H105&amp;".lnk")</f>
        <v/>
      </c>
      <c r="X105" s="8" t="s">
        <v>596</v>
      </c>
    </row>
    <row r="106" spans="1:24">
      <c r="A106" s="10" t="s">
        <v>327</v>
      </c>
      <c r="B106" s="10" t="s">
        <v>773</v>
      </c>
      <c r="C106" s="40" t="s">
        <v>580</v>
      </c>
      <c r="D106" s="34" t="s">
        <v>655</v>
      </c>
      <c r="E106" s="10" t="s">
        <v>154</v>
      </c>
      <c r="F106" s="10" t="s">
        <v>328</v>
      </c>
      <c r="G106" s="10" t="s">
        <v>139</v>
      </c>
      <c r="H106" s="10" t="s">
        <v>139</v>
      </c>
      <c r="I106" s="8" t="s">
        <v>596</v>
      </c>
      <c r="J106" s="10" t="str">
        <f t="shared" si="10"/>
        <v/>
      </c>
      <c r="K106" s="10" t="str">
        <f t="shared" si="11"/>
        <v/>
      </c>
      <c r="L106" s="8" t="s">
        <v>596</v>
      </c>
      <c r="M106" s="31" t="str">
        <f ca="1">IF($F106="-","","mkdir """&amp;O106&amp;""" &amp; """&amp;sc_setting!$F$6&amp;""" """&amp;O106&amp;"\"&amp;F106&amp;".lnk"" """&amp;B106&amp;"""")</f>
        <v>mkdir "%USERPROFILE%\AppData\Roaming\Microsoft\Windows\Start Menu\Programs\720_Utility_Other" &amp; "C:\codes\vbs\command\CreateShortcutFile.vbs" "%USERPROFILE%\AppData\Roaming\Microsoft\Windows\Start Menu\Programs\720_Utility_Other\WinShot（スクリーンショット）.lnk" "C:\prg_exe\WinShot\WinShot.exe"</v>
      </c>
      <c r="N106" s="10" t="str">
        <f ca="1">IFERROR(VLOOKUP($E106,sc_setting!$E:$J,5,FALSE),"")</f>
        <v>720</v>
      </c>
      <c r="O106" s="31" t="str">
        <f ca="1">IF($A106="","",sc_setting!$F$3&amp;"\"&amp;N106&amp;"_"&amp;E106)</f>
        <v>%USERPROFILE%\AppData\Roaming\Microsoft\Windows\Start Menu\Programs\720_Utility_Other</v>
      </c>
      <c r="P106" s="31" t="str">
        <f>IF($G106="-","",""""&amp;sc_setting!$F$6&amp;""" """&amp;$U106&amp;""" """&amp;$B106&amp;"""")</f>
        <v/>
      </c>
      <c r="Q106" s="10" t="str">
        <f ca="1">IFERROR(VLOOKUP($E106,sc_setting!$E:$J,6,FALSE),"")</f>
        <v>72</v>
      </c>
      <c r="R106" s="31" t="str">
        <f t="shared" si="12"/>
        <v/>
      </c>
      <c r="S106" s="31" t="str">
        <f>IF(R106="","",COUNTIF(R$3:R106,R106))</f>
        <v/>
      </c>
      <c r="T106" s="31" t="str">
        <f t="shared" si="13"/>
        <v/>
      </c>
      <c r="U106" s="31" t="str">
        <f>IF($G106="-","",sc_setting!$F$4&amp;"\"&amp;T106&amp;".lnk")</f>
        <v/>
      </c>
      <c r="V106" s="31" t="str">
        <f>IF($H106="-","",""""&amp;sc_setting!$F$6&amp;""" """&amp;$W106&amp;""" """&amp;$B106&amp;"""")</f>
        <v/>
      </c>
      <c r="W106" s="31" t="str">
        <f>IF($H106="-","",sc_setting!$F$5&amp;"\"&amp;$H106&amp;".lnk")</f>
        <v/>
      </c>
      <c r="X106" s="8" t="s">
        <v>596</v>
      </c>
    </row>
    <row r="107" spans="1:24">
      <c r="A107" s="10" t="s">
        <v>329</v>
      </c>
      <c r="B107" s="10" t="s">
        <v>774</v>
      </c>
      <c r="C107" s="40" t="s">
        <v>580</v>
      </c>
      <c r="D107" s="34" t="s">
        <v>655</v>
      </c>
      <c r="E107" s="10" t="s">
        <v>154</v>
      </c>
      <c r="F107" s="10" t="s">
        <v>330</v>
      </c>
      <c r="G107" s="10" t="s">
        <v>139</v>
      </c>
      <c r="H107" s="10" t="s">
        <v>139</v>
      </c>
      <c r="I107" s="8" t="s">
        <v>596</v>
      </c>
      <c r="J107" s="10" t="str">
        <f t="shared" si="10"/>
        <v/>
      </c>
      <c r="K107" s="10" t="str">
        <f t="shared" si="11"/>
        <v/>
      </c>
      <c r="L107" s="8" t="s">
        <v>596</v>
      </c>
      <c r="M107" s="31" t="str">
        <f ca="1">IF($F107="-","","mkdir """&amp;O107&amp;""" &amp; """&amp;sc_setting!$F$6&amp;""" """&amp;O107&amp;"\"&amp;F107&amp;".lnk"" """&amp;B107&amp;"""")</f>
        <v>mkdir "%USERPROFILE%\AppData\Roaming\Microsoft\Windows\Start Menu\Programs\720_Utility_Other" &amp; "C:\codes\vbs\command\CreateShortcutFile.vbs" "%USERPROFILE%\AppData\Roaming\Microsoft\Windows\Start Menu\Programs\720_Utility_Other\WinSplitRevolution（ウィンドウ配置）.lnk" "C:\prg_exe\WinSplitRevolution\WinSplit.exe"</v>
      </c>
      <c r="N107" s="10" t="str">
        <f ca="1">IFERROR(VLOOKUP($E107,sc_setting!$E:$J,5,FALSE),"")</f>
        <v>720</v>
      </c>
      <c r="O107" s="31" t="str">
        <f ca="1">IF($A107="","",sc_setting!$F$3&amp;"\"&amp;N107&amp;"_"&amp;E107)</f>
        <v>%USERPROFILE%\AppData\Roaming\Microsoft\Windows\Start Menu\Programs\720_Utility_Other</v>
      </c>
      <c r="P107" s="31" t="str">
        <f>IF($G107="-","",""""&amp;sc_setting!$F$6&amp;""" """&amp;$U107&amp;""" """&amp;$B107&amp;"""")</f>
        <v/>
      </c>
      <c r="Q107" s="10" t="str">
        <f ca="1">IFERROR(VLOOKUP($E107,sc_setting!$E:$J,6,FALSE),"")</f>
        <v>72</v>
      </c>
      <c r="R107" s="31" t="str">
        <f t="shared" si="12"/>
        <v/>
      </c>
      <c r="S107" s="31" t="str">
        <f>IF(R107="","",COUNTIF(R$3:R107,R107))</f>
        <v/>
      </c>
      <c r="T107" s="31" t="str">
        <f t="shared" si="13"/>
        <v/>
      </c>
      <c r="U107" s="31" t="str">
        <f>IF($G107="-","",sc_setting!$F$4&amp;"\"&amp;T107&amp;".lnk")</f>
        <v/>
      </c>
      <c r="V107" s="31" t="str">
        <f>IF($H107="-","",""""&amp;sc_setting!$F$6&amp;""" """&amp;$W107&amp;""" """&amp;$B107&amp;"""")</f>
        <v/>
      </c>
      <c r="W107" s="31" t="str">
        <f>IF($H107="-","",sc_setting!$F$5&amp;"\"&amp;$H107&amp;".lnk")</f>
        <v/>
      </c>
      <c r="X107" s="8" t="s">
        <v>596</v>
      </c>
    </row>
    <row r="108" spans="1:24">
      <c r="A108" s="10" t="s">
        <v>331</v>
      </c>
      <c r="B108" s="10" t="s">
        <v>139</v>
      </c>
      <c r="C108" s="40" t="s">
        <v>580</v>
      </c>
      <c r="D108" s="34" t="s">
        <v>655</v>
      </c>
      <c r="E108" s="10" t="s">
        <v>214</v>
      </c>
      <c r="F108" s="10" t="s">
        <v>624</v>
      </c>
      <c r="G108" s="10" t="s">
        <v>139</v>
      </c>
      <c r="H108" s="10" t="s">
        <v>139</v>
      </c>
      <c r="I108" s="8" t="s">
        <v>596</v>
      </c>
      <c r="J108" s="10" t="str">
        <f t="shared" si="10"/>
        <v/>
      </c>
      <c r="K108" s="10" t="str">
        <f t="shared" si="11"/>
        <v/>
      </c>
      <c r="L108" s="8" t="s">
        <v>596</v>
      </c>
      <c r="M108" s="31" t="str">
        <f ca="1">IF($F108="-","","mkdir """&amp;O108&amp;""" &amp; """&amp;sc_setting!$F$6&amp;""" """&amp;O108&amp;"\"&amp;F108&amp;".lnk"" """&amp;B108&amp;"""")</f>
        <v>mkdir "%USERPROFILE%\AppData\Roaming\Microsoft\Windows\Start Menu\Programs\230_Doc_Edit" &amp; "C:\codes\vbs\command\CreateShortcutFile.vbs" "%USERPROFILE%\AppData\Roaming\Microsoft\Windows\Start Menu\Programs\230_Doc_Edit\xdoc2txt.lnk" "-"</v>
      </c>
      <c r="N108" s="10" t="str">
        <f ca="1">IFERROR(VLOOKUP($E108,sc_setting!$E:$J,5,FALSE),"")</f>
        <v>230</v>
      </c>
      <c r="O108" s="31" t="str">
        <f ca="1">IF($A108="","",sc_setting!$F$3&amp;"\"&amp;N108&amp;"_"&amp;E108)</f>
        <v>%USERPROFILE%\AppData\Roaming\Microsoft\Windows\Start Menu\Programs\230_Doc_Edit</v>
      </c>
      <c r="P108" s="31" t="str">
        <f>IF($G108="-","",""""&amp;sc_setting!$F$6&amp;""" """&amp;$U108&amp;""" """&amp;$B108&amp;"""")</f>
        <v/>
      </c>
      <c r="Q108" s="10" t="str">
        <f ca="1">IFERROR(VLOOKUP($E108,sc_setting!$E:$J,6,FALSE),"")</f>
        <v>23</v>
      </c>
      <c r="R108" s="31" t="str">
        <f t="shared" si="12"/>
        <v/>
      </c>
      <c r="S108" s="31" t="str">
        <f>IF(R108="","",COUNTIF(R$3:R108,R108))</f>
        <v/>
      </c>
      <c r="T108" s="31" t="str">
        <f t="shared" si="13"/>
        <v/>
      </c>
      <c r="U108" s="31" t="str">
        <f>IF($G108="-","",sc_setting!$F$4&amp;"\"&amp;T108&amp;".lnk")</f>
        <v/>
      </c>
      <c r="V108" s="31" t="str">
        <f>IF($H108="-","",""""&amp;sc_setting!$F$6&amp;""" """&amp;$W108&amp;""" """&amp;$B108&amp;"""")</f>
        <v/>
      </c>
      <c r="W108" s="31" t="str">
        <f>IF($H108="-","",sc_setting!$F$5&amp;"\"&amp;$H108&amp;".lnk")</f>
        <v/>
      </c>
      <c r="X108" s="8" t="s">
        <v>596</v>
      </c>
    </row>
    <row r="109" spans="1:24">
      <c r="A109" s="10" t="s">
        <v>332</v>
      </c>
      <c r="B109" s="10" t="s">
        <v>775</v>
      </c>
      <c r="C109" s="40" t="s">
        <v>580</v>
      </c>
      <c r="D109" s="34" t="s">
        <v>655</v>
      </c>
      <c r="E109" s="10" t="s">
        <v>141</v>
      </c>
      <c r="F109" s="10" t="s">
        <v>625</v>
      </c>
      <c r="G109" s="10" t="s">
        <v>139</v>
      </c>
      <c r="H109" s="10" t="s">
        <v>139</v>
      </c>
      <c r="I109" s="8" t="s">
        <v>596</v>
      </c>
      <c r="J109" s="10" t="str">
        <f t="shared" si="10"/>
        <v/>
      </c>
      <c r="K109" s="10" t="str">
        <f t="shared" si="11"/>
        <v/>
      </c>
      <c r="L109" s="8" t="s">
        <v>596</v>
      </c>
      <c r="M109" s="31" t="str">
        <f ca="1">IF($F109="-","","mkdir """&amp;O109&amp;""" &amp; """&amp;sc_setting!$F$6&amp;""" """&amp;O109&amp;"\"&amp;F109&amp;".lnk"" """&amp;B109&amp;"""")</f>
        <v>mkdir "%USERPROFILE%\AppData\Roaming\Microsoft\Windows\Start Menu\Programs\220_Doc_View" &amp; "C:\codes\vbs\command\CreateShortcutFile.vbs" "%USERPROFILE%\AppData\Roaming\Microsoft\Windows\Start Menu\Programs\220_Doc_View\X-Finder.lnk" "C:\prg_exe\X-Finder\XF.exe"</v>
      </c>
      <c r="N109" s="10" t="str">
        <f ca="1">IFERROR(VLOOKUP($E109,sc_setting!$E:$J,5,FALSE),"")</f>
        <v>220</v>
      </c>
      <c r="O109" s="31" t="str">
        <f ca="1">IF($A109="","",sc_setting!$F$3&amp;"\"&amp;N109&amp;"_"&amp;E109)</f>
        <v>%USERPROFILE%\AppData\Roaming\Microsoft\Windows\Start Menu\Programs\220_Doc_View</v>
      </c>
      <c r="P109" s="31" t="str">
        <f>IF($G109="-","",""""&amp;sc_setting!$F$6&amp;""" """&amp;$U109&amp;""" """&amp;$B109&amp;"""")</f>
        <v/>
      </c>
      <c r="Q109" s="10" t="str">
        <f ca="1">IFERROR(VLOOKUP($E109,sc_setting!$E:$J,6,FALSE),"")</f>
        <v>22</v>
      </c>
      <c r="R109" s="31" t="str">
        <f t="shared" si="12"/>
        <v/>
      </c>
      <c r="S109" s="31" t="str">
        <f>IF(R109="","",COUNTIF(R$3:R109,R109))</f>
        <v/>
      </c>
      <c r="T109" s="31" t="str">
        <f t="shared" si="13"/>
        <v/>
      </c>
      <c r="U109" s="31" t="str">
        <f>IF($G109="-","",sc_setting!$F$4&amp;"\"&amp;T109&amp;".lnk")</f>
        <v/>
      </c>
      <c r="V109" s="31" t="str">
        <f>IF($H109="-","",""""&amp;sc_setting!$F$6&amp;""" """&amp;$W109&amp;""" """&amp;$B109&amp;"""")</f>
        <v/>
      </c>
      <c r="W109" s="31" t="str">
        <f>IF($H109="-","",sc_setting!$F$5&amp;"\"&amp;$H109&amp;".lnk")</f>
        <v/>
      </c>
      <c r="X109" s="8" t="s">
        <v>596</v>
      </c>
    </row>
    <row r="110" spans="1:24">
      <c r="A110" s="10" t="s">
        <v>513</v>
      </c>
      <c r="B110" s="10" t="s">
        <v>776</v>
      </c>
      <c r="C110" s="40" t="s">
        <v>580</v>
      </c>
      <c r="D110" s="34" t="s">
        <v>655</v>
      </c>
      <c r="E110" s="10" t="s">
        <v>266</v>
      </c>
      <c r="F110" s="10" t="s">
        <v>514</v>
      </c>
      <c r="G110" s="10" t="s">
        <v>139</v>
      </c>
      <c r="H110" s="10" t="s">
        <v>139</v>
      </c>
      <c r="I110" s="8" t="s">
        <v>596</v>
      </c>
      <c r="J110" s="10" t="str">
        <f t="shared" si="10"/>
        <v/>
      </c>
      <c r="K110" s="10" t="str">
        <f t="shared" ref="K110:K121" si="14">IF(OR($E110="-",COUNTIF(カテゴリ,E110)&gt;0),"","★NG★")</f>
        <v/>
      </c>
      <c r="L110" s="8" t="s">
        <v>596</v>
      </c>
      <c r="M110" s="31" t="str">
        <f ca="1">IF($F110="-","","mkdir """&amp;O110&amp;""" &amp; """&amp;sc_setting!$F$6&amp;""" """&amp;O110&amp;"\"&amp;F110&amp;".lnk"" """&amp;B110&amp;"""")</f>
        <v>mkdir "%USERPROFILE%\AppData\Roaming\Microsoft\Windows\Start Menu\Programs\620_Network_Local" &amp; "C:\codes\vbs\command\CreateShortcutFile.vbs" "%USERPROFILE%\AppData\Roaming\Microsoft\Windows\Start Menu\Programs\620_Network_Local\RealVNC-Viewer（RDP-Mac）.lnk" "C:\prg_exe\RealVNC-Viewer\RealVNC-Viewer.exe"</v>
      </c>
      <c r="N110" s="10" t="str">
        <f ca="1">IFERROR(VLOOKUP($E110,sc_setting!$E:$J,5,FALSE),"")</f>
        <v>620</v>
      </c>
      <c r="O110" s="31" t="str">
        <f ca="1">IF($A110="","",sc_setting!$F$3&amp;"\"&amp;N110&amp;"_"&amp;E110)</f>
        <v>%USERPROFILE%\AppData\Roaming\Microsoft\Windows\Start Menu\Programs\620_Network_Local</v>
      </c>
      <c r="P110" s="31" t="str">
        <f>IF($G110="-","",""""&amp;sc_setting!$F$6&amp;""" """&amp;$U110&amp;""" """&amp;$B110&amp;"""")</f>
        <v/>
      </c>
      <c r="Q110" s="10" t="str">
        <f ca="1">IFERROR(VLOOKUP($E110,sc_setting!$E:$J,6,FALSE),"")</f>
        <v>62</v>
      </c>
      <c r="R110" s="31" t="str">
        <f t="shared" si="12"/>
        <v/>
      </c>
      <c r="S110" s="31" t="str">
        <f>IF(R110="","",COUNTIF(R$3:R113,R110))</f>
        <v/>
      </c>
      <c r="T110" s="31" t="str">
        <f t="shared" si="13"/>
        <v/>
      </c>
      <c r="U110" s="31" t="str">
        <f>IF($G110="-","",sc_setting!$F$4&amp;"\"&amp;T110&amp;".lnk")</f>
        <v/>
      </c>
      <c r="V110" s="31" t="str">
        <f>IF($H110="-","",""""&amp;sc_setting!$F$6&amp;""" """&amp;$W110&amp;""" """&amp;$B110&amp;"""")</f>
        <v/>
      </c>
      <c r="W110" s="31" t="str">
        <f>IF($H110="-","",sc_setting!$F$5&amp;"\"&amp;$H110&amp;".lnk")</f>
        <v/>
      </c>
      <c r="X110" s="8" t="s">
        <v>596</v>
      </c>
    </row>
    <row r="111" spans="1:24">
      <c r="A111" s="10" t="s">
        <v>531</v>
      </c>
      <c r="B111" s="10" t="s">
        <v>777</v>
      </c>
      <c r="C111" s="40" t="s">
        <v>580</v>
      </c>
      <c r="D111" s="34" t="s">
        <v>655</v>
      </c>
      <c r="E111" s="10" t="s">
        <v>154</v>
      </c>
      <c r="F111" s="10" t="s">
        <v>629</v>
      </c>
      <c r="G111" s="10" t="s">
        <v>139</v>
      </c>
      <c r="H111" s="10" t="s">
        <v>139</v>
      </c>
      <c r="I111" s="8" t="s">
        <v>596</v>
      </c>
      <c r="J111" s="10" t="str">
        <f t="shared" si="10"/>
        <v/>
      </c>
      <c r="K111" s="10" t="str">
        <f t="shared" si="14"/>
        <v/>
      </c>
      <c r="L111" s="8" t="s">
        <v>596</v>
      </c>
      <c r="M111" s="31" t="str">
        <f ca="1">IF($F111="-","","mkdir """&amp;O111&amp;""" &amp; """&amp;sc_setting!$F$6&amp;""" """&amp;O111&amp;"\"&amp;F111&amp;".lnk"" """&amp;B111&amp;"""")</f>
        <v>mkdir "%USERPROFILE%\AppData\Roaming\Microsoft\Windows\Start Menu\Programs\720_Utility_Other" &amp; "C:\codes\vbs\command\CreateShortcutFile.vbs" "%USERPROFILE%\AppData\Roaming\Microsoft\Windows\Start Menu\Programs\720_Utility_Other\ClickStamper（電子印作成）.lnk" "C:\prg_exe\ClickStamper\ClickStamper.exe"</v>
      </c>
      <c r="N111" s="10" t="str">
        <f ca="1">IFERROR(VLOOKUP($E111,sc_setting!$E:$J,5,FALSE),"")</f>
        <v>720</v>
      </c>
      <c r="O111" s="31" t="str">
        <f ca="1">IF($A111="","",sc_setting!$F$3&amp;"\"&amp;N111&amp;"_"&amp;E111)</f>
        <v>%USERPROFILE%\AppData\Roaming\Microsoft\Windows\Start Menu\Programs\720_Utility_Other</v>
      </c>
      <c r="P111" s="31" t="str">
        <f>IF($G111="-","",""""&amp;sc_setting!$F$6&amp;""" """&amp;$U111&amp;""" """&amp;$B111&amp;"""")</f>
        <v/>
      </c>
      <c r="Q111" s="10" t="str">
        <f ca="1">IFERROR(VLOOKUP($E111,sc_setting!$E:$J,6,FALSE),"")</f>
        <v>72</v>
      </c>
      <c r="R111" s="31" t="str">
        <f t="shared" si="12"/>
        <v/>
      </c>
      <c r="S111" s="31" t="str">
        <f>IF(R111="","",COUNTIF(R$3:R117,R111))</f>
        <v/>
      </c>
      <c r="T111" s="31" t="str">
        <f t="shared" si="13"/>
        <v/>
      </c>
      <c r="U111" s="31" t="str">
        <f>IF($G111="-","",sc_setting!$F$4&amp;"\"&amp;T111&amp;".lnk")</f>
        <v/>
      </c>
      <c r="V111" s="31" t="str">
        <f>IF($H111="-","",""""&amp;sc_setting!$F$6&amp;""" """&amp;$W111&amp;""" """&amp;$B111&amp;"""")</f>
        <v/>
      </c>
      <c r="W111" s="31" t="str">
        <f>IF($H111="-","",sc_setting!$F$5&amp;"\"&amp;$H111&amp;".lnk")</f>
        <v/>
      </c>
      <c r="X111" s="8" t="s">
        <v>596</v>
      </c>
    </row>
    <row r="112" spans="1:24">
      <c r="A112" s="10" t="s">
        <v>351</v>
      </c>
      <c r="B112" s="10" t="s">
        <v>352</v>
      </c>
      <c r="C112" s="40" t="s">
        <v>580</v>
      </c>
      <c r="D112" s="34" t="s">
        <v>655</v>
      </c>
      <c r="E112" s="10" t="s">
        <v>251</v>
      </c>
      <c r="F112" s="10" t="s">
        <v>353</v>
      </c>
      <c r="G112" s="10" t="s">
        <v>139</v>
      </c>
      <c r="H112" s="10" t="s">
        <v>139</v>
      </c>
      <c r="I112" s="8" t="s">
        <v>596</v>
      </c>
      <c r="J112" s="10" t="str">
        <f t="shared" si="10"/>
        <v/>
      </c>
      <c r="K112" s="10" t="str">
        <f t="shared" si="14"/>
        <v/>
      </c>
      <c r="L112" s="8" t="s">
        <v>596</v>
      </c>
      <c r="M112" s="31" t="str">
        <f ca="1">IF($F112="-","","mkdir """&amp;O112&amp;""" &amp; """&amp;sc_setting!$F$6&amp;""" """&amp;O112&amp;"\"&amp;F112&amp;".lnk"" """&amp;B112&amp;"""")</f>
        <v>mkdir "%USERPROFILE%\AppData\Roaming\Microsoft\Windows\Start Menu\Programs\430_Movie_Edit" &amp; "C:\codes\vbs\command\CreateShortcutFile.vbs" "%USERPROFILE%\AppData\Roaming\Microsoft\Windows\Start Menu\Programs\430_Movie_Edit\DVD Shrink（DVDリッピング）.lnk" "C:\prg\DVD Shrink\DVD Shrink 3.2.exe"</v>
      </c>
      <c r="N112" s="10" t="str">
        <f ca="1">IFERROR(VLOOKUP($E112,sc_setting!$E:$J,5,FALSE),"")</f>
        <v>430</v>
      </c>
      <c r="O112" s="31" t="str">
        <f ca="1">IF($A112="","",sc_setting!$F$3&amp;"\"&amp;N112&amp;"_"&amp;E112)</f>
        <v>%USERPROFILE%\AppData\Roaming\Microsoft\Windows\Start Menu\Programs\430_Movie_Edit</v>
      </c>
      <c r="P112" s="31" t="str">
        <f>IF($G112="-","",""""&amp;sc_setting!$F$6&amp;""" """&amp;$U112&amp;""" """&amp;$B112&amp;"""")</f>
        <v/>
      </c>
      <c r="Q112" s="10" t="str">
        <f ca="1">IFERROR(VLOOKUP($E112,sc_setting!$E:$J,6,FALSE),"")</f>
        <v>43</v>
      </c>
      <c r="R112" s="31" t="str">
        <f t="shared" si="12"/>
        <v/>
      </c>
      <c r="S112" s="31" t="str">
        <f>IF(R112="","",COUNTIF(R$3:R112,R112))</f>
        <v/>
      </c>
      <c r="T112" s="31" t="str">
        <f t="shared" si="13"/>
        <v/>
      </c>
      <c r="U112" s="31" t="str">
        <f>IF($G112="-","",sc_setting!$F$4&amp;"\"&amp;T112&amp;".lnk")</f>
        <v/>
      </c>
      <c r="V112" s="31" t="str">
        <f>IF($H112="-","",""""&amp;sc_setting!$F$6&amp;""" """&amp;$W112&amp;""" """&amp;$B112&amp;"""")</f>
        <v/>
      </c>
      <c r="W112" s="31" t="str">
        <f>IF($H112="-","",sc_setting!$F$5&amp;"\"&amp;$H112&amp;".lnk")</f>
        <v/>
      </c>
      <c r="X112" s="8" t="s">
        <v>596</v>
      </c>
    </row>
    <row r="113" spans="1:24">
      <c r="A113" s="10" t="s">
        <v>502</v>
      </c>
      <c r="B113" s="10" t="s">
        <v>501</v>
      </c>
      <c r="C113" s="40" t="s">
        <v>580</v>
      </c>
      <c r="D113" s="34" t="s">
        <v>655</v>
      </c>
      <c r="E113" s="10" t="s">
        <v>266</v>
      </c>
      <c r="F113" s="10" t="s">
        <v>503</v>
      </c>
      <c r="G113" s="10" t="s">
        <v>139</v>
      </c>
      <c r="H113" s="10" t="s">
        <v>139</v>
      </c>
      <c r="I113" s="8" t="s">
        <v>596</v>
      </c>
      <c r="J113" s="10" t="str">
        <f t="shared" si="10"/>
        <v/>
      </c>
      <c r="K113" s="10" t="str">
        <f t="shared" si="14"/>
        <v/>
      </c>
      <c r="L113" s="8" t="s">
        <v>596</v>
      </c>
      <c r="M113" s="31" t="str">
        <f ca="1">IF($F113="-","","mkdir """&amp;O113&amp;""" &amp; """&amp;sc_setting!$F$6&amp;""" """&amp;O113&amp;"\"&amp;F113&amp;".lnk"" """&amp;B113&amp;"""")</f>
        <v>mkdir "%USERPROFILE%\AppData\Roaming\Microsoft\Windows\Start Menu\Programs\620_Network_Local" &amp; "C:\codes\vbs\command\CreateShortcutFile.vbs" "%USERPROFILE%\AppData\Roaming\Microsoft\Windows\Start Menu\Programs\620_Network_Local\UltraVNC Viewer（RDP-Mac）.lnk" "C:\prg\uvnc bvba\UltraVNC\vncviewer.exe"</v>
      </c>
      <c r="N113" s="10" t="str">
        <f ca="1">IFERROR(VLOOKUP($E113,sc_setting!$E:$J,5,FALSE),"")</f>
        <v>620</v>
      </c>
      <c r="O113" s="31" t="str">
        <f ca="1">IF($A113="","",sc_setting!$F$3&amp;"\"&amp;N113&amp;"_"&amp;E113)</f>
        <v>%USERPROFILE%\AppData\Roaming\Microsoft\Windows\Start Menu\Programs\620_Network_Local</v>
      </c>
      <c r="P113" s="31" t="str">
        <f>IF($G113="-","",""""&amp;sc_setting!$F$6&amp;""" """&amp;$U113&amp;""" """&amp;$B113&amp;"""")</f>
        <v/>
      </c>
      <c r="Q113" s="10" t="str">
        <f ca="1">IFERROR(VLOOKUP($E113,sc_setting!$E:$J,6,FALSE),"")</f>
        <v>62</v>
      </c>
      <c r="R113" s="31" t="str">
        <f t="shared" si="12"/>
        <v/>
      </c>
      <c r="S113" s="31" t="str">
        <f>IF(R113="","",COUNTIF(R$3:R113,R113))</f>
        <v/>
      </c>
      <c r="T113" s="31" t="str">
        <f t="shared" si="13"/>
        <v/>
      </c>
      <c r="U113" s="31" t="str">
        <f>IF($G113="-","",sc_setting!$F$4&amp;"\"&amp;T113&amp;".lnk")</f>
        <v/>
      </c>
      <c r="V113" s="31" t="str">
        <f>IF($H113="-","",""""&amp;sc_setting!$F$6&amp;""" """&amp;$W113&amp;""" """&amp;$B113&amp;"""")</f>
        <v/>
      </c>
      <c r="W113" s="31" t="str">
        <f>IF($H113="-","",sc_setting!$F$5&amp;"\"&amp;$H113&amp;".lnk")</f>
        <v/>
      </c>
      <c r="X113" s="8" t="s">
        <v>596</v>
      </c>
    </row>
    <row r="114" spans="1:24">
      <c r="A114" s="10" t="s">
        <v>516</v>
      </c>
      <c r="B114" s="10" t="s">
        <v>515</v>
      </c>
      <c r="C114" s="40" t="s">
        <v>580</v>
      </c>
      <c r="D114" s="34" t="s">
        <v>655</v>
      </c>
      <c r="E114" s="10" t="s">
        <v>214</v>
      </c>
      <c r="F114" s="10" t="s">
        <v>517</v>
      </c>
      <c r="G114" s="10" t="s">
        <v>139</v>
      </c>
      <c r="H114" s="10" t="s">
        <v>139</v>
      </c>
      <c r="I114" s="8" t="s">
        <v>596</v>
      </c>
      <c r="J114" s="10" t="str">
        <f t="shared" si="10"/>
        <v/>
      </c>
      <c r="K114" s="10" t="str">
        <f t="shared" si="14"/>
        <v/>
      </c>
      <c r="L114" s="8" t="s">
        <v>596</v>
      </c>
      <c r="M114" s="31" t="str">
        <f ca="1">IF($F114="-","","mkdir """&amp;O114&amp;""" &amp; """&amp;sc_setting!$F$6&amp;""" """&amp;O114&amp;"\"&amp;F114&amp;".lnk"" """&amp;B114&amp;"""")</f>
        <v>mkdir "%USERPROFILE%\AppData\Roaming\Microsoft\Windows\Start Menu\Programs\230_Doc_Edit" &amp; "C:\codes\vbs\command\CreateShortcutFile.vbs" "%USERPROFILE%\AppData\Roaming\Microsoft\Windows\Start Menu\Programs\230_Doc_Edit\LibreOffice.lnk" "C:\prg\LibreOffice\program\soffice.exe"</v>
      </c>
      <c r="N114" s="10" t="str">
        <f ca="1">IFERROR(VLOOKUP($E114,sc_setting!$E:$J,5,FALSE),"")</f>
        <v>230</v>
      </c>
      <c r="O114" s="31" t="str">
        <f ca="1">IF($A114="","",sc_setting!$F$3&amp;"\"&amp;N114&amp;"_"&amp;E114)</f>
        <v>%USERPROFILE%\AppData\Roaming\Microsoft\Windows\Start Menu\Programs\230_Doc_Edit</v>
      </c>
      <c r="P114" s="31" t="str">
        <f>IF($G114="-","",""""&amp;sc_setting!$F$6&amp;""" """&amp;$U114&amp;""" """&amp;$B114&amp;"""")</f>
        <v/>
      </c>
      <c r="Q114" s="10" t="str">
        <f ca="1">IFERROR(VLOOKUP($E114,sc_setting!$E:$J,6,FALSE),"")</f>
        <v>23</v>
      </c>
      <c r="R114" s="31" t="str">
        <f t="shared" si="12"/>
        <v/>
      </c>
      <c r="S114" s="31" t="str">
        <f>IF(R114="","",COUNTIF(R$3:R114,R114))</f>
        <v/>
      </c>
      <c r="T114" s="31" t="str">
        <f t="shared" si="13"/>
        <v/>
      </c>
      <c r="U114" s="31" t="str">
        <f>IF($G114="-","",sc_setting!$F$4&amp;"\"&amp;T114&amp;".lnk")</f>
        <v/>
      </c>
      <c r="V114" s="31" t="str">
        <f>IF($H114="-","",""""&amp;sc_setting!$F$6&amp;""" """&amp;$W114&amp;""" """&amp;$B114&amp;"""")</f>
        <v/>
      </c>
      <c r="W114" s="31" t="str">
        <f>IF($H114="-","",sc_setting!$F$5&amp;"\"&amp;$H114&amp;".lnk")</f>
        <v/>
      </c>
      <c r="X114" s="8" t="s">
        <v>596</v>
      </c>
    </row>
    <row r="115" spans="1:24">
      <c r="A115" s="10" t="s">
        <v>519</v>
      </c>
      <c r="B115" s="10" t="s">
        <v>518</v>
      </c>
      <c r="C115" s="40" t="s">
        <v>580</v>
      </c>
      <c r="D115" s="34" t="s">
        <v>655</v>
      </c>
      <c r="E115" s="10" t="s">
        <v>217</v>
      </c>
      <c r="F115" s="10" t="s">
        <v>520</v>
      </c>
      <c r="G115" s="10" t="s">
        <v>139</v>
      </c>
      <c r="H115" s="10" t="s">
        <v>139</v>
      </c>
      <c r="I115" s="8" t="s">
        <v>596</v>
      </c>
      <c r="J115" s="10" t="str">
        <f t="shared" si="10"/>
        <v/>
      </c>
      <c r="K115" s="10" t="str">
        <f t="shared" si="14"/>
        <v/>
      </c>
      <c r="L115" s="8" t="s">
        <v>596</v>
      </c>
      <c r="M115" s="31" t="str">
        <f ca="1">IF($F115="-","","mkdir """&amp;O115&amp;""" &amp; """&amp;sc_setting!$F$6&amp;""" """&amp;O115&amp;"\"&amp;F115&amp;".lnk"" """&amp;B115&amp;"""")</f>
        <v>mkdir "%USERPROFILE%\AppData\Roaming\Microsoft\Windows\Start Menu\Programs\330_Music_Listen" &amp; "C:\codes\vbs\command\CreateShortcutFile.vbs" "%USERPROFILE%\AppData\Roaming\Microsoft\Windows\Start Menu\Programs\330_Music_Listen\iTunes.lnk" "C:\prg\iTunes\iTunes.exe"</v>
      </c>
      <c r="N115" s="10" t="str">
        <f ca="1">IFERROR(VLOOKUP($E115,sc_setting!$E:$J,5,FALSE),"")</f>
        <v>330</v>
      </c>
      <c r="O115" s="31" t="str">
        <f ca="1">IF($A115="","",sc_setting!$F$3&amp;"\"&amp;N115&amp;"_"&amp;E115)</f>
        <v>%USERPROFILE%\AppData\Roaming\Microsoft\Windows\Start Menu\Programs\330_Music_Listen</v>
      </c>
      <c r="P115" s="31" t="str">
        <f>IF($G115="-","",""""&amp;sc_setting!$F$6&amp;""" """&amp;$U115&amp;""" """&amp;$B115&amp;"""")</f>
        <v/>
      </c>
      <c r="Q115" s="10" t="str">
        <f ca="1">IFERROR(VLOOKUP($E115,sc_setting!$E:$J,6,FALSE),"")</f>
        <v>33</v>
      </c>
      <c r="R115" s="31" t="str">
        <f t="shared" si="12"/>
        <v/>
      </c>
      <c r="S115" s="31" t="str">
        <f>IF(R115="","",COUNTIF(R$3:R115,R115))</f>
        <v/>
      </c>
      <c r="T115" s="31" t="str">
        <f t="shared" si="13"/>
        <v/>
      </c>
      <c r="U115" s="31" t="str">
        <f>IF($G115="-","",sc_setting!$F$4&amp;"\"&amp;T115&amp;".lnk")</f>
        <v/>
      </c>
      <c r="V115" s="31" t="str">
        <f>IF($H115="-","",""""&amp;sc_setting!$F$6&amp;""" """&amp;$W115&amp;""" """&amp;$B115&amp;"""")</f>
        <v/>
      </c>
      <c r="W115" s="31" t="str">
        <f>IF($H115="-","",sc_setting!$F$5&amp;"\"&amp;$H115&amp;".lnk")</f>
        <v/>
      </c>
      <c r="X115" s="8" t="s">
        <v>596</v>
      </c>
    </row>
    <row r="116" spans="1:24">
      <c r="A116" s="10" t="s">
        <v>522</v>
      </c>
      <c r="B116" s="10" t="s">
        <v>521</v>
      </c>
      <c r="C116" s="40" t="s">
        <v>580</v>
      </c>
      <c r="D116" s="34" t="s">
        <v>655</v>
      </c>
      <c r="E116" s="10" t="s">
        <v>220</v>
      </c>
      <c r="F116" s="10" t="s">
        <v>627</v>
      </c>
      <c r="G116" s="10" t="s">
        <v>139</v>
      </c>
      <c r="H116" s="10" t="s">
        <v>139</v>
      </c>
      <c r="I116" s="8" t="s">
        <v>596</v>
      </c>
      <c r="J116" s="10" t="str">
        <f t="shared" si="10"/>
        <v/>
      </c>
      <c r="K116" s="10" t="str">
        <f t="shared" si="14"/>
        <v/>
      </c>
      <c r="L116" s="8" t="s">
        <v>596</v>
      </c>
      <c r="M116" s="31" t="str">
        <f ca="1">IF($F116="-","","mkdir """&amp;O116&amp;""" &amp; """&amp;sc_setting!$F$6&amp;""" """&amp;O116&amp;"\"&amp;F116&amp;".lnk"" """&amp;B116&amp;"""")</f>
        <v>mkdir "%USERPROFILE%\AppData\Roaming\Microsoft\Windows\Start Menu\Programs\530_Picture_Edit" &amp; "C:\codes\vbs\command\CreateShortcutFile.vbs" "%USERPROFILE%\AppData\Roaming\Microsoft\Windows\Start Menu\Programs\530_Picture_Edit\iMazingConverter（HEIC→JPG変換）.lnk" "C:\prg\DigiDNA\iMazing Converter\iMazing Converter.exe"</v>
      </c>
      <c r="N116" s="10" t="str">
        <f ca="1">IFERROR(VLOOKUP($E116,sc_setting!$E:$J,5,FALSE),"")</f>
        <v>530</v>
      </c>
      <c r="O116" s="31" t="str">
        <f ca="1">IF($A116="","",sc_setting!$F$3&amp;"\"&amp;N116&amp;"_"&amp;E116)</f>
        <v>%USERPROFILE%\AppData\Roaming\Microsoft\Windows\Start Menu\Programs\530_Picture_Edit</v>
      </c>
      <c r="P116" s="31" t="str">
        <f>IF($G116="-","",""""&amp;sc_setting!$F$6&amp;""" """&amp;$U116&amp;""" """&amp;$B116&amp;"""")</f>
        <v/>
      </c>
      <c r="Q116" s="10" t="str">
        <f ca="1">IFERROR(VLOOKUP($E116,sc_setting!$E:$J,6,FALSE),"")</f>
        <v>53</v>
      </c>
      <c r="R116" s="31" t="str">
        <f t="shared" si="12"/>
        <v/>
      </c>
      <c r="S116" s="31" t="str">
        <f>IF(R116="","",COUNTIF(R$3:R116,R116))</f>
        <v/>
      </c>
      <c r="T116" s="31" t="str">
        <f t="shared" si="13"/>
        <v/>
      </c>
      <c r="U116" s="31" t="str">
        <f>IF($G116="-","",sc_setting!$F$4&amp;"\"&amp;T116&amp;".lnk")</f>
        <v/>
      </c>
      <c r="V116" s="31" t="str">
        <f>IF($H116="-","",""""&amp;sc_setting!$F$6&amp;""" """&amp;$W116&amp;""" """&amp;$B116&amp;"""")</f>
        <v/>
      </c>
      <c r="W116" s="31" t="str">
        <f>IF($H116="-","",sc_setting!$F$5&amp;"\"&amp;$H116&amp;".lnk")</f>
        <v/>
      </c>
      <c r="X116" s="8" t="s">
        <v>596</v>
      </c>
    </row>
    <row r="117" spans="1:24">
      <c r="A117" s="10" t="s">
        <v>530</v>
      </c>
      <c r="B117" s="10" t="s">
        <v>529</v>
      </c>
      <c r="C117" s="40" t="s">
        <v>655</v>
      </c>
      <c r="D117" s="34" t="s">
        <v>656</v>
      </c>
      <c r="E117" s="10" t="s">
        <v>157</v>
      </c>
      <c r="F117" s="10" t="s">
        <v>628</v>
      </c>
      <c r="G117" s="10" t="s">
        <v>139</v>
      </c>
      <c r="H117" s="10" t="s">
        <v>139</v>
      </c>
      <c r="I117" s="8" t="s">
        <v>596</v>
      </c>
      <c r="J117" s="10" t="str">
        <f t="shared" si="10"/>
        <v/>
      </c>
      <c r="K117" s="10" t="str">
        <f t="shared" si="14"/>
        <v/>
      </c>
      <c r="L117" s="8" t="s">
        <v>596</v>
      </c>
      <c r="M117" s="31" t="str">
        <f ca="1">IF($F117="-","","mkdir """&amp;O117&amp;""" &amp; """&amp;sc_setting!$F$6&amp;""" """&amp;O117&amp;"\"&amp;F117&amp;".lnk"" """&amp;B117&amp;"""")</f>
        <v>mkdir "%USERPROFILE%\AppData\Roaming\Microsoft\Windows\Start Menu\Programs\610_Network_Global" &amp; "C:\codes\vbs\command\CreateShortcutFile.vbs" "%USERPROFILE%\AppData\Roaming\Microsoft\Windows\Start Menu\Programs\610_Network_Global\VcXsrv（X11サーバー）.lnk" "C:\prg\VcXsrv\xlaunch.exe"</v>
      </c>
      <c r="N117" s="10" t="str">
        <f ca="1">IFERROR(VLOOKUP($E117,sc_setting!$E:$J,5,FALSE),"")</f>
        <v>610</v>
      </c>
      <c r="O117" s="31" t="str">
        <f ca="1">IF($A117="","",sc_setting!$F$3&amp;"\"&amp;N117&amp;"_"&amp;E117)</f>
        <v>%USERPROFILE%\AppData\Roaming\Microsoft\Windows\Start Menu\Programs\610_Network_Global</v>
      </c>
      <c r="P117" s="31" t="str">
        <f>IF($G117="-","",""""&amp;sc_setting!$F$6&amp;""" """&amp;$U117&amp;""" """&amp;$B117&amp;"""")</f>
        <v/>
      </c>
      <c r="Q117" s="10" t="str">
        <f ca="1">IFERROR(VLOOKUP($E117,sc_setting!$E:$J,6,FALSE),"")</f>
        <v>61</v>
      </c>
      <c r="R117" s="31" t="str">
        <f t="shared" si="12"/>
        <v/>
      </c>
      <c r="S117" s="31" t="str">
        <f>IF(R117="","",COUNTIF(R$3:R117,R117))</f>
        <v/>
      </c>
      <c r="T117" s="31" t="str">
        <f t="shared" si="13"/>
        <v/>
      </c>
      <c r="U117" s="31" t="str">
        <f>IF($G117="-","",sc_setting!$F$4&amp;"\"&amp;T117&amp;".lnk")</f>
        <v/>
      </c>
      <c r="V117" s="31" t="str">
        <f>IF($H117="-","",""""&amp;sc_setting!$F$6&amp;""" """&amp;$W117&amp;""" """&amp;$B117&amp;"""")</f>
        <v/>
      </c>
      <c r="W117" s="31" t="str">
        <f>IF($H117="-","",sc_setting!$F$5&amp;"\"&amp;$H117&amp;".lnk")</f>
        <v/>
      </c>
      <c r="X117" s="8" t="s">
        <v>596</v>
      </c>
    </row>
    <row r="118" spans="1:24">
      <c r="A118" s="10" t="s">
        <v>336</v>
      </c>
      <c r="B118" s="10" t="s">
        <v>337</v>
      </c>
      <c r="C118" s="40" t="s">
        <v>580</v>
      </c>
      <c r="D118" s="34" t="s">
        <v>655</v>
      </c>
      <c r="E118" s="10" t="s">
        <v>154</v>
      </c>
      <c r="F118" s="10" t="s">
        <v>336</v>
      </c>
      <c r="G118" s="10" t="s">
        <v>139</v>
      </c>
      <c r="H118" s="10" t="s">
        <v>139</v>
      </c>
      <c r="I118" s="8" t="s">
        <v>596</v>
      </c>
      <c r="J118" s="10" t="str">
        <f t="shared" si="10"/>
        <v/>
      </c>
      <c r="K118" s="10" t="str">
        <f t="shared" si="14"/>
        <v/>
      </c>
      <c r="L118" s="8" t="s">
        <v>596</v>
      </c>
      <c r="M118" s="31" t="str">
        <f ca="1">IF($F118="-","","mkdir """&amp;O118&amp;""" &amp; """&amp;sc_setting!$F$6&amp;""" """&amp;O118&amp;"\"&amp;F118&amp;".lnk"" """&amp;B118&amp;"""")</f>
        <v>mkdir "%USERPROFILE%\AppData\Roaming\Microsoft\Windows\Start Menu\Programs\720_Utility_Other" &amp; "C:\codes\vbs\command\CreateShortcutFile.vbs" "%USERPROFILE%\AppData\Roaming\Microsoft\Windows\Start Menu\Programs\720_Utility_Other\Anki.lnk" "C:\prg\Anki\anki.exe"</v>
      </c>
      <c r="N118" s="10" t="str">
        <f ca="1">IFERROR(VLOOKUP($E118,sc_setting!$E:$J,5,FALSE),"")</f>
        <v>720</v>
      </c>
      <c r="O118" s="31" t="str">
        <f ca="1">IF($A118="","",sc_setting!$F$3&amp;"\"&amp;N118&amp;"_"&amp;E118)</f>
        <v>%USERPROFILE%\AppData\Roaming\Microsoft\Windows\Start Menu\Programs\720_Utility_Other</v>
      </c>
      <c r="P118" s="31" t="str">
        <f>IF($G118="-","",""""&amp;sc_setting!$F$6&amp;""" """&amp;$U118&amp;""" """&amp;$B118&amp;"""")</f>
        <v/>
      </c>
      <c r="Q118" s="10" t="str">
        <f ca="1">IFERROR(VLOOKUP($E118,sc_setting!$E:$J,6,FALSE),"")</f>
        <v>72</v>
      </c>
      <c r="R118" s="31" t="str">
        <f t="shared" si="12"/>
        <v/>
      </c>
      <c r="S118" s="31" t="str">
        <f>IF(R118="","",COUNTIF(R$3:R125,R118))</f>
        <v/>
      </c>
      <c r="T118" s="31" t="str">
        <f t="shared" si="13"/>
        <v/>
      </c>
      <c r="U118" s="31" t="str">
        <f>IF($G118="-","",sc_setting!$F$4&amp;"\"&amp;T118&amp;".lnk")</f>
        <v/>
      </c>
      <c r="V118" s="31" t="str">
        <f>IF($H118="-","",""""&amp;sc_setting!$F$6&amp;""" """&amp;$W118&amp;""" """&amp;$B118&amp;"""")</f>
        <v/>
      </c>
      <c r="W118" s="31" t="str">
        <f>IF($H118="-","",sc_setting!$F$5&amp;"\"&amp;$H118&amp;".lnk")</f>
        <v/>
      </c>
      <c r="X118" s="8" t="s">
        <v>596</v>
      </c>
    </row>
    <row r="119" spans="1:24">
      <c r="A119" s="10" t="s">
        <v>785</v>
      </c>
      <c r="B119" s="10" t="s">
        <v>786</v>
      </c>
      <c r="C119" s="40" t="s">
        <v>788</v>
      </c>
      <c r="D119" s="34" t="s">
        <v>789</v>
      </c>
      <c r="E119" s="10" t="s">
        <v>214</v>
      </c>
      <c r="F119" s="10" t="s">
        <v>790</v>
      </c>
      <c r="G119" s="10" t="s">
        <v>139</v>
      </c>
      <c r="H119" s="10" t="s">
        <v>139</v>
      </c>
      <c r="I119" s="8" t="s">
        <v>596</v>
      </c>
      <c r="J119" s="10" t="str">
        <f t="shared" si="10"/>
        <v/>
      </c>
      <c r="K119" s="10" t="str">
        <f>IF(OR($E119="-",COUNTIF(カテゴリ,E119)&gt;0),"","★NG★")</f>
        <v/>
      </c>
      <c r="L119" s="8" t="s">
        <v>596</v>
      </c>
      <c r="M119" s="31" t="str">
        <f ca="1">IF($F119="-","","mkdir """&amp;O119&amp;""" &amp; """&amp;sc_setting!$F$6&amp;""" """&amp;O119&amp;"\"&amp;F119&amp;".lnk"" """&amp;B119&amp;"""")</f>
        <v>mkdir "%USERPROFILE%\AppData\Roaming\Microsoft\Windows\Start Menu\Programs\230_Doc_Edit" &amp; "C:\codes\vbs\command\CreateShortcutFile.vbs" "%USERPROFILE%\AppData\Roaming\Microsoft\Windows\Start Menu\Programs\230_Doc_Edit\はがき作家 あてな 17（はがき宛名編集）.lnk" "C:\prg\HagakiWriter17\AddressWriter17.exe"</v>
      </c>
      <c r="N119" s="10" t="str">
        <f ca="1">IFERROR(VLOOKUP($E119,sc_setting!$E:$J,5,FALSE),"")</f>
        <v>230</v>
      </c>
      <c r="O119" s="31" t="str">
        <f ca="1">IF($A119="","",sc_setting!$F$3&amp;"\"&amp;N119&amp;"_"&amp;E119)</f>
        <v>%USERPROFILE%\AppData\Roaming\Microsoft\Windows\Start Menu\Programs\230_Doc_Edit</v>
      </c>
      <c r="P119" s="31" t="str">
        <f>IF($G119="-","",""""&amp;sc_setting!$F$6&amp;""" """&amp;$U119&amp;""" """&amp;$B119&amp;"""")</f>
        <v/>
      </c>
      <c r="Q119" s="10" t="str">
        <f ca="1">IFERROR(VLOOKUP($E119,sc_setting!$E:$J,6,FALSE),"")</f>
        <v>23</v>
      </c>
      <c r="R119" s="31" t="str">
        <f>IF($G119="-","",Q119)</f>
        <v/>
      </c>
      <c r="S119" s="31" t="str">
        <f>IF(R119="","",COUNTIF(R$3:R119,R119))</f>
        <v/>
      </c>
      <c r="T119" s="31" t="str">
        <f>IF($G119="-","",R119&amp;S119&amp;"_"&amp;G119)</f>
        <v/>
      </c>
      <c r="U119" s="31" t="str">
        <f>IF($G119="-","",sc_setting!$F$4&amp;"\"&amp;T119&amp;".lnk")</f>
        <v/>
      </c>
      <c r="V119" s="31" t="str">
        <f>IF($H119="-","",""""&amp;sc_setting!$F$6&amp;""" """&amp;$W119&amp;""" """&amp;$B119&amp;"""")</f>
        <v/>
      </c>
      <c r="W119" s="31" t="str">
        <f>IF($H119="-","",sc_setting!$F$5&amp;"\"&amp;$H119&amp;".lnk")</f>
        <v/>
      </c>
      <c r="X119" s="8" t="s">
        <v>596</v>
      </c>
    </row>
    <row r="120" spans="1:24">
      <c r="A120" s="10" t="s">
        <v>784</v>
      </c>
      <c r="B120" s="10" t="s">
        <v>787</v>
      </c>
      <c r="C120" s="40" t="s">
        <v>788</v>
      </c>
      <c r="D120" s="34" t="s">
        <v>789</v>
      </c>
      <c r="E120" s="10" t="s">
        <v>214</v>
      </c>
      <c r="F120" s="10" t="s">
        <v>791</v>
      </c>
      <c r="G120" s="10" t="s">
        <v>139</v>
      </c>
      <c r="H120" s="10" t="s">
        <v>139</v>
      </c>
      <c r="I120" s="8" t="s">
        <v>596</v>
      </c>
      <c r="J120" s="10" t="str">
        <f t="shared" si="10"/>
        <v/>
      </c>
      <c r="K120" s="10" t="str">
        <f>IF(OR($E120="-",COUNTIF(カテゴリ,E120)&gt;0),"","★NG★")</f>
        <v/>
      </c>
      <c r="L120" s="8" t="s">
        <v>596</v>
      </c>
      <c r="M120" s="31" t="str">
        <f ca="1">IF($F120="-","","mkdir """&amp;O120&amp;""" &amp; """&amp;sc_setting!$F$6&amp;""" """&amp;O120&amp;"\"&amp;F120&amp;".lnk"" """&amp;B120&amp;"""")</f>
        <v>mkdir "%USERPROFILE%\AppData\Roaming\Microsoft\Windows\Start Menu\Programs\230_Doc_Edit" &amp; "C:\codes\vbs\command\CreateShortcutFile.vbs" "%USERPROFILE%\AppData\Roaming\Microsoft\Windows\Start Menu\Programs\230_Doc_Edit\はがき作家 うら 17（はがき表書き編集）.lnk" "C:\prg\HagakiWriter17\CardWriter17.exe"</v>
      </c>
      <c r="N120" s="10" t="str">
        <f ca="1">IFERROR(VLOOKUP($E120,sc_setting!$E:$J,5,FALSE),"")</f>
        <v>230</v>
      </c>
      <c r="O120" s="31" t="str">
        <f ca="1">IF($A120="","",sc_setting!$F$3&amp;"\"&amp;N120&amp;"_"&amp;E120)</f>
        <v>%USERPROFILE%\AppData\Roaming\Microsoft\Windows\Start Menu\Programs\230_Doc_Edit</v>
      </c>
      <c r="P120" s="31" t="str">
        <f>IF($G120="-","",""""&amp;sc_setting!$F$6&amp;""" """&amp;$U120&amp;""" """&amp;$B120&amp;"""")</f>
        <v/>
      </c>
      <c r="Q120" s="10" t="str">
        <f ca="1">IFERROR(VLOOKUP($E120,sc_setting!$E:$J,6,FALSE),"")</f>
        <v>23</v>
      </c>
      <c r="R120" s="31" t="str">
        <f>IF($G120="-","",Q120)</f>
        <v/>
      </c>
      <c r="S120" s="31" t="str">
        <f>IF(R120="","",COUNTIF(R$3:R126,R120))</f>
        <v/>
      </c>
      <c r="T120" s="31" t="str">
        <f>IF($G120="-","",R120&amp;S120&amp;"_"&amp;G120)</f>
        <v/>
      </c>
      <c r="U120" s="31" t="str">
        <f>IF($G120="-","",sc_setting!$F$4&amp;"\"&amp;T120&amp;".lnk")</f>
        <v/>
      </c>
      <c r="V120" s="31" t="str">
        <f>IF($H120="-","",""""&amp;sc_setting!$F$6&amp;""" """&amp;$W120&amp;""" """&amp;$B120&amp;"""")</f>
        <v/>
      </c>
      <c r="W120" s="31" t="str">
        <f>IF($H120="-","",sc_setting!$F$5&amp;"\"&amp;$H120&amp;".lnk")</f>
        <v/>
      </c>
      <c r="X120" s="8" t="s">
        <v>596</v>
      </c>
    </row>
    <row r="121" spans="1:24">
      <c r="A121" s="10" t="s">
        <v>333</v>
      </c>
      <c r="B121" s="10" t="s">
        <v>334</v>
      </c>
      <c r="C121" s="40" t="s">
        <v>580</v>
      </c>
      <c r="D121" s="34" t="s">
        <v>655</v>
      </c>
      <c r="E121" s="10" t="s">
        <v>157</v>
      </c>
      <c r="F121" s="10" t="s">
        <v>335</v>
      </c>
      <c r="G121" s="10" t="s">
        <v>139</v>
      </c>
      <c r="H121" s="10" t="str">
        <f>$F121</f>
        <v>MicrosoftEdge</v>
      </c>
      <c r="I121" s="8" t="s">
        <v>596</v>
      </c>
      <c r="J121" s="10" t="str">
        <f t="shared" si="10"/>
        <v/>
      </c>
      <c r="K121" s="10" t="str">
        <f t="shared" si="14"/>
        <v/>
      </c>
      <c r="L121" s="8" t="s">
        <v>596</v>
      </c>
      <c r="M121" s="31" t="str">
        <f ca="1">IF($F121="-","","mkdir """&amp;O121&amp;""" &amp; """&amp;sc_setting!$F$6&amp;""" """&amp;O121&amp;"\"&amp;F121&amp;".lnk"" """&amp;B121&amp;"""")</f>
        <v>mkdir "%USERPROFILE%\AppData\Roaming\Microsoft\Windows\Start Menu\Programs\610_Network_Global" &amp; "C:\codes\vbs\command\CreateShortcutFile.vbs" "%USERPROFILE%\AppData\Roaming\Microsoft\Windows\Start Menu\Programs\610_Network_Global\MicrosoftEdge.lnk" "C:\Program Files (x86)\Microsoft\Edge\Application\msedge.exe"</v>
      </c>
      <c r="N121" s="10" t="str">
        <f ca="1">IFERROR(VLOOKUP($E121,sc_setting!$E:$J,5,FALSE),"")</f>
        <v>610</v>
      </c>
      <c r="O121" s="31" t="str">
        <f ca="1">IF($A121="","",sc_setting!$F$3&amp;"\"&amp;N121&amp;"_"&amp;E121)</f>
        <v>%USERPROFILE%\AppData\Roaming\Microsoft\Windows\Start Menu\Programs\610_Network_Global</v>
      </c>
      <c r="P121" s="31" t="str">
        <f>IF($G121="-","",""""&amp;sc_setting!$F$6&amp;""" """&amp;$U121&amp;""" """&amp;$B121&amp;"""")</f>
        <v/>
      </c>
      <c r="Q121" s="10" t="str">
        <f ca="1">IFERROR(VLOOKUP($E121,sc_setting!$E:$J,6,FALSE),"")</f>
        <v>61</v>
      </c>
      <c r="R121" s="31" t="str">
        <f t="shared" si="12"/>
        <v/>
      </c>
      <c r="S121" s="31" t="str">
        <f>IF(R121="","",COUNTIF(R$3:R121,R121))</f>
        <v/>
      </c>
      <c r="T121" s="31" t="str">
        <f t="shared" si="13"/>
        <v/>
      </c>
      <c r="U121" s="31" t="str">
        <f>IF($G121="-","",sc_setting!$F$4&amp;"\"&amp;T121&amp;".lnk")</f>
        <v/>
      </c>
      <c r="V121" s="31" t="str">
        <f>IF($H121="-","",""""&amp;sc_setting!$F$6&amp;""" """&amp;$W121&amp;""" """&amp;$B121&amp;"""")</f>
        <v>"C:\codes\vbs\command\CreateShortcutFile.vbs" "%USERPROFILE%\AppData\Roaming\Microsoft\Windows\Start Menu\Programs\Startup\MicrosoftEdge.lnk" "C:\Program Files (x86)\Microsoft\Edge\Application\msedge.exe"</v>
      </c>
      <c r="W121" s="31" t="str">
        <f>IF($H121="-","",sc_setting!$F$5&amp;"\"&amp;$H121&amp;".lnk")</f>
        <v>%USERPROFILE%\AppData\Roaming\Microsoft\Windows\Start Menu\Programs\Startup\MicrosoftEdge.lnk</v>
      </c>
      <c r="X121" s="8" t="s">
        <v>596</v>
      </c>
    </row>
    <row r="122" spans="1:24">
      <c r="A122" s="10" t="s">
        <v>339</v>
      </c>
      <c r="B122" s="10" t="s">
        <v>340</v>
      </c>
      <c r="C122" s="40" t="s">
        <v>580</v>
      </c>
      <c r="D122" s="34" t="s">
        <v>655</v>
      </c>
      <c r="E122" s="10" t="s">
        <v>214</v>
      </c>
      <c r="F122" s="10" t="s">
        <v>341</v>
      </c>
      <c r="G122" s="10" t="s">
        <v>139</v>
      </c>
      <c r="H122" s="10" t="s">
        <v>139</v>
      </c>
      <c r="I122" s="8" t="s">
        <v>596</v>
      </c>
      <c r="J122" s="10" t="str">
        <f t="shared" si="10"/>
        <v/>
      </c>
      <c r="K122" s="10" t="str">
        <f t="shared" si="11"/>
        <v/>
      </c>
      <c r="L122" s="8" t="s">
        <v>596</v>
      </c>
      <c r="M122" s="31" t="str">
        <f ca="1">IF($F122="-","","mkdir """&amp;O122&amp;""" &amp; """&amp;sc_setting!$F$6&amp;""" """&amp;O122&amp;"\"&amp;F122&amp;".lnk"" """&amp;B122&amp;"""")</f>
        <v>mkdir "%USERPROFILE%\AppData\Roaming\Microsoft\Windows\Start Menu\Programs\230_Doc_Edit" &amp; "C:\codes\vbs\command\CreateShortcutFile.vbs" "%USERPROFILE%\AppData\Roaming\Microsoft\Windows\Start Menu\Programs\230_Doc_Edit\MicrosoftExcel.lnk" "C:\Program Files (x86)\Microsoft Office\root\Office16\EXCEL.EXE"</v>
      </c>
      <c r="N122" s="10" t="str">
        <f ca="1">IFERROR(VLOOKUP($E122,sc_setting!$E:$J,5,FALSE),"")</f>
        <v>230</v>
      </c>
      <c r="O122" s="31" t="str">
        <f ca="1">IF($A122="","",sc_setting!$F$3&amp;"\"&amp;N122&amp;"_"&amp;E122)</f>
        <v>%USERPROFILE%\AppData\Roaming\Microsoft\Windows\Start Menu\Programs\230_Doc_Edit</v>
      </c>
      <c r="P122" s="31" t="str">
        <f>IF($G122="-","",""""&amp;sc_setting!$F$6&amp;""" """&amp;$U122&amp;""" """&amp;$B122&amp;"""")</f>
        <v/>
      </c>
      <c r="Q122" s="10" t="str">
        <f ca="1">IFERROR(VLOOKUP($E122,sc_setting!$E:$J,6,FALSE),"")</f>
        <v>23</v>
      </c>
      <c r="R122" s="31" t="str">
        <f t="shared" si="12"/>
        <v/>
      </c>
      <c r="S122" s="31" t="str">
        <f>IF(R122="","",COUNTIF(R$3:R122,R122))</f>
        <v/>
      </c>
      <c r="T122" s="31" t="str">
        <f t="shared" si="13"/>
        <v/>
      </c>
      <c r="U122" s="31" t="str">
        <f>IF($G122="-","",sc_setting!$F$4&amp;"\"&amp;T122&amp;".lnk")</f>
        <v/>
      </c>
      <c r="V122" s="31" t="str">
        <f>IF($H122="-","",""""&amp;sc_setting!$F$6&amp;""" """&amp;$W122&amp;""" """&amp;$B122&amp;"""")</f>
        <v/>
      </c>
      <c r="W122" s="31" t="str">
        <f>IF($H122="-","",sc_setting!$F$5&amp;"\"&amp;$H122&amp;".lnk")</f>
        <v/>
      </c>
      <c r="X122" s="8" t="s">
        <v>596</v>
      </c>
    </row>
    <row r="123" spans="1:24">
      <c r="A123" s="10" t="s">
        <v>342</v>
      </c>
      <c r="B123" s="10" t="s">
        <v>343</v>
      </c>
      <c r="C123" s="40" t="s">
        <v>580</v>
      </c>
      <c r="D123" s="34" t="s">
        <v>655</v>
      </c>
      <c r="E123" s="10" t="s">
        <v>214</v>
      </c>
      <c r="F123" s="10" t="s">
        <v>344</v>
      </c>
      <c r="G123" s="10" t="s">
        <v>139</v>
      </c>
      <c r="H123" s="10" t="s">
        <v>139</v>
      </c>
      <c r="I123" s="8" t="s">
        <v>596</v>
      </c>
      <c r="J123" s="10" t="str">
        <f t="shared" si="10"/>
        <v/>
      </c>
      <c r="K123" s="10" t="str">
        <f t="shared" si="11"/>
        <v/>
      </c>
      <c r="L123" s="8" t="s">
        <v>596</v>
      </c>
      <c r="M123" s="31" t="str">
        <f ca="1">IF($F123="-","","mkdir """&amp;O123&amp;""" &amp; """&amp;sc_setting!$F$6&amp;""" """&amp;O123&amp;"\"&amp;F123&amp;".lnk"" """&amp;B123&amp;"""")</f>
        <v>mkdir "%USERPROFILE%\AppData\Roaming\Microsoft\Windows\Start Menu\Programs\230_Doc_Edit" &amp; "C:\codes\vbs\command\CreateShortcutFile.vbs" "%USERPROFILE%\AppData\Roaming\Microsoft\Windows\Start Menu\Programs\230_Doc_Edit\MicrosoftVisio.lnk" "C:\Program Files (x86)\Microsoft Office\root\Office16\VISIO.EXE"</v>
      </c>
      <c r="N123" s="10" t="str">
        <f ca="1">IFERROR(VLOOKUP($E123,sc_setting!$E:$J,5,FALSE),"")</f>
        <v>230</v>
      </c>
      <c r="O123" s="31" t="str">
        <f ca="1">IF($A123="","",sc_setting!$F$3&amp;"\"&amp;N123&amp;"_"&amp;E123)</f>
        <v>%USERPROFILE%\AppData\Roaming\Microsoft\Windows\Start Menu\Programs\230_Doc_Edit</v>
      </c>
      <c r="P123" s="31" t="str">
        <f>IF($G123="-","",""""&amp;sc_setting!$F$6&amp;""" """&amp;$U123&amp;""" """&amp;$B123&amp;"""")</f>
        <v/>
      </c>
      <c r="Q123" s="10" t="str">
        <f ca="1">IFERROR(VLOOKUP($E123,sc_setting!$E:$J,6,FALSE),"")</f>
        <v>23</v>
      </c>
      <c r="R123" s="31" t="str">
        <f t="shared" si="12"/>
        <v/>
      </c>
      <c r="S123" s="31" t="str">
        <f>IF(R123="","",COUNTIF(R$3:R123,R123))</f>
        <v/>
      </c>
      <c r="T123" s="31" t="str">
        <f t="shared" si="13"/>
        <v/>
      </c>
      <c r="U123" s="31" t="str">
        <f>IF($G123="-","",sc_setting!$F$4&amp;"\"&amp;T123&amp;".lnk")</f>
        <v/>
      </c>
      <c r="V123" s="31" t="str">
        <f>IF($H123="-","",""""&amp;sc_setting!$F$6&amp;""" """&amp;$W123&amp;""" """&amp;$B123&amp;"""")</f>
        <v/>
      </c>
      <c r="W123" s="31" t="str">
        <f>IF($H123="-","",sc_setting!$F$5&amp;"\"&amp;$H123&amp;".lnk")</f>
        <v/>
      </c>
      <c r="X123" s="8" t="s">
        <v>596</v>
      </c>
    </row>
    <row r="124" spans="1:24">
      <c r="A124" s="10" t="s">
        <v>345</v>
      </c>
      <c r="B124" s="10" t="s">
        <v>346</v>
      </c>
      <c r="C124" s="40" t="s">
        <v>580</v>
      </c>
      <c r="D124" s="34" t="s">
        <v>655</v>
      </c>
      <c r="E124" s="10" t="s">
        <v>214</v>
      </c>
      <c r="F124" s="10" t="s">
        <v>347</v>
      </c>
      <c r="G124" s="10" t="s">
        <v>139</v>
      </c>
      <c r="H124" s="10" t="s">
        <v>139</v>
      </c>
      <c r="I124" s="8" t="s">
        <v>596</v>
      </c>
      <c r="J124" s="10" t="str">
        <f t="shared" si="10"/>
        <v/>
      </c>
      <c r="K124" s="10" t="str">
        <f t="shared" si="11"/>
        <v/>
      </c>
      <c r="L124" s="8" t="s">
        <v>596</v>
      </c>
      <c r="M124" s="31" t="str">
        <f ca="1">IF($F124="-","","mkdir """&amp;O124&amp;""" &amp; """&amp;sc_setting!$F$6&amp;""" """&amp;O124&amp;"\"&amp;F124&amp;".lnk"" """&amp;B124&amp;"""")</f>
        <v>mkdir "%USERPROFILE%\AppData\Roaming\Microsoft\Windows\Start Menu\Programs\230_Doc_Edit" &amp; "C:\codes\vbs\command\CreateShortcutFile.vbs" "%USERPROFILE%\AppData\Roaming\Microsoft\Windows\Start Menu\Programs\230_Doc_Edit\MicrosoftWord.lnk" "C:\Program Files (x86)\Microsoft Office\root\Office16\WINWORD.EXE"</v>
      </c>
      <c r="N124" s="10" t="str">
        <f ca="1">IFERROR(VLOOKUP($E124,sc_setting!$E:$J,5,FALSE),"")</f>
        <v>230</v>
      </c>
      <c r="O124" s="31" t="str">
        <f ca="1">IF($A124="","",sc_setting!$F$3&amp;"\"&amp;N124&amp;"_"&amp;E124)</f>
        <v>%USERPROFILE%\AppData\Roaming\Microsoft\Windows\Start Menu\Programs\230_Doc_Edit</v>
      </c>
      <c r="P124" s="31" t="str">
        <f>IF($G124="-","",""""&amp;sc_setting!$F$6&amp;""" """&amp;$U124&amp;""" """&amp;$B124&amp;"""")</f>
        <v/>
      </c>
      <c r="Q124" s="10" t="str">
        <f ca="1">IFERROR(VLOOKUP($E124,sc_setting!$E:$J,6,FALSE),"")</f>
        <v>23</v>
      </c>
      <c r="R124" s="31" t="str">
        <f t="shared" si="12"/>
        <v/>
      </c>
      <c r="S124" s="31" t="str">
        <f>IF(R124="","",COUNTIF(R$3:R124,R124))</f>
        <v/>
      </c>
      <c r="T124" s="31" t="str">
        <f t="shared" si="13"/>
        <v/>
      </c>
      <c r="U124" s="31" t="str">
        <f>IF($G124="-","",sc_setting!$F$4&amp;"\"&amp;T124&amp;".lnk")</f>
        <v/>
      </c>
      <c r="V124" s="31" t="str">
        <f>IF($H124="-","",""""&amp;sc_setting!$F$6&amp;""" """&amp;$W124&amp;""" """&amp;$B124&amp;"""")</f>
        <v/>
      </c>
      <c r="W124" s="31" t="str">
        <f>IF($H124="-","",sc_setting!$F$5&amp;"\"&amp;$H124&amp;".lnk")</f>
        <v/>
      </c>
      <c r="X124" s="8" t="s">
        <v>596</v>
      </c>
    </row>
    <row r="125" spans="1:24">
      <c r="A125" s="10" t="s">
        <v>348</v>
      </c>
      <c r="B125" s="10" t="s">
        <v>349</v>
      </c>
      <c r="C125" s="40" t="s">
        <v>580</v>
      </c>
      <c r="D125" s="34" t="s">
        <v>655</v>
      </c>
      <c r="E125" s="10" t="s">
        <v>157</v>
      </c>
      <c r="F125" s="10" t="s">
        <v>350</v>
      </c>
      <c r="G125" s="10" t="s">
        <v>139</v>
      </c>
      <c r="H125" s="10" t="s">
        <v>139</v>
      </c>
      <c r="I125" s="8" t="s">
        <v>596</v>
      </c>
      <c r="J125" s="10" t="str">
        <f t="shared" si="10"/>
        <v/>
      </c>
      <c r="K125" s="10" t="str">
        <f t="shared" si="11"/>
        <v/>
      </c>
      <c r="L125" s="8" t="s">
        <v>596</v>
      </c>
      <c r="M125" s="31" t="str">
        <f ca="1">IF($F125="-","","mkdir """&amp;O125&amp;""" &amp; """&amp;sc_setting!$F$6&amp;""" """&amp;O125&amp;"\"&amp;F125&amp;".lnk"" """&amp;B125&amp;"""")</f>
        <v>mkdir "%USERPROFILE%\AppData\Roaming\Microsoft\Windows\Start Menu\Programs\610_Network_Global" &amp; "C:\codes\vbs\command\CreateShortcutFile.vbs" "%USERPROFILE%\AppData\Roaming\Microsoft\Windows\Start Menu\Programs\610_Network_Global\MicrosoftOutlook.lnk" "C:\Program Files (x86)\Microsoft Office\root\Office16\OUTLOOK.EXE"</v>
      </c>
      <c r="N125" s="10" t="str">
        <f ca="1">IFERROR(VLOOKUP($E125,sc_setting!$E:$J,5,FALSE),"")</f>
        <v>610</v>
      </c>
      <c r="O125" s="31" t="str">
        <f ca="1">IF($A125="","",sc_setting!$F$3&amp;"\"&amp;N125&amp;"_"&amp;E125)</f>
        <v>%USERPROFILE%\AppData\Roaming\Microsoft\Windows\Start Menu\Programs\610_Network_Global</v>
      </c>
      <c r="P125" s="31" t="str">
        <f>IF($G125="-","",""""&amp;sc_setting!$F$6&amp;""" """&amp;$U125&amp;""" """&amp;$B125&amp;"""")</f>
        <v/>
      </c>
      <c r="Q125" s="10" t="str">
        <f ca="1">IFERROR(VLOOKUP($E125,sc_setting!$E:$J,6,FALSE),"")</f>
        <v>61</v>
      </c>
      <c r="R125" s="31" t="str">
        <f t="shared" si="12"/>
        <v/>
      </c>
      <c r="S125" s="31" t="str">
        <f>IF(R125="","",COUNTIF(R$3:R125,R125))</f>
        <v/>
      </c>
      <c r="T125" s="31" t="str">
        <f t="shared" si="13"/>
        <v/>
      </c>
      <c r="U125" s="31" t="str">
        <f>IF($G125="-","",sc_setting!$F$4&amp;"\"&amp;T125&amp;".lnk")</f>
        <v/>
      </c>
      <c r="V125" s="31" t="str">
        <f>IF($H125="-","",""""&amp;sc_setting!$F$6&amp;""" """&amp;$W125&amp;""" """&amp;$B125&amp;"""")</f>
        <v/>
      </c>
      <c r="W125" s="31" t="str">
        <f>IF($H125="-","",sc_setting!$F$5&amp;"\"&amp;$H125&amp;".lnk")</f>
        <v/>
      </c>
      <c r="X125" s="8" t="s">
        <v>596</v>
      </c>
    </row>
    <row r="126" spans="1:24">
      <c r="A126" s="10" t="s">
        <v>338</v>
      </c>
      <c r="B126" s="10" t="s">
        <v>475</v>
      </c>
      <c r="C126" s="40" t="s">
        <v>656</v>
      </c>
      <c r="D126" s="34" t="s">
        <v>655</v>
      </c>
      <c r="E126" s="10" t="s">
        <v>220</v>
      </c>
      <c r="F126" s="10" t="s">
        <v>626</v>
      </c>
      <c r="G126" s="10" t="s">
        <v>139</v>
      </c>
      <c r="H126" s="10" t="s">
        <v>139</v>
      </c>
      <c r="I126" s="8" t="s">
        <v>596</v>
      </c>
      <c r="J126" s="10" t="str">
        <f t="shared" si="10"/>
        <v/>
      </c>
      <c r="K126" s="10" t="str">
        <f>IF(OR($E126="-",COUNTIF(カテゴリ,E126)&gt;0),"","★NG★")</f>
        <v/>
      </c>
      <c r="L126" s="8" t="s">
        <v>596</v>
      </c>
      <c r="M126" s="31" t="str">
        <f ca="1">IF($F126="-","","mkdir """&amp;O126&amp;""" &amp; """&amp;sc_setting!$F$6&amp;""" """&amp;O126&amp;"\"&amp;F126&amp;".lnk"" """&amp;B126&amp;"""")</f>
        <v>mkdir "%USERPROFILE%\AppData\Roaming\Microsoft\Windows\Start Menu\Programs\530_Picture_Edit" &amp; "C:\codes\vbs\command\CreateShortcutFile.vbs" "%USERPROFILE%\AppData\Roaming\Microsoft\Windows\Start Menu\Programs\530_Picture_Edit\CopyTransPhoto（iPhone写真移動）.lnk" "%USERPROFILE%\AppData\Roaming\WindSolutions\CopyTransControlCenter\Applications\CopyTransControlCenter.exe"</v>
      </c>
      <c r="N126" s="10" t="str">
        <f ca="1">IFERROR(VLOOKUP($E126,sc_setting!$E:$J,5,FALSE),"")</f>
        <v>530</v>
      </c>
      <c r="O126" s="31" t="str">
        <f ca="1">IF($A126="","",sc_setting!$F$3&amp;"\"&amp;N126&amp;"_"&amp;E126)</f>
        <v>%USERPROFILE%\AppData\Roaming\Microsoft\Windows\Start Menu\Programs\530_Picture_Edit</v>
      </c>
      <c r="P126" s="31" t="str">
        <f>IF($G126="-","",""""&amp;sc_setting!$F$6&amp;""" """&amp;$U126&amp;""" """&amp;$B126&amp;"""")</f>
        <v/>
      </c>
      <c r="Q126" s="10" t="str">
        <f ca="1">IFERROR(VLOOKUP($E126,sc_setting!$E:$J,6,FALSE),"")</f>
        <v>53</v>
      </c>
      <c r="R126" s="31" t="str">
        <f t="shared" si="12"/>
        <v/>
      </c>
      <c r="S126" s="31" t="str">
        <f>IF(R126="","",COUNTIF(R$3:R126,R126))</f>
        <v/>
      </c>
      <c r="T126" s="31" t="str">
        <f t="shared" si="13"/>
        <v/>
      </c>
      <c r="U126" s="31" t="str">
        <f>IF($G126="-","",sc_setting!$F$4&amp;"\"&amp;T126&amp;".lnk")</f>
        <v/>
      </c>
      <c r="V126" s="31" t="str">
        <f>IF($H126="-","",""""&amp;sc_setting!$F$6&amp;""" """&amp;$W126&amp;""" """&amp;$B126&amp;"""")</f>
        <v/>
      </c>
      <c r="W126" s="31" t="str">
        <f>IF($H126="-","",sc_setting!$F$5&amp;"\"&amp;$H126&amp;".lnk")</f>
        <v/>
      </c>
      <c r="X126" s="8" t="s">
        <v>596</v>
      </c>
    </row>
    <row r="127" spans="1:24">
      <c r="A127" s="10"/>
      <c r="B127" s="10"/>
      <c r="C127" s="40"/>
      <c r="D127" s="34"/>
      <c r="E127" s="10" t="s">
        <v>139</v>
      </c>
      <c r="F127" s="10" t="s">
        <v>139</v>
      </c>
      <c r="G127" s="10" t="s">
        <v>139</v>
      </c>
      <c r="H127" s="10" t="s">
        <v>139</v>
      </c>
      <c r="I127" s="8" t="s">
        <v>596</v>
      </c>
      <c r="J127" s="10" t="str">
        <f t="shared" si="10"/>
        <v/>
      </c>
      <c r="K127" s="10" t="str">
        <f t="shared" si="11"/>
        <v/>
      </c>
      <c r="L127" s="8" t="s">
        <v>596</v>
      </c>
      <c r="M127" s="31" t="str">
        <f>IF($F127="-","","mkdir """&amp;O127&amp;""" &amp; """&amp;sc_setting!$F$6&amp;""" """&amp;O127&amp;"\"&amp;F127&amp;".lnk"" """&amp;B127&amp;"""")</f>
        <v/>
      </c>
      <c r="N127" s="10" t="str">
        <f>IFERROR(VLOOKUP($E127,sc_setting!$E:$J,5,FALSE),"")</f>
        <v/>
      </c>
      <c r="O127" s="31" t="str">
        <f>IF($A127="","",sc_setting!$F$3&amp;"\"&amp;N127&amp;"_"&amp;E127)</f>
        <v/>
      </c>
      <c r="P127" s="31" t="str">
        <f>IF($G127="-","",""""&amp;sc_setting!$F$6&amp;""" """&amp;$U127&amp;""" """&amp;$B127&amp;"""")</f>
        <v/>
      </c>
      <c r="Q127" s="10" t="str">
        <f>IFERROR(VLOOKUP($E127,sc_setting!$E:$J,6,FALSE),"")</f>
        <v/>
      </c>
      <c r="R127" s="31" t="str">
        <f t="shared" si="12"/>
        <v/>
      </c>
      <c r="S127" s="31" t="str">
        <f>IF(R127="","",COUNTIF(R$3:R127,R127))</f>
        <v/>
      </c>
      <c r="T127" s="31" t="str">
        <f t="shared" si="13"/>
        <v/>
      </c>
      <c r="U127" s="31" t="str">
        <f>IF($G127="-","",sc_setting!$F$4&amp;"\"&amp;T127&amp;".lnk")</f>
        <v/>
      </c>
      <c r="V127" s="31" t="str">
        <f>IF($H127="-","",""""&amp;sc_setting!$F$6&amp;""" """&amp;$W127&amp;""" """&amp;$B127&amp;"""")</f>
        <v/>
      </c>
      <c r="W127" s="31" t="str">
        <f>IF($H127="-","",sc_setting!$F$5&amp;"\"&amp;$H127&amp;".lnk")</f>
        <v/>
      </c>
      <c r="X127" s="8" t="s">
        <v>596</v>
      </c>
    </row>
    <row r="128" spans="1:24">
      <c r="A128" s="10"/>
      <c r="B128" s="10"/>
      <c r="C128" s="40"/>
      <c r="D128" s="34"/>
      <c r="E128" s="10" t="s">
        <v>139</v>
      </c>
      <c r="F128" s="10" t="s">
        <v>139</v>
      </c>
      <c r="G128" s="10" t="s">
        <v>139</v>
      </c>
      <c r="H128" s="10" t="s">
        <v>139</v>
      </c>
      <c r="I128" s="8" t="s">
        <v>596</v>
      </c>
      <c r="J128" s="10" t="str">
        <f t="shared" si="10"/>
        <v/>
      </c>
      <c r="K128" s="10" t="str">
        <f t="shared" si="11"/>
        <v/>
      </c>
      <c r="L128" s="8" t="s">
        <v>596</v>
      </c>
      <c r="M128" s="31" t="str">
        <f>IF($F128="-","","mkdir """&amp;O128&amp;""" &amp; """&amp;sc_setting!$F$6&amp;""" """&amp;O128&amp;"\"&amp;F128&amp;".lnk"" """&amp;B128&amp;"""")</f>
        <v/>
      </c>
      <c r="N128" s="10" t="str">
        <f>IFERROR(VLOOKUP($E128,sc_setting!$E:$J,5,FALSE),"")</f>
        <v/>
      </c>
      <c r="O128" s="31" t="str">
        <f>IF($A128="","",sc_setting!$F$3&amp;"\"&amp;N128&amp;"_"&amp;E128)</f>
        <v/>
      </c>
      <c r="P128" s="31" t="str">
        <f>IF($G128="-","",""""&amp;sc_setting!$F$6&amp;""" """&amp;$U128&amp;""" """&amp;$B128&amp;"""")</f>
        <v/>
      </c>
      <c r="Q128" s="10" t="str">
        <f>IFERROR(VLOOKUP($E128,sc_setting!$E:$J,6,FALSE),"")</f>
        <v/>
      </c>
      <c r="R128" s="31" t="str">
        <f t="shared" si="12"/>
        <v/>
      </c>
      <c r="S128" s="31" t="str">
        <f>IF(R128="","",COUNTIF(R$3:R128,R128))</f>
        <v/>
      </c>
      <c r="T128" s="31" t="str">
        <f t="shared" si="13"/>
        <v/>
      </c>
      <c r="U128" s="31" t="str">
        <f>IF($G128="-","",sc_setting!$F$4&amp;"\"&amp;T128&amp;".lnk")</f>
        <v/>
      </c>
      <c r="V128" s="31" t="str">
        <f>IF($H128="-","",""""&amp;sc_setting!$F$6&amp;""" """&amp;$W128&amp;""" """&amp;$B128&amp;"""")</f>
        <v/>
      </c>
      <c r="W128" s="31" t="str">
        <f>IF($H128="-","",sc_setting!$F$5&amp;"\"&amp;$H128&amp;".lnk")</f>
        <v/>
      </c>
      <c r="X128" s="8" t="s">
        <v>596</v>
      </c>
    </row>
    <row r="129" spans="1:24">
      <c r="A129" s="10"/>
      <c r="B129" s="10"/>
      <c r="C129" s="40"/>
      <c r="D129" s="34"/>
      <c r="E129" s="10" t="s">
        <v>139</v>
      </c>
      <c r="F129" s="10" t="s">
        <v>139</v>
      </c>
      <c r="G129" s="10" t="s">
        <v>139</v>
      </c>
      <c r="H129" s="10" t="s">
        <v>139</v>
      </c>
      <c r="I129" s="8" t="s">
        <v>596</v>
      </c>
      <c r="J129" s="10" t="str">
        <f t="shared" si="10"/>
        <v/>
      </c>
      <c r="K129" s="10" t="str">
        <f t="shared" si="11"/>
        <v/>
      </c>
      <c r="L129" s="8" t="s">
        <v>596</v>
      </c>
      <c r="M129" s="31" t="str">
        <f>IF($F129="-","","mkdir """&amp;O129&amp;""" &amp; """&amp;sc_setting!$F$6&amp;""" """&amp;O129&amp;"\"&amp;F129&amp;".lnk"" """&amp;B129&amp;"""")</f>
        <v/>
      </c>
      <c r="N129" s="10" t="str">
        <f>IFERROR(VLOOKUP($E129,sc_setting!$E:$J,5,FALSE),"")</f>
        <v/>
      </c>
      <c r="O129" s="31" t="str">
        <f>IF($A129="","",sc_setting!$F$3&amp;"\"&amp;N129&amp;"_"&amp;E129)</f>
        <v/>
      </c>
      <c r="P129" s="31" t="str">
        <f>IF($G129="-","",""""&amp;sc_setting!$F$6&amp;""" """&amp;$U129&amp;""" """&amp;$B129&amp;"""")</f>
        <v/>
      </c>
      <c r="Q129" s="10" t="str">
        <f>IFERROR(VLOOKUP($E129,sc_setting!$E:$J,6,FALSE),"")</f>
        <v/>
      </c>
      <c r="R129" s="31" t="str">
        <f t="shared" si="12"/>
        <v/>
      </c>
      <c r="S129" s="31" t="str">
        <f>IF(R129="","",COUNTIF(R$3:R129,R129))</f>
        <v/>
      </c>
      <c r="T129" s="31" t="str">
        <f t="shared" si="13"/>
        <v/>
      </c>
      <c r="U129" s="31" t="str">
        <f>IF($G129="-","",sc_setting!$F$4&amp;"\"&amp;T129&amp;".lnk")</f>
        <v/>
      </c>
      <c r="V129" s="31" t="str">
        <f>IF($H129="-","",""""&amp;sc_setting!$F$6&amp;""" """&amp;$W129&amp;""" """&amp;$B129&amp;"""")</f>
        <v/>
      </c>
      <c r="W129" s="31" t="str">
        <f>IF($H129="-","",sc_setting!$F$5&amp;"\"&amp;$H129&amp;".lnk")</f>
        <v/>
      </c>
      <c r="X129" s="8" t="s">
        <v>596</v>
      </c>
    </row>
    <row r="130" spans="1:24">
      <c r="A130" s="10"/>
      <c r="B130" s="10"/>
      <c r="C130" s="40"/>
      <c r="D130" s="34"/>
      <c r="E130" s="10" t="s">
        <v>139</v>
      </c>
      <c r="F130" s="10" t="s">
        <v>139</v>
      </c>
      <c r="G130" s="10" t="s">
        <v>139</v>
      </c>
      <c r="H130" s="10" t="s">
        <v>139</v>
      </c>
      <c r="I130" s="8" t="s">
        <v>596</v>
      </c>
      <c r="J130" s="10" t="str">
        <f t="shared" si="10"/>
        <v/>
      </c>
      <c r="K130" s="10" t="str">
        <f t="shared" si="11"/>
        <v/>
      </c>
      <c r="L130" s="8" t="s">
        <v>596</v>
      </c>
      <c r="M130" s="31" t="str">
        <f>IF($F130="-","","mkdir """&amp;O130&amp;""" &amp; """&amp;sc_setting!$F$6&amp;""" """&amp;O130&amp;"\"&amp;F130&amp;".lnk"" """&amp;B130&amp;"""")</f>
        <v/>
      </c>
      <c r="N130" s="10" t="str">
        <f>IFERROR(VLOOKUP($E130,sc_setting!$E:$J,5,FALSE),"")</f>
        <v/>
      </c>
      <c r="O130" s="31" t="str">
        <f>IF($A130="","",sc_setting!$F$3&amp;"\"&amp;N130&amp;"_"&amp;E130)</f>
        <v/>
      </c>
      <c r="P130" s="31" t="str">
        <f>IF($G130="-","",""""&amp;sc_setting!$F$6&amp;""" """&amp;$U130&amp;""" """&amp;$B130&amp;"""")</f>
        <v/>
      </c>
      <c r="Q130" s="10" t="str">
        <f>IFERROR(VLOOKUP($E130,sc_setting!$E:$J,6,FALSE),"")</f>
        <v/>
      </c>
      <c r="R130" s="31" t="str">
        <f t="shared" si="12"/>
        <v/>
      </c>
      <c r="S130" s="31" t="str">
        <f>IF(R130="","",COUNTIF(R$3:R130,R130))</f>
        <v/>
      </c>
      <c r="T130" s="31" t="str">
        <f t="shared" si="13"/>
        <v/>
      </c>
      <c r="U130" s="31" t="str">
        <f>IF($G130="-","",sc_setting!$F$4&amp;"\"&amp;T130&amp;".lnk")</f>
        <v/>
      </c>
      <c r="V130" s="31" t="str">
        <f>IF($H130="-","",""""&amp;sc_setting!$F$6&amp;""" """&amp;$W130&amp;""" """&amp;$B130&amp;"""")</f>
        <v/>
      </c>
      <c r="W130" s="31" t="str">
        <f>IF($H130="-","",sc_setting!$F$5&amp;"\"&amp;$H130&amp;".lnk")</f>
        <v/>
      </c>
      <c r="X130" s="8" t="s">
        <v>596</v>
      </c>
    </row>
    <row r="131" spans="1:24">
      <c r="A131" s="10"/>
      <c r="B131" s="10"/>
      <c r="C131" s="40"/>
      <c r="D131" s="34"/>
      <c r="E131" s="10" t="s">
        <v>139</v>
      </c>
      <c r="F131" s="10" t="s">
        <v>139</v>
      </c>
      <c r="G131" s="10" t="s">
        <v>139</v>
      </c>
      <c r="H131" s="10" t="s">
        <v>139</v>
      </c>
      <c r="I131" s="8" t="s">
        <v>596</v>
      </c>
      <c r="J131" s="10" t="str">
        <f t="shared" si="10"/>
        <v/>
      </c>
      <c r="K131" s="10" t="str">
        <f t="shared" si="11"/>
        <v/>
      </c>
      <c r="L131" s="8" t="s">
        <v>596</v>
      </c>
      <c r="M131" s="31" t="str">
        <f>IF($F131="-","","mkdir """&amp;O131&amp;""" &amp; """&amp;sc_setting!$F$6&amp;""" """&amp;O131&amp;"\"&amp;F131&amp;".lnk"" """&amp;B131&amp;"""")</f>
        <v/>
      </c>
      <c r="N131" s="10" t="str">
        <f>IFERROR(VLOOKUP($E131,sc_setting!$E:$J,5,FALSE),"")</f>
        <v/>
      </c>
      <c r="O131" s="31" t="str">
        <f>IF($A131="","",sc_setting!$F$3&amp;"\"&amp;N131&amp;"_"&amp;E131)</f>
        <v/>
      </c>
      <c r="P131" s="31" t="str">
        <f>IF($G131="-","",""""&amp;sc_setting!$F$6&amp;""" """&amp;$U131&amp;""" """&amp;$B131&amp;"""")</f>
        <v/>
      </c>
      <c r="Q131" s="10" t="str">
        <f>IFERROR(VLOOKUP($E131,sc_setting!$E:$J,6,FALSE),"")</f>
        <v/>
      </c>
      <c r="R131" s="31" t="str">
        <f t="shared" si="12"/>
        <v/>
      </c>
      <c r="S131" s="31" t="str">
        <f>IF(R131="","",COUNTIF(R$3:R131,R131))</f>
        <v/>
      </c>
      <c r="T131" s="31" t="str">
        <f t="shared" si="13"/>
        <v/>
      </c>
      <c r="U131" s="31" t="str">
        <f>IF($G131="-","",sc_setting!$F$4&amp;"\"&amp;T131&amp;".lnk")</f>
        <v/>
      </c>
      <c r="V131" s="31" t="str">
        <f>IF($H131="-","",""""&amp;sc_setting!$F$6&amp;""" """&amp;$W131&amp;""" """&amp;$B131&amp;"""")</f>
        <v/>
      </c>
      <c r="W131" s="31" t="str">
        <f>IF($H131="-","",sc_setting!$F$5&amp;"\"&amp;$H131&amp;".lnk")</f>
        <v/>
      </c>
      <c r="X131" s="8" t="s">
        <v>596</v>
      </c>
    </row>
    <row r="132" spans="1:24">
      <c r="A132" s="10"/>
      <c r="B132" s="10"/>
      <c r="C132" s="40"/>
      <c r="D132" s="34"/>
      <c r="E132" s="10" t="s">
        <v>139</v>
      </c>
      <c r="F132" s="10" t="s">
        <v>139</v>
      </c>
      <c r="G132" s="10" t="s">
        <v>139</v>
      </c>
      <c r="H132" s="10" t="s">
        <v>139</v>
      </c>
      <c r="I132" s="8" t="s">
        <v>596</v>
      </c>
      <c r="J132" s="10" t="str">
        <f t="shared" si="10"/>
        <v/>
      </c>
      <c r="K132" s="10" t="str">
        <f t="shared" ref="K132:K134" si="15">IF(OR($E132="-",COUNTIF(カテゴリ,E132)&gt;0),"","★NG★")</f>
        <v/>
      </c>
      <c r="L132" s="8" t="s">
        <v>596</v>
      </c>
      <c r="M132" s="31" t="str">
        <f>IF($F132="-","","mkdir """&amp;O132&amp;""" &amp; """&amp;sc_setting!$F$6&amp;""" """&amp;O132&amp;"\"&amp;F132&amp;".lnk"" """&amp;B132&amp;"""")</f>
        <v/>
      </c>
      <c r="N132" s="10" t="str">
        <f>IFERROR(VLOOKUP($E132,sc_setting!$E:$J,5,FALSE),"")</f>
        <v/>
      </c>
      <c r="O132" s="31" t="str">
        <f>IF($A132="","",sc_setting!$F$3&amp;"\"&amp;N132&amp;"_"&amp;E132)</f>
        <v/>
      </c>
      <c r="P132" s="31" t="str">
        <f>IF($G132="-","",""""&amp;sc_setting!$F$6&amp;""" """&amp;$U132&amp;""" """&amp;$B132&amp;"""")</f>
        <v/>
      </c>
      <c r="Q132" s="10" t="str">
        <f>IFERROR(VLOOKUP($E132,sc_setting!$E:$J,6,FALSE),"")</f>
        <v/>
      </c>
      <c r="R132" s="31" t="str">
        <f t="shared" ref="R132:R134" si="16">IF($G132="-","",Q132)</f>
        <v/>
      </c>
      <c r="S132" s="31" t="str">
        <f>IF(R132="","",COUNTIF(R$3:R132,R132))</f>
        <v/>
      </c>
      <c r="T132" s="31" t="str">
        <f t="shared" ref="T132:T134" si="17">IF($G132="-","",R132&amp;S132&amp;"_"&amp;G132)</f>
        <v/>
      </c>
      <c r="U132" s="31" t="str">
        <f>IF($G132="-","",sc_setting!$F$4&amp;"\"&amp;T132&amp;".lnk")</f>
        <v/>
      </c>
      <c r="V132" s="31" t="str">
        <f>IF($H132="-","",""""&amp;sc_setting!$F$6&amp;""" """&amp;$W132&amp;""" """&amp;$B132&amp;"""")</f>
        <v/>
      </c>
      <c r="W132" s="31" t="str">
        <f>IF($H132="-","",sc_setting!$F$5&amp;"\"&amp;$H132&amp;".lnk")</f>
        <v/>
      </c>
      <c r="X132" s="8" t="s">
        <v>596</v>
      </c>
    </row>
    <row r="133" spans="1:24">
      <c r="A133" s="10"/>
      <c r="B133" s="10"/>
      <c r="C133" s="40"/>
      <c r="D133" s="34"/>
      <c r="E133" s="10" t="s">
        <v>139</v>
      </c>
      <c r="F133" s="10" t="s">
        <v>139</v>
      </c>
      <c r="G133" s="10" t="s">
        <v>139</v>
      </c>
      <c r="H133" s="10" t="s">
        <v>139</v>
      </c>
      <c r="I133" s="8" t="s">
        <v>596</v>
      </c>
      <c r="J133" s="10" t="str">
        <f t="shared" ref="J133:J134" si="18">IF(AND($A133&lt;&gt;"",COUNTIF(B:B,$A133)&gt;1),"★NG★","")</f>
        <v/>
      </c>
      <c r="K133" s="10" t="str">
        <f t="shared" si="15"/>
        <v/>
      </c>
      <c r="L133" s="8" t="s">
        <v>596</v>
      </c>
      <c r="M133" s="31" t="str">
        <f>IF($F133="-","","mkdir """&amp;O133&amp;""" &amp; """&amp;sc_setting!$F$6&amp;""" """&amp;O133&amp;"\"&amp;F133&amp;".lnk"" """&amp;B133&amp;"""")</f>
        <v/>
      </c>
      <c r="N133" s="10" t="str">
        <f>IFERROR(VLOOKUP($E133,sc_setting!$E:$J,5,FALSE),"")</f>
        <v/>
      </c>
      <c r="O133" s="31" t="str">
        <f>IF($A133="","",sc_setting!$F$3&amp;"\"&amp;N133&amp;"_"&amp;E133)</f>
        <v/>
      </c>
      <c r="P133" s="31" t="str">
        <f>IF($G133="-","",""""&amp;sc_setting!$F$6&amp;""" """&amp;$U133&amp;""" """&amp;$B133&amp;"""")</f>
        <v/>
      </c>
      <c r="Q133" s="10" t="str">
        <f>IFERROR(VLOOKUP($E133,sc_setting!$E:$J,6,FALSE),"")</f>
        <v/>
      </c>
      <c r="R133" s="31" t="str">
        <f t="shared" si="16"/>
        <v/>
      </c>
      <c r="S133" s="31" t="str">
        <f>IF(R133="","",COUNTIF(R$3:R133,R133))</f>
        <v/>
      </c>
      <c r="T133" s="31" t="str">
        <f t="shared" si="17"/>
        <v/>
      </c>
      <c r="U133" s="31" t="str">
        <f>IF($G133="-","",sc_setting!$F$4&amp;"\"&amp;T133&amp;".lnk")</f>
        <v/>
      </c>
      <c r="V133" s="31" t="str">
        <f>IF($H133="-","",""""&amp;sc_setting!$F$6&amp;""" """&amp;$W133&amp;""" """&amp;$B133&amp;"""")</f>
        <v/>
      </c>
      <c r="W133" s="31" t="str">
        <f>IF($H133="-","",sc_setting!$F$5&amp;"\"&amp;$H133&amp;".lnk")</f>
        <v/>
      </c>
      <c r="X133" s="8" t="s">
        <v>596</v>
      </c>
    </row>
    <row r="134" spans="1:24">
      <c r="A134" s="10"/>
      <c r="B134" s="10"/>
      <c r="C134" s="40"/>
      <c r="D134" s="34"/>
      <c r="E134" s="10" t="s">
        <v>139</v>
      </c>
      <c r="F134" s="10" t="s">
        <v>139</v>
      </c>
      <c r="G134" s="10" t="s">
        <v>139</v>
      </c>
      <c r="H134" s="10" t="s">
        <v>139</v>
      </c>
      <c r="I134" s="8" t="s">
        <v>596</v>
      </c>
      <c r="J134" s="10" t="str">
        <f t="shared" si="18"/>
        <v/>
      </c>
      <c r="K134" s="10" t="str">
        <f t="shared" si="15"/>
        <v/>
      </c>
      <c r="L134" s="8" t="s">
        <v>596</v>
      </c>
      <c r="M134" s="31" t="str">
        <f>IF($F134="-","","mkdir """&amp;O134&amp;""" &amp; """&amp;sc_setting!$F$6&amp;""" """&amp;O134&amp;"\"&amp;F134&amp;".lnk"" """&amp;B134&amp;"""")</f>
        <v/>
      </c>
      <c r="N134" s="10" t="str">
        <f>IFERROR(VLOOKUP($E134,sc_setting!$E:$J,5,FALSE),"")</f>
        <v/>
      </c>
      <c r="O134" s="31" t="str">
        <f>IF($A134="","",sc_setting!$F$3&amp;"\"&amp;N134&amp;"_"&amp;E134)</f>
        <v/>
      </c>
      <c r="P134" s="31" t="str">
        <f>IF($G134="-","",""""&amp;sc_setting!$F$6&amp;""" """&amp;$U134&amp;""" """&amp;$B134&amp;"""")</f>
        <v/>
      </c>
      <c r="Q134" s="10" t="str">
        <f>IFERROR(VLOOKUP($E134,sc_setting!$E:$J,6,FALSE),"")</f>
        <v/>
      </c>
      <c r="R134" s="31" t="str">
        <f t="shared" si="16"/>
        <v/>
      </c>
      <c r="S134" s="31" t="str">
        <f>IF(R134="","",COUNTIF(R$3:R134,R134))</f>
        <v/>
      </c>
      <c r="T134" s="31" t="str">
        <f t="shared" si="17"/>
        <v/>
      </c>
      <c r="U134" s="31" t="str">
        <f>IF($G134="-","",sc_setting!$F$4&amp;"\"&amp;T134&amp;".lnk")</f>
        <v/>
      </c>
      <c r="V134" s="31" t="str">
        <f>IF($H134="-","",""""&amp;sc_setting!$F$6&amp;""" """&amp;$W134&amp;""" """&amp;$B134&amp;"""")</f>
        <v/>
      </c>
      <c r="W134" s="31" t="str">
        <f>IF($H134="-","",sc_setting!$F$5&amp;"\"&amp;$H134&amp;".lnk")</f>
        <v/>
      </c>
      <c r="X134" s="8" t="s">
        <v>596</v>
      </c>
    </row>
  </sheetData>
  <autoFilter ref="A2:K118" xr:uid="{00000000-0001-0000-0000-000000000000}"/>
  <phoneticPr fontId="2"/>
  <dataValidations count="1">
    <dataValidation type="list" allowBlank="1" showInputMessage="1" showErrorMessage="1" sqref="E4:E134" xr:uid="{918352BF-42F9-44BF-BE57-70124DE13A41}">
      <formula1>カテゴリ</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DDDF-0DCA-4EEE-BC40-601E6CB0772B}">
  <sheetPr codeName="Sheet7">
    <tabColor theme="8" tint="0.79998168889431442"/>
    <outlinePr summaryBelow="0" summaryRight="0"/>
  </sheetPr>
  <dimension ref="A1:R63"/>
  <sheetViews>
    <sheetView showGridLines="0" tabSelected="1" zoomScaleNormal="100" workbookViewId="0">
      <pane xSplit="1" ySplit="2" topLeftCell="B3" activePane="bottomRight" state="frozen"/>
      <selection activeCell="G17" sqref="G17"/>
      <selection pane="topRight" activeCell="G17" sqref="G17"/>
      <selection pane="bottomLeft" activeCell="G17" sqref="G17"/>
      <selection pane="bottomRight" activeCell="B54" sqref="B54"/>
    </sheetView>
  </sheetViews>
  <sheetFormatPr defaultColWidth="11.83203125" defaultRowHeight="11.25" outlineLevelCol="1"/>
  <cols>
    <col min="1" max="1" width="50.6640625" style="8" customWidth="1"/>
    <col min="2" max="2" width="76.1640625" style="8" bestFit="1" customWidth="1"/>
    <col min="3" max="3" width="10.6640625" style="9" bestFit="1" customWidth="1"/>
    <col min="4" max="4" width="10.6640625" style="9" customWidth="1"/>
    <col min="5" max="5" width="34" style="8" bestFit="1" customWidth="1"/>
    <col min="6" max="7" width="31" style="8" customWidth="1"/>
    <col min="8" max="8" width="1.83203125" style="8" customWidth="1"/>
    <col min="9" max="9" width="10" style="8" bestFit="1" customWidth="1"/>
    <col min="10" max="10" width="1.83203125" style="8" customWidth="1"/>
    <col min="11" max="11" width="11.6640625" style="8" customWidth="1"/>
    <col min="12" max="12" width="8.6640625" style="8" customWidth="1" outlineLevel="1"/>
    <col min="13" max="13" width="10.6640625" style="8" customWidth="1"/>
    <col min="14" max="14" width="49.5" style="8" customWidth="1" outlineLevel="1"/>
    <col min="15" max="15" width="11.83203125" style="8" customWidth="1" outlineLevel="1"/>
    <col min="16" max="16" width="12.83203125" style="8" customWidth="1"/>
    <col min="17" max="17" width="11.83203125" style="8" customWidth="1" outlineLevel="1"/>
    <col min="18" max="18" width="3.1640625" style="8" customWidth="1"/>
    <col min="19" max="16384" width="11.83203125" style="8"/>
  </cols>
  <sheetData>
    <row r="1" spans="1:18">
      <c r="C1" s="6" t="s">
        <v>584</v>
      </c>
      <c r="D1" s="6"/>
      <c r="E1" s="28" t="s">
        <v>591</v>
      </c>
      <c r="F1" s="28" t="s">
        <v>592</v>
      </c>
      <c r="G1" s="28" t="s">
        <v>593</v>
      </c>
      <c r="I1" s="70" t="s">
        <v>779</v>
      </c>
      <c r="K1" s="29" t="s">
        <v>131</v>
      </c>
      <c r="L1" s="29"/>
      <c r="M1" s="29" t="s">
        <v>132</v>
      </c>
      <c r="N1" s="29"/>
      <c r="O1" s="29"/>
      <c r="P1" s="29" t="s">
        <v>130</v>
      </c>
      <c r="Q1" s="29"/>
    </row>
    <row r="2" spans="1:18" s="9" customFormat="1">
      <c r="A2" s="3" t="s">
        <v>590</v>
      </c>
      <c r="B2" s="3" t="s">
        <v>78</v>
      </c>
      <c r="C2" s="3" t="s">
        <v>539</v>
      </c>
      <c r="D2" s="3" t="s">
        <v>583</v>
      </c>
      <c r="E2" s="28" t="s">
        <v>595</v>
      </c>
      <c r="F2" s="28" t="s">
        <v>595</v>
      </c>
      <c r="G2" s="28" t="s">
        <v>595</v>
      </c>
      <c r="I2" s="71" t="s">
        <v>778</v>
      </c>
      <c r="K2" s="30" t="s">
        <v>133</v>
      </c>
      <c r="L2" s="72" t="s">
        <v>134</v>
      </c>
      <c r="M2" s="30" t="s">
        <v>133</v>
      </c>
      <c r="N2" s="73" t="s">
        <v>135</v>
      </c>
      <c r="O2" s="72" t="s">
        <v>135</v>
      </c>
      <c r="P2" s="30" t="s">
        <v>133</v>
      </c>
      <c r="Q2" s="72" t="s">
        <v>135</v>
      </c>
    </row>
    <row r="3" spans="1:18" ht="3" customHeight="1">
      <c r="A3" s="35"/>
      <c r="B3" s="35"/>
      <c r="C3" s="36"/>
      <c r="D3" s="36"/>
      <c r="E3" s="35"/>
      <c r="F3" s="35"/>
      <c r="G3" s="35"/>
      <c r="I3" s="35"/>
      <c r="K3" s="37"/>
      <c r="L3" s="38"/>
      <c r="M3" s="37"/>
      <c r="N3" s="39"/>
      <c r="O3" s="38"/>
      <c r="P3" s="37"/>
      <c r="Q3" s="38"/>
    </row>
    <row r="4" spans="1:18">
      <c r="A4" s="10" t="s">
        <v>540</v>
      </c>
      <c r="B4" s="10" t="s">
        <v>354</v>
      </c>
      <c r="C4" s="34" t="s">
        <v>485</v>
      </c>
      <c r="D4" s="34" t="s">
        <v>485</v>
      </c>
      <c r="E4" s="10" t="s">
        <v>139</v>
      </c>
      <c r="F4" s="10" t="s">
        <v>139</v>
      </c>
      <c r="G4" s="10" t="str">
        <f>$A4</f>
        <v>UserDefHotKey2.ahk</v>
      </c>
      <c r="H4" s="8" t="s">
        <v>355</v>
      </c>
      <c r="I4" s="10" t="str">
        <f>IF(AND($A4&lt;&gt;"",COUNTIF(A:A,$A4)&gt;1),"★NG★","")</f>
        <v/>
      </c>
      <c r="K4" s="31" t="str">
        <f>IF($E4="-","","mkdir """&amp;sc_setting!$F$3&amp;"\"&amp;sc_setting!$F$7&amp;""" &amp; """&amp;sc_setting!$F$6&amp;""" """&amp;$L4&amp;""" """&amp;$B4&amp;"""")</f>
        <v/>
      </c>
      <c r="L4" s="32" t="str">
        <f>IF($E4="-","",sc_setting!$F$3&amp;"\"&amp;sc_setting!$F$7&amp;"\"&amp;E4&amp;".lnk")</f>
        <v/>
      </c>
      <c r="M4" s="31" t="str">
        <f>IF($F4="-","",""""&amp;sc_setting!$F$6&amp;""" """&amp;$O4&amp;""" """&amp;$B4&amp;"""")</f>
        <v/>
      </c>
      <c r="N4" s="33" t="str">
        <f>IF($F4="-","","800_"&amp;$F4&amp;".lnk")</f>
        <v/>
      </c>
      <c r="O4" s="32" t="str">
        <f>IF($F4="-","",sc_setting!$F$4&amp;"\"&amp;N4)</f>
        <v/>
      </c>
      <c r="P4" s="31" t="str">
        <f>IF($G4="-","",""""&amp;sc_setting!$F$6&amp;""" """&amp;$Q4&amp;""" """&amp;$B4&amp;"""")</f>
        <v>"C:\codes\vbs\command\CreateShortcutFile.vbs" "%USERPROFILE%\AppData\Roaming\Microsoft\Windows\Start Menu\Programs\Startup\UserDefHotKey2.ahk.lnk" "C:\codes\ahk\UserDefHotKey2.ahk"</v>
      </c>
      <c r="Q4" s="32" t="str">
        <f>IF($G4="-","",sc_setting!$F$5&amp;"\"&amp;$G4&amp;".lnk")</f>
        <v>%USERPROFILE%\AppData\Roaming\Microsoft\Windows\Start Menu\Programs\Startup\UserDefHotKey2.ahk.lnk</v>
      </c>
      <c r="R4" s="8" t="s">
        <v>355</v>
      </c>
    </row>
    <row r="5" spans="1:18">
      <c r="A5" s="10" t="s">
        <v>541</v>
      </c>
      <c r="B5" s="10" t="s">
        <v>356</v>
      </c>
      <c r="C5" s="34" t="s">
        <v>485</v>
      </c>
      <c r="D5" s="34" t="s">
        <v>485</v>
      </c>
      <c r="E5" s="10" t="s">
        <v>139</v>
      </c>
      <c r="F5" s="10" t="str">
        <f t="shared" ref="F5:F40" si="0">$A5</f>
        <v>AddString2FileFolder.vbs</v>
      </c>
      <c r="G5" s="10" t="s">
        <v>139</v>
      </c>
      <c r="H5" s="8" t="s">
        <v>355</v>
      </c>
      <c r="I5" s="10" t="str">
        <f>IF(AND($A5&lt;&gt;"",COUNTIF(A:A,$A5)&gt;1),"★NG★","")</f>
        <v/>
      </c>
      <c r="K5" s="31" t="str">
        <f>IF($E5="-","","mkdir """&amp;sc_setting!$F$3&amp;"\"&amp;sc_setting!$F$7&amp;""" &amp; """&amp;sc_setting!$F$6&amp;""" """&amp;$L5&amp;""" """&amp;$B5&amp;"""")</f>
        <v/>
      </c>
      <c r="L5" s="32" t="str">
        <f>IF($E5="-","",sc_setting!$F$3&amp;"\"&amp;sc_setting!$F$7&amp;"\"&amp;E5&amp;".lnk")</f>
        <v/>
      </c>
      <c r="M5" s="31" t="str">
        <f>IF($F5="-","",""""&amp;sc_setting!$F$6&amp;""" """&amp;$O5&amp;""" """&amp;$B5&amp;"""")</f>
        <v>"C:\codes\vbs\command\CreateShortcutFile.vbs" "%USERPROFILE%\AppData\Roaming\Microsoft\Windows\SendTo\800_AddString2FileFolder.vbs.lnk" "C:\codes\vbs\tools\win\file_ope\AddString2FileFolder.vbs"</v>
      </c>
      <c r="N5" s="33" t="str">
        <f t="shared" ref="N5:N63" si="1">IF($F5="-","","800_"&amp;$F5&amp;".lnk")</f>
        <v>800_AddString2FileFolder.vbs.lnk</v>
      </c>
      <c r="O5" s="32" t="str">
        <f>IF($F5="-","",sc_setting!$F$4&amp;"\"&amp;N5)</f>
        <v>%USERPROFILE%\AppData\Roaming\Microsoft\Windows\SendTo\800_AddString2FileFolder.vbs.lnk</v>
      </c>
      <c r="P5" s="31" t="str">
        <f>IF($G5="-","",""""&amp;sc_setting!$F$6&amp;""" """&amp;$Q5&amp;""" """&amp;$B5&amp;"""")</f>
        <v/>
      </c>
      <c r="Q5" s="32" t="str">
        <f>IF($G5="-","",sc_setting!$F$5&amp;"\"&amp;$G5&amp;".lnk")</f>
        <v/>
      </c>
      <c r="R5" s="8" t="s">
        <v>355</v>
      </c>
    </row>
    <row r="6" spans="1:18">
      <c r="A6" s="10" t="s">
        <v>542</v>
      </c>
      <c r="B6" s="10" t="s">
        <v>357</v>
      </c>
      <c r="C6" s="34" t="s">
        <v>485</v>
      </c>
      <c r="D6" s="34" t="s">
        <v>485</v>
      </c>
      <c r="E6" s="10" t="s">
        <v>139</v>
      </c>
      <c r="F6" s="10" t="str">
        <f t="shared" si="0"/>
        <v>BackUpFile.vbs</v>
      </c>
      <c r="G6" s="10" t="s">
        <v>139</v>
      </c>
      <c r="H6" s="8" t="s">
        <v>355</v>
      </c>
      <c r="I6" s="10" t="str">
        <f>IF(AND($A6&lt;&gt;"",COUNTIF(A:A,$A6)&gt;1),"★NG★","")</f>
        <v/>
      </c>
      <c r="K6" s="31" t="str">
        <f>IF($E6="-","","mkdir """&amp;sc_setting!$F$3&amp;"\"&amp;sc_setting!$F$7&amp;""" &amp; """&amp;sc_setting!$F$6&amp;""" """&amp;$L6&amp;""" """&amp;$B6&amp;"""")</f>
        <v/>
      </c>
      <c r="L6" s="32" t="str">
        <f>IF($E6="-","",sc_setting!$F$3&amp;"\"&amp;sc_setting!$F$7&amp;"\"&amp;E6&amp;".lnk")</f>
        <v/>
      </c>
      <c r="M6" s="31" t="str">
        <f>IF($F6="-","",""""&amp;sc_setting!$F$6&amp;""" """&amp;$O6&amp;""" """&amp;$B6&amp;"""")</f>
        <v>"C:\codes\vbs\command\CreateShortcutFile.vbs" "%USERPROFILE%\AppData\Roaming\Microsoft\Windows\SendTo\800_BackUpFile.vbs.lnk" "C:\codes\vbs\tools\win\file_ope\BackUpFile.vbs"</v>
      </c>
      <c r="N6" s="33" t="str">
        <f t="shared" si="1"/>
        <v>800_BackUpFile.vbs.lnk</v>
      </c>
      <c r="O6" s="32" t="str">
        <f>IF($F6="-","",sc_setting!$F$4&amp;"\"&amp;N6)</f>
        <v>%USERPROFILE%\AppData\Roaming\Microsoft\Windows\SendTo\800_BackUpFile.vbs.lnk</v>
      </c>
      <c r="P6" s="31" t="str">
        <f>IF($G6="-","",""""&amp;sc_setting!$F$6&amp;""" """&amp;$Q6&amp;""" """&amp;$B6&amp;"""")</f>
        <v/>
      </c>
      <c r="Q6" s="32" t="str">
        <f>IF($G6="-","",sc_setting!$F$5&amp;"\"&amp;$G6&amp;".lnk")</f>
        <v/>
      </c>
      <c r="R6" s="8" t="s">
        <v>355</v>
      </c>
    </row>
    <row r="7" spans="1:18">
      <c r="A7" s="10" t="s">
        <v>543</v>
      </c>
      <c r="B7" s="10" t="s">
        <v>358</v>
      </c>
      <c r="C7" s="34" t="s">
        <v>485</v>
      </c>
      <c r="D7" s="34" t="s">
        <v>485</v>
      </c>
      <c r="E7" s="10" t="s">
        <v>139</v>
      </c>
      <c r="F7" s="10" t="str">
        <f t="shared" si="0"/>
        <v>BackUpMemoFiles.vbs</v>
      </c>
      <c r="G7" s="10" t="s">
        <v>139</v>
      </c>
      <c r="H7" s="8" t="s">
        <v>355</v>
      </c>
      <c r="I7" s="10" t="str">
        <f>IF(AND($A7&lt;&gt;"",COUNTIF(A:A,$A7)&gt;1),"★NG★","")</f>
        <v/>
      </c>
      <c r="K7" s="31" t="str">
        <f>IF($E7="-","","mkdir """&amp;sc_setting!$F$3&amp;"\"&amp;sc_setting!$F$7&amp;""" &amp; """&amp;sc_setting!$F$6&amp;""" """&amp;$L7&amp;""" """&amp;$B7&amp;"""")</f>
        <v/>
      </c>
      <c r="L7" s="32" t="str">
        <f>IF($E7="-","",sc_setting!$F$3&amp;"\"&amp;sc_setting!$F$7&amp;"\"&amp;E7&amp;".lnk")</f>
        <v/>
      </c>
      <c r="M7" s="31" t="str">
        <f>IF($F7="-","",""""&amp;sc_setting!$F$6&amp;""" """&amp;$O7&amp;""" """&amp;$B7&amp;"""")</f>
        <v>"C:\codes\vbs\command\CreateShortcutFile.vbs" "%USERPROFILE%\AppData\Roaming\Microsoft\Windows\SendTo\800_BackUpMemoFiles.vbs.lnk" "C:\codes\vbs\tools\win\file_ope\BackUpMemoFiles.vbs"</v>
      </c>
      <c r="N7" s="33" t="str">
        <f t="shared" si="1"/>
        <v>800_BackUpMemoFiles.vbs.lnk</v>
      </c>
      <c r="O7" s="32" t="str">
        <f>IF($F7="-","",sc_setting!$F$4&amp;"\"&amp;N7)</f>
        <v>%USERPROFILE%\AppData\Roaming\Microsoft\Windows\SendTo\800_BackUpMemoFiles.vbs.lnk</v>
      </c>
      <c r="P7" s="31" t="str">
        <f>IF($G7="-","",""""&amp;sc_setting!$F$6&amp;""" """&amp;$Q7&amp;""" """&amp;$B7&amp;"""")</f>
        <v/>
      </c>
      <c r="Q7" s="32" t="str">
        <f>IF($G7="-","",sc_setting!$F$5&amp;"\"&amp;$G7&amp;".lnk")</f>
        <v/>
      </c>
      <c r="R7" s="8" t="s">
        <v>355</v>
      </c>
    </row>
    <row r="8" spans="1:18">
      <c r="A8" s="10" t="s">
        <v>544</v>
      </c>
      <c r="B8" s="10" t="s">
        <v>359</v>
      </c>
      <c r="C8" s="34" t="s">
        <v>485</v>
      </c>
      <c r="D8" s="34" t="s">
        <v>485</v>
      </c>
      <c r="E8" s="10" t="s">
        <v>139</v>
      </c>
      <c r="F8" s="10" t="str">
        <f t="shared" si="0"/>
        <v>CopyRefFile.vbs</v>
      </c>
      <c r="G8" s="10" t="s">
        <v>139</v>
      </c>
      <c r="H8" s="8" t="s">
        <v>355</v>
      </c>
      <c r="I8" s="10" t="str">
        <f>IF(AND($A8&lt;&gt;"",COUNTIF(A:A,$A8)&gt;1),"★NG★","")</f>
        <v/>
      </c>
      <c r="K8" s="31" t="str">
        <f>IF($E8="-","","mkdir """&amp;sc_setting!$F$3&amp;"\"&amp;sc_setting!$F$7&amp;""" &amp; """&amp;sc_setting!$F$6&amp;""" """&amp;$L8&amp;""" """&amp;$B8&amp;"""")</f>
        <v/>
      </c>
      <c r="L8" s="32" t="str">
        <f>IF($E8="-","",sc_setting!$F$3&amp;"\"&amp;sc_setting!$F$7&amp;"\"&amp;E8&amp;".lnk")</f>
        <v/>
      </c>
      <c r="M8" s="31" t="str">
        <f>IF($F8="-","",""""&amp;sc_setting!$F$6&amp;""" """&amp;$O8&amp;""" """&amp;$B8&amp;"""")</f>
        <v>"C:\codes\vbs\command\CreateShortcutFile.vbs" "%USERPROFILE%\AppData\Roaming\Microsoft\Windows\SendTo\800_CopyRefFile.vbs.lnk" "C:\codes\vbs\tools\win\file_ope\CopyRefFile.vbs"</v>
      </c>
      <c r="N8" s="33" t="str">
        <f t="shared" si="1"/>
        <v>800_CopyRefFile.vbs.lnk</v>
      </c>
      <c r="O8" s="32" t="str">
        <f>IF($F8="-","",sc_setting!$F$4&amp;"\"&amp;N8)</f>
        <v>%USERPROFILE%\AppData\Roaming\Microsoft\Windows\SendTo\800_CopyRefFile.vbs.lnk</v>
      </c>
      <c r="P8" s="31" t="str">
        <f>IF($G8="-","",""""&amp;sc_setting!$F$6&amp;""" """&amp;$Q8&amp;""" """&amp;$B8&amp;"""")</f>
        <v/>
      </c>
      <c r="Q8" s="32" t="str">
        <f>IF($G8="-","",sc_setting!$F$5&amp;"\"&amp;$G8&amp;".lnk")</f>
        <v/>
      </c>
      <c r="R8" s="8" t="s">
        <v>355</v>
      </c>
    </row>
    <row r="9" spans="1:18">
      <c r="A9" s="10" t="s">
        <v>545</v>
      </c>
      <c r="B9" s="10" t="s">
        <v>360</v>
      </c>
      <c r="C9" s="34" t="s">
        <v>485</v>
      </c>
      <c r="D9" s="34" t="s">
        <v>485</v>
      </c>
      <c r="E9" s="10" t="s">
        <v>139</v>
      </c>
      <c r="F9" s="10" t="str">
        <f t="shared" si="0"/>
        <v>CopyRefFileFromWeb.vbs</v>
      </c>
      <c r="G9" s="10" t="s">
        <v>139</v>
      </c>
      <c r="H9" s="8" t="s">
        <v>355</v>
      </c>
      <c r="I9" s="10" t="str">
        <f>IF(AND($A9&lt;&gt;"",COUNTIF(A:A,$A9)&gt;1),"★NG★","")</f>
        <v/>
      </c>
      <c r="K9" s="31" t="str">
        <f>IF($E9="-","","mkdir """&amp;sc_setting!$F$3&amp;"\"&amp;sc_setting!$F$7&amp;""" &amp; """&amp;sc_setting!$F$6&amp;""" """&amp;$L9&amp;""" """&amp;$B9&amp;"""")</f>
        <v/>
      </c>
      <c r="L9" s="32" t="str">
        <f>IF($E9="-","",sc_setting!$F$3&amp;"\"&amp;sc_setting!$F$7&amp;"\"&amp;E9&amp;".lnk")</f>
        <v/>
      </c>
      <c r="M9" s="31" t="str">
        <f>IF($F9="-","",""""&amp;sc_setting!$F$6&amp;""" """&amp;$O9&amp;""" """&amp;$B9&amp;"""")</f>
        <v>"C:\codes\vbs\command\CreateShortcutFile.vbs" "%USERPROFILE%\AppData\Roaming\Microsoft\Windows\SendTo\800_CopyRefFileFromWeb.vbs.lnk" "C:\codes\vbs\tools\win\file_ope\CopyRefFileFromWeb.vbs"</v>
      </c>
      <c r="N9" s="33" t="str">
        <f t="shared" si="1"/>
        <v>800_CopyRefFileFromWeb.vbs.lnk</v>
      </c>
      <c r="O9" s="32" t="str">
        <f>IF($F9="-","",sc_setting!$F$4&amp;"\"&amp;N9)</f>
        <v>%USERPROFILE%\AppData\Roaming\Microsoft\Windows\SendTo\800_CopyRefFileFromWeb.vbs.lnk</v>
      </c>
      <c r="P9" s="31" t="str">
        <f>IF($G9="-","",""""&amp;sc_setting!$F$6&amp;""" """&amp;$Q9&amp;""" """&amp;$B9&amp;"""")</f>
        <v/>
      </c>
      <c r="Q9" s="32" t="str">
        <f>IF($G9="-","",sc_setting!$F$5&amp;"\"&amp;$G9&amp;".lnk")</f>
        <v/>
      </c>
      <c r="R9" s="8" t="s">
        <v>355</v>
      </c>
    </row>
    <row r="10" spans="1:18">
      <c r="A10" s="10" t="s">
        <v>546</v>
      </c>
      <c r="B10" s="10" t="s">
        <v>361</v>
      </c>
      <c r="C10" s="34" t="s">
        <v>485</v>
      </c>
      <c r="D10" s="34" t="s">
        <v>485</v>
      </c>
      <c r="E10" s="10" t="s">
        <v>139</v>
      </c>
      <c r="F10" s="10" t="str">
        <f t="shared" si="0"/>
        <v>CopyToDir.vbs</v>
      </c>
      <c r="G10" s="10" t="s">
        <v>139</v>
      </c>
      <c r="H10" s="8" t="s">
        <v>355</v>
      </c>
      <c r="I10" s="10" t="str">
        <f>IF(AND($A10&lt;&gt;"",COUNTIF(A:A,$A10)&gt;1),"★NG★","")</f>
        <v/>
      </c>
      <c r="K10" s="31" t="str">
        <f>IF($E10="-","","mkdir """&amp;sc_setting!$F$3&amp;"\"&amp;sc_setting!$F$7&amp;""" &amp; """&amp;sc_setting!$F$6&amp;""" """&amp;$L10&amp;""" """&amp;$B10&amp;"""")</f>
        <v/>
      </c>
      <c r="L10" s="32" t="str">
        <f>IF($E10="-","",sc_setting!$F$3&amp;"\"&amp;sc_setting!$F$7&amp;"\"&amp;E10&amp;".lnk")</f>
        <v/>
      </c>
      <c r="M10" s="31" t="str">
        <f>IF($F10="-","",""""&amp;sc_setting!$F$6&amp;""" """&amp;$O10&amp;""" """&amp;$B10&amp;"""")</f>
        <v>"C:\codes\vbs\command\CreateShortcutFile.vbs" "%USERPROFILE%\AppData\Roaming\Microsoft\Windows\SendTo\800_CopyToDir.vbs.lnk" "C:\codes\vbs\tools\win\file_ope\CopyToDir.vbs"</v>
      </c>
      <c r="N10" s="33" t="str">
        <f t="shared" si="1"/>
        <v>800_CopyToDir.vbs.lnk</v>
      </c>
      <c r="O10" s="32" t="str">
        <f>IF($F10="-","",sc_setting!$F$4&amp;"\"&amp;N10)</f>
        <v>%USERPROFILE%\AppData\Roaming\Microsoft\Windows\SendTo\800_CopyToDir.vbs.lnk</v>
      </c>
      <c r="P10" s="31" t="str">
        <f>IF($G10="-","",""""&amp;sc_setting!$F$6&amp;""" """&amp;$Q10&amp;""" """&amp;$B10&amp;"""")</f>
        <v/>
      </c>
      <c r="Q10" s="32" t="str">
        <f>IF($G10="-","",sc_setting!$F$5&amp;"\"&amp;$G10&amp;".lnk")</f>
        <v/>
      </c>
      <c r="R10" s="8" t="s">
        <v>355</v>
      </c>
    </row>
    <row r="11" spans="1:18">
      <c r="A11" s="10" t="s">
        <v>547</v>
      </c>
      <c r="B11" s="10" t="s">
        <v>362</v>
      </c>
      <c r="C11" s="34" t="s">
        <v>485</v>
      </c>
      <c r="D11" s="34" t="s">
        <v>485</v>
      </c>
      <c r="E11" s="10" t="s">
        <v>139</v>
      </c>
      <c r="F11" s="10" t="s">
        <v>139</v>
      </c>
      <c r="G11" s="10" t="s">
        <v>139</v>
      </c>
      <c r="H11" s="8" t="s">
        <v>355</v>
      </c>
      <c r="I11" s="10" t="str">
        <f>IF(AND($A11&lt;&gt;"",COUNTIF(A:A,$A11)&gt;1),"★NG★","")</f>
        <v/>
      </c>
      <c r="K11" s="31" t="str">
        <f>IF($E11="-","","mkdir """&amp;sc_setting!$F$3&amp;"\"&amp;sc_setting!$F$7&amp;""" &amp; """&amp;sc_setting!$F$6&amp;""" """&amp;$L11&amp;""" """&amp;$B11&amp;"""")</f>
        <v/>
      </c>
      <c r="L11" s="32" t="str">
        <f>IF($E11="-","",sc_setting!$F$3&amp;"\"&amp;sc_setting!$F$7&amp;"\"&amp;E11&amp;".lnk")</f>
        <v/>
      </c>
      <c r="M11" s="31" t="str">
        <f>IF($F11="-","",""""&amp;sc_setting!$F$6&amp;""" """&amp;$O11&amp;""" """&amp;$B11&amp;"""")</f>
        <v/>
      </c>
      <c r="N11" s="33" t="str">
        <f t="shared" si="1"/>
        <v/>
      </c>
      <c r="O11" s="32" t="str">
        <f>IF($F11="-","",sc_setting!$F$4&amp;"\"&amp;N11)</f>
        <v/>
      </c>
      <c r="P11" s="31" t="str">
        <f>IF($G11="-","",""""&amp;sc_setting!$F$6&amp;""" """&amp;$Q11&amp;""" """&amp;$B11&amp;"""")</f>
        <v/>
      </c>
      <c r="Q11" s="32" t="str">
        <f>IF($G11="-","",sc_setting!$F$5&amp;"\"&amp;$G11&amp;".lnk")</f>
        <v/>
      </c>
      <c r="R11" s="8" t="s">
        <v>355</v>
      </c>
    </row>
    <row r="12" spans="1:18">
      <c r="A12" s="10" t="s">
        <v>548</v>
      </c>
      <c r="B12" s="10" t="s">
        <v>363</v>
      </c>
      <c r="C12" s="34" t="s">
        <v>485</v>
      </c>
      <c r="D12" s="34" t="s">
        <v>485</v>
      </c>
      <c r="E12" s="10" t="s">
        <v>139</v>
      </c>
      <c r="F12" s="10" t="s">
        <v>139</v>
      </c>
      <c r="G12" s="10" t="s">
        <v>139</v>
      </c>
      <c r="H12" s="8" t="s">
        <v>355</v>
      </c>
      <c r="I12" s="10" t="str">
        <f>IF(AND($A12&lt;&gt;"",COUNTIF(A:A,$A12)&gt;1),"★NG★","")</f>
        <v/>
      </c>
      <c r="K12" s="31" t="str">
        <f>IF($E12="-","","mkdir """&amp;sc_setting!$F$3&amp;"\"&amp;sc_setting!$F$7&amp;""" &amp; """&amp;sc_setting!$F$6&amp;""" """&amp;$L12&amp;""" """&amp;$B12&amp;"""")</f>
        <v/>
      </c>
      <c r="L12" s="32" t="str">
        <f>IF($E12="-","",sc_setting!$F$3&amp;"\"&amp;sc_setting!$F$7&amp;"\"&amp;E12&amp;".lnk")</f>
        <v/>
      </c>
      <c r="M12" s="31" t="str">
        <f>IF($F12="-","",""""&amp;sc_setting!$F$6&amp;""" """&amp;$O12&amp;""" """&amp;$B12&amp;"""")</f>
        <v/>
      </c>
      <c r="N12" s="33" t="str">
        <f t="shared" si="1"/>
        <v/>
      </c>
      <c r="O12" s="32" t="str">
        <f>IF($F12="-","",sc_setting!$F$4&amp;"\"&amp;N12)</f>
        <v/>
      </c>
      <c r="P12" s="31" t="str">
        <f>IF($G12="-","",""""&amp;sc_setting!$F$6&amp;""" """&amp;$Q12&amp;""" """&amp;$B12&amp;"""")</f>
        <v/>
      </c>
      <c r="Q12" s="32" t="str">
        <f>IF($G12="-","",sc_setting!$F$5&amp;"\"&amp;$G12&amp;".lnk")</f>
        <v/>
      </c>
      <c r="R12" s="8" t="s">
        <v>355</v>
      </c>
    </row>
    <row r="13" spans="1:18">
      <c r="A13" s="10" t="s">
        <v>549</v>
      </c>
      <c r="B13" s="10" t="s">
        <v>364</v>
      </c>
      <c r="C13" s="34" t="s">
        <v>485</v>
      </c>
      <c r="D13" s="34" t="s">
        <v>485</v>
      </c>
      <c r="E13" s="10" t="s">
        <v>139</v>
      </c>
      <c r="F13" s="10" t="s">
        <v>139</v>
      </c>
      <c r="G13" s="10" t="s">
        <v>139</v>
      </c>
      <c r="H13" s="8" t="s">
        <v>355</v>
      </c>
      <c r="I13" s="10" t="str">
        <f>IF(AND($A13&lt;&gt;"",COUNTIF(A:A,$A13)&gt;1),"★NG★","")</f>
        <v/>
      </c>
      <c r="K13" s="31" t="str">
        <f>IF($E13="-","","mkdir """&amp;sc_setting!$F$3&amp;"\"&amp;sc_setting!$F$7&amp;""" &amp; """&amp;sc_setting!$F$6&amp;""" """&amp;$L13&amp;""" """&amp;$B13&amp;"""")</f>
        <v/>
      </c>
      <c r="L13" s="32" t="str">
        <f>IF($E13="-","",sc_setting!$F$3&amp;"\"&amp;sc_setting!$F$7&amp;"\"&amp;E13&amp;".lnk")</f>
        <v/>
      </c>
      <c r="M13" s="31" t="str">
        <f>IF($F13="-","",""""&amp;sc_setting!$F$6&amp;""" """&amp;$O13&amp;""" """&amp;$B13&amp;"""")</f>
        <v/>
      </c>
      <c r="N13" s="33" t="str">
        <f t="shared" si="1"/>
        <v/>
      </c>
      <c r="O13" s="32" t="str">
        <f>IF($F13="-","",sc_setting!$F$4&amp;"\"&amp;N13)</f>
        <v/>
      </c>
      <c r="P13" s="31" t="str">
        <f>IF($G13="-","",""""&amp;sc_setting!$F$6&amp;""" """&amp;$Q13&amp;""" """&amp;$B13&amp;"""")</f>
        <v/>
      </c>
      <c r="Q13" s="32" t="str">
        <f>IF($G13="-","",sc_setting!$F$5&amp;"\"&amp;$G13&amp;".lnk")</f>
        <v/>
      </c>
      <c r="R13" s="8" t="s">
        <v>355</v>
      </c>
    </row>
    <row r="14" spans="1:18">
      <c r="A14" s="10" t="s">
        <v>71</v>
      </c>
      <c r="B14" s="10" t="s">
        <v>47</v>
      </c>
      <c r="C14" s="34" t="s">
        <v>485</v>
      </c>
      <c r="D14" s="34" t="s">
        <v>485</v>
      </c>
      <c r="E14" s="10" t="s">
        <v>139</v>
      </c>
      <c r="F14" s="10" t="str">
        <f t="shared" si="0"/>
        <v>CreateRenameBat.vbs</v>
      </c>
      <c r="G14" s="10" t="s">
        <v>139</v>
      </c>
      <c r="H14" s="8" t="s">
        <v>355</v>
      </c>
      <c r="I14" s="10" t="str">
        <f>IF(AND($A14&lt;&gt;"",COUNTIF(A:A,$A14)&gt;1),"★NG★","")</f>
        <v/>
      </c>
      <c r="K14" s="31" t="str">
        <f>IF($E14="-","","mkdir """&amp;sc_setting!$F$3&amp;"\"&amp;sc_setting!$F$7&amp;""" &amp; """&amp;sc_setting!$F$6&amp;""" """&amp;$L14&amp;""" """&amp;$B14&amp;"""")</f>
        <v/>
      </c>
      <c r="L14" s="32" t="str">
        <f>IF($E14="-","",sc_setting!$F$3&amp;"\"&amp;sc_setting!$F$7&amp;"\"&amp;E14&amp;".lnk")</f>
        <v/>
      </c>
      <c r="M14" s="31" t="str">
        <f>IF($F14="-","",""""&amp;sc_setting!$F$6&amp;""" """&amp;$O14&amp;""" """&amp;$B14&amp;"""")</f>
        <v>"C:\codes\vbs\command\CreateShortcutFile.vbs" "%USERPROFILE%\AppData\Roaming\Microsoft\Windows\SendTo\800_CreateRenameBat.vbs.lnk" "C:\codes\vbs\tools\win\file_ope\CreateRenameBat.vbs"</v>
      </c>
      <c r="N14" s="33" t="str">
        <f t="shared" si="1"/>
        <v>800_CreateRenameBat.vbs.lnk</v>
      </c>
      <c r="O14" s="32" t="str">
        <f>IF($F14="-","",sc_setting!$F$4&amp;"\"&amp;N14)</f>
        <v>%USERPROFILE%\AppData\Roaming\Microsoft\Windows\SendTo\800_CreateRenameBat.vbs.lnk</v>
      </c>
      <c r="P14" s="31" t="str">
        <f>IF($G14="-","",""""&amp;sc_setting!$F$6&amp;""" """&amp;$Q14&amp;""" """&amp;$B14&amp;"""")</f>
        <v/>
      </c>
      <c r="Q14" s="32" t="str">
        <f>IF($G14="-","",sc_setting!$F$5&amp;"\"&amp;$G14&amp;".lnk")</f>
        <v/>
      </c>
      <c r="R14" s="8" t="s">
        <v>355</v>
      </c>
    </row>
    <row r="15" spans="1:18">
      <c r="A15" s="10" t="s">
        <v>72</v>
      </c>
      <c r="B15" s="10" t="s">
        <v>48</v>
      </c>
      <c r="C15" s="34" t="s">
        <v>485</v>
      </c>
      <c r="D15" s="34" t="s">
        <v>485</v>
      </c>
      <c r="E15" s="10" t="s">
        <v>139</v>
      </c>
      <c r="F15" s="10" t="str">
        <f t="shared" si="0"/>
        <v>CreateSymbolicLink.vbs</v>
      </c>
      <c r="G15" s="10" t="s">
        <v>139</v>
      </c>
      <c r="H15" s="8" t="s">
        <v>355</v>
      </c>
      <c r="I15" s="10" t="str">
        <f>IF(AND($A15&lt;&gt;"",COUNTIF(A:A,$A15)&gt;1),"★NG★","")</f>
        <v/>
      </c>
      <c r="K15" s="31" t="str">
        <f>IF($E15="-","","mkdir """&amp;sc_setting!$F$3&amp;"\"&amp;sc_setting!$F$7&amp;""" &amp; """&amp;sc_setting!$F$6&amp;""" """&amp;$L15&amp;""" """&amp;$B15&amp;"""")</f>
        <v/>
      </c>
      <c r="L15" s="32" t="str">
        <f>IF($E15="-","",sc_setting!$F$3&amp;"\"&amp;sc_setting!$F$7&amp;"\"&amp;E15&amp;".lnk")</f>
        <v/>
      </c>
      <c r="M15" s="31" t="str">
        <f>IF($F15="-","",""""&amp;sc_setting!$F$6&amp;""" """&amp;$O15&amp;""" """&amp;$B15&amp;"""")</f>
        <v>"C:\codes\vbs\command\CreateShortcutFile.vbs" "%USERPROFILE%\AppData\Roaming\Microsoft\Windows\SendTo\800_CreateSymbolicLink.vbs.lnk" "C:\codes\vbs\tools\win\file_ope\CreateSymbolicLink.vbs"</v>
      </c>
      <c r="N15" s="33" t="str">
        <f t="shared" si="1"/>
        <v>800_CreateSymbolicLink.vbs.lnk</v>
      </c>
      <c r="O15" s="32" t="str">
        <f>IF($F15="-","",sc_setting!$F$4&amp;"\"&amp;N15)</f>
        <v>%USERPROFILE%\AppData\Roaming\Microsoft\Windows\SendTo\800_CreateSymbolicLink.vbs.lnk</v>
      </c>
      <c r="P15" s="31" t="str">
        <f>IF($G15="-","",""""&amp;sc_setting!$F$6&amp;""" """&amp;$Q15&amp;""" """&amp;$B15&amp;"""")</f>
        <v/>
      </c>
      <c r="Q15" s="32" t="str">
        <f>IF($G15="-","",sc_setting!$F$5&amp;"\"&amp;$G15&amp;".lnk")</f>
        <v/>
      </c>
      <c r="R15" s="8" t="s">
        <v>355</v>
      </c>
    </row>
    <row r="16" spans="1:18">
      <c r="A16" s="10" t="s">
        <v>550</v>
      </c>
      <c r="B16" s="10" t="s">
        <v>365</v>
      </c>
      <c r="C16" s="34" t="s">
        <v>485</v>
      </c>
      <c r="D16" s="34" t="s">
        <v>485</v>
      </c>
      <c r="E16" s="10" t="s">
        <v>139</v>
      </c>
      <c r="F16" s="10" t="s">
        <v>139</v>
      </c>
      <c r="G16" s="10" t="s">
        <v>139</v>
      </c>
      <c r="H16" s="8" t="s">
        <v>355</v>
      </c>
      <c r="I16" s="10" t="str">
        <f>IF(AND($A16&lt;&gt;"",COUNTIF(A:A,$A16)&gt;1),"★NG★","")</f>
        <v/>
      </c>
      <c r="K16" s="31" t="str">
        <f>IF($E16="-","","mkdir """&amp;sc_setting!$F$3&amp;"\"&amp;sc_setting!$F$7&amp;""" &amp; """&amp;sc_setting!$F$6&amp;""" """&amp;$L16&amp;""" """&amp;$B16&amp;"""")</f>
        <v/>
      </c>
      <c r="L16" s="32" t="str">
        <f>IF($E16="-","",sc_setting!$F$3&amp;"\"&amp;sc_setting!$F$7&amp;"\"&amp;E16&amp;".lnk")</f>
        <v/>
      </c>
      <c r="M16" s="31" t="str">
        <f>IF($F16="-","",""""&amp;sc_setting!$F$6&amp;""" """&amp;$O16&amp;""" """&amp;$B16&amp;"""")</f>
        <v/>
      </c>
      <c r="N16" s="33" t="str">
        <f t="shared" si="1"/>
        <v/>
      </c>
      <c r="O16" s="32" t="str">
        <f>IF($F16="-","",sc_setting!$F$4&amp;"\"&amp;N16)</f>
        <v/>
      </c>
      <c r="P16" s="31" t="str">
        <f>IF($G16="-","",""""&amp;sc_setting!$F$6&amp;""" """&amp;$Q16&amp;""" """&amp;$B16&amp;"""")</f>
        <v/>
      </c>
      <c r="Q16" s="32" t="str">
        <f>IF($G16="-","",sc_setting!$F$5&amp;"\"&amp;$G16&amp;".lnk")</f>
        <v/>
      </c>
      <c r="R16" s="8" t="s">
        <v>355</v>
      </c>
    </row>
    <row r="17" spans="1:18">
      <c r="A17" s="10" t="s">
        <v>551</v>
      </c>
      <c r="B17" s="10" t="s">
        <v>366</v>
      </c>
      <c r="C17" s="34" t="s">
        <v>485</v>
      </c>
      <c r="D17" s="34" t="s">
        <v>485</v>
      </c>
      <c r="E17" s="10" t="s">
        <v>139</v>
      </c>
      <c r="F17" s="10" t="s">
        <v>139</v>
      </c>
      <c r="G17" s="10" t="s">
        <v>139</v>
      </c>
      <c r="H17" s="8" t="s">
        <v>355</v>
      </c>
      <c r="I17" s="10" t="str">
        <f>IF(AND($A17&lt;&gt;"",COUNTIF(A:A,$A17)&gt;1),"★NG★","")</f>
        <v/>
      </c>
      <c r="K17" s="31" t="str">
        <f>IF($E17="-","","mkdir """&amp;sc_setting!$F$3&amp;"\"&amp;sc_setting!$F$7&amp;""" &amp; """&amp;sc_setting!$F$6&amp;""" """&amp;$L17&amp;""" """&amp;$B17&amp;"""")</f>
        <v/>
      </c>
      <c r="L17" s="32" t="str">
        <f>IF($E17="-","",sc_setting!$F$3&amp;"\"&amp;sc_setting!$F$7&amp;"\"&amp;E17&amp;".lnk")</f>
        <v/>
      </c>
      <c r="M17" s="31" t="str">
        <f>IF($F17="-","",""""&amp;sc_setting!$F$6&amp;""" """&amp;$O17&amp;""" """&amp;$B17&amp;"""")</f>
        <v/>
      </c>
      <c r="N17" s="33" t="str">
        <f t="shared" si="1"/>
        <v/>
      </c>
      <c r="O17" s="32" t="str">
        <f>IF($F17="-","",sc_setting!$F$4&amp;"\"&amp;N17)</f>
        <v/>
      </c>
      <c r="P17" s="31" t="str">
        <f>IF($G17="-","",""""&amp;sc_setting!$F$6&amp;""" """&amp;$Q17&amp;""" """&amp;$B17&amp;"""")</f>
        <v/>
      </c>
      <c r="Q17" s="32" t="str">
        <f>IF($G17="-","",sc_setting!$F$5&amp;"\"&amp;$G17&amp;".lnk")</f>
        <v/>
      </c>
      <c r="R17" s="8" t="s">
        <v>355</v>
      </c>
    </row>
    <row r="18" spans="1:18">
      <c r="A18" s="10" t="s">
        <v>552</v>
      </c>
      <c r="B18" s="10" t="s">
        <v>367</v>
      </c>
      <c r="C18" s="34" t="s">
        <v>485</v>
      </c>
      <c r="D18" s="34" t="s">
        <v>485</v>
      </c>
      <c r="E18" s="10" t="s">
        <v>139</v>
      </c>
      <c r="F18" s="10" t="s">
        <v>139</v>
      </c>
      <c r="G18" s="10" t="s">
        <v>139</v>
      </c>
      <c r="H18" s="8" t="s">
        <v>355</v>
      </c>
      <c r="I18" s="10" t="str">
        <f>IF(AND($A18&lt;&gt;"",COUNTIF(A:A,$A18)&gt;1),"★NG★","")</f>
        <v/>
      </c>
      <c r="K18" s="31" t="str">
        <f>IF($E18="-","","mkdir """&amp;sc_setting!$F$3&amp;"\"&amp;sc_setting!$F$7&amp;""" &amp; """&amp;sc_setting!$F$6&amp;""" """&amp;$L18&amp;""" """&amp;$B18&amp;"""")</f>
        <v/>
      </c>
      <c r="L18" s="32" t="str">
        <f>IF($E18="-","",sc_setting!$F$3&amp;"\"&amp;sc_setting!$F$7&amp;"\"&amp;E18&amp;".lnk")</f>
        <v/>
      </c>
      <c r="M18" s="31" t="str">
        <f>IF($F18="-","",""""&amp;sc_setting!$F$6&amp;""" """&amp;$O18&amp;""" """&amp;$B18&amp;"""")</f>
        <v/>
      </c>
      <c r="N18" s="33" t="str">
        <f t="shared" si="1"/>
        <v/>
      </c>
      <c r="O18" s="32" t="str">
        <f>IF($F18="-","",sc_setting!$F$4&amp;"\"&amp;N18)</f>
        <v/>
      </c>
      <c r="P18" s="31" t="str">
        <f>IF($G18="-","",""""&amp;sc_setting!$F$6&amp;""" """&amp;$Q18&amp;""" """&amp;$B18&amp;"""")</f>
        <v/>
      </c>
      <c r="Q18" s="32" t="str">
        <f>IF($G18="-","",sc_setting!$F$5&amp;"\"&amp;$G18&amp;".lnk")</f>
        <v/>
      </c>
      <c r="R18" s="8" t="s">
        <v>355</v>
      </c>
    </row>
    <row r="19" spans="1:18">
      <c r="A19" s="10" t="s">
        <v>553</v>
      </c>
      <c r="B19" s="10" t="s">
        <v>368</v>
      </c>
      <c r="C19" s="34" t="s">
        <v>485</v>
      </c>
      <c r="D19" s="34" t="s">
        <v>485</v>
      </c>
      <c r="E19" s="10" t="s">
        <v>139</v>
      </c>
      <c r="F19" s="10" t="s">
        <v>139</v>
      </c>
      <c r="G19" s="10" t="s">
        <v>139</v>
      </c>
      <c r="H19" s="8" t="s">
        <v>355</v>
      </c>
      <c r="I19" s="10" t="str">
        <f>IF(AND($A19&lt;&gt;"",COUNTIF(A:A,$A19)&gt;1),"★NG★","")</f>
        <v/>
      </c>
      <c r="K19" s="31" t="str">
        <f>IF($E19="-","","mkdir """&amp;sc_setting!$F$3&amp;"\"&amp;sc_setting!$F$7&amp;""" &amp; """&amp;sc_setting!$F$6&amp;""" """&amp;$L19&amp;""" """&amp;$B19&amp;"""")</f>
        <v/>
      </c>
      <c r="L19" s="32" t="str">
        <f>IF($E19="-","",sc_setting!$F$3&amp;"\"&amp;sc_setting!$F$7&amp;"\"&amp;E19&amp;".lnk")</f>
        <v/>
      </c>
      <c r="M19" s="31" t="str">
        <f>IF($F19="-","",""""&amp;sc_setting!$F$6&amp;""" """&amp;$O19&amp;""" """&amp;$B19&amp;"""")</f>
        <v/>
      </c>
      <c r="N19" s="33" t="str">
        <f t="shared" si="1"/>
        <v/>
      </c>
      <c r="O19" s="32" t="str">
        <f>IF($F19="-","",sc_setting!$F$4&amp;"\"&amp;N19)</f>
        <v/>
      </c>
      <c r="P19" s="31" t="str">
        <f>IF($G19="-","",""""&amp;sc_setting!$F$6&amp;""" """&amp;$Q19&amp;""" """&amp;$B19&amp;"""")</f>
        <v/>
      </c>
      <c r="Q19" s="32" t="str">
        <f>IF($G19="-","",sc_setting!$F$5&amp;"\"&amp;$G19&amp;".lnk")</f>
        <v/>
      </c>
      <c r="R19" s="8" t="s">
        <v>355</v>
      </c>
    </row>
    <row r="20" spans="1:18">
      <c r="A20" s="10" t="s">
        <v>554</v>
      </c>
      <c r="B20" s="10" t="s">
        <v>369</v>
      </c>
      <c r="C20" s="34" t="s">
        <v>485</v>
      </c>
      <c r="D20" s="34" t="s">
        <v>485</v>
      </c>
      <c r="E20" s="10" t="s">
        <v>139</v>
      </c>
      <c r="F20" s="10" t="s">
        <v>139</v>
      </c>
      <c r="G20" s="10" t="s">
        <v>139</v>
      </c>
      <c r="H20" s="8" t="s">
        <v>355</v>
      </c>
      <c r="I20" s="10" t="str">
        <f>IF(AND($A20&lt;&gt;"",COUNTIF(A:A,$A20)&gt;1),"★NG★","")</f>
        <v/>
      </c>
      <c r="K20" s="31" t="str">
        <f>IF($E20="-","","mkdir """&amp;sc_setting!$F$3&amp;"\"&amp;sc_setting!$F$7&amp;""" &amp; """&amp;sc_setting!$F$6&amp;""" """&amp;$L20&amp;""" """&amp;$B20&amp;"""")</f>
        <v/>
      </c>
      <c r="L20" s="32" t="str">
        <f>IF($E20="-","",sc_setting!$F$3&amp;"\"&amp;sc_setting!$F$7&amp;"\"&amp;E20&amp;".lnk")</f>
        <v/>
      </c>
      <c r="M20" s="31" t="str">
        <f>IF($F20="-","",""""&amp;sc_setting!$F$6&amp;""" """&amp;$O20&amp;""" """&amp;$B20&amp;"""")</f>
        <v/>
      </c>
      <c r="N20" s="33" t="str">
        <f t="shared" si="1"/>
        <v/>
      </c>
      <c r="O20" s="32" t="str">
        <f>IF($F20="-","",sc_setting!$F$4&amp;"\"&amp;N20)</f>
        <v/>
      </c>
      <c r="P20" s="31" t="str">
        <f>IF($G20="-","",""""&amp;sc_setting!$F$6&amp;""" """&amp;$Q20&amp;""" """&amp;$B20&amp;"""")</f>
        <v/>
      </c>
      <c r="Q20" s="32" t="str">
        <f>IF($G20="-","",sc_setting!$F$5&amp;"\"&amp;$G20&amp;".lnk")</f>
        <v/>
      </c>
      <c r="R20" s="8" t="s">
        <v>355</v>
      </c>
    </row>
    <row r="21" spans="1:18">
      <c r="A21" s="10" t="s">
        <v>555</v>
      </c>
      <c r="B21" s="10" t="s">
        <v>370</v>
      </c>
      <c r="C21" s="34" t="s">
        <v>485</v>
      </c>
      <c r="D21" s="34" t="s">
        <v>485</v>
      </c>
      <c r="E21" s="10" t="s">
        <v>139</v>
      </c>
      <c r="F21" s="10" t="s">
        <v>139</v>
      </c>
      <c r="G21" s="10" t="s">
        <v>139</v>
      </c>
      <c r="H21" s="8" t="s">
        <v>355</v>
      </c>
      <c r="I21" s="10" t="str">
        <f>IF(AND($A21&lt;&gt;"",COUNTIF(A:A,$A21)&gt;1),"★NG★","")</f>
        <v/>
      </c>
      <c r="K21" s="31" t="str">
        <f>IF($E21="-","","mkdir """&amp;sc_setting!$F$3&amp;"\"&amp;sc_setting!$F$7&amp;""" &amp; """&amp;sc_setting!$F$6&amp;""" """&amp;$L21&amp;""" """&amp;$B21&amp;"""")</f>
        <v/>
      </c>
      <c r="L21" s="32" t="str">
        <f>IF($E21="-","",sc_setting!$F$3&amp;"\"&amp;sc_setting!$F$7&amp;"\"&amp;E21&amp;".lnk")</f>
        <v/>
      </c>
      <c r="M21" s="31" t="str">
        <f>IF($F21="-","",""""&amp;sc_setting!$F$6&amp;""" """&amp;$O21&amp;""" """&amp;$B21&amp;"""")</f>
        <v/>
      </c>
      <c r="N21" s="33" t="str">
        <f t="shared" si="1"/>
        <v/>
      </c>
      <c r="O21" s="32" t="str">
        <f>IF($F21="-","",sc_setting!$F$4&amp;"\"&amp;N21)</f>
        <v/>
      </c>
      <c r="P21" s="31" t="str">
        <f>IF($G21="-","",""""&amp;sc_setting!$F$6&amp;""" """&amp;$Q21&amp;""" """&amp;$B21&amp;"""")</f>
        <v/>
      </c>
      <c r="Q21" s="32" t="str">
        <f>IF($G21="-","",sc_setting!$F$5&amp;"\"&amp;$G21&amp;".lnk")</f>
        <v/>
      </c>
      <c r="R21" s="8" t="s">
        <v>355</v>
      </c>
    </row>
    <row r="22" spans="1:18">
      <c r="A22" s="10" t="s">
        <v>556</v>
      </c>
      <c r="B22" s="10" t="s">
        <v>371</v>
      </c>
      <c r="C22" s="34" t="s">
        <v>485</v>
      </c>
      <c r="D22" s="34" t="s">
        <v>485</v>
      </c>
      <c r="E22" s="10" t="s">
        <v>139</v>
      </c>
      <c r="F22" s="10" t="s">
        <v>139</v>
      </c>
      <c r="G22" s="10" t="s">
        <v>139</v>
      </c>
      <c r="H22" s="8" t="s">
        <v>355</v>
      </c>
      <c r="I22" s="10" t="str">
        <f>IF(AND($A22&lt;&gt;"",COUNTIF(A:A,$A22)&gt;1),"★NG★","")</f>
        <v/>
      </c>
      <c r="K22" s="31" t="str">
        <f>IF($E22="-","","mkdir """&amp;sc_setting!$F$3&amp;"\"&amp;sc_setting!$F$7&amp;""" &amp; """&amp;sc_setting!$F$6&amp;""" """&amp;$L22&amp;""" """&amp;$B22&amp;"""")</f>
        <v/>
      </c>
      <c r="L22" s="32" t="str">
        <f>IF($E22="-","",sc_setting!$F$3&amp;"\"&amp;sc_setting!$F$7&amp;"\"&amp;E22&amp;".lnk")</f>
        <v/>
      </c>
      <c r="M22" s="31" t="str">
        <f>IF($F22="-","",""""&amp;sc_setting!$F$6&amp;""" """&amp;$O22&amp;""" """&amp;$B22&amp;"""")</f>
        <v/>
      </c>
      <c r="N22" s="33" t="str">
        <f t="shared" si="1"/>
        <v/>
      </c>
      <c r="O22" s="32" t="str">
        <f>IF($F22="-","",sc_setting!$F$4&amp;"\"&amp;N22)</f>
        <v/>
      </c>
      <c r="P22" s="31" t="str">
        <f>IF($G22="-","",""""&amp;sc_setting!$F$6&amp;""" """&amp;$Q22&amp;""" """&amp;$B22&amp;"""")</f>
        <v/>
      </c>
      <c r="Q22" s="32" t="str">
        <f>IF($G22="-","",sc_setting!$F$5&amp;"\"&amp;$G22&amp;".lnk")</f>
        <v/>
      </c>
      <c r="R22" s="8" t="s">
        <v>355</v>
      </c>
    </row>
    <row r="23" spans="1:18">
      <c r="A23" s="10" t="s">
        <v>557</v>
      </c>
      <c r="B23" s="10" t="s">
        <v>372</v>
      </c>
      <c r="C23" s="34" t="s">
        <v>485</v>
      </c>
      <c r="D23" s="34" t="s">
        <v>485</v>
      </c>
      <c r="E23" s="10" t="s">
        <v>139</v>
      </c>
      <c r="F23" s="10" t="s">
        <v>139</v>
      </c>
      <c r="G23" s="10" t="s">
        <v>139</v>
      </c>
      <c r="H23" s="8" t="s">
        <v>355</v>
      </c>
      <c r="I23" s="10" t="str">
        <f>IF(AND($A23&lt;&gt;"",COUNTIF(A:A,$A23)&gt;1),"★NG★","")</f>
        <v/>
      </c>
      <c r="K23" s="31" t="str">
        <f>IF($E23="-","","mkdir """&amp;sc_setting!$F$3&amp;"\"&amp;sc_setting!$F$7&amp;""" &amp; """&amp;sc_setting!$F$6&amp;""" """&amp;$L23&amp;""" """&amp;$B23&amp;"""")</f>
        <v/>
      </c>
      <c r="L23" s="32" t="str">
        <f>IF($E23="-","",sc_setting!$F$3&amp;"\"&amp;sc_setting!$F$7&amp;"\"&amp;E23&amp;".lnk")</f>
        <v/>
      </c>
      <c r="M23" s="31" t="str">
        <f>IF($F23="-","",""""&amp;sc_setting!$F$6&amp;""" """&amp;$O23&amp;""" """&amp;$B23&amp;"""")</f>
        <v/>
      </c>
      <c r="N23" s="33" t="str">
        <f t="shared" si="1"/>
        <v/>
      </c>
      <c r="O23" s="32" t="str">
        <f>IF($F23="-","",sc_setting!$F$4&amp;"\"&amp;N23)</f>
        <v/>
      </c>
      <c r="P23" s="31" t="str">
        <f>IF($G23="-","",""""&amp;sc_setting!$F$6&amp;""" """&amp;$Q23&amp;""" """&amp;$B23&amp;"""")</f>
        <v/>
      </c>
      <c r="Q23" s="32" t="str">
        <f>IF($G23="-","",sc_setting!$F$5&amp;"\"&amp;$G23&amp;".lnk")</f>
        <v/>
      </c>
      <c r="R23" s="8" t="s">
        <v>355</v>
      </c>
    </row>
    <row r="24" spans="1:18">
      <c r="A24" s="10" t="s">
        <v>558</v>
      </c>
      <c r="B24" s="10" t="s">
        <v>373</v>
      </c>
      <c r="C24" s="34" t="s">
        <v>485</v>
      </c>
      <c r="D24" s="34" t="s">
        <v>485</v>
      </c>
      <c r="E24" s="10" t="s">
        <v>139</v>
      </c>
      <c r="F24" s="10" t="s">
        <v>139</v>
      </c>
      <c r="G24" s="10" t="s">
        <v>139</v>
      </c>
      <c r="H24" s="8" t="s">
        <v>355</v>
      </c>
      <c r="I24" s="10" t="str">
        <f>IF(AND($A24&lt;&gt;"",COUNTIF(A:A,$A24)&gt;1),"★NG★","")</f>
        <v/>
      </c>
      <c r="K24" s="31" t="str">
        <f>IF($E24="-","","mkdir """&amp;sc_setting!$F$3&amp;"\"&amp;sc_setting!$F$7&amp;""" &amp; """&amp;sc_setting!$F$6&amp;""" """&amp;$L24&amp;""" """&amp;$B24&amp;"""")</f>
        <v/>
      </c>
      <c r="L24" s="32" t="str">
        <f>IF($E24="-","",sc_setting!$F$3&amp;"\"&amp;sc_setting!$F$7&amp;"\"&amp;E24&amp;".lnk")</f>
        <v/>
      </c>
      <c r="M24" s="31" t="str">
        <f>IF($F24="-","",""""&amp;sc_setting!$F$6&amp;""" """&amp;$O24&amp;""" """&amp;$B24&amp;"""")</f>
        <v/>
      </c>
      <c r="N24" s="33" t="str">
        <f t="shared" si="1"/>
        <v/>
      </c>
      <c r="O24" s="32" t="str">
        <f>IF($F24="-","",sc_setting!$F$4&amp;"\"&amp;N24)</f>
        <v/>
      </c>
      <c r="P24" s="31" t="str">
        <f>IF($G24="-","",""""&amp;sc_setting!$F$6&amp;""" """&amp;$Q24&amp;""" """&amp;$B24&amp;"""")</f>
        <v/>
      </c>
      <c r="Q24" s="32" t="str">
        <f>IF($G24="-","",sc_setting!$F$5&amp;"\"&amp;$G24&amp;".lnk")</f>
        <v/>
      </c>
      <c r="R24" s="8" t="s">
        <v>355</v>
      </c>
    </row>
    <row r="25" spans="1:18">
      <c r="A25" s="10" t="s">
        <v>559</v>
      </c>
      <c r="B25" s="10" t="s">
        <v>374</v>
      </c>
      <c r="C25" s="34" t="s">
        <v>485</v>
      </c>
      <c r="D25" s="34" t="s">
        <v>485</v>
      </c>
      <c r="E25" s="10" t="s">
        <v>139</v>
      </c>
      <c r="F25" s="10" t="s">
        <v>139</v>
      </c>
      <c r="G25" s="10" t="s">
        <v>139</v>
      </c>
      <c r="H25" s="8" t="s">
        <v>355</v>
      </c>
      <c r="I25" s="10" t="str">
        <f>IF(AND($A25&lt;&gt;"",COUNTIF(A:A,$A25)&gt;1),"★NG★","")</f>
        <v/>
      </c>
      <c r="K25" s="31" t="str">
        <f>IF($E25="-","","mkdir """&amp;sc_setting!$F$3&amp;"\"&amp;sc_setting!$F$7&amp;""" &amp; """&amp;sc_setting!$F$6&amp;""" """&amp;$L25&amp;""" """&amp;$B25&amp;"""")</f>
        <v/>
      </c>
      <c r="L25" s="32" t="str">
        <f>IF($E25="-","",sc_setting!$F$3&amp;"\"&amp;sc_setting!$F$7&amp;"\"&amp;E25&amp;".lnk")</f>
        <v/>
      </c>
      <c r="M25" s="31" t="str">
        <f>IF($F25="-","",""""&amp;sc_setting!$F$6&amp;""" """&amp;$O25&amp;""" """&amp;$B25&amp;"""")</f>
        <v/>
      </c>
      <c r="N25" s="33" t="str">
        <f t="shared" si="1"/>
        <v/>
      </c>
      <c r="O25" s="32" t="str">
        <f>IF($F25="-","",sc_setting!$F$4&amp;"\"&amp;N25)</f>
        <v/>
      </c>
      <c r="P25" s="31" t="str">
        <f>IF($G25="-","",""""&amp;sc_setting!$F$6&amp;""" """&amp;$Q25&amp;""" """&amp;$B25&amp;"""")</f>
        <v/>
      </c>
      <c r="Q25" s="32" t="str">
        <f>IF($G25="-","",sc_setting!$F$5&amp;"\"&amp;$G25&amp;".lnk")</f>
        <v/>
      </c>
      <c r="R25" s="8" t="s">
        <v>355</v>
      </c>
    </row>
    <row r="26" spans="1:18">
      <c r="A26" s="10" t="s">
        <v>560</v>
      </c>
      <c r="B26" s="10" t="s">
        <v>375</v>
      </c>
      <c r="C26" s="34" t="s">
        <v>485</v>
      </c>
      <c r="D26" s="34" t="s">
        <v>485</v>
      </c>
      <c r="E26" s="10" t="s">
        <v>139</v>
      </c>
      <c r="F26" s="10" t="s">
        <v>139</v>
      </c>
      <c r="G26" s="10" t="s">
        <v>139</v>
      </c>
      <c r="H26" s="8" t="s">
        <v>355</v>
      </c>
      <c r="I26" s="10" t="str">
        <f>IF(AND($A26&lt;&gt;"",COUNTIF(A:A,$A26)&gt;1),"★NG★","")</f>
        <v/>
      </c>
      <c r="K26" s="31" t="str">
        <f>IF($E26="-","","mkdir """&amp;sc_setting!$F$3&amp;"\"&amp;sc_setting!$F$7&amp;""" &amp; """&amp;sc_setting!$F$6&amp;""" """&amp;$L26&amp;""" """&amp;$B26&amp;"""")</f>
        <v/>
      </c>
      <c r="L26" s="32" t="str">
        <f>IF($E26="-","",sc_setting!$F$3&amp;"\"&amp;sc_setting!$F$7&amp;"\"&amp;E26&amp;".lnk")</f>
        <v/>
      </c>
      <c r="M26" s="31" t="str">
        <f>IF($F26="-","",""""&amp;sc_setting!$F$6&amp;""" """&amp;$O26&amp;""" """&amp;$B26&amp;"""")</f>
        <v/>
      </c>
      <c r="N26" s="33" t="str">
        <f t="shared" si="1"/>
        <v/>
      </c>
      <c r="O26" s="32" t="str">
        <f>IF($F26="-","",sc_setting!$F$4&amp;"\"&amp;N26)</f>
        <v/>
      </c>
      <c r="P26" s="31" t="str">
        <f>IF($G26="-","",""""&amp;sc_setting!$F$6&amp;""" """&amp;$Q26&amp;""" """&amp;$B26&amp;"""")</f>
        <v/>
      </c>
      <c r="Q26" s="32" t="str">
        <f>IF($G26="-","",sc_setting!$F$5&amp;"\"&amp;$G26&amp;".lnk")</f>
        <v/>
      </c>
      <c r="R26" s="8" t="s">
        <v>355</v>
      </c>
    </row>
    <row r="27" spans="1:18">
      <c r="A27" s="10" t="s">
        <v>561</v>
      </c>
      <c r="B27" s="10" t="s">
        <v>376</v>
      </c>
      <c r="C27" s="34" t="s">
        <v>485</v>
      </c>
      <c r="D27" s="34" t="s">
        <v>485</v>
      </c>
      <c r="E27" s="10" t="s">
        <v>139</v>
      </c>
      <c r="F27" s="10" t="s">
        <v>139</v>
      </c>
      <c r="G27" s="10" t="s">
        <v>139</v>
      </c>
      <c r="H27" s="8" t="s">
        <v>355</v>
      </c>
      <c r="I27" s="10" t="str">
        <f>IF(AND($A27&lt;&gt;"",COUNTIF(A:A,$A27)&gt;1),"★NG★","")</f>
        <v/>
      </c>
      <c r="K27" s="31" t="str">
        <f>IF($E27="-","","mkdir """&amp;sc_setting!$F$3&amp;"\"&amp;sc_setting!$F$7&amp;""" &amp; """&amp;sc_setting!$F$6&amp;""" """&amp;$L27&amp;""" """&amp;$B27&amp;"""")</f>
        <v/>
      </c>
      <c r="L27" s="32" t="str">
        <f>IF($E27="-","",sc_setting!$F$3&amp;"\"&amp;sc_setting!$F$7&amp;"\"&amp;E27&amp;".lnk")</f>
        <v/>
      </c>
      <c r="M27" s="31" t="str">
        <f>IF($F27="-","",""""&amp;sc_setting!$F$6&amp;""" """&amp;$O27&amp;""" """&amp;$B27&amp;"""")</f>
        <v/>
      </c>
      <c r="N27" s="33" t="str">
        <f t="shared" si="1"/>
        <v/>
      </c>
      <c r="O27" s="32" t="str">
        <f>IF($F27="-","",sc_setting!$F$4&amp;"\"&amp;N27)</f>
        <v/>
      </c>
      <c r="P27" s="31" t="str">
        <f>IF($G27="-","",""""&amp;sc_setting!$F$6&amp;""" """&amp;$Q27&amp;""" """&amp;$B27&amp;"""")</f>
        <v/>
      </c>
      <c r="Q27" s="32" t="str">
        <f>IF($G27="-","",sc_setting!$F$5&amp;"\"&amp;$G27&amp;".lnk")</f>
        <v/>
      </c>
      <c r="R27" s="8" t="s">
        <v>355</v>
      </c>
    </row>
    <row r="28" spans="1:18">
      <c r="A28" s="10" t="s">
        <v>562</v>
      </c>
      <c r="B28" s="10" t="s">
        <v>377</v>
      </c>
      <c r="C28" s="34" t="s">
        <v>485</v>
      </c>
      <c r="D28" s="34" t="s">
        <v>485</v>
      </c>
      <c r="E28" s="10" t="s">
        <v>139</v>
      </c>
      <c r="F28" s="10" t="s">
        <v>139</v>
      </c>
      <c r="G28" s="10" t="s">
        <v>139</v>
      </c>
      <c r="H28" s="8" t="s">
        <v>355</v>
      </c>
      <c r="I28" s="10" t="str">
        <f>IF(AND($A28&lt;&gt;"",COUNTIF(A:A,$A28)&gt;1),"★NG★","")</f>
        <v/>
      </c>
      <c r="K28" s="31" t="str">
        <f>IF($E28="-","","mkdir """&amp;sc_setting!$F$3&amp;"\"&amp;sc_setting!$F$7&amp;""" &amp; """&amp;sc_setting!$F$6&amp;""" """&amp;$L28&amp;""" """&amp;$B28&amp;"""")</f>
        <v/>
      </c>
      <c r="L28" s="32" t="str">
        <f>IF($E28="-","",sc_setting!$F$3&amp;"\"&amp;sc_setting!$F$7&amp;"\"&amp;E28&amp;".lnk")</f>
        <v/>
      </c>
      <c r="M28" s="31" t="str">
        <f>IF($F28="-","",""""&amp;sc_setting!$F$6&amp;""" """&amp;$O28&amp;""" """&amp;$B28&amp;"""")</f>
        <v/>
      </c>
      <c r="N28" s="33" t="str">
        <f t="shared" si="1"/>
        <v/>
      </c>
      <c r="O28" s="32" t="str">
        <f>IF($F28="-","",sc_setting!$F$4&amp;"\"&amp;N28)</f>
        <v/>
      </c>
      <c r="P28" s="31" t="str">
        <f>IF($G28="-","",""""&amp;sc_setting!$F$6&amp;""" """&amp;$Q28&amp;""" """&amp;$B28&amp;"""")</f>
        <v/>
      </c>
      <c r="Q28" s="32" t="str">
        <f>IF($G28="-","",sc_setting!$F$5&amp;"\"&amp;$G28&amp;".lnk")</f>
        <v/>
      </c>
      <c r="R28" s="8" t="s">
        <v>355</v>
      </c>
    </row>
    <row r="29" spans="1:18">
      <c r="A29" s="10" t="s">
        <v>563</v>
      </c>
      <c r="B29" s="10" t="s">
        <v>378</v>
      </c>
      <c r="C29" s="34" t="s">
        <v>485</v>
      </c>
      <c r="D29" s="34" t="s">
        <v>485</v>
      </c>
      <c r="E29" s="10" t="s">
        <v>139</v>
      </c>
      <c r="F29" s="10" t="s">
        <v>139</v>
      </c>
      <c r="G29" s="10" t="s">
        <v>139</v>
      </c>
      <c r="H29" s="8" t="s">
        <v>355</v>
      </c>
      <c r="I29" s="10" t="str">
        <f>IF(AND($A29&lt;&gt;"",COUNTIF(A:A,$A29)&gt;1),"★NG★","")</f>
        <v/>
      </c>
      <c r="K29" s="31" t="str">
        <f>IF($E29="-","","mkdir """&amp;sc_setting!$F$3&amp;"\"&amp;sc_setting!$F$7&amp;""" &amp; """&amp;sc_setting!$F$6&amp;""" """&amp;$L29&amp;""" """&amp;$B29&amp;"""")</f>
        <v/>
      </c>
      <c r="L29" s="32" t="str">
        <f>IF($E29="-","",sc_setting!$F$3&amp;"\"&amp;sc_setting!$F$7&amp;"\"&amp;E29&amp;".lnk")</f>
        <v/>
      </c>
      <c r="M29" s="31" t="str">
        <f>IF($F29="-","",""""&amp;sc_setting!$F$6&amp;""" """&amp;$O29&amp;""" """&amp;$B29&amp;"""")</f>
        <v/>
      </c>
      <c r="N29" s="33" t="str">
        <f t="shared" si="1"/>
        <v/>
      </c>
      <c r="O29" s="32" t="str">
        <f>IF($F29="-","",sc_setting!$F$4&amp;"\"&amp;N29)</f>
        <v/>
      </c>
      <c r="P29" s="31" t="str">
        <f>IF($G29="-","",""""&amp;sc_setting!$F$6&amp;""" """&amp;$Q29&amp;""" """&amp;$B29&amp;"""")</f>
        <v/>
      </c>
      <c r="Q29" s="32" t="str">
        <f>IF($G29="-","",sc_setting!$F$5&amp;"\"&amp;$G29&amp;".lnk")</f>
        <v/>
      </c>
      <c r="R29" s="8" t="s">
        <v>355</v>
      </c>
    </row>
    <row r="30" spans="1:18">
      <c r="A30" s="10" t="s">
        <v>564</v>
      </c>
      <c r="B30" s="10" t="s">
        <v>379</v>
      </c>
      <c r="C30" s="34" t="s">
        <v>485</v>
      </c>
      <c r="D30" s="34" t="s">
        <v>485</v>
      </c>
      <c r="E30" s="10" t="s">
        <v>139</v>
      </c>
      <c r="F30" s="10" t="str">
        <f t="shared" si="0"/>
        <v>OutputFileInfo.vbs</v>
      </c>
      <c r="G30" s="10" t="s">
        <v>139</v>
      </c>
      <c r="H30" s="8" t="s">
        <v>355</v>
      </c>
      <c r="I30" s="10" t="str">
        <f>IF(AND($A30&lt;&gt;"",COUNTIF(A:A,$A30)&gt;1),"★NG★","")</f>
        <v/>
      </c>
      <c r="K30" s="31" t="str">
        <f>IF($E30="-","","mkdir """&amp;sc_setting!$F$3&amp;"\"&amp;sc_setting!$F$7&amp;""" &amp; """&amp;sc_setting!$F$6&amp;""" """&amp;$L30&amp;""" """&amp;$B30&amp;"""")</f>
        <v/>
      </c>
      <c r="L30" s="32" t="str">
        <f>IF($E30="-","",sc_setting!$F$3&amp;"\"&amp;sc_setting!$F$7&amp;"\"&amp;E30&amp;".lnk")</f>
        <v/>
      </c>
      <c r="M30" s="31" t="str">
        <f>IF($F30="-","",""""&amp;sc_setting!$F$6&amp;""" """&amp;$O30&amp;""" """&amp;$B30&amp;"""")</f>
        <v>"C:\codes\vbs\command\CreateShortcutFile.vbs" "%USERPROFILE%\AppData\Roaming\Microsoft\Windows\SendTo\800_OutputFileInfo.vbs.lnk" "C:\codes\vbs\tools\win\file_info\OutputFileInfo.vbs"</v>
      </c>
      <c r="N30" s="33" t="str">
        <f t="shared" si="1"/>
        <v>800_OutputFileInfo.vbs.lnk</v>
      </c>
      <c r="O30" s="32" t="str">
        <f>IF($F30="-","",sc_setting!$F$4&amp;"\"&amp;N30)</f>
        <v>%USERPROFILE%\AppData\Roaming\Microsoft\Windows\SendTo\800_OutputFileInfo.vbs.lnk</v>
      </c>
      <c r="P30" s="31" t="str">
        <f>IF($G30="-","",""""&amp;sc_setting!$F$6&amp;""" """&amp;$Q30&amp;""" """&amp;$B30&amp;"""")</f>
        <v/>
      </c>
      <c r="Q30" s="32" t="str">
        <f>IF($G30="-","",sc_setting!$F$5&amp;"\"&amp;$G30&amp;".lnk")</f>
        <v/>
      </c>
      <c r="R30" s="8" t="s">
        <v>355</v>
      </c>
    </row>
    <row r="31" spans="1:18">
      <c r="A31" s="10" t="s">
        <v>565</v>
      </c>
      <c r="B31" s="10" t="s">
        <v>380</v>
      </c>
      <c r="C31" s="34" t="s">
        <v>485</v>
      </c>
      <c r="D31" s="34" t="s">
        <v>485</v>
      </c>
      <c r="E31" s="10" t="s">
        <v>139</v>
      </c>
      <c r="F31" s="10" t="s">
        <v>139</v>
      </c>
      <c r="G31" s="10" t="s">
        <v>139</v>
      </c>
      <c r="H31" s="8" t="s">
        <v>355</v>
      </c>
      <c r="I31" s="10" t="str">
        <f>IF(AND($A31&lt;&gt;"",COUNTIF(A:A,$A31)&gt;1),"★NG★","")</f>
        <v/>
      </c>
      <c r="K31" s="31" t="str">
        <f>IF($E31="-","","mkdir """&amp;sc_setting!$F$3&amp;"\"&amp;sc_setting!$F$7&amp;""" &amp; """&amp;sc_setting!$F$6&amp;""" """&amp;$L31&amp;""" """&amp;$B31&amp;"""")</f>
        <v/>
      </c>
      <c r="L31" s="32" t="str">
        <f>IF($E31="-","",sc_setting!$F$3&amp;"\"&amp;sc_setting!$F$7&amp;"\"&amp;E31&amp;".lnk")</f>
        <v/>
      </c>
      <c r="M31" s="31" t="str">
        <f>IF($F31="-","",""""&amp;sc_setting!$F$6&amp;""" """&amp;$O31&amp;""" """&amp;$B31&amp;"""")</f>
        <v/>
      </c>
      <c r="N31" s="33" t="str">
        <f t="shared" si="1"/>
        <v/>
      </c>
      <c r="O31" s="32" t="str">
        <f>IF($F31="-","",sc_setting!$F$4&amp;"\"&amp;N31)</f>
        <v/>
      </c>
      <c r="P31" s="31" t="str">
        <f>IF($G31="-","",""""&amp;sc_setting!$F$6&amp;""" """&amp;$Q31&amp;""" """&amp;$B31&amp;"""")</f>
        <v/>
      </c>
      <c r="Q31" s="32" t="str">
        <f>IF($G31="-","",sc_setting!$F$5&amp;"\"&amp;$G31&amp;".lnk")</f>
        <v/>
      </c>
      <c r="R31" s="8" t="s">
        <v>355</v>
      </c>
    </row>
    <row r="32" spans="1:18">
      <c r="A32" s="10" t="s">
        <v>566</v>
      </c>
      <c r="B32" s="10" t="s">
        <v>381</v>
      </c>
      <c r="C32" s="34" t="s">
        <v>485</v>
      </c>
      <c r="D32" s="34" t="s">
        <v>485</v>
      </c>
      <c r="E32" s="10" t="s">
        <v>139</v>
      </c>
      <c r="F32" s="10" t="s">
        <v>139</v>
      </c>
      <c r="G32" s="10" t="s">
        <v>139</v>
      </c>
      <c r="H32" s="8" t="s">
        <v>355</v>
      </c>
      <c r="I32" s="10" t="str">
        <f>IF(AND($A32&lt;&gt;"",COUNTIF(A:A,$A32)&gt;1),"★NG★","")</f>
        <v/>
      </c>
      <c r="K32" s="31" t="str">
        <f>IF($E32="-","","mkdir """&amp;sc_setting!$F$3&amp;"\"&amp;sc_setting!$F$7&amp;""" &amp; """&amp;sc_setting!$F$6&amp;""" """&amp;$L32&amp;""" """&amp;$B32&amp;"""")</f>
        <v/>
      </c>
      <c r="L32" s="32" t="str">
        <f>IF($E32="-","",sc_setting!$F$3&amp;"\"&amp;sc_setting!$F$7&amp;"\"&amp;E32&amp;".lnk")</f>
        <v/>
      </c>
      <c r="M32" s="31" t="str">
        <f>IF($F32="-","",""""&amp;sc_setting!$F$6&amp;""" """&amp;$O32&amp;""" """&amp;$B32&amp;"""")</f>
        <v/>
      </c>
      <c r="N32" s="33" t="str">
        <f t="shared" si="1"/>
        <v/>
      </c>
      <c r="O32" s="32" t="str">
        <f>IF($F32="-","",sc_setting!$F$4&amp;"\"&amp;N32)</f>
        <v/>
      </c>
      <c r="P32" s="31" t="str">
        <f>IF($G32="-","",""""&amp;sc_setting!$F$6&amp;""" """&amp;$Q32&amp;""" """&amp;$B32&amp;"""")</f>
        <v/>
      </c>
      <c r="Q32" s="32" t="str">
        <f>IF($G32="-","",sc_setting!$F$5&amp;"\"&amp;$G32&amp;".lnk")</f>
        <v/>
      </c>
      <c r="R32" s="8" t="s">
        <v>355</v>
      </c>
    </row>
    <row r="33" spans="1:18">
      <c r="A33" s="10" t="s">
        <v>567</v>
      </c>
      <c r="B33" s="10" t="s">
        <v>382</v>
      </c>
      <c r="C33" s="34" t="s">
        <v>485</v>
      </c>
      <c r="D33" s="34" t="s">
        <v>485</v>
      </c>
      <c r="E33" s="10" t="s">
        <v>139</v>
      </c>
      <c r="F33" s="10" t="s">
        <v>139</v>
      </c>
      <c r="G33" s="10" t="s">
        <v>139</v>
      </c>
      <c r="H33" s="8" t="s">
        <v>355</v>
      </c>
      <c r="I33" s="10" t="str">
        <f>IF(AND($A33&lt;&gt;"",COUNTIF(A:A,$A33)&gt;1),"★NG★","")</f>
        <v/>
      </c>
      <c r="K33" s="31" t="str">
        <f>IF($E33="-","","mkdir """&amp;sc_setting!$F$3&amp;"\"&amp;sc_setting!$F$7&amp;""" &amp; """&amp;sc_setting!$F$6&amp;""" """&amp;$L33&amp;""" """&amp;$B33&amp;"""")</f>
        <v/>
      </c>
      <c r="L33" s="32" t="str">
        <f>IF($E33="-","",sc_setting!$F$3&amp;"\"&amp;sc_setting!$F$7&amp;"\"&amp;E33&amp;".lnk")</f>
        <v/>
      </c>
      <c r="M33" s="31" t="str">
        <f>IF($F33="-","",""""&amp;sc_setting!$F$6&amp;""" """&amp;$O33&amp;""" """&amp;$B33&amp;"""")</f>
        <v/>
      </c>
      <c r="N33" s="33" t="str">
        <f t="shared" si="1"/>
        <v/>
      </c>
      <c r="O33" s="32" t="str">
        <f>IF($F33="-","",sc_setting!$F$4&amp;"\"&amp;N33)</f>
        <v/>
      </c>
      <c r="P33" s="31" t="str">
        <f>IF($G33="-","",""""&amp;sc_setting!$F$6&amp;""" """&amp;$Q33&amp;""" """&amp;$B33&amp;"""")</f>
        <v/>
      </c>
      <c r="Q33" s="32" t="str">
        <f>IF($G33="-","",sc_setting!$F$5&amp;"\"&amp;$G33&amp;".lnk")</f>
        <v/>
      </c>
      <c r="R33" s="8" t="s">
        <v>355</v>
      </c>
    </row>
    <row r="34" spans="1:18">
      <c r="A34" s="10" t="s">
        <v>568</v>
      </c>
      <c r="B34" s="10" t="s">
        <v>383</v>
      </c>
      <c r="C34" s="34" t="s">
        <v>485</v>
      </c>
      <c r="D34" s="34" t="s">
        <v>485</v>
      </c>
      <c r="E34" s="10" t="s">
        <v>139</v>
      </c>
      <c r="F34" s="10" t="s">
        <v>139</v>
      </c>
      <c r="G34" s="10" t="s">
        <v>139</v>
      </c>
      <c r="H34" s="8" t="s">
        <v>355</v>
      </c>
      <c r="I34" s="10" t="str">
        <f>IF(AND($A34&lt;&gt;"",COUNTIF(A:A,$A34)&gt;1),"★NG★","")</f>
        <v/>
      </c>
      <c r="K34" s="31" t="str">
        <f>IF($E34="-","","mkdir """&amp;sc_setting!$F$3&amp;"\"&amp;sc_setting!$F$7&amp;""" &amp; """&amp;sc_setting!$F$6&amp;""" """&amp;$L34&amp;""" """&amp;$B34&amp;"""")</f>
        <v/>
      </c>
      <c r="L34" s="32" t="str">
        <f>IF($E34="-","",sc_setting!$F$3&amp;"\"&amp;sc_setting!$F$7&amp;"\"&amp;E34&amp;".lnk")</f>
        <v/>
      </c>
      <c r="M34" s="31" t="str">
        <f>IF($F34="-","",""""&amp;sc_setting!$F$6&amp;""" """&amp;$O34&amp;""" """&amp;$B34&amp;"""")</f>
        <v/>
      </c>
      <c r="N34" s="33" t="str">
        <f t="shared" si="1"/>
        <v/>
      </c>
      <c r="O34" s="32" t="str">
        <f>IF($F34="-","",sc_setting!$F$4&amp;"\"&amp;N34)</f>
        <v/>
      </c>
      <c r="P34" s="31" t="str">
        <f>IF($G34="-","",""""&amp;sc_setting!$F$6&amp;""" """&amp;$Q34&amp;""" """&amp;$B34&amp;"""")</f>
        <v/>
      </c>
      <c r="Q34" s="32" t="str">
        <f>IF($G34="-","",sc_setting!$F$5&amp;"\"&amp;$G34&amp;".lnk")</f>
        <v/>
      </c>
      <c r="R34" s="8" t="s">
        <v>355</v>
      </c>
    </row>
    <row r="35" spans="1:18">
      <c r="A35" s="10" t="s">
        <v>569</v>
      </c>
      <c r="B35" s="10" t="s">
        <v>384</v>
      </c>
      <c r="C35" s="34" t="s">
        <v>485</v>
      </c>
      <c r="D35" s="34" t="s">
        <v>485</v>
      </c>
      <c r="E35" s="10" t="s">
        <v>139</v>
      </c>
      <c r="F35" s="10" t="str">
        <f t="shared" si="0"/>
        <v>CompareWithWinmerge.vbs</v>
      </c>
      <c r="G35" s="10" t="s">
        <v>139</v>
      </c>
      <c r="H35" s="8" t="s">
        <v>355</v>
      </c>
      <c r="I35" s="10" t="str">
        <f>IF(AND($A35&lt;&gt;"",COUNTIF(A:A,$A35)&gt;1),"★NG★","")</f>
        <v/>
      </c>
      <c r="K35" s="31" t="str">
        <f>IF($E35="-","","mkdir """&amp;sc_setting!$F$3&amp;"\"&amp;sc_setting!$F$7&amp;""" &amp; """&amp;sc_setting!$F$6&amp;""" """&amp;$L35&amp;""" """&amp;$B35&amp;"""")</f>
        <v/>
      </c>
      <c r="L35" s="32" t="str">
        <f>IF($E35="-","",sc_setting!$F$3&amp;"\"&amp;sc_setting!$F$7&amp;"\"&amp;E35&amp;".lnk")</f>
        <v/>
      </c>
      <c r="M35" s="31" t="str">
        <f>IF($F35="-","",""""&amp;sc_setting!$F$6&amp;""" """&amp;$O35&amp;""" """&amp;$B35&amp;"""")</f>
        <v>"C:\codes\vbs\command\CreateShortcutFile.vbs" "%USERPROFILE%\AppData\Roaming\Microsoft\Windows\SendTo\800_CompareWithWinmerge.vbs.lnk" "C:\codes\vbs\tools\wimmerge\CompareWithWinmerge.vbs"</v>
      </c>
      <c r="N35" s="33" t="str">
        <f t="shared" si="1"/>
        <v>800_CompareWithWinmerge.vbs.lnk</v>
      </c>
      <c r="O35" s="32" t="str">
        <f>IF($F35="-","",sc_setting!$F$4&amp;"\"&amp;N35)</f>
        <v>%USERPROFILE%\AppData\Roaming\Microsoft\Windows\SendTo\800_CompareWithWinmerge.vbs.lnk</v>
      </c>
      <c r="P35" s="31" t="str">
        <f>IF($G35="-","",""""&amp;sc_setting!$F$6&amp;""" """&amp;$Q35&amp;""" """&amp;$B35&amp;"""")</f>
        <v/>
      </c>
      <c r="Q35" s="32" t="str">
        <f>IF($G35="-","",sc_setting!$F$5&amp;"\"&amp;$G35&amp;".lnk")</f>
        <v/>
      </c>
      <c r="R35" s="8" t="s">
        <v>355</v>
      </c>
    </row>
    <row r="36" spans="1:18">
      <c r="A36" s="10" t="s">
        <v>570</v>
      </c>
      <c r="B36" s="10" t="s">
        <v>385</v>
      </c>
      <c r="C36" s="34" t="s">
        <v>485</v>
      </c>
      <c r="D36" s="34" t="s">
        <v>485</v>
      </c>
      <c r="E36" s="10" t="s">
        <v>139</v>
      </c>
      <c r="F36" s="10" t="str">
        <f t="shared" si="0"/>
        <v>OpenAllFilesWithVim.vbs</v>
      </c>
      <c r="G36" s="10" t="s">
        <v>139</v>
      </c>
      <c r="H36" s="8" t="s">
        <v>355</v>
      </c>
      <c r="I36" s="10" t="str">
        <f>IF(AND($A36&lt;&gt;"",COUNTIF(A:A,$A36)&gt;1),"★NG★","")</f>
        <v/>
      </c>
      <c r="K36" s="31" t="str">
        <f>IF($E36="-","","mkdir """&amp;sc_setting!$F$3&amp;"\"&amp;sc_setting!$F$7&amp;""" &amp; """&amp;sc_setting!$F$6&amp;""" """&amp;$L36&amp;""" """&amp;$B36&amp;"""")</f>
        <v/>
      </c>
      <c r="L36" s="32" t="str">
        <f>IF($E36="-","",sc_setting!$F$3&amp;"\"&amp;sc_setting!$F$7&amp;"\"&amp;E36&amp;".lnk")</f>
        <v/>
      </c>
      <c r="M36" s="31" t="str">
        <f>IF($F36="-","",""""&amp;sc_setting!$F$6&amp;""" """&amp;$O36&amp;""" """&amp;$B36&amp;"""")</f>
        <v>"C:\codes\vbs\command\CreateShortcutFile.vbs" "%USERPROFILE%\AppData\Roaming\Microsoft\Windows\SendTo\800_OpenAllFilesWithVim.vbs.lnk" "C:\codes\vbs\tools\vim\OpenAllFilesWithVim.vbs"</v>
      </c>
      <c r="N36" s="33" t="str">
        <f t="shared" si="1"/>
        <v>800_OpenAllFilesWithVim.vbs.lnk</v>
      </c>
      <c r="O36" s="32" t="str">
        <f>IF($F36="-","",sc_setting!$F$4&amp;"\"&amp;N36)</f>
        <v>%USERPROFILE%\AppData\Roaming\Microsoft\Windows\SendTo\800_OpenAllFilesWithVim.vbs.lnk</v>
      </c>
      <c r="P36" s="31" t="str">
        <f>IF($G36="-","",""""&amp;sc_setting!$F$6&amp;""" """&amp;$Q36&amp;""" """&amp;$B36&amp;"""")</f>
        <v/>
      </c>
      <c r="Q36" s="32" t="str">
        <f>IF($G36="-","",sc_setting!$F$5&amp;"\"&amp;$G36&amp;".lnk")</f>
        <v/>
      </c>
      <c r="R36" s="8" t="s">
        <v>355</v>
      </c>
    </row>
    <row r="37" spans="1:18">
      <c r="A37" s="10" t="s">
        <v>571</v>
      </c>
      <c r="B37" s="10" t="s">
        <v>386</v>
      </c>
      <c r="C37" s="34" t="s">
        <v>485</v>
      </c>
      <c r="D37" s="34" t="s">
        <v>485</v>
      </c>
      <c r="E37" s="10" t="s">
        <v>139</v>
      </c>
      <c r="F37" s="10" t="s">
        <v>139</v>
      </c>
      <c r="G37" s="10" t="s">
        <v>139</v>
      </c>
      <c r="H37" s="8" t="s">
        <v>355</v>
      </c>
      <c r="I37" s="10" t="str">
        <f>IF(AND($A37&lt;&gt;"",COUNTIF(A:A,$A37)&gt;1),"★NG★","")</f>
        <v/>
      </c>
      <c r="K37" s="31" t="str">
        <f>IF($E37="-","","mkdir """&amp;sc_setting!$F$3&amp;"\"&amp;sc_setting!$F$7&amp;""" &amp; """&amp;sc_setting!$F$6&amp;""" """&amp;$L37&amp;""" """&amp;$B37&amp;"""")</f>
        <v/>
      </c>
      <c r="L37" s="32" t="str">
        <f>IF($E37="-","",sc_setting!$F$3&amp;"\"&amp;sc_setting!$F$7&amp;"\"&amp;E37&amp;".lnk")</f>
        <v/>
      </c>
      <c r="M37" s="31" t="str">
        <f>IF($F37="-","",""""&amp;sc_setting!$F$6&amp;""" """&amp;$O37&amp;""" """&amp;$B37&amp;"""")</f>
        <v/>
      </c>
      <c r="N37" s="33" t="str">
        <f t="shared" si="1"/>
        <v/>
      </c>
      <c r="O37" s="32" t="str">
        <f>IF($F37="-","",sc_setting!$F$4&amp;"\"&amp;N37)</f>
        <v/>
      </c>
      <c r="P37" s="31" t="str">
        <f>IF($G37="-","",""""&amp;sc_setting!$F$6&amp;""" """&amp;$Q37&amp;""" """&amp;$B37&amp;"""")</f>
        <v/>
      </c>
      <c r="Q37" s="32" t="str">
        <f>IF($G37="-","",sc_setting!$F$5&amp;"\"&amp;$G37&amp;".lnk")</f>
        <v/>
      </c>
      <c r="R37" s="8" t="s">
        <v>355</v>
      </c>
    </row>
    <row r="38" spans="1:18">
      <c r="A38" s="10" t="s">
        <v>572</v>
      </c>
      <c r="B38" s="10" t="s">
        <v>387</v>
      </c>
      <c r="C38" s="34" t="s">
        <v>485</v>
      </c>
      <c r="D38" s="34" t="s">
        <v>485</v>
      </c>
      <c r="E38" s="10" t="s">
        <v>139</v>
      </c>
      <c r="F38" s="10" t="str">
        <f t="shared" si="0"/>
        <v>UnzipFile.vbs</v>
      </c>
      <c r="G38" s="10" t="s">
        <v>139</v>
      </c>
      <c r="H38" s="8" t="s">
        <v>355</v>
      </c>
      <c r="I38" s="10" t="str">
        <f>IF(AND($A38&lt;&gt;"",COUNTIF(A:A,$A38)&gt;1),"★NG★","")</f>
        <v/>
      </c>
      <c r="K38" s="31" t="str">
        <f>IF($E38="-","","mkdir """&amp;sc_setting!$F$3&amp;"\"&amp;sc_setting!$F$7&amp;""" &amp; """&amp;sc_setting!$F$6&amp;""" """&amp;$L38&amp;""" """&amp;$B38&amp;"""")</f>
        <v/>
      </c>
      <c r="L38" s="32" t="str">
        <f>IF($E38="-","",sc_setting!$F$3&amp;"\"&amp;sc_setting!$F$7&amp;"\"&amp;E38&amp;".lnk")</f>
        <v/>
      </c>
      <c r="M38" s="31" t="str">
        <f>IF($F38="-","",""""&amp;sc_setting!$F$6&amp;""" """&amp;$O38&amp;""" """&amp;$B38&amp;"""")</f>
        <v>"C:\codes\vbs\command\CreateShortcutFile.vbs" "%USERPROFILE%\AppData\Roaming\Microsoft\Windows\SendTo\800_UnzipFile.vbs.lnk" "C:\codes\vbs\tools\7zip\UnzipFile.vbs"</v>
      </c>
      <c r="N38" s="33" t="str">
        <f t="shared" si="1"/>
        <v>800_UnzipFile.vbs.lnk</v>
      </c>
      <c r="O38" s="32" t="str">
        <f>IF($F38="-","",sc_setting!$F$4&amp;"\"&amp;N38)</f>
        <v>%USERPROFILE%\AppData\Roaming\Microsoft\Windows\SendTo\800_UnzipFile.vbs.lnk</v>
      </c>
      <c r="P38" s="31" t="str">
        <f>IF($G38="-","",""""&amp;sc_setting!$F$6&amp;""" """&amp;$Q38&amp;""" """&amp;$B38&amp;"""")</f>
        <v/>
      </c>
      <c r="Q38" s="32" t="str">
        <f>IF($G38="-","",sc_setting!$F$5&amp;"\"&amp;$G38&amp;".lnk")</f>
        <v/>
      </c>
      <c r="R38" s="8" t="s">
        <v>355</v>
      </c>
    </row>
    <row r="39" spans="1:18">
      <c r="A39" s="10" t="s">
        <v>573</v>
      </c>
      <c r="B39" s="10" t="s">
        <v>388</v>
      </c>
      <c r="C39" s="34" t="s">
        <v>485</v>
      </c>
      <c r="D39" s="34" t="s">
        <v>485</v>
      </c>
      <c r="E39" s="10" t="s">
        <v>139</v>
      </c>
      <c r="F39" s="10" t="str">
        <f t="shared" si="0"/>
        <v>ZipFile.vbs</v>
      </c>
      <c r="G39" s="10" t="s">
        <v>139</v>
      </c>
      <c r="H39" s="8" t="s">
        <v>355</v>
      </c>
      <c r="I39" s="10" t="str">
        <f>IF(AND($A39&lt;&gt;"",COUNTIF(A:A,$A39)&gt;1),"★NG★","")</f>
        <v/>
      </c>
      <c r="K39" s="31" t="str">
        <f>IF($E39="-","","mkdir """&amp;sc_setting!$F$3&amp;"\"&amp;sc_setting!$F$7&amp;""" &amp; """&amp;sc_setting!$F$6&amp;""" """&amp;$L39&amp;""" """&amp;$B39&amp;"""")</f>
        <v/>
      </c>
      <c r="L39" s="32" t="str">
        <f>IF($E39="-","",sc_setting!$F$3&amp;"\"&amp;sc_setting!$F$7&amp;"\"&amp;E39&amp;".lnk")</f>
        <v/>
      </c>
      <c r="M39" s="31" t="str">
        <f>IF($F39="-","",""""&amp;sc_setting!$F$6&amp;""" """&amp;$O39&amp;""" """&amp;$B39&amp;"""")</f>
        <v>"C:\codes\vbs\command\CreateShortcutFile.vbs" "%USERPROFILE%\AppData\Roaming\Microsoft\Windows\SendTo\800_ZipFile.vbs.lnk" "C:\codes\vbs\tools\7zip\ZipFile.vbs"</v>
      </c>
      <c r="N39" s="33" t="str">
        <f t="shared" si="1"/>
        <v>800_ZipFile.vbs.lnk</v>
      </c>
      <c r="O39" s="32" t="str">
        <f>IF($F39="-","",sc_setting!$F$4&amp;"\"&amp;N39)</f>
        <v>%USERPROFILE%\AppData\Roaming\Microsoft\Windows\SendTo\800_ZipFile.vbs.lnk</v>
      </c>
      <c r="P39" s="31" t="str">
        <f>IF($G39="-","",""""&amp;sc_setting!$F$6&amp;""" """&amp;$Q39&amp;""" """&amp;$B39&amp;"""")</f>
        <v/>
      </c>
      <c r="Q39" s="32" t="str">
        <f>IF($G39="-","",sc_setting!$F$5&amp;"\"&amp;$G39&amp;".lnk")</f>
        <v/>
      </c>
      <c r="R39" s="8" t="s">
        <v>355</v>
      </c>
    </row>
    <row r="40" spans="1:18">
      <c r="A40" s="10" t="s">
        <v>574</v>
      </c>
      <c r="B40" s="10" t="s">
        <v>389</v>
      </c>
      <c r="C40" s="34" t="s">
        <v>485</v>
      </c>
      <c r="D40" s="34" t="s">
        <v>485</v>
      </c>
      <c r="E40" s="10" t="s">
        <v>139</v>
      </c>
      <c r="F40" s="10" t="str">
        <f t="shared" si="0"/>
        <v>ZipPasswordFile.vbs</v>
      </c>
      <c r="G40" s="10" t="s">
        <v>139</v>
      </c>
      <c r="H40" s="8" t="s">
        <v>355</v>
      </c>
      <c r="I40" s="10" t="str">
        <f>IF(AND($A40&lt;&gt;"",COUNTIF(A:A,$A40)&gt;1),"★NG★","")</f>
        <v/>
      </c>
      <c r="K40" s="31" t="str">
        <f>IF($E40="-","","mkdir """&amp;sc_setting!$F$3&amp;"\"&amp;sc_setting!$F$7&amp;""" &amp; """&amp;sc_setting!$F$6&amp;""" """&amp;$L40&amp;""" """&amp;$B40&amp;"""")</f>
        <v/>
      </c>
      <c r="L40" s="32" t="str">
        <f>IF($E40="-","",sc_setting!$F$3&amp;"\"&amp;sc_setting!$F$7&amp;"\"&amp;E40&amp;".lnk")</f>
        <v/>
      </c>
      <c r="M40" s="31" t="str">
        <f>IF($F40="-","",""""&amp;sc_setting!$F$6&amp;""" """&amp;$O40&amp;""" """&amp;$B40&amp;"""")</f>
        <v>"C:\codes\vbs\command\CreateShortcutFile.vbs" "%USERPROFILE%\AppData\Roaming\Microsoft\Windows\SendTo\800_ZipPasswordFile.vbs.lnk" "C:\codes\vbs\tools\7zip\ZipPasswordFile.vbs"</v>
      </c>
      <c r="N40" s="33" t="str">
        <f t="shared" si="1"/>
        <v>800_ZipPasswordFile.vbs.lnk</v>
      </c>
      <c r="O40" s="32" t="str">
        <f>IF($F40="-","",sc_setting!$F$4&amp;"\"&amp;N40)</f>
        <v>%USERPROFILE%\AppData\Roaming\Microsoft\Windows\SendTo\800_ZipPasswordFile.vbs.lnk</v>
      </c>
      <c r="P40" s="31" t="str">
        <f>IF($G40="-","",""""&amp;sc_setting!$F$6&amp;""" """&amp;$Q40&amp;""" """&amp;$B40&amp;"""")</f>
        <v/>
      </c>
      <c r="Q40" s="32" t="str">
        <f>IF($G40="-","",sc_setting!$F$5&amp;"\"&amp;$G40&amp;".lnk")</f>
        <v/>
      </c>
      <c r="R40" s="8" t="s">
        <v>355</v>
      </c>
    </row>
    <row r="41" spans="1:18">
      <c r="A41" s="10" t="s">
        <v>68</v>
      </c>
      <c r="B41" s="10" t="s">
        <v>394</v>
      </c>
      <c r="C41" s="34" t="s">
        <v>485</v>
      </c>
      <c r="D41" s="34" t="s">
        <v>485</v>
      </c>
      <c r="E41" s="10" t="s">
        <v>139</v>
      </c>
      <c r="F41" s="10" t="s">
        <v>139</v>
      </c>
      <c r="G41" s="10" t="str">
        <f t="shared" ref="G41" si="2">$A41</f>
        <v>PopupTimeSignal.vbs</v>
      </c>
      <c r="H41" s="8" t="s">
        <v>355</v>
      </c>
      <c r="I41" s="10" t="str">
        <f>IF(AND($A41&lt;&gt;"",COUNTIF(A:A,$A41)&gt;1),"★NG★","")</f>
        <v/>
      </c>
      <c r="K41" s="31" t="str">
        <f>IF($E41="-","","mkdir """&amp;sc_setting!$F$3&amp;"\"&amp;sc_setting!$F$7&amp;""" &amp; """&amp;sc_setting!$F$6&amp;""" """&amp;$L41&amp;""" """&amp;$B41&amp;"""")</f>
        <v/>
      </c>
      <c r="L41" s="32" t="str">
        <f>IF($E41="-","",sc_setting!$F$3&amp;"\"&amp;sc_setting!$F$7&amp;"\"&amp;E41&amp;".lnk")</f>
        <v/>
      </c>
      <c r="M41" s="31" t="str">
        <f>IF($F41="-","",""""&amp;sc_setting!$F$6&amp;""" """&amp;$O41&amp;""" """&amp;$B41&amp;"""")</f>
        <v/>
      </c>
      <c r="N41" s="33" t="str">
        <f t="shared" si="1"/>
        <v/>
      </c>
      <c r="O41" s="32" t="str">
        <f>IF($F41="-","",sc_setting!$F$4&amp;"\"&amp;N41)</f>
        <v/>
      </c>
      <c r="P41" s="31" t="str">
        <f>IF($G41="-","",""""&amp;sc_setting!$F$6&amp;""" """&amp;$Q41&amp;""" """&amp;$B41&amp;"""")</f>
        <v>"C:\codes\vbs\command\CreateShortcutFile.vbs" "%USERPROFILE%\AppData\Roaming\Microsoft\Windows\Start Menu\Programs\Startup\PopupTimeSignal.vbs.lnk" "C:\codes\vbs\tools\win\other\PopupTimeSignal.vbs"</v>
      </c>
      <c r="Q41" s="32" t="str">
        <f>IF($G41="-","",sc_setting!$F$5&amp;"\"&amp;$G41&amp;".lnk")</f>
        <v>%USERPROFILE%\AppData\Roaming\Microsoft\Windows\Start Menu\Programs\Startup\PopupTimeSignal.vbs.lnk</v>
      </c>
      <c r="R41" s="8" t="s">
        <v>355</v>
      </c>
    </row>
    <row r="42" spans="1:18">
      <c r="A42" s="10" t="s">
        <v>577</v>
      </c>
      <c r="B42" s="10" t="s">
        <v>523</v>
      </c>
      <c r="C42" s="34" t="s">
        <v>585</v>
      </c>
      <c r="D42" s="34" t="s">
        <v>485</v>
      </c>
      <c r="E42" s="10" t="s">
        <v>139</v>
      </c>
      <c r="F42" s="10" t="s">
        <v>139</v>
      </c>
      <c r="G42" s="10" t="s">
        <v>654</v>
      </c>
      <c r="H42" s="8" t="s">
        <v>355</v>
      </c>
      <c r="I42" s="10" t="str">
        <f>IF(AND($A42&lt;&gt;"",COUNTIF(A:A,$A42)&gt;1),"★NG★","")</f>
        <v/>
      </c>
      <c r="K42" s="31" t="str">
        <f>IF($E42="-","","mkdir """&amp;sc_setting!$F$3&amp;"\"&amp;sc_setting!$F$7&amp;""" &amp; """&amp;sc_setting!$F$6&amp;""" """&amp;$L42&amp;""" """&amp;$B42&amp;"""")</f>
        <v/>
      </c>
      <c r="L42" s="32" t="str">
        <f>IF($E42="-","",sc_setting!$F$3&amp;"\"&amp;sc_setting!$F$7&amp;"\"&amp;E42&amp;".lnk")</f>
        <v/>
      </c>
      <c r="M42" s="31" t="str">
        <f>IF($F42="-","",""""&amp;sc_setting!$F$6&amp;""" """&amp;$O42&amp;""" """&amp;$B42&amp;"""")</f>
        <v/>
      </c>
      <c r="N42" s="33" t="str">
        <f t="shared" si="1"/>
        <v/>
      </c>
      <c r="O42" s="32" t="str">
        <f>IF($F42="-","",sc_setting!$F$4&amp;"\"&amp;N42)</f>
        <v/>
      </c>
      <c r="P42" s="31" t="str">
        <f>IF($G42="-","",""""&amp;sc_setting!$F$6&amp;""" """&amp;$Q42&amp;""" """&amp;$B42&amp;"""")</f>
        <v/>
      </c>
      <c r="Q42" s="32" t="str">
        <f>IF($G42="-","",sc_setting!$F$5&amp;"\"&amp;$G42&amp;".lnk")</f>
        <v/>
      </c>
      <c r="R42" s="8" t="s">
        <v>355</v>
      </c>
    </row>
    <row r="43" spans="1:18">
      <c r="A43" s="10" t="s">
        <v>806</v>
      </c>
      <c r="B43" s="10" t="s">
        <v>805</v>
      </c>
      <c r="C43" s="34" t="s">
        <v>485</v>
      </c>
      <c r="D43" s="34" t="s">
        <v>485</v>
      </c>
      <c r="E43" s="10" t="s">
        <v>391</v>
      </c>
      <c r="F43" s="10" t="s">
        <v>139</v>
      </c>
      <c r="G43" s="10" t="s">
        <v>139</v>
      </c>
      <c r="H43" s="8" t="s">
        <v>355</v>
      </c>
      <c r="I43" s="10" t="str">
        <f>IF(AND($A43&lt;&gt;"",COUNTIF(A:A,$A43)&gt;1),"★NG★","")</f>
        <v/>
      </c>
      <c r="K43" s="31" t="str">
        <f>IF($E43="-","","mkdir """&amp;sc_setting!$F$3&amp;"\"&amp;sc_setting!$F$7&amp;""" &amp; """&amp;sc_setting!$F$6&amp;""" """&amp;$L43&amp;""" """&amp;$B43&amp;"""")</f>
        <v>mkdir "%USERPROFILE%\AppData\Roaming\Microsoft\Windows\Start Menu\Programs\$QuickAccess" &amp; "C:\codes\vbs\command\CreateShortcutFile.vbs" "%USERPROFILE%\AppData\Roaming\Microsoft\Windows\Start Menu\Programs\$QuickAccess\ttw（SSH接続toWSL2＠Teraterm）.lnk" "C:\codes\vbs\tools\teraterm\ConnectWSL2withTeraTerm.vbs"</v>
      </c>
      <c r="L43" s="32" t="str">
        <f>IF($E43="-","",sc_setting!$F$3&amp;"\"&amp;sc_setting!$F$7&amp;"\"&amp;E43&amp;".lnk")</f>
        <v>%USERPROFILE%\AppData\Roaming\Microsoft\Windows\Start Menu\Programs\$QuickAccess\ttw（SSH接続toWSL2＠Teraterm）.lnk</v>
      </c>
      <c r="M43" s="31" t="str">
        <f>IF($F43="-","",""""&amp;sc_setting!$F$6&amp;""" """&amp;$O43&amp;""" """&amp;$B43&amp;"""")</f>
        <v/>
      </c>
      <c r="N43" s="33" t="str">
        <f>IF($F43="-","","800_"&amp;$F43&amp;".lnk")</f>
        <v/>
      </c>
      <c r="O43" s="32" t="str">
        <f>IF($F43="-","",sc_setting!$F$4&amp;"\"&amp;N43)</f>
        <v/>
      </c>
      <c r="P43" s="31" t="str">
        <f>IF($G43="-","",""""&amp;sc_setting!$F$6&amp;""" """&amp;$Q43&amp;""" """&amp;$B43&amp;"""")</f>
        <v/>
      </c>
      <c r="Q43" s="32" t="str">
        <f>IF($G43="-","",sc_setting!$F$5&amp;"\"&amp;$G43&amp;".lnk")</f>
        <v/>
      </c>
      <c r="R43" s="8" t="s">
        <v>355</v>
      </c>
    </row>
    <row r="44" spans="1:18">
      <c r="A44" s="10" t="s">
        <v>575</v>
      </c>
      <c r="B44" s="10" t="s">
        <v>390</v>
      </c>
      <c r="C44" s="34" t="s">
        <v>485</v>
      </c>
      <c r="D44" s="34" t="s">
        <v>485</v>
      </c>
      <c r="E44" s="10" t="s">
        <v>139</v>
      </c>
      <c r="F44" s="10" t="s">
        <v>139</v>
      </c>
      <c r="G44" s="10" t="s">
        <v>139</v>
      </c>
      <c r="H44" s="8" t="s">
        <v>355</v>
      </c>
      <c r="I44" s="10" t="str">
        <f>IF(AND($A44&lt;&gt;"",COUNTIF(A:A,$A44)&gt;1),"★NG★","")</f>
        <v/>
      </c>
      <c r="K44" s="31" t="str">
        <f>IF($E44="-","","mkdir """&amp;sc_setting!$F$3&amp;"\"&amp;sc_setting!$F$7&amp;""" &amp; """&amp;sc_setting!$F$6&amp;""" """&amp;$L44&amp;""" """&amp;$B44&amp;"""")</f>
        <v/>
      </c>
      <c r="L44" s="32" t="str">
        <f>IF($E44="-","",sc_setting!$F$3&amp;"\"&amp;sc_setting!$F$7&amp;"\"&amp;E44&amp;".lnk")</f>
        <v/>
      </c>
      <c r="M44" s="31" t="str">
        <f>IF($F44="-","",""""&amp;sc_setting!$F$6&amp;""" """&amp;$O44&amp;""" """&amp;$B44&amp;"""")</f>
        <v/>
      </c>
      <c r="N44" s="33" t="str">
        <f>IF($F44="-","","800_"&amp;$F44&amp;".lnk")</f>
        <v/>
      </c>
      <c r="O44" s="32" t="str">
        <f>IF($F44="-","",sc_setting!$F$4&amp;"\"&amp;N44)</f>
        <v/>
      </c>
      <c r="P44" s="31" t="str">
        <f>IF($G44="-","",""""&amp;sc_setting!$F$6&amp;""" """&amp;$Q44&amp;""" """&amp;$B44&amp;"""")</f>
        <v/>
      </c>
      <c r="Q44" s="32" t="str">
        <f>IF($G44="-","",sc_setting!$F$5&amp;"\"&amp;$G44&amp;".lnk")</f>
        <v/>
      </c>
      <c r="R44" s="8" t="s">
        <v>355</v>
      </c>
    </row>
    <row r="45" spans="1:18">
      <c r="A45" s="10" t="s">
        <v>576</v>
      </c>
      <c r="B45" s="10" t="s">
        <v>392</v>
      </c>
      <c r="C45" s="34" t="s">
        <v>585</v>
      </c>
      <c r="D45" s="34" t="s">
        <v>485</v>
      </c>
      <c r="E45" s="10" t="s">
        <v>393</v>
      </c>
      <c r="F45" s="10" t="s">
        <v>139</v>
      </c>
      <c r="G45" s="10" t="s">
        <v>139</v>
      </c>
      <c r="H45" s="8" t="s">
        <v>355</v>
      </c>
      <c r="I45" s="10" t="str">
        <f>IF(AND($A45&lt;&gt;"",COUNTIF(A:A,$A45)&gt;1),"★NG★","")</f>
        <v/>
      </c>
      <c r="K45" s="31" t="str">
        <f>IF($E45="-","","mkdir """&amp;sc_setting!$F$3&amp;"\"&amp;sc_setting!$F$7&amp;""" &amp; """&amp;sc_setting!$F$6&amp;""" """&amp;$L45&amp;""" """&amp;$B45&amp;"""")</f>
        <v>mkdir "%USERPROFILE%\AppData\Roaming\Microsoft\Windows\Start Menu\Programs\$QuickAccess" &amp; "C:\codes\vbs\command\CreateShortcutFile.vbs" "%USERPROFILE%\AppData\Roaming\Microsoft\Windows\Start Menu\Programs\$QuickAccess\ttr（SSH接続toRaspberryPi＠Teraterm）.lnk" "C:\codes\ttl\login_raspberrypi.ttl"</v>
      </c>
      <c r="L45" s="32" t="str">
        <f>IF($E45="-","",sc_setting!$F$3&amp;"\"&amp;sc_setting!$F$7&amp;"\"&amp;E45&amp;".lnk")</f>
        <v>%USERPROFILE%\AppData\Roaming\Microsoft\Windows\Start Menu\Programs\$QuickAccess\ttr（SSH接続toRaspberryPi＠Teraterm）.lnk</v>
      </c>
      <c r="M45" s="31" t="str">
        <f>IF($F45="-","",""""&amp;sc_setting!$F$6&amp;""" """&amp;$O45&amp;""" """&amp;$B45&amp;"""")</f>
        <v/>
      </c>
      <c r="N45" s="33" t="str">
        <f>IF($F45="-","","800_"&amp;$F45&amp;".lnk")</f>
        <v/>
      </c>
      <c r="O45" s="32" t="str">
        <f>IF($F45="-","",sc_setting!$F$4&amp;"\"&amp;N45)</f>
        <v/>
      </c>
      <c r="P45" s="31" t="str">
        <f>IF($G45="-","",""""&amp;sc_setting!$F$6&amp;""" """&amp;$Q45&amp;""" """&amp;$B45&amp;"""")</f>
        <v/>
      </c>
      <c r="Q45" s="32" t="str">
        <f>IF($G45="-","",sc_setting!$F$5&amp;"\"&amp;$G45&amp;".lnk")</f>
        <v/>
      </c>
      <c r="R45" s="8" t="s">
        <v>355</v>
      </c>
    </row>
    <row r="46" spans="1:18">
      <c r="A46" s="10" t="s">
        <v>510</v>
      </c>
      <c r="B46" s="10" t="s">
        <v>509</v>
      </c>
      <c r="C46" s="34" t="s">
        <v>585</v>
      </c>
      <c r="D46" s="34" t="s">
        <v>485</v>
      </c>
      <c r="E46" s="10" t="s">
        <v>511</v>
      </c>
      <c r="F46" s="10" t="s">
        <v>139</v>
      </c>
      <c r="G46" s="10" t="s">
        <v>139</v>
      </c>
      <c r="H46" s="8" t="s">
        <v>355</v>
      </c>
      <c r="I46" s="10" t="str">
        <f>IF(AND($A46&lt;&gt;"",COUNTIF(A:A,$A46)&gt;1),"★NG★","")</f>
        <v/>
      </c>
      <c r="K46" s="31" t="str">
        <f>IF($E46="-","","mkdir """&amp;sc_setting!$F$3&amp;"\"&amp;sc_setting!$F$7&amp;""" &amp; """&amp;sc_setting!$F$6&amp;""" """&amp;$L46&amp;""" """&amp;$B46&amp;"""")</f>
        <v>mkdir "%USERPROFILE%\AppData\Roaming\Microsoft\Windows\Start Menu\Programs\$QuickAccess" &amp; "C:\codes\vbs\command\CreateShortcutFile.vbs" "%USERPROFILE%\AppData\Roaming\Microsoft\Windows\Start Menu\Programs\$QuickAccess\ttm（SSH接続toMac＠Teraterm）.lnk" "C:\codes\ttl\login_mac.ttl"</v>
      </c>
      <c r="L46" s="32" t="str">
        <f>IF($E46="-","",sc_setting!$F$3&amp;"\"&amp;sc_setting!$F$7&amp;"\"&amp;E46&amp;".lnk")</f>
        <v>%USERPROFILE%\AppData\Roaming\Microsoft\Windows\Start Menu\Programs\$QuickAccess\ttm（SSH接続toMac＠Teraterm）.lnk</v>
      </c>
      <c r="M46" s="31" t="str">
        <f>IF($F46="-","",""""&amp;sc_setting!$F$6&amp;""" """&amp;$O46&amp;""" """&amp;$B46&amp;"""")</f>
        <v/>
      </c>
      <c r="N46" s="33" t="str">
        <f>IF($F46="-","","800_"&amp;$F46&amp;".lnk")</f>
        <v/>
      </c>
      <c r="O46" s="32" t="str">
        <f>IF($F46="-","",sc_setting!$F$4&amp;"\"&amp;N46)</f>
        <v/>
      </c>
      <c r="P46" s="31" t="str">
        <f>IF($G46="-","",""""&amp;sc_setting!$F$6&amp;""" """&amp;$Q46&amp;""" """&amp;$B46&amp;"""")</f>
        <v/>
      </c>
      <c r="Q46" s="32" t="str">
        <f>IF($G46="-","",sc_setting!$F$5&amp;"\"&amp;$G46&amp;".lnk")</f>
        <v/>
      </c>
      <c r="R46" s="8" t="s">
        <v>355</v>
      </c>
    </row>
    <row r="47" spans="1:18">
      <c r="A47" s="10" t="s">
        <v>525</v>
      </c>
      <c r="B47" s="10" t="s">
        <v>524</v>
      </c>
      <c r="C47" s="34" t="s">
        <v>585</v>
      </c>
      <c r="D47" s="34" t="s">
        <v>485</v>
      </c>
      <c r="E47" s="10" t="s">
        <v>526</v>
      </c>
      <c r="F47" s="10" t="s">
        <v>139</v>
      </c>
      <c r="G47" s="10" t="s">
        <v>139</v>
      </c>
      <c r="H47" s="8" t="s">
        <v>355</v>
      </c>
      <c r="I47" s="10" t="str">
        <f>IF(AND($A47&lt;&gt;"",COUNTIF(A:A,$A47)&gt;1),"★NG★","")</f>
        <v/>
      </c>
      <c r="K47" s="31" t="str">
        <f>IF($E47="-","","mkdir """&amp;sc_setting!$F$3&amp;"\"&amp;sc_setting!$F$7&amp;""" &amp; """&amp;sc_setting!$F$6&amp;""" """&amp;$L47&amp;""" """&amp;$B47&amp;"""")</f>
        <v>mkdir "%USERPROFILE%\AppData\Roaming\Microsoft\Windows\Start Menu\Programs\$QuickAccess" &amp; "C:\codes\vbs\command\CreateShortcutFile.vbs" "%USERPROFILE%\AppData\Roaming\Microsoft\Windows\Start Menu\Programs\$QuickAccess\wsr（SFTP接続toRaspberryPi＠WinSCP）.lnk" "C:\codes\winscp\login_raspberrypi.bat"</v>
      </c>
      <c r="L47" s="32" t="str">
        <f>IF($E47="-","",sc_setting!$F$3&amp;"\"&amp;sc_setting!$F$7&amp;"\"&amp;E47&amp;".lnk")</f>
        <v>%USERPROFILE%\AppData\Roaming\Microsoft\Windows\Start Menu\Programs\$QuickAccess\wsr（SFTP接続toRaspberryPi＠WinSCP）.lnk</v>
      </c>
      <c r="M47" s="31" t="str">
        <f>IF($F47="-","",""""&amp;sc_setting!$F$6&amp;""" """&amp;$O47&amp;""" """&amp;$B47&amp;"""")</f>
        <v/>
      </c>
      <c r="N47" s="33" t="str">
        <f t="shared" si="1"/>
        <v/>
      </c>
      <c r="O47" s="32" t="str">
        <f>IF($F47="-","",sc_setting!$F$4&amp;"\"&amp;N47)</f>
        <v/>
      </c>
      <c r="P47" s="31" t="str">
        <f>IF($G47="-","",""""&amp;sc_setting!$F$6&amp;""" """&amp;$Q47&amp;""" """&amp;$B47&amp;"""")</f>
        <v/>
      </c>
      <c r="Q47" s="32" t="str">
        <f>IF($G47="-","",sc_setting!$F$5&amp;"\"&amp;$G47&amp;".lnk")</f>
        <v/>
      </c>
      <c r="R47" s="8" t="s">
        <v>355</v>
      </c>
    </row>
    <row r="48" spans="1:18">
      <c r="A48" s="10" t="s">
        <v>528</v>
      </c>
      <c r="B48" s="10" t="s">
        <v>527</v>
      </c>
      <c r="C48" s="34" t="s">
        <v>485</v>
      </c>
      <c r="D48" s="34" t="s">
        <v>585</v>
      </c>
      <c r="E48" s="10" t="s">
        <v>139</v>
      </c>
      <c r="F48" s="10" t="s">
        <v>139</v>
      </c>
      <c r="G48" s="10" t="s">
        <v>139</v>
      </c>
      <c r="H48" s="8" t="s">
        <v>355</v>
      </c>
      <c r="I48" s="10" t="str">
        <f>IF(AND($A48&lt;&gt;"",COUNTIF(A:A,$A48)&gt;1),"★NG★","")</f>
        <v/>
      </c>
      <c r="K48" s="31" t="str">
        <f>IF($E48="-","","mkdir """&amp;sc_setting!$F$3&amp;"\"&amp;sc_setting!$F$7&amp;""" &amp; """&amp;sc_setting!$F$6&amp;""" """&amp;$L48&amp;""" """&amp;$B48&amp;"""")</f>
        <v/>
      </c>
      <c r="L48" s="32" t="str">
        <f>IF($E48="-","",sc_setting!$F$3&amp;"\"&amp;sc_setting!$F$7&amp;"\"&amp;E48&amp;".lnk")</f>
        <v/>
      </c>
      <c r="M48" s="31" t="str">
        <f>IF($F48="-","",""""&amp;sc_setting!$F$6&amp;""" """&amp;$O48&amp;""" """&amp;$B48&amp;"""")</f>
        <v/>
      </c>
      <c r="N48" s="33" t="str">
        <f t="shared" si="1"/>
        <v/>
      </c>
      <c r="O48" s="32" t="str">
        <f>IF($F48="-","",sc_setting!$F$4&amp;"\"&amp;N48)</f>
        <v/>
      </c>
      <c r="P48" s="31" t="str">
        <f>IF($G48="-","",""""&amp;sc_setting!$F$6&amp;""" """&amp;$Q48&amp;""" """&amp;$B48&amp;"""")</f>
        <v/>
      </c>
      <c r="Q48" s="32" t="str">
        <f>IF($G48="-","",sc_setting!$F$5&amp;"\"&amp;$G48&amp;".lnk")</f>
        <v/>
      </c>
      <c r="R48" s="8" t="s">
        <v>355</v>
      </c>
    </row>
    <row r="49" spans="1:18">
      <c r="A49" s="10" t="s">
        <v>536</v>
      </c>
      <c r="B49" s="10" t="s">
        <v>534</v>
      </c>
      <c r="C49" s="34" t="s">
        <v>485</v>
      </c>
      <c r="D49" s="34" t="s">
        <v>485</v>
      </c>
      <c r="E49" s="10" t="s">
        <v>139</v>
      </c>
      <c r="F49" s="10" t="s">
        <v>139</v>
      </c>
      <c r="G49" s="10" t="s">
        <v>535</v>
      </c>
      <c r="H49" s="8" t="s">
        <v>355</v>
      </c>
      <c r="I49" s="10" t="str">
        <f>IF(AND($A49&lt;&gt;"",COUNTIF(A:A,$A49)&gt;1),"★NG★","")</f>
        <v/>
      </c>
      <c r="K49" s="31" t="str">
        <f>IF($E49="-","","mkdir """&amp;sc_setting!$F$3&amp;"\"&amp;sc_setting!$F$7&amp;""" &amp; """&amp;sc_setting!$F$6&amp;""" """&amp;$L49&amp;""" """&amp;$B49&amp;"""")</f>
        <v/>
      </c>
      <c r="L49" s="32" t="str">
        <f>IF($E49="-","",sc_setting!$F$3&amp;"\"&amp;sc_setting!$F$7&amp;"\"&amp;E49&amp;".lnk")</f>
        <v/>
      </c>
      <c r="M49" s="31" t="str">
        <f>IF($F49="-","",""""&amp;sc_setting!$F$6&amp;""" """&amp;$O49&amp;""" """&amp;$B49&amp;"""")</f>
        <v/>
      </c>
      <c r="N49" s="33" t="str">
        <f>IF($F49="-","","800_"&amp;$F49&amp;".lnk")</f>
        <v/>
      </c>
      <c r="O49" s="32" t="str">
        <f>IF($F49="-","",sc_setting!$F$4&amp;"\"&amp;N49)</f>
        <v/>
      </c>
      <c r="P49" s="31" t="str">
        <f>IF($G49="-","",""""&amp;sc_setting!$F$6&amp;""" """&amp;$Q49&amp;""" """&amp;$B49&amp;"""")</f>
        <v>"C:\codes\vbs\command\CreateShortcutFile.vbs" "%USERPROFILE%\AppData\Roaming\Microsoft\Windows\Start Menu\Programs\Startup\XF_BackupIniToTabbak.bat.lnk" "C:\prg_exe\X-Finder\BackupIniToTabbak.bat"</v>
      </c>
      <c r="Q49" s="32" t="str">
        <f>IF($G49="-","",sc_setting!$F$5&amp;"\"&amp;$G49&amp;".lnk")</f>
        <v>%USERPROFILE%\AppData\Roaming\Microsoft\Windows\Start Menu\Programs\Startup\XF_BackupIniToTabbak.bat.lnk</v>
      </c>
      <c r="R49" s="8" t="s">
        <v>355</v>
      </c>
    </row>
    <row r="50" spans="1:18">
      <c r="A50" s="10" t="s">
        <v>578</v>
      </c>
      <c r="B50" s="10" t="s">
        <v>537</v>
      </c>
      <c r="C50" s="34" t="s">
        <v>485</v>
      </c>
      <c r="D50" s="34" t="s">
        <v>585</v>
      </c>
      <c r="E50" s="10" t="s">
        <v>139</v>
      </c>
      <c r="F50" s="10" t="s">
        <v>139</v>
      </c>
      <c r="G50" s="10" t="str">
        <f>A50</f>
        <v>BackUpFiles.bat</v>
      </c>
      <c r="H50" s="8" t="s">
        <v>355</v>
      </c>
      <c r="I50" s="10" t="str">
        <f>IF(AND($A50&lt;&gt;"",COUNTIF(A:A,$A50)&gt;1),"★NG★","")</f>
        <v/>
      </c>
      <c r="K50" s="31" t="str">
        <f>IF($E50="-","","mkdir """&amp;sc_setting!$F$3&amp;"\"&amp;sc_setting!$F$7&amp;""" &amp; """&amp;sc_setting!$F$6&amp;""" """&amp;$L50&amp;""" """&amp;$B50&amp;"""")</f>
        <v/>
      </c>
      <c r="L50" s="32" t="str">
        <f>IF($E50="-","",sc_setting!$F$3&amp;"\"&amp;sc_setting!$F$7&amp;"\"&amp;E50&amp;".lnk")</f>
        <v/>
      </c>
      <c r="M50" s="31" t="str">
        <f>IF($F50="-","",""""&amp;sc_setting!$F$6&amp;""" """&amp;$O50&amp;""" """&amp;$B50&amp;"""")</f>
        <v/>
      </c>
      <c r="N50" s="33" t="str">
        <f>IF($F50="-","","800_"&amp;$F50&amp;".lnk")</f>
        <v/>
      </c>
      <c r="O50" s="32" t="str">
        <f>IF($F50="-","",sc_setting!$F$4&amp;"\"&amp;N50)</f>
        <v/>
      </c>
      <c r="P50" s="31" t="str">
        <f>IF($G50="-","",""""&amp;sc_setting!$F$6&amp;""" """&amp;$Q50&amp;""" """&amp;$B50&amp;"""")</f>
        <v>"C:\codes\vbs\command\CreateShortcutFile.vbs" "%USERPROFILE%\AppData\Roaming\Microsoft\Windows\Start Menu\Programs\Startup\BackUpFiles.bat.lnk" "C:\root\30_tool\BackUpFiles.bat"</v>
      </c>
      <c r="Q50" s="32" t="str">
        <f>IF($G50="-","",sc_setting!$F$5&amp;"\"&amp;$G50&amp;".lnk")</f>
        <v>%USERPROFILE%\AppData\Roaming\Microsoft\Windows\Start Menu\Programs\Startup\BackUpFiles.bat.lnk</v>
      </c>
      <c r="R50" s="8" t="s">
        <v>355</v>
      </c>
    </row>
    <row r="51" spans="1:18">
      <c r="A51" s="10" t="s">
        <v>579</v>
      </c>
      <c r="B51" s="10" t="s">
        <v>538</v>
      </c>
      <c r="C51" s="34" t="s">
        <v>485</v>
      </c>
      <c r="D51" s="34" t="s">
        <v>585</v>
      </c>
      <c r="E51" s="10" t="s">
        <v>139</v>
      </c>
      <c r="F51" s="10" t="s">
        <v>139</v>
      </c>
      <c r="G51" s="10" t="str">
        <f>A51</f>
        <v>ScheduledBackup.bat</v>
      </c>
      <c r="H51" s="8" t="s">
        <v>355</v>
      </c>
      <c r="I51" s="10" t="str">
        <f>IF(AND($A51&lt;&gt;"",COUNTIF(A:A,$A51)&gt;1),"★NG★","")</f>
        <v/>
      </c>
      <c r="K51" s="31" t="str">
        <f>IF($E51="-","","mkdir """&amp;sc_setting!$F$3&amp;"\"&amp;sc_setting!$F$7&amp;""" &amp; """&amp;sc_setting!$F$6&amp;""" """&amp;$L51&amp;""" """&amp;$B51&amp;"""")</f>
        <v/>
      </c>
      <c r="L51" s="32" t="str">
        <f>IF($E51="-","",sc_setting!$F$3&amp;"\"&amp;sc_setting!$F$7&amp;"\"&amp;E51&amp;".lnk")</f>
        <v/>
      </c>
      <c r="M51" s="31" t="str">
        <f>IF($F51="-","",""""&amp;sc_setting!$F$6&amp;""" """&amp;$O51&amp;""" """&amp;$B51&amp;"""")</f>
        <v/>
      </c>
      <c r="N51" s="33" t="str">
        <f>IF($F51="-","","800_"&amp;$F51&amp;".lnk")</f>
        <v/>
      </c>
      <c r="O51" s="32" t="str">
        <f>IF($F51="-","",sc_setting!$F$4&amp;"\"&amp;N51)</f>
        <v/>
      </c>
      <c r="P51" s="31" t="str">
        <f>IF($G51="-","",""""&amp;sc_setting!$F$6&amp;""" """&amp;$Q51&amp;""" """&amp;$B51&amp;"""")</f>
        <v>"C:\codes\vbs\command\CreateShortcutFile.vbs" "%USERPROFILE%\AppData\Roaming\Microsoft\Windows\Start Menu\Programs\Startup\ScheduledBackup.bat.lnk" "C:\root\30_tool\ScheduledBackup.bat"</v>
      </c>
      <c r="Q51" s="32" t="str">
        <f>IF($G51="-","",sc_setting!$F$5&amp;"\"&amp;$G51&amp;".lnk")</f>
        <v>%USERPROFILE%\AppData\Roaming\Microsoft\Windows\Start Menu\Programs\Startup\ScheduledBackup.bat.lnk</v>
      </c>
      <c r="R51" s="8" t="s">
        <v>355</v>
      </c>
    </row>
    <row r="52" spans="1:18">
      <c r="A52" s="122" t="s">
        <v>1059</v>
      </c>
      <c r="B52" s="10" t="s">
        <v>1058</v>
      </c>
      <c r="C52" s="34" t="s">
        <v>485</v>
      </c>
      <c r="D52" s="34" t="s">
        <v>585</v>
      </c>
      <c r="E52" s="10" t="s">
        <v>1060</v>
      </c>
      <c r="F52" s="10" t="s">
        <v>139</v>
      </c>
      <c r="G52" s="10" t="s">
        <v>139</v>
      </c>
      <c r="H52" s="8" t="s">
        <v>355</v>
      </c>
      <c r="I52" s="10" t="str">
        <f>IF(AND($A52&lt;&gt;"",COUNTIF(A:A,$A52)&gt;1),"★NG★","")</f>
        <v/>
      </c>
      <c r="K52" s="31" t="str">
        <f>IF($E52="-","","mkdir """&amp;sc_setting!$F$3&amp;"\"&amp;sc_setting!$F$7&amp;""" &amp; """&amp;sc_setting!$F$6&amp;""" """&amp;$L52&amp;""" """&amp;$B52&amp;"""")</f>
        <v>mkdir "%USERPROFILE%\AppData\Roaming\Microsoft\Windows\Start Menu\Programs\$QuickAccess" &amp; "C:\codes\vbs\command\CreateShortcutFile.vbs" "%USERPROFILE%\AppData\Roaming\Microsoft\Windows\Start Menu\Programs\$QuickAccess\tvr（VNC接続toRobocipA1＠TurboVNC）.lnk" "C:\root\30_tool\ConnectRobocipA1withSshpfVnc.vbs"</v>
      </c>
      <c r="L52" s="32" t="str">
        <f>IF($E52="-","",sc_setting!$F$3&amp;"\"&amp;sc_setting!$F$7&amp;"\"&amp;E52&amp;".lnk")</f>
        <v>%USERPROFILE%\AppData\Roaming\Microsoft\Windows\Start Menu\Programs\$QuickAccess\tvr（VNC接続toRobocipA1＠TurboVNC）.lnk</v>
      </c>
      <c r="M52" s="31" t="str">
        <f>IF($F52="-","",""""&amp;sc_setting!$F$6&amp;""" """&amp;$O52&amp;""" """&amp;$B52&amp;"""")</f>
        <v/>
      </c>
      <c r="N52" s="33" t="str">
        <f>IF($F52="-","","800_"&amp;$F52&amp;".lnk")</f>
        <v/>
      </c>
      <c r="O52" s="32" t="str">
        <f>IF($F52="-","",sc_setting!$F$4&amp;"\"&amp;N52)</f>
        <v/>
      </c>
      <c r="P52" s="31" t="str">
        <f>IF($G52="-","",""""&amp;sc_setting!$F$6&amp;""" """&amp;$Q52&amp;""" """&amp;$B52&amp;"""")</f>
        <v/>
      </c>
      <c r="Q52" s="32" t="str">
        <f>IF($G52="-","",sc_setting!$F$5&amp;"\"&amp;$G52&amp;".lnk")</f>
        <v/>
      </c>
      <c r="R52" s="8" t="s">
        <v>355</v>
      </c>
    </row>
    <row r="53" spans="1:18">
      <c r="A53" s="10" t="s">
        <v>1065</v>
      </c>
      <c r="B53" s="122" t="s">
        <v>1063</v>
      </c>
      <c r="C53" s="34" t="s">
        <v>485</v>
      </c>
      <c r="D53" s="34" t="s">
        <v>585</v>
      </c>
      <c r="E53" s="10" t="s">
        <v>1061</v>
      </c>
      <c r="F53" s="10" t="s">
        <v>139</v>
      </c>
      <c r="G53" s="10" t="s">
        <v>139</v>
      </c>
      <c r="H53" s="8" t="s">
        <v>355</v>
      </c>
      <c r="I53" s="10" t="str">
        <f>IF(AND($A53&lt;&gt;"",COUNTIF(A:A,$A53)&gt;1),"★NG★","")</f>
        <v/>
      </c>
      <c r="K53" s="31" t="str">
        <f>IF($E53="-","","mkdir """&amp;sc_setting!$F$3&amp;"\"&amp;sc_setting!$F$7&amp;""" &amp; """&amp;sc_setting!$F$6&amp;""" """&amp;$L53&amp;""" """&amp;$B53&amp;"""")</f>
        <v>mkdir "%USERPROFILE%\AppData\Roaming\Microsoft\Windows\Start Menu\Programs\$QuickAccess" &amp; "C:\codes\vbs\command\CreateShortcutFile.vbs" "%USERPROFILE%\AppData\Roaming\Microsoft\Windows\Start Menu\Programs\$QuickAccess\ttr（SSH接続toRobocipA1＠Teraterm）.lnk" "C:\root\30_tool\ConnectRobocipA1withTeraTerm.ttl"</v>
      </c>
      <c r="L53" s="32" t="str">
        <f>IF($E53="-","",sc_setting!$F$3&amp;"\"&amp;sc_setting!$F$7&amp;"\"&amp;E53&amp;".lnk")</f>
        <v>%USERPROFILE%\AppData\Roaming\Microsoft\Windows\Start Menu\Programs\$QuickAccess\ttr（SSH接続toRobocipA1＠Teraterm）.lnk</v>
      </c>
      <c r="M53" s="31" t="str">
        <f>IF($F53="-","",""""&amp;sc_setting!$F$6&amp;""" """&amp;$O53&amp;""" """&amp;$B53&amp;"""")</f>
        <v/>
      </c>
      <c r="N53" s="33" t="str">
        <f>IF($F53="-","","800_"&amp;$F53&amp;".lnk")</f>
        <v/>
      </c>
      <c r="O53" s="32" t="str">
        <f>IF($F53="-","",sc_setting!$F$4&amp;"\"&amp;N53)</f>
        <v/>
      </c>
      <c r="P53" s="31" t="str">
        <f>IF($G53="-","",""""&amp;sc_setting!$F$6&amp;""" """&amp;$Q53&amp;""" """&amp;$B53&amp;"""")</f>
        <v/>
      </c>
      <c r="Q53" s="32" t="str">
        <f>IF($G53="-","",sc_setting!$F$5&amp;"\"&amp;$G53&amp;".lnk")</f>
        <v/>
      </c>
      <c r="R53" s="8" t="s">
        <v>355</v>
      </c>
    </row>
    <row r="54" spans="1:18">
      <c r="A54" s="10" t="s">
        <v>1066</v>
      </c>
      <c r="B54" s="122" t="s">
        <v>1064</v>
      </c>
      <c r="C54" s="34" t="s">
        <v>485</v>
      </c>
      <c r="D54" s="34" t="s">
        <v>585</v>
      </c>
      <c r="E54" s="10" t="s">
        <v>1062</v>
      </c>
      <c r="F54" s="10" t="s">
        <v>139</v>
      </c>
      <c r="G54" s="10" t="s">
        <v>139</v>
      </c>
      <c r="H54" s="8" t="s">
        <v>355</v>
      </c>
      <c r="I54" s="10" t="str">
        <f>IF(AND($A54&lt;&gt;"",COUNTIF(A:A,$A54)&gt;1),"★NG★","")</f>
        <v/>
      </c>
      <c r="K54" s="31" t="str">
        <f>IF($E54="-","","mkdir """&amp;sc_setting!$F$3&amp;"\"&amp;sc_setting!$F$7&amp;""" &amp; """&amp;sc_setting!$F$6&amp;""" """&amp;$L54&amp;""" """&amp;$B54&amp;"""")</f>
        <v>mkdir "%USERPROFILE%\AppData\Roaming\Microsoft\Windows\Start Menu\Programs\$QuickAccess" &amp; "C:\codes\vbs\command\CreateShortcutFile.vbs" "%USERPROFILE%\AppData\Roaming\Microsoft\Windows\Start Menu\Programs\$QuickAccess\wsr（SFTP接続toRobocipA1＠WinSCP）.lnk" "C:\root\30_tool\ConnectRobocipA1withWinScp.bat"</v>
      </c>
      <c r="L54" s="32" t="str">
        <f>IF($E54="-","",sc_setting!$F$3&amp;"\"&amp;sc_setting!$F$7&amp;"\"&amp;E54&amp;".lnk")</f>
        <v>%USERPROFILE%\AppData\Roaming\Microsoft\Windows\Start Menu\Programs\$QuickAccess\wsr（SFTP接続toRobocipA1＠WinSCP）.lnk</v>
      </c>
      <c r="M54" s="31" t="str">
        <f>IF($F54="-","",""""&amp;sc_setting!$F$6&amp;""" """&amp;$O54&amp;""" """&amp;$B54&amp;"""")</f>
        <v/>
      </c>
      <c r="N54" s="33" t="str">
        <f>IF($F54="-","","800_"&amp;$F54&amp;".lnk")</f>
        <v/>
      </c>
      <c r="O54" s="32" t="str">
        <f>IF($F54="-","",sc_setting!$F$4&amp;"\"&amp;N54)</f>
        <v/>
      </c>
      <c r="P54" s="31" t="str">
        <f>IF($G54="-","",""""&amp;sc_setting!$F$6&amp;""" """&amp;$Q54&amp;""" """&amp;$B54&amp;"""")</f>
        <v/>
      </c>
      <c r="Q54" s="32" t="str">
        <f>IF($G54="-","",sc_setting!$F$5&amp;"\"&amp;$G54&amp;".lnk")</f>
        <v/>
      </c>
      <c r="R54" s="8" t="s">
        <v>355</v>
      </c>
    </row>
    <row r="55" spans="1:18">
      <c r="A55" s="10"/>
      <c r="B55" s="10"/>
      <c r="C55" s="34"/>
      <c r="D55" s="34"/>
      <c r="E55" s="10" t="s">
        <v>139</v>
      </c>
      <c r="F55" s="10" t="s">
        <v>139</v>
      </c>
      <c r="G55" s="10" t="s">
        <v>139</v>
      </c>
      <c r="H55" s="8" t="s">
        <v>355</v>
      </c>
      <c r="I55" s="10" t="str">
        <f>IF(AND($A55&lt;&gt;"",COUNTIF(A:A,$A55)&gt;1),"★NG★","")</f>
        <v/>
      </c>
      <c r="K55" s="31" t="str">
        <f>IF($E55="-","","mkdir """&amp;sc_setting!$F$3&amp;"\"&amp;sc_setting!$F$7&amp;""" &amp; """&amp;sc_setting!$F$6&amp;""" """&amp;$L55&amp;""" """&amp;$B55&amp;"""")</f>
        <v/>
      </c>
      <c r="L55" s="32" t="str">
        <f>IF($E55="-","",sc_setting!$F$3&amp;"\"&amp;sc_setting!$F$7&amp;"\"&amp;E55&amp;".lnk")</f>
        <v/>
      </c>
      <c r="M55" s="31" t="str">
        <f>IF($F55="-","",""""&amp;sc_setting!$F$6&amp;""" """&amp;$O55&amp;""" """&amp;$B55&amp;"""")</f>
        <v/>
      </c>
      <c r="N55" s="33" t="str">
        <f t="shared" si="1"/>
        <v/>
      </c>
      <c r="O55" s="32" t="str">
        <f>IF($F55="-","",sc_setting!$F$4&amp;"\"&amp;N55)</f>
        <v/>
      </c>
      <c r="P55" s="31" t="str">
        <f>IF($G55="-","",""""&amp;sc_setting!$F$6&amp;""" """&amp;$Q55&amp;""" """&amp;$B55&amp;"""")</f>
        <v/>
      </c>
      <c r="Q55" s="32" t="str">
        <f>IF($G55="-","",sc_setting!$F$5&amp;"\"&amp;$G55&amp;".lnk")</f>
        <v/>
      </c>
      <c r="R55" s="8" t="s">
        <v>355</v>
      </c>
    </row>
    <row r="56" spans="1:18">
      <c r="A56" s="10"/>
      <c r="B56" s="10"/>
      <c r="C56" s="34"/>
      <c r="D56" s="34"/>
      <c r="E56" s="10" t="s">
        <v>139</v>
      </c>
      <c r="F56" s="10" t="s">
        <v>139</v>
      </c>
      <c r="G56" s="10" t="s">
        <v>139</v>
      </c>
      <c r="H56" s="8" t="s">
        <v>355</v>
      </c>
      <c r="I56" s="10" t="str">
        <f>IF(AND($A56&lt;&gt;"",COUNTIF(A:A,$A56)&gt;1),"★NG★","")</f>
        <v/>
      </c>
      <c r="K56" s="31" t="str">
        <f>IF($E56="-","","mkdir """&amp;sc_setting!$F$3&amp;"\"&amp;sc_setting!$F$7&amp;""" &amp; """&amp;sc_setting!$F$6&amp;""" """&amp;$L56&amp;""" """&amp;$B56&amp;"""")</f>
        <v/>
      </c>
      <c r="L56" s="32" t="str">
        <f>IF($E56="-","",sc_setting!$F$3&amp;"\"&amp;sc_setting!$F$7&amp;"\"&amp;E56&amp;".lnk")</f>
        <v/>
      </c>
      <c r="M56" s="31" t="str">
        <f>IF($F56="-","",""""&amp;sc_setting!$F$6&amp;""" """&amp;$O56&amp;""" """&amp;$B56&amp;"""")</f>
        <v/>
      </c>
      <c r="N56" s="33" t="str">
        <f t="shared" si="1"/>
        <v/>
      </c>
      <c r="O56" s="32" t="str">
        <f>IF($F56="-","",sc_setting!$F$4&amp;"\"&amp;N56)</f>
        <v/>
      </c>
      <c r="P56" s="31" t="str">
        <f>IF($G56="-","",""""&amp;sc_setting!$F$6&amp;""" """&amp;$Q56&amp;""" """&amp;$B56&amp;"""")</f>
        <v/>
      </c>
      <c r="Q56" s="32" t="str">
        <f>IF($G56="-","",sc_setting!$F$5&amp;"\"&amp;$G56&amp;".lnk")</f>
        <v/>
      </c>
      <c r="R56" s="8" t="s">
        <v>355</v>
      </c>
    </row>
    <row r="57" spans="1:18">
      <c r="A57" s="10"/>
      <c r="B57" s="10"/>
      <c r="C57" s="34"/>
      <c r="D57" s="34"/>
      <c r="E57" s="10" t="s">
        <v>139</v>
      </c>
      <c r="F57" s="10" t="s">
        <v>139</v>
      </c>
      <c r="G57" s="10" t="s">
        <v>139</v>
      </c>
      <c r="H57" s="8" t="s">
        <v>355</v>
      </c>
      <c r="I57" s="10" t="str">
        <f>IF(AND($A57&lt;&gt;"",COUNTIF(A:A,$A57)&gt;1),"★NG★","")</f>
        <v/>
      </c>
      <c r="K57" s="31" t="str">
        <f>IF($E57="-","","mkdir """&amp;sc_setting!$F$3&amp;"\"&amp;sc_setting!$F$7&amp;""" &amp; """&amp;sc_setting!$F$6&amp;""" """&amp;$L57&amp;""" """&amp;$B57&amp;"""")</f>
        <v/>
      </c>
      <c r="L57" s="32" t="str">
        <f>IF($E57="-","",sc_setting!$F$3&amp;"\"&amp;sc_setting!$F$7&amp;"\"&amp;E57&amp;".lnk")</f>
        <v/>
      </c>
      <c r="M57" s="31" t="str">
        <f>IF($F57="-","",""""&amp;sc_setting!$F$6&amp;""" """&amp;$O57&amp;""" """&amp;$B57&amp;"""")</f>
        <v/>
      </c>
      <c r="N57" s="33" t="str">
        <f t="shared" si="1"/>
        <v/>
      </c>
      <c r="O57" s="32" t="str">
        <f>IF($F57="-","",sc_setting!$F$4&amp;"\"&amp;N57)</f>
        <v/>
      </c>
      <c r="P57" s="31" t="str">
        <f>IF($G57="-","",""""&amp;sc_setting!$F$6&amp;""" """&amp;$Q57&amp;""" """&amp;$B57&amp;"""")</f>
        <v/>
      </c>
      <c r="Q57" s="32" t="str">
        <f>IF($G57="-","",sc_setting!$F$5&amp;"\"&amp;$G57&amp;".lnk")</f>
        <v/>
      </c>
      <c r="R57" s="8" t="s">
        <v>355</v>
      </c>
    </row>
    <row r="58" spans="1:18">
      <c r="A58" s="10"/>
      <c r="B58" s="10"/>
      <c r="C58" s="34"/>
      <c r="D58" s="34"/>
      <c r="E58" s="10" t="s">
        <v>139</v>
      </c>
      <c r="F58" s="10" t="s">
        <v>139</v>
      </c>
      <c r="G58" s="10" t="s">
        <v>139</v>
      </c>
      <c r="H58" s="8" t="s">
        <v>355</v>
      </c>
      <c r="I58" s="10" t="str">
        <f>IF(AND($A58&lt;&gt;"",COUNTIF(A:A,$A58)&gt;1),"★NG★","")</f>
        <v/>
      </c>
      <c r="K58" s="31" t="str">
        <f>IF($E58="-","","mkdir """&amp;sc_setting!$F$3&amp;"\"&amp;sc_setting!$F$7&amp;""" &amp; """&amp;sc_setting!$F$6&amp;""" """&amp;$L58&amp;""" """&amp;$B58&amp;"""")</f>
        <v/>
      </c>
      <c r="L58" s="32" t="str">
        <f>IF($E58="-","",sc_setting!$F$3&amp;"\"&amp;sc_setting!$F$7&amp;"\"&amp;E58&amp;".lnk")</f>
        <v/>
      </c>
      <c r="M58" s="31" t="str">
        <f>IF($F58="-","",""""&amp;sc_setting!$F$6&amp;""" """&amp;$O58&amp;""" """&amp;$B58&amp;"""")</f>
        <v/>
      </c>
      <c r="N58" s="33" t="str">
        <f t="shared" si="1"/>
        <v/>
      </c>
      <c r="O58" s="32" t="str">
        <f>IF($F58="-","",sc_setting!$F$4&amp;"\"&amp;N58)</f>
        <v/>
      </c>
      <c r="P58" s="31" t="str">
        <f>IF($G58="-","",""""&amp;sc_setting!$F$6&amp;""" """&amp;$Q58&amp;""" """&amp;$B58&amp;"""")</f>
        <v/>
      </c>
      <c r="Q58" s="32" t="str">
        <f>IF($G58="-","",sc_setting!$F$5&amp;"\"&amp;$G58&amp;".lnk")</f>
        <v/>
      </c>
      <c r="R58" s="8" t="s">
        <v>355</v>
      </c>
    </row>
    <row r="59" spans="1:18">
      <c r="A59" s="10"/>
      <c r="B59" s="10"/>
      <c r="C59" s="34"/>
      <c r="D59" s="34"/>
      <c r="E59" s="10" t="s">
        <v>139</v>
      </c>
      <c r="F59" s="10" t="s">
        <v>139</v>
      </c>
      <c r="G59" s="10" t="s">
        <v>139</v>
      </c>
      <c r="H59" s="8" t="s">
        <v>355</v>
      </c>
      <c r="I59" s="10" t="str">
        <f>IF(AND($A59&lt;&gt;"",COUNTIF(A:A,$A59)&gt;1),"★NG★","")</f>
        <v/>
      </c>
      <c r="K59" s="31" t="str">
        <f>IF($E59="-","","mkdir """&amp;sc_setting!$F$3&amp;"\"&amp;sc_setting!$F$7&amp;""" &amp; """&amp;sc_setting!$F$6&amp;""" """&amp;$L59&amp;""" """&amp;$B59&amp;"""")</f>
        <v/>
      </c>
      <c r="L59" s="32" t="str">
        <f>IF($E59="-","",sc_setting!$F$3&amp;"\"&amp;sc_setting!$F$7&amp;"\"&amp;E59&amp;".lnk")</f>
        <v/>
      </c>
      <c r="M59" s="31" t="str">
        <f>IF($F59="-","",""""&amp;sc_setting!$F$6&amp;""" """&amp;$O59&amp;""" """&amp;$B59&amp;"""")</f>
        <v/>
      </c>
      <c r="N59" s="33" t="str">
        <f t="shared" si="1"/>
        <v/>
      </c>
      <c r="O59" s="32" t="str">
        <f>IF($F59="-","",sc_setting!$F$4&amp;"\"&amp;N59)</f>
        <v/>
      </c>
      <c r="P59" s="31" t="str">
        <f>IF($G59="-","",""""&amp;sc_setting!$F$6&amp;""" """&amp;$Q59&amp;""" """&amp;$B59&amp;"""")</f>
        <v/>
      </c>
      <c r="Q59" s="32" t="str">
        <f>IF($G59="-","",sc_setting!$F$5&amp;"\"&amp;$G59&amp;".lnk")</f>
        <v/>
      </c>
      <c r="R59" s="8" t="s">
        <v>355</v>
      </c>
    </row>
    <row r="60" spans="1:18">
      <c r="A60" s="10"/>
      <c r="B60" s="10"/>
      <c r="C60" s="34"/>
      <c r="D60" s="34"/>
      <c r="E60" s="10" t="s">
        <v>139</v>
      </c>
      <c r="F60" s="10" t="s">
        <v>139</v>
      </c>
      <c r="G60" s="10" t="s">
        <v>139</v>
      </c>
      <c r="H60" s="8" t="s">
        <v>355</v>
      </c>
      <c r="I60" s="10" t="str">
        <f>IF(AND($A60&lt;&gt;"",COUNTIF(A:A,$A60)&gt;1),"★NG★","")</f>
        <v/>
      </c>
      <c r="K60" s="31" t="str">
        <f>IF($E60="-","","mkdir """&amp;sc_setting!$F$3&amp;"\"&amp;sc_setting!$F$7&amp;""" &amp; """&amp;sc_setting!$F$6&amp;""" """&amp;$L60&amp;""" """&amp;$B60&amp;"""")</f>
        <v/>
      </c>
      <c r="L60" s="32" t="str">
        <f>IF($E60="-","",sc_setting!$F$3&amp;"\"&amp;sc_setting!$F$7&amp;"\"&amp;E60&amp;".lnk")</f>
        <v/>
      </c>
      <c r="M60" s="31" t="str">
        <f>IF($F60="-","",""""&amp;sc_setting!$F$6&amp;""" """&amp;$O60&amp;""" """&amp;$B60&amp;"""")</f>
        <v/>
      </c>
      <c r="N60" s="33" t="str">
        <f t="shared" si="1"/>
        <v/>
      </c>
      <c r="O60" s="32" t="str">
        <f>IF($F60="-","",sc_setting!$F$4&amp;"\"&amp;N60)</f>
        <v/>
      </c>
      <c r="P60" s="31" t="str">
        <f>IF($G60="-","",""""&amp;sc_setting!$F$6&amp;""" """&amp;$Q60&amp;""" """&amp;$B60&amp;"""")</f>
        <v/>
      </c>
      <c r="Q60" s="32" t="str">
        <f>IF($G60="-","",sc_setting!$F$5&amp;"\"&amp;$G60&amp;".lnk")</f>
        <v/>
      </c>
      <c r="R60" s="8" t="s">
        <v>355</v>
      </c>
    </row>
    <row r="61" spans="1:18">
      <c r="A61" s="10"/>
      <c r="B61" s="10"/>
      <c r="C61" s="34"/>
      <c r="D61" s="34"/>
      <c r="E61" s="10" t="s">
        <v>139</v>
      </c>
      <c r="F61" s="10" t="s">
        <v>139</v>
      </c>
      <c r="G61" s="10" t="s">
        <v>139</v>
      </c>
      <c r="H61" s="8" t="s">
        <v>355</v>
      </c>
      <c r="I61" s="10" t="str">
        <f>IF(AND($A61&lt;&gt;"",COUNTIF(A:A,$A61)&gt;1),"★NG★","")</f>
        <v/>
      </c>
      <c r="K61" s="31" t="str">
        <f>IF($E61="-","","mkdir """&amp;sc_setting!$F$3&amp;"\"&amp;sc_setting!$F$7&amp;""" &amp; """&amp;sc_setting!$F$6&amp;""" """&amp;$L61&amp;""" """&amp;$B61&amp;"""")</f>
        <v/>
      </c>
      <c r="L61" s="32" t="str">
        <f>IF($E61="-","",sc_setting!$F$3&amp;"\"&amp;sc_setting!$F$7&amp;"\"&amp;E61&amp;".lnk")</f>
        <v/>
      </c>
      <c r="M61" s="31" t="str">
        <f>IF($F61="-","",""""&amp;sc_setting!$F$6&amp;""" """&amp;$O61&amp;""" """&amp;$B61&amp;"""")</f>
        <v/>
      </c>
      <c r="N61" s="33" t="str">
        <f t="shared" si="1"/>
        <v/>
      </c>
      <c r="O61" s="32" t="str">
        <f>IF($F61="-","",sc_setting!$F$4&amp;"\"&amp;N61)</f>
        <v/>
      </c>
      <c r="P61" s="31" t="str">
        <f>IF($G61="-","",""""&amp;sc_setting!$F$6&amp;""" """&amp;$Q61&amp;""" """&amp;$B61&amp;"""")</f>
        <v/>
      </c>
      <c r="Q61" s="32" t="str">
        <f>IF($G61="-","",sc_setting!$F$5&amp;"\"&amp;$G61&amp;".lnk")</f>
        <v/>
      </c>
      <c r="R61" s="8" t="s">
        <v>355</v>
      </c>
    </row>
    <row r="62" spans="1:18">
      <c r="A62" s="10"/>
      <c r="B62" s="10"/>
      <c r="C62" s="34"/>
      <c r="D62" s="34"/>
      <c r="E62" s="10" t="s">
        <v>139</v>
      </c>
      <c r="F62" s="10" t="s">
        <v>139</v>
      </c>
      <c r="G62" s="10" t="s">
        <v>139</v>
      </c>
      <c r="H62" s="8" t="s">
        <v>355</v>
      </c>
      <c r="I62" s="10" t="str">
        <f>IF(AND($A62&lt;&gt;"",COUNTIF(A:A,$A62)&gt;1),"★NG★","")</f>
        <v/>
      </c>
      <c r="K62" s="31" t="str">
        <f>IF($E62="-","","mkdir """&amp;sc_setting!$F$3&amp;"\"&amp;sc_setting!$F$7&amp;""" &amp; """&amp;sc_setting!$F$6&amp;""" """&amp;$L62&amp;""" """&amp;$B62&amp;"""")</f>
        <v/>
      </c>
      <c r="L62" s="32" t="str">
        <f>IF($E62="-","",sc_setting!$F$3&amp;"\"&amp;sc_setting!$F$7&amp;"\"&amp;E62&amp;".lnk")</f>
        <v/>
      </c>
      <c r="M62" s="31" t="str">
        <f>IF($F62="-","",""""&amp;sc_setting!$F$6&amp;""" """&amp;$O62&amp;""" """&amp;$B62&amp;"""")</f>
        <v/>
      </c>
      <c r="N62" s="33" t="str">
        <f t="shared" si="1"/>
        <v/>
      </c>
      <c r="O62" s="32" t="str">
        <f>IF($F62="-","",sc_setting!$F$4&amp;"\"&amp;N62)</f>
        <v/>
      </c>
      <c r="P62" s="31" t="str">
        <f>IF($G62="-","",""""&amp;sc_setting!$F$6&amp;""" """&amp;$Q62&amp;""" """&amp;$B62&amp;"""")</f>
        <v/>
      </c>
      <c r="Q62" s="32" t="str">
        <f>IF($G62="-","",sc_setting!$F$5&amp;"\"&amp;$G62&amp;".lnk")</f>
        <v/>
      </c>
      <c r="R62" s="8" t="s">
        <v>355</v>
      </c>
    </row>
    <row r="63" spans="1:18">
      <c r="A63" s="10"/>
      <c r="B63" s="10"/>
      <c r="C63" s="34"/>
      <c r="D63" s="34"/>
      <c r="E63" s="10" t="s">
        <v>139</v>
      </c>
      <c r="F63" s="10" t="s">
        <v>139</v>
      </c>
      <c r="G63" s="10" t="s">
        <v>139</v>
      </c>
      <c r="H63" s="8" t="s">
        <v>355</v>
      </c>
      <c r="I63" s="10" t="str">
        <f>IF(AND($A63&lt;&gt;"",COUNTIF(A:A,$A63)&gt;1),"★NG★","")</f>
        <v/>
      </c>
      <c r="K63" s="31" t="str">
        <f>IF($E63="-","","mkdir """&amp;sc_setting!$F$3&amp;"\"&amp;sc_setting!$F$7&amp;""" &amp; """&amp;sc_setting!$F$6&amp;""" """&amp;$L63&amp;""" """&amp;$B63&amp;"""")</f>
        <v/>
      </c>
      <c r="L63" s="32" t="str">
        <f>IF($E63="-","",sc_setting!$F$3&amp;"\"&amp;sc_setting!$F$7&amp;"\"&amp;E63&amp;".lnk")</f>
        <v/>
      </c>
      <c r="M63" s="31" t="str">
        <f>IF($F63="-","",""""&amp;sc_setting!$F$6&amp;""" """&amp;$O63&amp;""" """&amp;$B63&amp;"""")</f>
        <v/>
      </c>
      <c r="N63" s="33" t="str">
        <f t="shared" si="1"/>
        <v/>
      </c>
      <c r="O63" s="32" t="str">
        <f>IF($F63="-","",sc_setting!$F$4&amp;"\"&amp;N63)</f>
        <v/>
      </c>
      <c r="P63" s="31" t="str">
        <f>IF($G63="-","",""""&amp;sc_setting!$F$6&amp;""" """&amp;$Q63&amp;""" """&amp;$B63&amp;"""")</f>
        <v/>
      </c>
      <c r="Q63" s="32" t="str">
        <f>IF($G63="-","",sc_setting!$F$5&amp;"\"&amp;$G63&amp;".lnk")</f>
        <v/>
      </c>
      <c r="R63" s="8" t="s">
        <v>355</v>
      </c>
    </row>
  </sheetData>
  <autoFilter ref="A2:G63" xr:uid="{00000000-0001-0000-0000-000000000000}"/>
  <phoneticPr fontId="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1:L32"/>
  <sheetViews>
    <sheetView showGridLines="0" workbookViewId="0">
      <pane xSplit="2" ySplit="2" topLeftCell="C3" activePane="bottomRight" state="frozen"/>
      <selection activeCell="G17" sqref="G17"/>
      <selection pane="topRight" activeCell="G17" sqref="G17"/>
      <selection pane="bottomLeft" activeCell="G17" sqref="G17"/>
      <selection pane="bottomRight" activeCell="C29" sqref="C29"/>
    </sheetView>
  </sheetViews>
  <sheetFormatPr defaultRowHeight="11.25"/>
  <cols>
    <col min="1" max="1" width="22.33203125" customWidth="1"/>
    <col min="2" max="2" width="33.5" customWidth="1"/>
    <col min="3" max="4" width="7.83203125" style="4" customWidth="1"/>
    <col min="5" max="5" width="8" style="4" bestFit="1" customWidth="1"/>
    <col min="6" max="7" width="10.5" style="4" customWidth="1"/>
    <col min="8" max="8" width="116.5" bestFit="1" customWidth="1"/>
    <col min="9" max="9" width="67.6640625" customWidth="1"/>
    <col min="10" max="11" width="10.5" customWidth="1"/>
    <col min="12" max="12" width="3.1640625" customWidth="1"/>
  </cols>
  <sheetData>
    <row r="1" spans="1:12">
      <c r="C1" s="6" t="s">
        <v>584</v>
      </c>
      <c r="D1" s="6"/>
      <c r="F1" s="6" t="s">
        <v>80</v>
      </c>
      <c r="G1" s="6"/>
      <c r="H1" s="6" t="s">
        <v>76</v>
      </c>
      <c r="I1" s="6"/>
      <c r="J1" s="29" t="s">
        <v>133</v>
      </c>
      <c r="K1" s="29"/>
      <c r="L1" t="s">
        <v>46</v>
      </c>
    </row>
    <row r="2" spans="1:12" s="4" customFormat="1">
      <c r="A2" s="3" t="s">
        <v>49</v>
      </c>
      <c r="B2" s="3" t="s">
        <v>50</v>
      </c>
      <c r="C2" s="3" t="s">
        <v>587</v>
      </c>
      <c r="D2" s="3" t="s">
        <v>588</v>
      </c>
      <c r="E2" s="3" t="s">
        <v>32</v>
      </c>
      <c r="F2" s="3" t="s">
        <v>44</v>
      </c>
      <c r="G2" s="3" t="s">
        <v>79</v>
      </c>
      <c r="H2" s="3" t="s">
        <v>77</v>
      </c>
      <c r="I2" s="3" t="s">
        <v>78</v>
      </c>
      <c r="J2" s="30" t="s">
        <v>635</v>
      </c>
      <c r="K2" s="30" t="s">
        <v>636</v>
      </c>
      <c r="L2" s="4" t="s">
        <v>46</v>
      </c>
    </row>
    <row r="3" spans="1:12">
      <c r="A3" s="1" t="s">
        <v>51</v>
      </c>
      <c r="B3" s="1" t="s">
        <v>39</v>
      </c>
      <c r="C3" s="2" t="s">
        <v>485</v>
      </c>
      <c r="D3" s="2" t="s">
        <v>585</v>
      </c>
      <c r="E3" s="2" t="s">
        <v>31</v>
      </c>
      <c r="F3" s="2" t="s">
        <v>45</v>
      </c>
      <c r="G3" s="2" t="s">
        <v>5</v>
      </c>
      <c r="H3" s="1" t="s">
        <v>35</v>
      </c>
      <c r="I3" s="1" t="s">
        <v>36</v>
      </c>
      <c r="J3" s="1" t="str">
        <f t="shared" ref="J3:J19" si="0">IF(F3="○","rename """&amp;H3&amp;""" """&amp;RIGHT(H3,LEN(H3)-FIND("●",SUBSTITUTE(H3,"\","●",LEN(H3)-LEN(SUBSTITUTE(H3,"\","")))))&amp;"_bak""","")</f>
        <v/>
      </c>
      <c r="K3" s="1" t="str">
        <f t="shared" ref="K3:K28" si="1">IF(B3="","","mklink "&amp;IF(E3="folder","/d ","")&amp;""""&amp;H3&amp;""" """&amp;I3&amp;"""")</f>
        <v>mklink /d "C:\root" "%USERPROFILE%\_root"</v>
      </c>
      <c r="L3" t="s">
        <v>46</v>
      </c>
    </row>
    <row r="4" spans="1:12">
      <c r="A4" s="1" t="s">
        <v>51</v>
      </c>
      <c r="B4" s="1" t="s">
        <v>6</v>
      </c>
      <c r="C4" s="2" t="s">
        <v>485</v>
      </c>
      <c r="D4" s="2" t="s">
        <v>585</v>
      </c>
      <c r="E4" s="2" t="s">
        <v>31</v>
      </c>
      <c r="F4" s="2" t="s">
        <v>45</v>
      </c>
      <c r="G4" s="2" t="s">
        <v>5</v>
      </c>
      <c r="H4" s="1" t="s">
        <v>33</v>
      </c>
      <c r="I4" s="1" t="s">
        <v>37</v>
      </c>
      <c r="J4" s="1" t="str">
        <f t="shared" si="0"/>
        <v/>
      </c>
      <c r="K4" s="1" t="str">
        <f t="shared" si="1"/>
        <v>mklink /d "C:\codes" "%USERPROFILE%\_root\30_tool"</v>
      </c>
      <c r="L4" t="s">
        <v>46</v>
      </c>
    </row>
    <row r="5" spans="1:12">
      <c r="A5" s="1" t="s">
        <v>51</v>
      </c>
      <c r="B5" s="1" t="s">
        <v>52</v>
      </c>
      <c r="C5" s="2" t="s">
        <v>485</v>
      </c>
      <c r="D5" s="2" t="s">
        <v>585</v>
      </c>
      <c r="E5" s="2" t="s">
        <v>31</v>
      </c>
      <c r="F5" s="2" t="s">
        <v>45</v>
      </c>
      <c r="G5" s="2" t="s">
        <v>5</v>
      </c>
      <c r="H5" s="1" t="s">
        <v>38</v>
      </c>
      <c r="I5" s="1" t="s">
        <v>75</v>
      </c>
      <c r="J5" s="1" t="str">
        <f t="shared" si="0"/>
        <v/>
      </c>
      <c r="K5" s="1" t="str">
        <f t="shared" si="1"/>
        <v>mklink /d "C:\prg_exe" "%USERPROFILE%\_root\38_programs"</v>
      </c>
      <c r="L5" t="s">
        <v>46</v>
      </c>
    </row>
    <row r="6" spans="1:12">
      <c r="A6" s="1" t="s">
        <v>51</v>
      </c>
      <c r="B6" s="1" t="s">
        <v>7</v>
      </c>
      <c r="C6" s="2" t="s">
        <v>485</v>
      </c>
      <c r="D6" s="2" t="s">
        <v>585</v>
      </c>
      <c r="E6" s="2" t="s">
        <v>31</v>
      </c>
      <c r="F6" s="2" t="s">
        <v>45</v>
      </c>
      <c r="G6" s="2" t="s">
        <v>5</v>
      </c>
      <c r="H6" s="1" t="s">
        <v>34</v>
      </c>
      <c r="I6" s="1" t="s">
        <v>74</v>
      </c>
      <c r="J6" s="1" t="str">
        <f t="shared" si="0"/>
        <v/>
      </c>
      <c r="K6" s="1" t="str">
        <f t="shared" si="1"/>
        <v>mklink /d "C:\other" "%USERPROFILE%\_root\39_other"</v>
      </c>
      <c r="L6" t="s">
        <v>46</v>
      </c>
    </row>
    <row r="7" spans="1:12">
      <c r="A7" s="7" t="s">
        <v>53</v>
      </c>
      <c r="B7" s="1" t="s">
        <v>54</v>
      </c>
      <c r="C7" s="2" t="s">
        <v>485</v>
      </c>
      <c r="D7" s="2" t="s">
        <v>485</v>
      </c>
      <c r="E7" s="2" t="s">
        <v>31</v>
      </c>
      <c r="F7" s="2" t="s">
        <v>5</v>
      </c>
      <c r="G7" s="2" t="s">
        <v>5</v>
      </c>
      <c r="H7" s="1" t="s">
        <v>29</v>
      </c>
      <c r="I7" s="1" t="s">
        <v>10</v>
      </c>
      <c r="J7" s="1" t="str">
        <f t="shared" si="0"/>
        <v>rename "%USERPROFILE%\AppData\Roaming\Microsoft\AddIns" "AddIns_bak"</v>
      </c>
      <c r="K7" s="1" t="str">
        <f t="shared" si="1"/>
        <v>mklink /d "%USERPROFILE%\AppData\Roaming\Microsoft\AddIns" "C:\codes\vba\excel\AddIns"</v>
      </c>
      <c r="L7" t="s">
        <v>46</v>
      </c>
    </row>
    <row r="8" spans="1:12">
      <c r="A8" s="7" t="s">
        <v>53</v>
      </c>
      <c r="B8" s="1" t="s">
        <v>55</v>
      </c>
      <c r="C8" s="2" t="s">
        <v>485</v>
      </c>
      <c r="D8" s="2" t="s">
        <v>485</v>
      </c>
      <c r="E8" s="2" t="s">
        <v>31</v>
      </c>
      <c r="F8" s="2" t="s">
        <v>5</v>
      </c>
      <c r="G8" s="2" t="s">
        <v>5</v>
      </c>
      <c r="H8" s="1" t="s">
        <v>40</v>
      </c>
      <c r="I8" s="1" t="s">
        <v>41</v>
      </c>
      <c r="J8" s="1" t="str">
        <f t="shared" si="0"/>
        <v>rename "%USERPROFILE%\AppData\Roaming\Microsoft\Word\STARTUP" "STARTUP_bak"</v>
      </c>
      <c r="K8" s="1" t="str">
        <f t="shared" si="1"/>
        <v>mklink /d "%USERPROFILE%\AppData\Roaming\Microsoft\Word\STARTUP" "C:\codes\vba\word\AddIns"</v>
      </c>
      <c r="L8" t="s">
        <v>46</v>
      </c>
    </row>
    <row r="9" spans="1:12">
      <c r="A9" s="7" t="s">
        <v>53</v>
      </c>
      <c r="B9" s="1" t="s">
        <v>56</v>
      </c>
      <c r="C9" s="2" t="s">
        <v>485</v>
      </c>
      <c r="D9" s="2" t="s">
        <v>485</v>
      </c>
      <c r="E9" s="2" t="s">
        <v>31</v>
      </c>
      <c r="F9" s="2" t="s">
        <v>5</v>
      </c>
      <c r="G9" s="2" t="s">
        <v>5</v>
      </c>
      <c r="H9" s="1" t="s">
        <v>43</v>
      </c>
      <c r="I9" s="1" t="s">
        <v>42</v>
      </c>
      <c r="J9" s="1" t="str">
        <f t="shared" si="0"/>
        <v>rename "%USERPROFILE%\AppData\Roaming\Microsoft\Outlook" "Outlook_bak"</v>
      </c>
      <c r="K9" s="1" t="str">
        <f t="shared" si="1"/>
        <v>mklink /d "%USERPROFILE%\AppData\Roaming\Microsoft\Outlook" "C:\codes\vba\outlook\AddIns"</v>
      </c>
      <c r="L9" t="s">
        <v>46</v>
      </c>
    </row>
    <row r="10" spans="1:12">
      <c r="A10" s="7" t="s">
        <v>497</v>
      </c>
      <c r="B10" s="1" t="s">
        <v>57</v>
      </c>
      <c r="C10" s="2" t="s">
        <v>485</v>
      </c>
      <c r="D10" s="2" t="s">
        <v>485</v>
      </c>
      <c r="E10" s="2" t="s">
        <v>31</v>
      </c>
      <c r="F10" s="2" t="s">
        <v>5</v>
      </c>
      <c r="G10" s="2" t="s">
        <v>5</v>
      </c>
      <c r="H10" s="1" t="s">
        <v>477</v>
      </c>
      <c r="I10" s="1" t="s">
        <v>15</v>
      </c>
      <c r="J10" s="1" t="str">
        <f t="shared" si="0"/>
        <v>rename "C:\prg_exe\Hidemaru\macro" "macro_bak"</v>
      </c>
      <c r="K10" s="1" t="str">
        <f t="shared" si="1"/>
        <v>mklink /d "C:\prg_exe\Hidemaru\macro" "C:\codes\hmac"</v>
      </c>
      <c r="L10" t="s">
        <v>46</v>
      </c>
    </row>
    <row r="11" spans="1:12">
      <c r="A11" s="7" t="s">
        <v>497</v>
      </c>
      <c r="B11" s="1" t="s">
        <v>58</v>
      </c>
      <c r="C11" s="2" t="s">
        <v>485</v>
      </c>
      <c r="D11" s="2" t="s">
        <v>485</v>
      </c>
      <c r="E11" s="2" t="s">
        <v>31</v>
      </c>
      <c r="F11" s="2" t="s">
        <v>5</v>
      </c>
      <c r="G11" s="2" t="s">
        <v>5</v>
      </c>
      <c r="H11" s="1" t="s">
        <v>27</v>
      </c>
      <c r="I11" s="1" t="s">
        <v>18</v>
      </c>
      <c r="J11" s="1" t="str">
        <f t="shared" si="0"/>
        <v>rename "C:\prg_exe\Hidemaru\setting" "setting_bak"</v>
      </c>
      <c r="K11" s="1" t="str">
        <f t="shared" si="1"/>
        <v>mklink /d "C:\prg_exe\Hidemaru\setting" "C:\other\setting\hidemaru"</v>
      </c>
      <c r="L11" t="s">
        <v>46</v>
      </c>
    </row>
    <row r="12" spans="1:12">
      <c r="A12" s="7" t="s">
        <v>500</v>
      </c>
      <c r="B12" s="1" t="s">
        <v>59</v>
      </c>
      <c r="C12" s="2" t="s">
        <v>485</v>
      </c>
      <c r="D12" s="2" t="s">
        <v>485</v>
      </c>
      <c r="E12" s="2" t="s">
        <v>30</v>
      </c>
      <c r="F12" s="2" t="s">
        <v>5</v>
      </c>
      <c r="G12" s="2" t="s">
        <v>5</v>
      </c>
      <c r="H12" s="1" t="s">
        <v>19</v>
      </c>
      <c r="I12" s="1" t="s">
        <v>8</v>
      </c>
      <c r="J12" s="1" t="str">
        <f t="shared" si="0"/>
        <v>rename "C:\prg_exe\Vim\_gvimrc" "_gvimrc_bak"</v>
      </c>
      <c r="K12" s="1" t="str">
        <f t="shared" si="1"/>
        <v>mklink "C:\prg_exe\Vim\_gvimrc" "C:\codes\vim\_gvimrc"</v>
      </c>
      <c r="L12" t="s">
        <v>46</v>
      </c>
    </row>
    <row r="13" spans="1:12">
      <c r="A13" s="7" t="s">
        <v>500</v>
      </c>
      <c r="B13" s="1" t="s">
        <v>60</v>
      </c>
      <c r="C13" s="2" t="s">
        <v>485</v>
      </c>
      <c r="D13" s="2" t="s">
        <v>485</v>
      </c>
      <c r="E13" s="2" t="s">
        <v>30</v>
      </c>
      <c r="F13" s="2" t="s">
        <v>5</v>
      </c>
      <c r="G13" s="2" t="s">
        <v>5</v>
      </c>
      <c r="H13" s="1" t="s">
        <v>20</v>
      </c>
      <c r="I13" s="1" t="s">
        <v>9</v>
      </c>
      <c r="J13" s="1" t="str">
        <f t="shared" si="0"/>
        <v>rename "C:\prg_exe\Vim\_vimrc" "_vimrc_bak"</v>
      </c>
      <c r="K13" s="1" t="str">
        <f t="shared" si="1"/>
        <v>mklink "C:\prg_exe\Vim\_vimrc" "C:\codes\vim\_vimrc"</v>
      </c>
      <c r="L13" t="s">
        <v>46</v>
      </c>
    </row>
    <row r="14" spans="1:12">
      <c r="A14" s="7" t="s">
        <v>61</v>
      </c>
      <c r="B14" s="1" t="s">
        <v>62</v>
      </c>
      <c r="C14" s="2" t="s">
        <v>485</v>
      </c>
      <c r="D14" s="2" t="s">
        <v>485</v>
      </c>
      <c r="E14" s="2" t="s">
        <v>30</v>
      </c>
      <c r="F14" s="2" t="s">
        <v>5</v>
      </c>
      <c r="G14" s="2" t="s">
        <v>5</v>
      </c>
      <c r="H14" s="1" t="s">
        <v>21</v>
      </c>
      <c r="I14" s="1" t="s">
        <v>11</v>
      </c>
      <c r="J14" s="1" t="str">
        <f t="shared" si="0"/>
        <v>rename "C:\prg_exe\Vim\_plugins_user\bufferlist.vim\plugin\bufferlist.vim" "bufferlist.vim_bak"</v>
      </c>
      <c r="K14" s="1" t="str">
        <f t="shared" si="1"/>
        <v>mklink "C:\prg_exe\Vim\_plugins_user\bufferlist.vim\plugin\bufferlist.vim" "C:\codes\vim\_plugins_user\bufferlist.vim\plugin\bufferlist.vim"</v>
      </c>
      <c r="L14" t="s">
        <v>46</v>
      </c>
    </row>
    <row r="15" spans="1:12">
      <c r="A15" s="7" t="s">
        <v>61</v>
      </c>
      <c r="B15" s="1" t="s">
        <v>63</v>
      </c>
      <c r="C15" s="2" t="s">
        <v>485</v>
      </c>
      <c r="D15" s="2" t="s">
        <v>485</v>
      </c>
      <c r="E15" s="2" t="s">
        <v>30</v>
      </c>
      <c r="F15" s="2" t="s">
        <v>5</v>
      </c>
      <c r="G15" s="2" t="s">
        <v>5</v>
      </c>
      <c r="H15" s="1" t="s">
        <v>22</v>
      </c>
      <c r="I15" s="1" t="s">
        <v>12</v>
      </c>
      <c r="J15" s="1" t="str">
        <f t="shared" si="0"/>
        <v>rename "C:\prg_exe\Vim\_plugins_user\FavEx\plugin\favex.vim" "favex.vim_bak"</v>
      </c>
      <c r="K15" s="1" t="str">
        <f t="shared" si="1"/>
        <v>mklink "C:\prg_exe\Vim\_plugins_user\FavEx\plugin\favex.vim" "C:\codes\vim\_plugins_user\FavEx\plugin\favex.vim"</v>
      </c>
      <c r="L15" t="s">
        <v>46</v>
      </c>
    </row>
    <row r="16" spans="1:12">
      <c r="A16" s="7" t="s">
        <v>61</v>
      </c>
      <c r="B16" s="1" t="s">
        <v>64</v>
      </c>
      <c r="C16" s="2" t="s">
        <v>485</v>
      </c>
      <c r="D16" s="2" t="s">
        <v>485</v>
      </c>
      <c r="E16" s="2" t="s">
        <v>30</v>
      </c>
      <c r="F16" s="2" t="s">
        <v>5</v>
      </c>
      <c r="G16" s="2" t="s">
        <v>5</v>
      </c>
      <c r="H16" s="1" t="s">
        <v>23</v>
      </c>
      <c r="I16" s="1" t="s">
        <v>13</v>
      </c>
      <c r="J16" s="1" t="str">
        <f t="shared" si="0"/>
        <v>rename "C:\prg_exe\Vim\_plugins_user\FavEx\favlist" "favlist_bak"</v>
      </c>
      <c r="K16" s="1" t="str">
        <f t="shared" si="1"/>
        <v>mklink "C:\prg_exe\Vim\_plugins_user\FavEx\favlist" "C:\codes\vim\_plugins_user\FavEx\favlist"</v>
      </c>
      <c r="L16" t="s">
        <v>46</v>
      </c>
    </row>
    <row r="17" spans="1:12">
      <c r="A17" s="7" t="s">
        <v>61</v>
      </c>
      <c r="B17" s="1" t="s">
        <v>65</v>
      </c>
      <c r="C17" s="2" t="s">
        <v>485</v>
      </c>
      <c r="D17" s="2" t="s">
        <v>485</v>
      </c>
      <c r="E17" s="2" t="s">
        <v>30</v>
      </c>
      <c r="F17" s="2" t="s">
        <v>5</v>
      </c>
      <c r="G17" s="2" t="s">
        <v>5</v>
      </c>
      <c r="H17" s="1" t="s">
        <v>24</v>
      </c>
      <c r="I17" s="1" t="s">
        <v>14</v>
      </c>
      <c r="J17" s="1" t="str">
        <f t="shared" si="0"/>
        <v>rename "C:\prg_exe\Vim\_plugins_user\jellybeans.vim\colors\jellybeans.vim" "jellybeans.vim_bak"</v>
      </c>
      <c r="K17" s="1" t="str">
        <f t="shared" si="1"/>
        <v>mklink "C:\prg_exe\Vim\_plugins_user\jellybeans.vim\colors\jellybeans.vim" "C:\codes\vim\_plugins_user\jellybeans.vim\colors\jellybeans.vim"</v>
      </c>
      <c r="L17" t="s">
        <v>46</v>
      </c>
    </row>
    <row r="18" spans="1:12">
      <c r="A18" s="7" t="s">
        <v>61</v>
      </c>
      <c r="B18" s="1" t="s">
        <v>66</v>
      </c>
      <c r="C18" s="2" t="s">
        <v>485</v>
      </c>
      <c r="D18" s="2" t="s">
        <v>485</v>
      </c>
      <c r="E18" s="2" t="s">
        <v>30</v>
      </c>
      <c r="F18" s="2" t="s">
        <v>5</v>
      </c>
      <c r="G18" s="2" t="s">
        <v>5</v>
      </c>
      <c r="H18" s="1" t="s">
        <v>25</v>
      </c>
      <c r="I18" s="1" t="s">
        <v>16</v>
      </c>
      <c r="J18" s="1" t="str">
        <f t="shared" si="0"/>
        <v>rename "C:\prg_exe\Vim\_plugins_user\mark.vim\plugin\mark.vim" "mark.vim_bak"</v>
      </c>
      <c r="K18" s="1" t="str">
        <f t="shared" si="1"/>
        <v>mklink "C:\prg_exe\Vim\_plugins_user\mark.vim\plugin\mark.vim" "C:\codes\vim\_plugins_user\mark.vim\plugin\mark.vim"</v>
      </c>
      <c r="L18" t="s">
        <v>46</v>
      </c>
    </row>
    <row r="19" spans="1:12">
      <c r="A19" s="7" t="s">
        <v>61</v>
      </c>
      <c r="B19" s="1" t="s">
        <v>67</v>
      </c>
      <c r="C19" s="2" t="s">
        <v>485</v>
      </c>
      <c r="D19" s="2" t="s">
        <v>485</v>
      </c>
      <c r="E19" s="2" t="s">
        <v>30</v>
      </c>
      <c r="F19" s="2" t="s">
        <v>5</v>
      </c>
      <c r="G19" s="2" t="s">
        <v>5</v>
      </c>
      <c r="H19" s="1" t="s">
        <v>26</v>
      </c>
      <c r="I19" s="1" t="s">
        <v>17</v>
      </c>
      <c r="J19" s="1" t="str">
        <f t="shared" si="0"/>
        <v>rename "C:\prg_exe\Vim\_plugins_user\qfixapp\autoload\qfixgrep.vim" "qfixgrep.vim_bak"</v>
      </c>
      <c r="K19" s="1" t="str">
        <f t="shared" si="1"/>
        <v>mklink "C:\prg_exe\Vim\_plugins_user\qfixapp\autoload\qfixgrep.vim" "C:\codes\vim\_plugins_user\qfixapp\autoload\qfixgrep.vim"</v>
      </c>
      <c r="L19" t="s">
        <v>46</v>
      </c>
    </row>
    <row r="20" spans="1:12">
      <c r="A20" s="1" t="s">
        <v>498</v>
      </c>
      <c r="B20" s="1" t="s">
        <v>491</v>
      </c>
      <c r="C20" s="2" t="s">
        <v>485</v>
      </c>
      <c r="D20" s="2" t="s">
        <v>485</v>
      </c>
      <c r="E20" s="2" t="s">
        <v>30</v>
      </c>
      <c r="F20" s="2" t="s">
        <v>5</v>
      </c>
      <c r="G20" s="2" t="s">
        <v>5</v>
      </c>
      <c r="H20" s="1" t="s">
        <v>493</v>
      </c>
      <c r="I20" s="1" t="s">
        <v>494</v>
      </c>
      <c r="J20" s="1" t="str">
        <f>IF(F20="○","rename """&amp;H20&amp;""" """&amp;RIGHT(H20,LEN(H20)-FIND("●",SUBSTITUTE(H20,"\","●",LEN(H20)-LEN(SUBSTITUTE(H20,"\","")))))&amp;"_bak""","")</f>
        <v>rename "C:\prg_exe\VSCode\data\user-data\User\keybindings.json" "keybindings.json_bak"</v>
      </c>
      <c r="K20" s="1" t="str">
        <f t="shared" si="1"/>
        <v>mklink "C:\prg_exe\VSCode\data\user-data\User\keybindings.json" "C:\codes\vscode\keybindings.json"</v>
      </c>
      <c r="L20" t="s">
        <v>46</v>
      </c>
    </row>
    <row r="21" spans="1:12">
      <c r="A21" s="1" t="s">
        <v>498</v>
      </c>
      <c r="B21" s="1" t="s">
        <v>492</v>
      </c>
      <c r="C21" s="2" t="s">
        <v>485</v>
      </c>
      <c r="D21" s="2" t="s">
        <v>485</v>
      </c>
      <c r="E21" s="2" t="s">
        <v>30</v>
      </c>
      <c r="F21" s="2" t="s">
        <v>5</v>
      </c>
      <c r="G21" s="2" t="s">
        <v>5</v>
      </c>
      <c r="H21" s="1" t="s">
        <v>495</v>
      </c>
      <c r="I21" s="1" t="s">
        <v>496</v>
      </c>
      <c r="J21" s="1" t="str">
        <f>IF(F21="○","rename """&amp;H21&amp;""" """&amp;RIGHT(H21,LEN(H21)-FIND("●",SUBSTITUTE(H21,"\","●",LEN(H21)-LEN(SUBSTITUTE(H21,"\","")))))&amp;"_bak""","")</f>
        <v>rename "C:\prg_exe\VSCode\data\user-data\User\settings.json" "settings.json_bak"</v>
      </c>
      <c r="K21" s="1" t="str">
        <f t="shared" si="1"/>
        <v>mklink "C:\prg_exe\VSCode\data\user-data\User\settings.json" "C:\codes\vscode\settings.json"</v>
      </c>
      <c r="L21" t="s">
        <v>46</v>
      </c>
    </row>
    <row r="22" spans="1:12">
      <c r="A22" s="7" t="s">
        <v>499</v>
      </c>
      <c r="B22" s="1" t="s">
        <v>73</v>
      </c>
      <c r="C22" s="2" t="s">
        <v>485</v>
      </c>
      <c r="D22" s="2" t="s">
        <v>485</v>
      </c>
      <c r="E22" s="2" t="s">
        <v>30</v>
      </c>
      <c r="F22" s="2" t="s">
        <v>45</v>
      </c>
      <c r="G22" s="2" t="s">
        <v>5</v>
      </c>
      <c r="H22" s="5" t="s">
        <v>28</v>
      </c>
      <c r="I22" s="1" t="s">
        <v>476</v>
      </c>
      <c r="J22" s="1" t="str">
        <f>IF(F22="○","rename """&amp;H22&amp;""" """&amp;RIGHT(H22,LEN(H22)-FIND("●",SUBSTITUTE(H22,"\","●",LEN(H22)-LEN(SUBSTITUTE(H22,"\","")))))&amp;"_bak""","")</f>
        <v/>
      </c>
      <c r="K22" s="1" t="str">
        <f t="shared" si="1"/>
        <v>mklink "%USERPROFILE%\AppData\Local\Packages\Microsoft.WindowsTerminal_8wekyb3d8bbwe\LocalState\settings.json" "C:\codes\winterm\settings.json"</v>
      </c>
      <c r="L22" t="s">
        <v>46</v>
      </c>
    </row>
    <row r="23" spans="1:12">
      <c r="A23" s="1" t="s">
        <v>504</v>
      </c>
      <c r="B23" s="1" t="s">
        <v>506</v>
      </c>
      <c r="C23" s="2" t="s">
        <v>485</v>
      </c>
      <c r="D23" s="2" t="s">
        <v>485</v>
      </c>
      <c r="E23" s="2" t="s">
        <v>30</v>
      </c>
      <c r="F23" s="2" t="s">
        <v>5</v>
      </c>
      <c r="G23" s="2" t="s">
        <v>5</v>
      </c>
      <c r="H23" s="1" t="s">
        <v>507</v>
      </c>
      <c r="I23" s="1" t="s">
        <v>505</v>
      </c>
      <c r="J23" s="1" t="str">
        <f>IF(F23="○","rename """&amp;H23&amp;""" """&amp;RIGHT(H23,LEN(H23)-FIND("●",SUBSTITUTE(H23,"\","●",LEN(H23)-LEN(SUBSTITUTE(H23,"\","")))))&amp;"_bak""","")</f>
        <v>rename "%USERPROFILE%\OneDrive\Documents\個人用図形\fav.vssx" "fav.vssx_bak"</v>
      </c>
      <c r="K23" s="1" t="str">
        <f t="shared" si="1"/>
        <v>mklink "%USERPROFILE%\OneDrive\Documents\個人用図形\fav.vssx" "C:\other\template\fav.vssx"</v>
      </c>
      <c r="L23" t="s">
        <v>46</v>
      </c>
    </row>
    <row r="24" spans="1:12">
      <c r="A24" s="1" t="s">
        <v>586</v>
      </c>
      <c r="B24" s="1" t="s">
        <v>825</v>
      </c>
      <c r="C24" s="2" t="s">
        <v>821</v>
      </c>
      <c r="D24" s="2" t="s">
        <v>822</v>
      </c>
      <c r="E24" s="2" t="s">
        <v>31</v>
      </c>
      <c r="F24" s="2" t="s">
        <v>5</v>
      </c>
      <c r="G24" s="2" t="s">
        <v>5</v>
      </c>
      <c r="H24" s="1" t="s">
        <v>819</v>
      </c>
      <c r="I24" s="1" t="s">
        <v>820</v>
      </c>
      <c r="J24" s="1" t="str">
        <f t="shared" ref="J24:J28" si="2">IF(F24="○","rename """&amp;H24&amp;""" """&amp;RIGHT(H24,LEN(H24)-FIND("●",SUBSTITUTE(H24,"\","●",LEN(H24)-LEN(SUBSTITUTE(H24,"\","")))))&amp;"_bak""","")</f>
        <v>rename "%USERPROFILE%\AppData\Roaming\Apple Computer\MobileSync\Backup" "Backup_bak"</v>
      </c>
      <c r="K24" s="1" t="str">
        <f t="shared" si="1"/>
        <v>mklink /d "%USERPROFILE%\AppData\Roaming\Apple Computer\MobileSync\Backup" "X:\720_Evacuate_iTunes\MobileSync\BackUp"</v>
      </c>
      <c r="L24" t="s">
        <v>46</v>
      </c>
    </row>
    <row r="25" spans="1:12">
      <c r="A25" s="1" t="s">
        <v>519</v>
      </c>
      <c r="B25" s="1" t="s">
        <v>826</v>
      </c>
      <c r="C25" s="2" t="s">
        <v>821</v>
      </c>
      <c r="D25" s="2" t="s">
        <v>822</v>
      </c>
      <c r="E25" s="2" t="s">
        <v>31</v>
      </c>
      <c r="F25" s="2" t="s">
        <v>5</v>
      </c>
      <c r="G25" s="2" t="s">
        <v>5</v>
      </c>
      <c r="H25" s="1" t="s">
        <v>823</v>
      </c>
      <c r="I25" s="1" t="s">
        <v>828</v>
      </c>
      <c r="J25" s="1" t="str">
        <f t="shared" si="2"/>
        <v>rename "%USERPROFILE%\Music\iTunes\Album Artwork" "Album Artwork_bak"</v>
      </c>
      <c r="K25" s="1" t="str">
        <f t="shared" si="1"/>
        <v>mklink /d "%USERPROFILE%\Music\iTunes\Album Artwork" "X:\720_Evacuate_iTunes\iTunes Media"</v>
      </c>
      <c r="L25" t="s">
        <v>46</v>
      </c>
    </row>
    <row r="26" spans="1:12">
      <c r="A26" s="1" t="s">
        <v>519</v>
      </c>
      <c r="B26" s="1" t="s">
        <v>827</v>
      </c>
      <c r="C26" s="2" t="s">
        <v>821</v>
      </c>
      <c r="D26" s="2" t="s">
        <v>822</v>
      </c>
      <c r="E26" s="2" t="s">
        <v>31</v>
      </c>
      <c r="F26" s="2" t="s">
        <v>5</v>
      </c>
      <c r="G26" s="2" t="s">
        <v>5</v>
      </c>
      <c r="H26" s="1" t="s">
        <v>824</v>
      </c>
      <c r="I26" s="1" t="s">
        <v>829</v>
      </c>
      <c r="J26" s="1" t="str">
        <f t="shared" si="2"/>
        <v>rename "%USERPROFILE%\Music\iTunes\iTunes Media" "iTunes Media_bak"</v>
      </c>
      <c r="K26" s="1" t="str">
        <f t="shared" si="1"/>
        <v>mklink /d "%USERPROFILE%\Music\iTunes\iTunes Media" "X:\720_Evacuate_iTunes\MobileSync"</v>
      </c>
      <c r="L26" t="s">
        <v>46</v>
      </c>
    </row>
    <row r="27" spans="1:12">
      <c r="A27" s="1"/>
      <c r="B27" s="1"/>
      <c r="C27" s="2"/>
      <c r="D27" s="2"/>
      <c r="E27" s="2"/>
      <c r="F27" s="2"/>
      <c r="G27" s="2"/>
      <c r="H27" s="1"/>
      <c r="I27" s="1"/>
      <c r="J27" s="1" t="str">
        <f t="shared" si="2"/>
        <v/>
      </c>
      <c r="K27" s="1" t="str">
        <f t="shared" si="1"/>
        <v/>
      </c>
      <c r="L27" t="s">
        <v>46</v>
      </c>
    </row>
    <row r="28" spans="1:12">
      <c r="A28" s="1"/>
      <c r="B28" s="1"/>
      <c r="C28" s="2"/>
      <c r="D28" s="2"/>
      <c r="E28" s="2"/>
      <c r="F28" s="2"/>
      <c r="G28" s="2"/>
      <c r="H28" s="1"/>
      <c r="I28" s="1"/>
      <c r="J28" s="1" t="str">
        <f t="shared" si="2"/>
        <v/>
      </c>
      <c r="K28" s="1" t="str">
        <f t="shared" si="1"/>
        <v/>
      </c>
      <c r="L28" t="s">
        <v>46</v>
      </c>
    </row>
    <row r="30" spans="1:12">
      <c r="A30" t="s">
        <v>81</v>
      </c>
    </row>
    <row r="31" spans="1:12">
      <c r="A31" t="s">
        <v>82</v>
      </c>
    </row>
    <row r="32" spans="1:12">
      <c r="A32" t="s">
        <v>508</v>
      </c>
    </row>
  </sheetData>
  <autoFilter ref="A2:K28" xr:uid="{7E542800-9A9D-462F-B766-66624AB39BBF}"/>
  <phoneticPr fontId="8"/>
  <dataValidations count="2">
    <dataValidation type="list" allowBlank="1" showInputMessage="1" showErrorMessage="1" sqref="E3:E28" xr:uid="{60CC322B-9EB3-4D89-B01B-A544B01530D7}">
      <formula1>"file,folder"</formula1>
    </dataValidation>
    <dataValidation type="list" allowBlank="1" showInputMessage="1" showErrorMessage="1" sqref="F3:G28" xr:uid="{FD9D3AEC-D981-41D7-9FB4-5F0777D8F24E}">
      <formula1>"○,×"</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1:F40"/>
  <sheetViews>
    <sheetView showGridLines="0" workbookViewId="0">
      <pane ySplit="3" topLeftCell="A4" activePane="bottomLeft" state="frozen"/>
      <selection pane="bottomLeft" activeCell="A4" sqref="A4"/>
    </sheetView>
  </sheetViews>
  <sheetFormatPr defaultColWidth="3.83203125" defaultRowHeight="11.25"/>
  <cols>
    <col min="1" max="1" width="21.33203125" bestFit="1" customWidth="1"/>
    <col min="2" max="3" width="84.1640625" customWidth="1"/>
    <col min="4" max="5" width="8.83203125" customWidth="1"/>
    <col min="6" max="6" width="47.83203125" customWidth="1"/>
  </cols>
  <sheetData>
    <row r="1" spans="1:6">
      <c r="D1" s="6" t="s">
        <v>584</v>
      </c>
      <c r="E1" s="6"/>
    </row>
    <row r="2" spans="1:6">
      <c r="A2" s="3" t="s">
        <v>49</v>
      </c>
      <c r="B2" s="3" t="s">
        <v>660</v>
      </c>
      <c r="C2" s="3" t="s">
        <v>661</v>
      </c>
      <c r="D2" s="3" t="s">
        <v>539</v>
      </c>
      <c r="E2" s="3" t="s">
        <v>583</v>
      </c>
      <c r="F2" s="3" t="s">
        <v>668</v>
      </c>
    </row>
    <row r="3" spans="1:6" ht="3" customHeight="1">
      <c r="A3" s="35"/>
      <c r="B3" s="35"/>
      <c r="C3" s="35"/>
      <c r="D3" s="35"/>
      <c r="E3" s="35"/>
      <c r="F3" s="35"/>
    </row>
    <row r="4" spans="1:6">
      <c r="A4" s="77" t="s">
        <v>781</v>
      </c>
      <c r="B4" s="79" t="s">
        <v>657</v>
      </c>
      <c r="C4" s="79" t="s">
        <v>780</v>
      </c>
      <c r="D4" s="80" t="s">
        <v>485</v>
      </c>
      <c r="E4" s="80" t="s">
        <v>485</v>
      </c>
      <c r="F4" s="79"/>
    </row>
    <row r="5" spans="1:6">
      <c r="A5" s="88" t="s">
        <v>781</v>
      </c>
      <c r="B5" s="81" t="s">
        <v>663</v>
      </c>
      <c r="C5" s="81" t="s">
        <v>780</v>
      </c>
      <c r="D5" s="82" t="s">
        <v>485</v>
      </c>
      <c r="E5" s="82" t="s">
        <v>485</v>
      </c>
      <c r="F5" s="81"/>
    </row>
    <row r="6" spans="1:6">
      <c r="A6" s="88" t="s">
        <v>781</v>
      </c>
      <c r="B6" s="81" t="s">
        <v>664</v>
      </c>
      <c r="C6" s="81" t="s">
        <v>780</v>
      </c>
      <c r="D6" s="82" t="s">
        <v>485</v>
      </c>
      <c r="E6" s="82" t="s">
        <v>485</v>
      </c>
      <c r="F6" s="81"/>
    </row>
    <row r="7" spans="1:6">
      <c r="A7" s="88" t="s">
        <v>781</v>
      </c>
      <c r="B7" s="81" t="s">
        <v>665</v>
      </c>
      <c r="C7" s="81" t="s">
        <v>780</v>
      </c>
      <c r="D7" s="82" t="s">
        <v>485</v>
      </c>
      <c r="E7" s="82" t="s">
        <v>485</v>
      </c>
      <c r="F7" s="81"/>
    </row>
    <row r="8" spans="1:6">
      <c r="A8" s="88" t="s">
        <v>781</v>
      </c>
      <c r="B8" s="81" t="s">
        <v>666</v>
      </c>
      <c r="C8" s="81" t="s">
        <v>780</v>
      </c>
      <c r="D8" s="82" t="s">
        <v>485</v>
      </c>
      <c r="E8" s="82" t="s">
        <v>485</v>
      </c>
      <c r="F8" s="81"/>
    </row>
    <row r="9" spans="1:6">
      <c r="A9" s="88" t="s">
        <v>781</v>
      </c>
      <c r="B9" s="81" t="s">
        <v>667</v>
      </c>
      <c r="C9" s="81" t="s">
        <v>780</v>
      </c>
      <c r="D9" s="82" t="s">
        <v>485</v>
      </c>
      <c r="E9" s="82" t="s">
        <v>485</v>
      </c>
      <c r="F9" s="81"/>
    </row>
    <row r="10" spans="1:6">
      <c r="A10" s="88" t="s">
        <v>781</v>
      </c>
      <c r="B10" s="81" t="s">
        <v>479</v>
      </c>
      <c r="C10" s="81" t="s">
        <v>780</v>
      </c>
      <c r="D10" s="82" t="s">
        <v>485</v>
      </c>
      <c r="E10" s="82" t="s">
        <v>485</v>
      </c>
      <c r="F10" s="81"/>
    </row>
    <row r="11" spans="1:6">
      <c r="A11" s="88" t="s">
        <v>781</v>
      </c>
      <c r="B11" s="81" t="s">
        <v>480</v>
      </c>
      <c r="C11" s="81" t="s">
        <v>780</v>
      </c>
      <c r="D11" s="82" t="s">
        <v>485</v>
      </c>
      <c r="E11" s="82" t="s">
        <v>485</v>
      </c>
      <c r="F11" s="81"/>
    </row>
    <row r="12" spans="1:6">
      <c r="A12" s="88" t="s">
        <v>781</v>
      </c>
      <c r="B12" s="81" t="s">
        <v>481</v>
      </c>
      <c r="C12" s="81" t="s">
        <v>780</v>
      </c>
      <c r="D12" s="82" t="s">
        <v>485</v>
      </c>
      <c r="E12" s="82" t="s">
        <v>485</v>
      </c>
      <c r="F12" s="81"/>
    </row>
    <row r="13" spans="1:6">
      <c r="A13" s="88" t="s">
        <v>781</v>
      </c>
      <c r="B13" s="81" t="s">
        <v>482</v>
      </c>
      <c r="C13" s="81" t="s">
        <v>780</v>
      </c>
      <c r="D13" s="82" t="s">
        <v>485</v>
      </c>
      <c r="E13" s="82" t="s">
        <v>485</v>
      </c>
      <c r="F13" s="81"/>
    </row>
    <row r="14" spans="1:6">
      <c r="A14" s="88" t="s">
        <v>781</v>
      </c>
      <c r="B14" s="81" t="s">
        <v>483</v>
      </c>
      <c r="C14" s="81" t="s">
        <v>780</v>
      </c>
      <c r="D14" s="82" t="s">
        <v>485</v>
      </c>
      <c r="E14" s="82" t="s">
        <v>485</v>
      </c>
      <c r="F14" s="81"/>
    </row>
    <row r="15" spans="1:6">
      <c r="A15" s="89" t="s">
        <v>781</v>
      </c>
      <c r="B15" s="83" t="s">
        <v>478</v>
      </c>
      <c r="C15" s="83" t="s">
        <v>780</v>
      </c>
      <c r="D15" s="84" t="s">
        <v>485</v>
      </c>
      <c r="E15" s="84" t="s">
        <v>485</v>
      </c>
      <c r="F15" s="83"/>
    </row>
    <row r="16" spans="1:6">
      <c r="A16" s="66" t="s">
        <v>782</v>
      </c>
      <c r="B16" s="66" t="s">
        <v>662</v>
      </c>
      <c r="C16" s="66" t="s">
        <v>1051</v>
      </c>
      <c r="D16" s="34" t="s">
        <v>485</v>
      </c>
      <c r="E16" s="34" t="s">
        <v>485</v>
      </c>
      <c r="F16" s="76" t="s">
        <v>795</v>
      </c>
    </row>
    <row r="17" spans="1:6">
      <c r="A17" s="77" t="s">
        <v>1050</v>
      </c>
      <c r="B17" s="79" t="s">
        <v>1055</v>
      </c>
      <c r="C17" s="79" t="s">
        <v>1051</v>
      </c>
      <c r="D17" s="80" t="s">
        <v>5</v>
      </c>
      <c r="E17" s="80" t="s">
        <v>5</v>
      </c>
      <c r="F17" s="79"/>
    </row>
    <row r="18" spans="1:6">
      <c r="A18" s="88" t="s">
        <v>1050</v>
      </c>
      <c r="B18" s="81" t="s">
        <v>1056</v>
      </c>
      <c r="C18" s="81" t="s">
        <v>1051</v>
      </c>
      <c r="D18" s="82" t="s">
        <v>5</v>
      </c>
      <c r="E18" s="82" t="s">
        <v>5</v>
      </c>
      <c r="F18" s="81"/>
    </row>
    <row r="19" spans="1:6">
      <c r="A19" s="89" t="s">
        <v>1050</v>
      </c>
      <c r="B19" s="83" t="s">
        <v>1057</v>
      </c>
      <c r="C19" s="83" t="s">
        <v>1051</v>
      </c>
      <c r="D19" s="84" t="s">
        <v>5</v>
      </c>
      <c r="E19" s="84" t="s">
        <v>5</v>
      </c>
      <c r="F19" s="83"/>
    </row>
    <row r="20" spans="1:6">
      <c r="A20" s="77" t="s">
        <v>794</v>
      </c>
      <c r="B20" s="85" t="s">
        <v>802</v>
      </c>
      <c r="C20" s="85" t="s">
        <v>802</v>
      </c>
      <c r="D20" s="80" t="s">
        <v>485</v>
      </c>
      <c r="E20" s="80" t="s">
        <v>485</v>
      </c>
      <c r="F20" s="79"/>
    </row>
    <row r="21" spans="1:6">
      <c r="A21" s="89" t="s">
        <v>814</v>
      </c>
      <c r="B21" s="87" t="s">
        <v>804</v>
      </c>
      <c r="C21" s="87" t="s">
        <v>804</v>
      </c>
      <c r="D21" s="84" t="s">
        <v>485</v>
      </c>
      <c r="E21" s="84" t="s">
        <v>485</v>
      </c>
      <c r="F21" s="83"/>
    </row>
    <row r="22" spans="1:6">
      <c r="A22" s="77" t="s">
        <v>1052</v>
      </c>
      <c r="B22" s="79" t="s">
        <v>1053</v>
      </c>
      <c r="C22" s="79" t="str">
        <f>B22</f>
        <v>vim ~/.ssh/config</v>
      </c>
      <c r="D22" s="80" t="s">
        <v>5</v>
      </c>
      <c r="E22" s="80" t="s">
        <v>5</v>
      </c>
      <c r="F22" s="79"/>
    </row>
    <row r="23" spans="1:6">
      <c r="A23" s="75" t="s">
        <v>792</v>
      </c>
      <c r="B23" s="74" t="s">
        <v>793</v>
      </c>
      <c r="C23" s="67" t="s">
        <v>1054</v>
      </c>
      <c r="D23" s="34" t="s">
        <v>485</v>
      </c>
      <c r="E23" s="34" t="s">
        <v>485</v>
      </c>
      <c r="F23" s="66"/>
    </row>
    <row r="24" spans="1:6">
      <c r="A24" s="66" t="s">
        <v>797</v>
      </c>
      <c r="B24" s="74" t="s">
        <v>798</v>
      </c>
      <c r="C24" s="66" t="str">
        <f>B24</f>
        <v>省略（~/.tmux.conf参照）</v>
      </c>
      <c r="D24" s="34" t="s">
        <v>485</v>
      </c>
      <c r="E24" s="34" t="s">
        <v>485</v>
      </c>
      <c r="F24" s="66"/>
    </row>
    <row r="25" spans="1:6">
      <c r="A25" s="78" t="s">
        <v>783</v>
      </c>
      <c r="B25" s="85" t="s">
        <v>800</v>
      </c>
      <c r="C25" s="79" t="str">
        <f>B25</f>
        <v>sudo apt install software-properties-common</v>
      </c>
      <c r="D25" s="80" t="s">
        <v>485</v>
      </c>
      <c r="E25" s="80" t="s">
        <v>485</v>
      </c>
      <c r="F25" s="79"/>
    </row>
    <row r="26" spans="1:6">
      <c r="A26" s="90" t="s">
        <v>783</v>
      </c>
      <c r="B26" s="86" t="s">
        <v>801</v>
      </c>
      <c r="C26" s="81" t="str">
        <f t="shared" ref="C26:C35" si="0">B26</f>
        <v>sudo add-apt-repository ppa:greymd/tmux-xpanes</v>
      </c>
      <c r="D26" s="82" t="s">
        <v>485</v>
      </c>
      <c r="E26" s="82" t="s">
        <v>485</v>
      </c>
      <c r="F26" s="81"/>
    </row>
    <row r="27" spans="1:6">
      <c r="A27" s="91" t="s">
        <v>783</v>
      </c>
      <c r="B27" s="86" t="s">
        <v>802</v>
      </c>
      <c r="C27" s="81" t="str">
        <f t="shared" si="0"/>
        <v>sudo apt update</v>
      </c>
      <c r="D27" s="82" t="s">
        <v>485</v>
      </c>
      <c r="E27" s="82" t="s">
        <v>485</v>
      </c>
      <c r="F27" s="81"/>
    </row>
    <row r="28" spans="1:6">
      <c r="A28" s="92" t="s">
        <v>783</v>
      </c>
      <c r="B28" s="87" t="s">
        <v>803</v>
      </c>
      <c r="C28" s="83" t="str">
        <f t="shared" si="0"/>
        <v>sudo apt install -y tmux-xpanes</v>
      </c>
      <c r="D28" s="84" t="s">
        <v>485</v>
      </c>
      <c r="E28" s="84" t="s">
        <v>485</v>
      </c>
      <c r="F28" s="83"/>
    </row>
    <row r="29" spans="1:6">
      <c r="A29" s="77" t="s">
        <v>796</v>
      </c>
      <c r="B29" s="79" t="s">
        <v>812</v>
      </c>
      <c r="C29" s="79" t="s">
        <v>812</v>
      </c>
      <c r="D29" s="80" t="s">
        <v>485</v>
      </c>
      <c r="E29" s="80" t="s">
        <v>485</v>
      </c>
      <c r="F29" s="79"/>
    </row>
    <row r="30" spans="1:6">
      <c r="A30" s="88" t="s">
        <v>796</v>
      </c>
      <c r="B30" s="81" t="s">
        <v>813</v>
      </c>
      <c r="C30" s="81" t="s">
        <v>813</v>
      </c>
      <c r="D30" s="82" t="s">
        <v>5</v>
      </c>
      <c r="E30" s="82" t="s">
        <v>5</v>
      </c>
      <c r="F30" s="81"/>
    </row>
    <row r="31" spans="1:6">
      <c r="A31" s="88" t="s">
        <v>796</v>
      </c>
      <c r="B31" s="81" t="s">
        <v>807</v>
      </c>
      <c r="C31" s="81" t="str">
        <f t="shared" si="0"/>
        <v>git config --global core.editor vim</v>
      </c>
      <c r="D31" s="82" t="s">
        <v>5</v>
      </c>
      <c r="E31" s="82" t="s">
        <v>5</v>
      </c>
      <c r="F31" s="81"/>
    </row>
    <row r="32" spans="1:6">
      <c r="A32" s="88" t="s">
        <v>796</v>
      </c>
      <c r="B32" s="81" t="s">
        <v>808</v>
      </c>
      <c r="C32" s="81" t="str">
        <f t="shared" si="0"/>
        <v>git config --global diff.tool vimdiff</v>
      </c>
      <c r="D32" s="82" t="s">
        <v>5</v>
      </c>
      <c r="E32" s="82" t="s">
        <v>5</v>
      </c>
      <c r="F32" s="81"/>
    </row>
    <row r="33" spans="1:6">
      <c r="A33" s="88" t="s">
        <v>796</v>
      </c>
      <c r="B33" s="81" t="s">
        <v>809</v>
      </c>
      <c r="C33" s="81" t="str">
        <f t="shared" si="0"/>
        <v>git config --global difftool.prompt false</v>
      </c>
      <c r="D33" s="82" t="s">
        <v>5</v>
      </c>
      <c r="E33" s="82" t="s">
        <v>5</v>
      </c>
      <c r="F33" s="81"/>
    </row>
    <row r="34" spans="1:6">
      <c r="A34" s="88" t="s">
        <v>796</v>
      </c>
      <c r="B34" s="81" t="s">
        <v>810</v>
      </c>
      <c r="C34" s="81" t="str">
        <f t="shared" si="0"/>
        <v>git config --global merge.tool vimdiff</v>
      </c>
      <c r="D34" s="82" t="s">
        <v>5</v>
      </c>
      <c r="E34" s="82" t="s">
        <v>5</v>
      </c>
      <c r="F34" s="81"/>
    </row>
    <row r="35" spans="1:6">
      <c r="A35" s="88" t="s">
        <v>796</v>
      </c>
      <c r="B35" s="93" t="s">
        <v>811</v>
      </c>
      <c r="C35" s="93" t="str">
        <f t="shared" si="0"/>
        <v>git config --global mergetool.prompt false</v>
      </c>
      <c r="D35" s="94" t="s">
        <v>5</v>
      </c>
      <c r="E35" s="94" t="s">
        <v>5</v>
      </c>
      <c r="F35" s="93"/>
    </row>
    <row r="36" spans="1:6">
      <c r="A36" s="89" t="s">
        <v>796</v>
      </c>
      <c r="B36" s="83" t="s">
        <v>818</v>
      </c>
      <c r="C36" s="83" t="str">
        <f t="shared" ref="C36" si="1">B36</f>
        <v>git config --global credential.helper store</v>
      </c>
      <c r="D36" s="84" t="s">
        <v>5</v>
      </c>
      <c r="E36" s="84" t="s">
        <v>5</v>
      </c>
      <c r="F36" s="83"/>
    </row>
    <row r="37" spans="1:6">
      <c r="A37" s="66" t="s">
        <v>799</v>
      </c>
      <c r="B37" s="66" t="s">
        <v>815</v>
      </c>
      <c r="C37" s="67" t="s">
        <v>816</v>
      </c>
      <c r="D37" s="34" t="s">
        <v>817</v>
      </c>
      <c r="E37" s="34" t="s">
        <v>817</v>
      </c>
      <c r="F37" s="66"/>
    </row>
    <row r="38" spans="1:6">
      <c r="A38" s="66"/>
      <c r="B38" s="66"/>
      <c r="C38" s="66"/>
      <c r="D38" s="34"/>
      <c r="E38" s="34"/>
      <c r="F38" s="66"/>
    </row>
    <row r="39" spans="1:6">
      <c r="A39" s="66"/>
      <c r="B39" s="66"/>
      <c r="C39" s="66"/>
      <c r="D39" s="34"/>
      <c r="E39" s="34"/>
      <c r="F39" s="66"/>
    </row>
    <row r="40" spans="1:6">
      <c r="A40" s="66"/>
      <c r="B40" s="66"/>
      <c r="C40" s="66"/>
      <c r="D40" s="34"/>
      <c r="E40" s="34"/>
      <c r="F40" s="66"/>
    </row>
  </sheetData>
  <phoneticPr fontId="2"/>
  <hyperlinks>
    <hyperlink ref="A25" r:id="rId1" xr:uid="{6EEC3229-0B8C-4AB3-89F7-7EFBF167C9C5}"/>
    <hyperlink ref="A23" r:id="rId2" display="ssh接続 準備01" xr:uid="{5454E70A-CB79-42DE-BB9C-EECDA21E8D2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AD35A-AD8A-4F44-9CB3-8A5AFF024648}">
  <sheetPr codeName="Sheet4">
    <tabColor theme="9" tint="0.79998168889431442"/>
  </sheetPr>
  <dimension ref="A1:K82"/>
  <sheetViews>
    <sheetView showGridLines="0" zoomScale="85" zoomScaleNormal="85" workbookViewId="0">
      <pane ySplit="1" topLeftCell="A2" activePane="bottomLeft" state="frozen"/>
      <selection activeCell="D1" sqref="D1"/>
      <selection pane="bottomLeft" activeCell="D53" sqref="D53"/>
    </sheetView>
  </sheetViews>
  <sheetFormatPr defaultColWidth="3.33203125" defaultRowHeight="13.5"/>
  <cols>
    <col min="1" max="2" width="16.1640625" style="17" customWidth="1"/>
    <col min="3" max="3" width="20.1640625" style="17" bestFit="1" customWidth="1"/>
    <col min="4" max="4" width="104.5" style="16" bestFit="1" customWidth="1"/>
    <col min="5" max="5" width="13.6640625" style="16" bestFit="1" customWidth="1"/>
    <col min="6" max="6" width="120.6640625" style="16" bestFit="1" customWidth="1"/>
    <col min="7" max="7" width="10" style="17" customWidth="1"/>
    <col min="8" max="8" width="66.6640625" style="16" customWidth="1"/>
    <col min="9" max="16384" width="3.33203125" style="16"/>
  </cols>
  <sheetData>
    <row r="1" spans="1:11" ht="27">
      <c r="A1" s="12" t="s">
        <v>487</v>
      </c>
      <c r="B1" s="12" t="s">
        <v>488</v>
      </c>
      <c r="C1" s="13" t="s">
        <v>658</v>
      </c>
      <c r="D1" s="14" t="s">
        <v>1</v>
      </c>
      <c r="E1" s="13" t="s">
        <v>2</v>
      </c>
      <c r="F1" s="15" t="s">
        <v>3</v>
      </c>
      <c r="G1" s="16"/>
      <c r="H1" s="17"/>
    </row>
    <row r="2" spans="1:11">
      <c r="A2" s="18" t="s">
        <v>485</v>
      </c>
      <c r="B2" s="19"/>
      <c r="C2" s="19" t="s">
        <v>118</v>
      </c>
      <c r="D2" s="20" t="s">
        <v>465</v>
      </c>
      <c r="E2" s="18"/>
      <c r="F2" s="21"/>
      <c r="G2" s="16"/>
      <c r="H2" s="17"/>
    </row>
    <row r="3" spans="1:11">
      <c r="A3" s="18" t="s">
        <v>485</v>
      </c>
      <c r="B3" s="19"/>
      <c r="C3" s="19" t="s">
        <v>118</v>
      </c>
      <c r="D3" s="20" t="s">
        <v>466</v>
      </c>
      <c r="E3" s="18"/>
      <c r="F3" s="21"/>
      <c r="G3" s="16"/>
      <c r="H3" s="17"/>
    </row>
    <row r="4" spans="1:11">
      <c r="A4" s="18" t="s">
        <v>485</v>
      </c>
      <c r="B4" s="19"/>
      <c r="C4" s="19" t="s">
        <v>118</v>
      </c>
      <c r="D4" s="20" t="s">
        <v>467</v>
      </c>
      <c r="E4" s="18"/>
      <c r="F4" s="21"/>
      <c r="G4" s="16"/>
      <c r="H4" s="17"/>
    </row>
    <row r="5" spans="1:11">
      <c r="A5" s="18" t="s">
        <v>485</v>
      </c>
      <c r="B5" s="19"/>
      <c r="C5" s="19" t="s">
        <v>118</v>
      </c>
      <c r="D5" s="20" t="s">
        <v>468</v>
      </c>
      <c r="E5" s="18"/>
      <c r="F5" s="21"/>
      <c r="G5" s="16"/>
      <c r="H5" s="17"/>
    </row>
    <row r="6" spans="1:11">
      <c r="A6" s="18" t="s">
        <v>485</v>
      </c>
      <c r="B6" s="19"/>
      <c r="C6" s="19" t="s">
        <v>118</v>
      </c>
      <c r="D6" s="20" t="s">
        <v>469</v>
      </c>
      <c r="E6" s="18"/>
      <c r="F6" s="21"/>
      <c r="G6" s="16"/>
      <c r="H6" s="17"/>
    </row>
    <row r="7" spans="1:11">
      <c r="A7" s="18" t="s">
        <v>485</v>
      </c>
      <c r="B7" s="19"/>
      <c r="C7" s="19" t="s">
        <v>118</v>
      </c>
      <c r="D7" s="20" t="s">
        <v>470</v>
      </c>
      <c r="E7" s="18"/>
      <c r="F7" s="21"/>
      <c r="G7" s="16"/>
      <c r="H7" s="17"/>
    </row>
    <row r="8" spans="1:11">
      <c r="A8" s="18" t="s">
        <v>485</v>
      </c>
      <c r="B8" s="19"/>
      <c r="C8" s="19" t="s">
        <v>118</v>
      </c>
      <c r="D8" s="20" t="s">
        <v>471</v>
      </c>
      <c r="E8" s="18"/>
      <c r="F8" s="21"/>
      <c r="G8" s="16"/>
      <c r="H8" s="17"/>
    </row>
    <row r="9" spans="1:11">
      <c r="A9" s="18" t="s">
        <v>485</v>
      </c>
      <c r="B9" s="19"/>
      <c r="C9" s="19" t="s">
        <v>118</v>
      </c>
      <c r="D9" s="20" t="s">
        <v>472</v>
      </c>
      <c r="E9" s="18"/>
      <c r="F9" s="21"/>
      <c r="G9" s="16"/>
      <c r="H9" s="17"/>
    </row>
    <row r="10" spans="1:11">
      <c r="A10" s="18" t="s">
        <v>485</v>
      </c>
      <c r="B10" s="19"/>
      <c r="C10" s="19" t="s">
        <v>118</v>
      </c>
      <c r="D10" s="20" t="s">
        <v>473</v>
      </c>
      <c r="E10" s="18"/>
      <c r="F10" s="21"/>
      <c r="G10" s="16"/>
      <c r="H10" s="17"/>
    </row>
    <row r="11" spans="1:11">
      <c r="A11" s="18" t="s">
        <v>485</v>
      </c>
      <c r="B11" s="19"/>
      <c r="C11" s="19" t="s">
        <v>118</v>
      </c>
      <c r="D11" s="20" t="s">
        <v>474</v>
      </c>
      <c r="E11" s="18"/>
      <c r="F11" s="21"/>
      <c r="G11" s="16"/>
      <c r="H11" s="17"/>
    </row>
    <row r="12" spans="1:11">
      <c r="A12" s="18" t="s">
        <v>485</v>
      </c>
      <c r="B12" s="19"/>
      <c r="C12" s="19" t="s">
        <v>118</v>
      </c>
      <c r="D12" s="20" t="s">
        <v>119</v>
      </c>
      <c r="E12" s="18"/>
      <c r="F12" s="21"/>
      <c r="G12" s="16"/>
      <c r="H12" s="17"/>
      <c r="K12" s="17"/>
    </row>
    <row r="13" spans="1:11">
      <c r="A13" s="18" t="s">
        <v>485</v>
      </c>
      <c r="B13" s="19"/>
      <c r="C13" s="19" t="s">
        <v>118</v>
      </c>
      <c r="D13" s="20" t="s">
        <v>120</v>
      </c>
      <c r="E13" s="18"/>
      <c r="F13" s="21"/>
      <c r="H13" s="17"/>
      <c r="I13" s="17"/>
      <c r="K13" s="17"/>
    </row>
    <row r="14" spans="1:11">
      <c r="A14" s="18" t="s">
        <v>485</v>
      </c>
      <c r="B14" s="19"/>
      <c r="C14" s="19" t="s">
        <v>118</v>
      </c>
      <c r="D14" s="20" t="s">
        <v>122</v>
      </c>
      <c r="E14" s="18"/>
      <c r="F14" s="21"/>
      <c r="G14" s="16"/>
      <c r="H14" s="17"/>
      <c r="K14" s="17"/>
    </row>
    <row r="15" spans="1:11">
      <c r="A15" s="18" t="s">
        <v>485</v>
      </c>
      <c r="B15" s="19"/>
      <c r="C15" s="19" t="s">
        <v>118</v>
      </c>
      <c r="D15" s="20" t="s">
        <v>123</v>
      </c>
      <c r="E15" s="18"/>
      <c r="F15" s="21"/>
      <c r="G15" s="16"/>
      <c r="H15" s="17"/>
      <c r="K15" s="17"/>
    </row>
    <row r="16" spans="1:11">
      <c r="A16" s="18" t="s">
        <v>485</v>
      </c>
      <c r="B16" s="19"/>
      <c r="C16" s="19" t="s">
        <v>118</v>
      </c>
      <c r="D16" s="20" t="s">
        <v>124</v>
      </c>
      <c r="E16" s="18"/>
      <c r="F16" s="21"/>
      <c r="G16" s="16"/>
      <c r="H16" s="17"/>
      <c r="K16" s="17"/>
    </row>
    <row r="17" spans="1:11">
      <c r="A17" s="18" t="s">
        <v>485</v>
      </c>
      <c r="B17" s="19"/>
      <c r="C17" s="19" t="s">
        <v>118</v>
      </c>
      <c r="D17" s="20" t="s">
        <v>484</v>
      </c>
      <c r="E17" s="18"/>
      <c r="F17" s="21"/>
      <c r="G17" s="16"/>
      <c r="H17" s="17"/>
      <c r="K17" s="17"/>
    </row>
    <row r="18" spans="1:11">
      <c r="A18" s="22"/>
      <c r="B18" s="22" t="s">
        <v>486</v>
      </c>
      <c r="C18" s="22" t="s">
        <v>121</v>
      </c>
      <c r="D18" s="20" t="s">
        <v>465</v>
      </c>
      <c r="E18" s="22"/>
      <c r="F18" s="23"/>
      <c r="G18" s="16"/>
      <c r="H18" s="17"/>
      <c r="K18" s="17"/>
    </row>
    <row r="19" spans="1:11">
      <c r="A19" s="22"/>
      <c r="B19" s="22" t="s">
        <v>486</v>
      </c>
      <c r="C19" s="22" t="s">
        <v>121</v>
      </c>
      <c r="D19" s="20" t="s">
        <v>466</v>
      </c>
      <c r="E19" s="22"/>
      <c r="F19" s="23"/>
      <c r="G19" s="16"/>
      <c r="H19" s="17"/>
      <c r="K19" s="17"/>
    </row>
    <row r="20" spans="1:11">
      <c r="A20" s="22"/>
      <c r="B20" s="22" t="s">
        <v>486</v>
      </c>
      <c r="C20" s="22" t="s">
        <v>121</v>
      </c>
      <c r="D20" s="20" t="s">
        <v>467</v>
      </c>
      <c r="E20" s="22"/>
      <c r="F20" s="23"/>
      <c r="G20" s="16"/>
      <c r="H20" s="17"/>
      <c r="K20" s="17"/>
    </row>
    <row r="21" spans="1:11">
      <c r="A21" s="22"/>
      <c r="B21" s="22" t="s">
        <v>486</v>
      </c>
      <c r="C21" s="22" t="s">
        <v>121</v>
      </c>
      <c r="D21" s="20" t="s">
        <v>468</v>
      </c>
      <c r="E21" s="22"/>
      <c r="F21" s="23"/>
      <c r="G21" s="16"/>
      <c r="H21" s="17"/>
      <c r="K21" s="17"/>
    </row>
    <row r="22" spans="1:11">
      <c r="A22" s="22"/>
      <c r="B22" s="22" t="s">
        <v>486</v>
      </c>
      <c r="C22" s="22" t="s">
        <v>121</v>
      </c>
      <c r="D22" s="20" t="s">
        <v>469</v>
      </c>
      <c r="E22" s="22"/>
      <c r="F22" s="23"/>
      <c r="G22" s="16"/>
      <c r="H22" s="17"/>
      <c r="K22" s="17"/>
    </row>
    <row r="23" spans="1:11">
      <c r="A23" s="22"/>
      <c r="B23" s="22" t="s">
        <v>486</v>
      </c>
      <c r="C23" s="22" t="s">
        <v>121</v>
      </c>
      <c r="D23" s="20" t="s">
        <v>470</v>
      </c>
      <c r="E23" s="22"/>
      <c r="F23" s="23"/>
      <c r="G23" s="16"/>
      <c r="H23" s="17"/>
      <c r="K23" s="17"/>
    </row>
    <row r="24" spans="1:11">
      <c r="A24" s="22"/>
      <c r="B24" s="22" t="s">
        <v>486</v>
      </c>
      <c r="C24" s="22" t="s">
        <v>121</v>
      </c>
      <c r="D24" s="20" t="s">
        <v>471</v>
      </c>
      <c r="E24" s="22"/>
      <c r="F24" s="23"/>
      <c r="G24" s="16"/>
      <c r="H24" s="17"/>
      <c r="K24" s="17"/>
    </row>
    <row r="25" spans="1:11">
      <c r="A25" s="22"/>
      <c r="B25" s="22" t="s">
        <v>486</v>
      </c>
      <c r="C25" s="22" t="s">
        <v>121</v>
      </c>
      <c r="D25" s="20" t="s">
        <v>472</v>
      </c>
      <c r="E25" s="22"/>
      <c r="F25" s="23"/>
      <c r="G25" s="16"/>
      <c r="H25" s="17"/>
      <c r="K25" s="17"/>
    </row>
    <row r="26" spans="1:11">
      <c r="A26" s="22"/>
      <c r="B26" s="22" t="s">
        <v>486</v>
      </c>
      <c r="C26" s="22" t="s">
        <v>121</v>
      </c>
      <c r="D26" s="20" t="s">
        <v>473</v>
      </c>
      <c r="E26" s="22"/>
      <c r="F26" s="23"/>
      <c r="G26" s="16"/>
      <c r="H26" s="17"/>
      <c r="K26" s="17"/>
    </row>
    <row r="27" spans="1:11">
      <c r="A27" s="22"/>
      <c r="B27" s="24" t="s">
        <v>486</v>
      </c>
      <c r="C27" s="24" t="s">
        <v>121</v>
      </c>
      <c r="D27" s="20" t="s">
        <v>474</v>
      </c>
      <c r="E27" s="22"/>
      <c r="F27" s="23"/>
      <c r="G27" s="16"/>
      <c r="H27" s="17"/>
      <c r="K27" s="17"/>
    </row>
    <row r="28" spans="1:11">
      <c r="A28" s="22"/>
      <c r="B28" s="24" t="s">
        <v>486</v>
      </c>
      <c r="C28" s="24" t="s">
        <v>121</v>
      </c>
      <c r="D28" s="20" t="s">
        <v>119</v>
      </c>
      <c r="E28" s="22"/>
      <c r="F28" s="23"/>
      <c r="G28" s="16"/>
      <c r="H28" s="17"/>
      <c r="K28" s="17"/>
    </row>
    <row r="29" spans="1:11">
      <c r="A29" s="22"/>
      <c r="B29" s="24" t="s">
        <v>486</v>
      </c>
      <c r="C29" s="24" t="s">
        <v>121</v>
      </c>
      <c r="D29" s="20" t="s">
        <v>120</v>
      </c>
      <c r="E29" s="22"/>
      <c r="F29" s="23"/>
      <c r="G29" s="16"/>
      <c r="H29" s="17"/>
      <c r="K29" s="17"/>
    </row>
    <row r="30" spans="1:11">
      <c r="A30" s="22"/>
      <c r="B30" s="24" t="s">
        <v>486</v>
      </c>
      <c r="C30" s="24" t="s">
        <v>121</v>
      </c>
      <c r="D30" s="20" t="s">
        <v>122</v>
      </c>
      <c r="E30" s="22"/>
      <c r="F30" s="23"/>
      <c r="G30" s="16"/>
      <c r="H30" s="17"/>
      <c r="K30" s="17"/>
    </row>
    <row r="31" spans="1:11">
      <c r="A31" s="22"/>
      <c r="B31" s="24" t="s">
        <v>486</v>
      </c>
      <c r="C31" s="24" t="s">
        <v>121</v>
      </c>
      <c r="D31" s="20" t="s">
        <v>123</v>
      </c>
      <c r="E31" s="22"/>
      <c r="F31" s="23"/>
      <c r="G31" s="16"/>
      <c r="H31" s="17"/>
      <c r="K31" s="17"/>
    </row>
    <row r="32" spans="1:11">
      <c r="A32" s="22"/>
      <c r="B32" s="24" t="s">
        <v>486</v>
      </c>
      <c r="C32" s="24" t="s">
        <v>121</v>
      </c>
      <c r="D32" s="20" t="s">
        <v>124</v>
      </c>
      <c r="E32" s="22"/>
      <c r="F32" s="23"/>
      <c r="G32" s="16"/>
      <c r="H32" s="17"/>
      <c r="K32" s="17"/>
    </row>
    <row r="33" spans="1:11">
      <c r="A33" s="22"/>
      <c r="B33" s="24" t="s">
        <v>486</v>
      </c>
      <c r="C33" s="24" t="s">
        <v>121</v>
      </c>
      <c r="D33" s="20" t="s">
        <v>484</v>
      </c>
      <c r="E33" s="22"/>
      <c r="F33" s="23"/>
      <c r="G33" s="16"/>
      <c r="H33" s="17"/>
      <c r="K33" s="17"/>
    </row>
    <row r="34" spans="1:11">
      <c r="A34" s="18"/>
      <c r="B34" s="19" t="s">
        <v>486</v>
      </c>
      <c r="C34" s="19" t="s">
        <v>83</v>
      </c>
      <c r="D34" s="20" t="s">
        <v>104</v>
      </c>
      <c r="E34" s="18"/>
      <c r="F34" s="21"/>
      <c r="G34" s="16"/>
      <c r="H34" s="17"/>
      <c r="K34" s="17"/>
    </row>
    <row r="35" spans="1:11">
      <c r="A35" s="18"/>
      <c r="B35" s="19" t="s">
        <v>486</v>
      </c>
      <c r="C35" s="19" t="s">
        <v>83</v>
      </c>
      <c r="D35" s="20" t="s">
        <v>105</v>
      </c>
      <c r="E35" s="18"/>
      <c r="F35" s="21"/>
      <c r="G35" s="16"/>
      <c r="H35" s="17"/>
      <c r="K35" s="17"/>
    </row>
    <row r="36" spans="1:11">
      <c r="A36" s="18"/>
      <c r="B36" s="19" t="s">
        <v>486</v>
      </c>
      <c r="C36" s="19" t="s">
        <v>83</v>
      </c>
      <c r="D36" s="20" t="s">
        <v>126</v>
      </c>
      <c r="E36" s="18"/>
      <c r="F36" s="21"/>
      <c r="G36" s="16"/>
      <c r="H36" s="17"/>
      <c r="K36" s="17"/>
    </row>
    <row r="37" spans="1:11">
      <c r="A37" s="18"/>
      <c r="B37" s="19" t="s">
        <v>486</v>
      </c>
      <c r="C37" s="19" t="s">
        <v>83</v>
      </c>
      <c r="D37" s="20" t="s">
        <v>106</v>
      </c>
      <c r="E37" s="18"/>
      <c r="F37" s="21"/>
      <c r="G37" s="16"/>
      <c r="H37" s="17"/>
      <c r="K37" s="17"/>
    </row>
    <row r="38" spans="1:11">
      <c r="A38" s="18"/>
      <c r="B38" s="19" t="s">
        <v>486</v>
      </c>
      <c r="C38" s="19" t="s">
        <v>83</v>
      </c>
      <c r="D38" s="20" t="s">
        <v>107</v>
      </c>
      <c r="E38" s="18"/>
      <c r="F38" s="21"/>
      <c r="G38" s="16"/>
      <c r="H38" s="17"/>
      <c r="K38" s="17"/>
    </row>
    <row r="39" spans="1:11">
      <c r="A39" s="18"/>
      <c r="B39" s="19" t="s">
        <v>486</v>
      </c>
      <c r="C39" s="19" t="s">
        <v>83</v>
      </c>
      <c r="D39" s="20" t="s">
        <v>54</v>
      </c>
      <c r="E39" s="18"/>
      <c r="F39" s="21"/>
      <c r="G39" s="16"/>
      <c r="H39" s="17"/>
      <c r="K39" s="17"/>
    </row>
    <row r="40" spans="1:11">
      <c r="A40" s="18"/>
      <c r="B40" s="19" t="s">
        <v>486</v>
      </c>
      <c r="C40" s="19" t="s">
        <v>83</v>
      </c>
      <c r="D40" s="20" t="s">
        <v>55</v>
      </c>
      <c r="E40" s="18"/>
      <c r="F40" s="21"/>
      <c r="G40" s="16"/>
      <c r="H40" s="17"/>
      <c r="K40" s="17"/>
    </row>
    <row r="41" spans="1:11">
      <c r="A41" s="18"/>
      <c r="B41" s="19" t="s">
        <v>486</v>
      </c>
      <c r="C41" s="19" t="s">
        <v>83</v>
      </c>
      <c r="D41" s="20" t="s">
        <v>69</v>
      </c>
      <c r="E41" s="18"/>
      <c r="F41" s="21"/>
      <c r="G41" s="16"/>
      <c r="H41" s="17"/>
      <c r="K41" s="17"/>
    </row>
    <row r="42" spans="1:11">
      <c r="A42" s="18"/>
      <c r="B42" s="19" t="s">
        <v>486</v>
      </c>
      <c r="C42" s="19" t="s">
        <v>83</v>
      </c>
      <c r="D42" s="20" t="s">
        <v>108</v>
      </c>
      <c r="E42" s="18"/>
      <c r="F42" s="21"/>
      <c r="G42" s="16"/>
      <c r="H42" s="17"/>
      <c r="K42" s="17"/>
    </row>
    <row r="43" spans="1:11">
      <c r="A43" s="18"/>
      <c r="B43" s="19" t="s">
        <v>486</v>
      </c>
      <c r="C43" s="19" t="s">
        <v>83</v>
      </c>
      <c r="D43" s="20" t="s">
        <v>109</v>
      </c>
      <c r="E43" s="18"/>
      <c r="F43" s="21"/>
      <c r="G43" s="16"/>
      <c r="H43" s="17"/>
      <c r="K43" s="17"/>
    </row>
    <row r="44" spans="1:11">
      <c r="A44" s="18"/>
      <c r="B44" s="19" t="s">
        <v>486</v>
      </c>
      <c r="C44" s="19" t="s">
        <v>83</v>
      </c>
      <c r="D44" s="20" t="s">
        <v>110</v>
      </c>
      <c r="E44" s="18"/>
      <c r="F44" s="21"/>
      <c r="G44" s="16"/>
      <c r="H44" s="17"/>
      <c r="K44" s="17"/>
    </row>
    <row r="45" spans="1:11">
      <c r="A45" s="18"/>
      <c r="B45" s="19" t="s">
        <v>486</v>
      </c>
      <c r="C45" s="19" t="s">
        <v>83</v>
      </c>
      <c r="D45" s="20" t="s">
        <v>127</v>
      </c>
      <c r="E45" s="18"/>
      <c r="F45" s="21"/>
      <c r="G45" s="16"/>
      <c r="H45" s="17"/>
      <c r="K45" s="17"/>
    </row>
    <row r="46" spans="1:11">
      <c r="A46" s="18"/>
      <c r="B46" s="19" t="s">
        <v>486</v>
      </c>
      <c r="C46" s="19" t="s">
        <v>83</v>
      </c>
      <c r="D46" s="20" t="s">
        <v>111</v>
      </c>
      <c r="E46" s="18"/>
      <c r="F46" s="21"/>
      <c r="G46" s="16"/>
      <c r="H46" s="17"/>
      <c r="K46" s="17"/>
    </row>
    <row r="47" spans="1:11">
      <c r="A47" s="18"/>
      <c r="B47" s="19" t="s">
        <v>486</v>
      </c>
      <c r="C47" s="19" t="s">
        <v>83</v>
      </c>
      <c r="D47" s="20" t="s">
        <v>112</v>
      </c>
      <c r="E47" s="18"/>
      <c r="F47" s="21"/>
      <c r="J47" s="17"/>
    </row>
    <row r="48" spans="1:11">
      <c r="A48" s="18"/>
      <c r="B48" s="19" t="s">
        <v>486</v>
      </c>
      <c r="C48" s="19" t="s">
        <v>83</v>
      </c>
      <c r="D48" s="20" t="s">
        <v>113</v>
      </c>
      <c r="E48" s="18"/>
      <c r="F48" s="21"/>
      <c r="J48" s="17"/>
    </row>
    <row r="49" spans="1:10">
      <c r="A49" s="18"/>
      <c r="B49" s="19" t="s">
        <v>486</v>
      </c>
      <c r="C49" s="19" t="s">
        <v>83</v>
      </c>
      <c r="D49" s="20" t="s">
        <v>115</v>
      </c>
      <c r="E49" s="18"/>
      <c r="F49" s="21"/>
      <c r="J49" s="17"/>
    </row>
    <row r="50" spans="1:10">
      <c r="A50" s="18"/>
      <c r="B50" s="19" t="s">
        <v>486</v>
      </c>
      <c r="C50" s="19" t="s">
        <v>83</v>
      </c>
      <c r="D50" s="20" t="s">
        <v>116</v>
      </c>
      <c r="E50" s="18"/>
      <c r="F50" s="21"/>
      <c r="J50" s="17"/>
    </row>
    <row r="51" spans="1:10">
      <c r="A51" s="18"/>
      <c r="B51" s="19" t="s">
        <v>486</v>
      </c>
      <c r="C51" s="19" t="s">
        <v>83</v>
      </c>
      <c r="D51" s="20" t="s">
        <v>117</v>
      </c>
      <c r="E51" s="18"/>
      <c r="F51" s="21"/>
      <c r="J51" s="17"/>
    </row>
    <row r="52" spans="1:10">
      <c r="A52" s="18"/>
      <c r="B52" s="19" t="s">
        <v>486</v>
      </c>
      <c r="C52" s="19" t="s">
        <v>83</v>
      </c>
      <c r="D52" s="20" t="s">
        <v>114</v>
      </c>
      <c r="E52" s="18"/>
      <c r="F52" s="21" t="s">
        <v>84</v>
      </c>
      <c r="J52" s="17"/>
    </row>
    <row r="53" spans="1:10">
      <c r="A53" s="18"/>
      <c r="B53" s="19" t="s">
        <v>486</v>
      </c>
      <c r="C53" s="19" t="s">
        <v>83</v>
      </c>
      <c r="D53" s="20" t="s">
        <v>464</v>
      </c>
      <c r="E53" s="18"/>
      <c r="F53" s="21"/>
      <c r="J53" s="17"/>
    </row>
    <row r="54" spans="1:10">
      <c r="A54" s="22"/>
      <c r="B54" s="22" t="s">
        <v>486</v>
      </c>
      <c r="C54" s="22"/>
      <c r="D54" s="25" t="s">
        <v>85</v>
      </c>
      <c r="E54" s="22"/>
      <c r="F54" s="23"/>
      <c r="J54" s="17"/>
    </row>
    <row r="55" spans="1:10">
      <c r="A55" s="22"/>
      <c r="B55" s="22" t="s">
        <v>486</v>
      </c>
      <c r="C55" s="22"/>
      <c r="D55" s="25" t="s">
        <v>86</v>
      </c>
      <c r="E55" s="22"/>
      <c r="F55" s="23"/>
      <c r="J55" s="17"/>
    </row>
    <row r="56" spans="1:10">
      <c r="A56" s="22"/>
      <c r="B56" s="22" t="s">
        <v>486</v>
      </c>
      <c r="C56" s="22"/>
      <c r="D56" s="25" t="s">
        <v>87</v>
      </c>
      <c r="E56" s="22"/>
      <c r="F56" s="23"/>
      <c r="I56" s="17" t="s">
        <v>4</v>
      </c>
      <c r="J56" s="17"/>
    </row>
    <row r="57" spans="1:10">
      <c r="A57" s="22"/>
      <c r="B57" s="22" t="s">
        <v>486</v>
      </c>
      <c r="C57" s="22"/>
      <c r="D57" s="25" t="s">
        <v>88</v>
      </c>
      <c r="E57" s="22"/>
      <c r="F57" s="26"/>
    </row>
    <row r="58" spans="1:10">
      <c r="A58" s="22"/>
      <c r="B58" s="22" t="s">
        <v>486</v>
      </c>
      <c r="C58" s="22"/>
      <c r="D58" s="25" t="s">
        <v>89</v>
      </c>
      <c r="E58" s="22"/>
      <c r="F58" s="26"/>
    </row>
    <row r="59" spans="1:10">
      <c r="A59" s="22"/>
      <c r="B59" s="22" t="s">
        <v>486</v>
      </c>
      <c r="C59" s="22"/>
      <c r="D59" s="25" t="s">
        <v>90</v>
      </c>
      <c r="E59" s="22"/>
      <c r="F59" s="26"/>
    </row>
    <row r="60" spans="1:10">
      <c r="A60" s="22"/>
      <c r="B60" s="22" t="s">
        <v>486</v>
      </c>
      <c r="C60" s="22"/>
      <c r="D60" s="25" t="s">
        <v>91</v>
      </c>
      <c r="E60" s="22"/>
      <c r="F60" s="23"/>
    </row>
    <row r="61" spans="1:10">
      <c r="A61" s="22"/>
      <c r="B61" s="22" t="s">
        <v>486</v>
      </c>
      <c r="C61" s="22"/>
      <c r="D61" s="25" t="s">
        <v>92</v>
      </c>
      <c r="E61" s="22"/>
      <c r="F61" s="23"/>
    </row>
    <row r="62" spans="1:10">
      <c r="A62" s="22"/>
      <c r="B62" s="22" t="s">
        <v>486</v>
      </c>
      <c r="C62" s="22"/>
      <c r="D62" s="25" t="s">
        <v>93</v>
      </c>
      <c r="E62" s="22"/>
      <c r="F62" s="23"/>
    </row>
    <row r="63" spans="1:10">
      <c r="A63" s="22"/>
      <c r="B63" s="22" t="s">
        <v>486</v>
      </c>
      <c r="C63" s="22"/>
      <c r="D63" s="25" t="s">
        <v>94</v>
      </c>
      <c r="E63" s="22"/>
      <c r="F63" s="23"/>
    </row>
    <row r="64" spans="1:10">
      <c r="A64" s="22"/>
      <c r="B64" s="22" t="s">
        <v>486</v>
      </c>
      <c r="C64" s="22"/>
      <c r="D64" s="25" t="s">
        <v>95</v>
      </c>
      <c r="E64" s="22"/>
      <c r="F64" s="23"/>
    </row>
    <row r="65" spans="1:6">
      <c r="A65" s="22"/>
      <c r="B65" s="22" t="s">
        <v>486</v>
      </c>
      <c r="C65" s="22"/>
      <c r="D65" s="25" t="s">
        <v>96</v>
      </c>
      <c r="E65" s="22"/>
      <c r="F65" s="23"/>
    </row>
    <row r="66" spans="1:6">
      <c r="A66" s="22"/>
      <c r="B66" s="22" t="s">
        <v>486</v>
      </c>
      <c r="C66" s="22"/>
      <c r="D66" s="25" t="s">
        <v>97</v>
      </c>
      <c r="E66" s="22"/>
      <c r="F66" s="23"/>
    </row>
    <row r="67" spans="1:6">
      <c r="A67" s="22"/>
      <c r="B67" s="24" t="s">
        <v>486</v>
      </c>
      <c r="C67" s="24"/>
      <c r="D67" s="25" t="s">
        <v>98</v>
      </c>
      <c r="E67" s="22"/>
      <c r="F67" s="23"/>
    </row>
    <row r="68" spans="1:6">
      <c r="A68" s="22"/>
      <c r="B68" s="24" t="s">
        <v>486</v>
      </c>
      <c r="C68" s="24"/>
      <c r="D68" s="25" t="s">
        <v>99</v>
      </c>
      <c r="E68" s="22"/>
      <c r="F68" s="23"/>
    </row>
    <row r="69" spans="1:6">
      <c r="A69" s="22"/>
      <c r="B69" s="24" t="s">
        <v>486</v>
      </c>
      <c r="C69" s="24"/>
      <c r="D69" s="25" t="s">
        <v>100</v>
      </c>
      <c r="E69" s="22"/>
      <c r="F69" s="23"/>
    </row>
    <row r="70" spans="1:6">
      <c r="A70" s="22"/>
      <c r="B70" s="24" t="s">
        <v>486</v>
      </c>
      <c r="C70" s="24"/>
      <c r="D70" s="25" t="s">
        <v>101</v>
      </c>
      <c r="E70" s="22"/>
      <c r="F70" s="23"/>
    </row>
    <row r="71" spans="1:6">
      <c r="A71" s="22"/>
      <c r="B71" s="24" t="s">
        <v>486</v>
      </c>
      <c r="C71" s="24"/>
      <c r="D71" s="25" t="s">
        <v>102</v>
      </c>
      <c r="E71" s="22"/>
      <c r="F71" s="23"/>
    </row>
    <row r="72" spans="1:6">
      <c r="A72" s="22"/>
      <c r="B72" s="24" t="s">
        <v>486</v>
      </c>
      <c r="C72" s="24"/>
      <c r="D72" s="25" t="s">
        <v>125</v>
      </c>
      <c r="E72" s="22"/>
      <c r="F72" s="23"/>
    </row>
    <row r="73" spans="1:6">
      <c r="A73" s="18"/>
      <c r="B73" s="19" t="s">
        <v>486</v>
      </c>
      <c r="C73" s="19"/>
      <c r="D73" s="20" t="s">
        <v>103</v>
      </c>
      <c r="E73" s="18"/>
      <c r="F73" s="21"/>
    </row>
    <row r="74" spans="1:6">
      <c r="A74" s="18"/>
      <c r="B74" s="19" t="s">
        <v>485</v>
      </c>
      <c r="C74" s="19"/>
      <c r="D74" s="20" t="s">
        <v>489</v>
      </c>
      <c r="E74" s="18"/>
      <c r="F74" s="21"/>
    </row>
    <row r="75" spans="1:6">
      <c r="A75" s="18"/>
      <c r="B75" s="19" t="s">
        <v>485</v>
      </c>
      <c r="C75" s="19"/>
      <c r="D75" s="27" t="s">
        <v>490</v>
      </c>
      <c r="E75" s="18"/>
      <c r="F75" s="21"/>
    </row>
    <row r="76" spans="1:6">
      <c r="A76" s="18"/>
      <c r="B76" s="19"/>
      <c r="C76" s="19"/>
      <c r="D76" s="20"/>
      <c r="E76" s="18"/>
      <c r="F76" s="21"/>
    </row>
    <row r="77" spans="1:6">
      <c r="A77" s="18"/>
      <c r="B77" s="19"/>
      <c r="C77" s="19"/>
      <c r="D77" s="20"/>
      <c r="E77" s="18"/>
      <c r="F77" s="21"/>
    </row>
    <row r="78" spans="1:6">
      <c r="A78" s="18"/>
      <c r="B78" s="19"/>
      <c r="C78" s="19"/>
      <c r="D78" s="20"/>
      <c r="E78" s="18"/>
      <c r="F78" s="21"/>
    </row>
    <row r="79" spans="1:6">
      <c r="A79" s="18"/>
      <c r="B79" s="19"/>
      <c r="C79" s="19"/>
      <c r="D79" s="20"/>
      <c r="E79" s="18"/>
      <c r="F79" s="21"/>
    </row>
    <row r="80" spans="1:6">
      <c r="A80" s="18"/>
      <c r="B80" s="19"/>
      <c r="C80" s="19"/>
      <c r="D80" s="20"/>
      <c r="E80" s="18"/>
      <c r="F80" s="21"/>
    </row>
    <row r="81" spans="1:6">
      <c r="A81" s="18"/>
      <c r="B81" s="19"/>
      <c r="C81" s="19"/>
      <c r="D81" s="20"/>
      <c r="E81" s="18"/>
      <c r="F81" s="21"/>
    </row>
    <row r="82" spans="1:6">
      <c r="A82" s="18"/>
      <c r="B82" s="19"/>
      <c r="C82" s="19"/>
      <c r="D82" s="20"/>
      <c r="E82" s="18"/>
      <c r="F82" s="21"/>
    </row>
  </sheetData>
  <phoneticPr fontId="2"/>
  <conditionalFormatting sqref="A18:C33 E18:F33 A54:F72">
    <cfRule type="expression" dxfId="5" priority="4">
      <formula>$E18="★"</formula>
    </cfRule>
    <cfRule type="expression" dxfId="4" priority="5">
      <formula>$E18="-"</formula>
    </cfRule>
    <cfRule type="expression" dxfId="3" priority="6">
      <formula>$E18="○"</formula>
    </cfRule>
  </conditionalFormatting>
  <dataValidations count="1">
    <dataValidation type="list" allowBlank="1" showInputMessage="1" showErrorMessage="1" sqref="E2:E82" xr:uid="{BE40300F-8C6E-4CFA-9EDB-706E90C5E4C6}">
      <formula1>"★,○,-"</formula1>
    </dataValidation>
  </dataValidations>
  <hyperlinks>
    <hyperlink ref="D75" r:id="rId1" xr:uid="{B3F8473A-3F5A-4776-8458-187ADDBAAA91}"/>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1A2C-121F-4A55-9062-3CF46A2BFCB3}">
  <sheetPr codeName="Sheet9">
    <tabColor theme="5" tint="0.79998168889431442"/>
  </sheetPr>
  <dimension ref="A1:K56"/>
  <sheetViews>
    <sheetView showGridLines="0" zoomScale="75" workbookViewId="0">
      <pane ySplit="1" topLeftCell="A2" activePane="bottomLeft" state="frozen"/>
      <selection activeCell="G44" sqref="G44"/>
      <selection pane="bottomLeft" activeCell="F131" sqref="F131"/>
    </sheetView>
  </sheetViews>
  <sheetFormatPr defaultColWidth="3.33203125" defaultRowHeight="14.25"/>
  <cols>
    <col min="1" max="1" width="16.1640625" style="52" customWidth="1"/>
    <col min="2" max="2" width="46.1640625" style="52" bestFit="1" customWidth="1"/>
    <col min="3" max="3" width="65.5" style="51" bestFit="1" customWidth="1"/>
    <col min="4" max="4" width="13.6640625" style="51" bestFit="1" customWidth="1"/>
    <col min="5" max="5" width="92.5" style="51" customWidth="1"/>
    <col min="6" max="6" width="120.6640625" style="51" bestFit="1" customWidth="1"/>
    <col min="7" max="7" width="10" style="52" customWidth="1"/>
    <col min="8" max="8" width="66.6640625" style="51" customWidth="1"/>
    <col min="9" max="16384" width="3.33203125" style="51"/>
  </cols>
  <sheetData>
    <row r="1" spans="1:11" ht="34.15" customHeight="1">
      <c r="A1" s="48" t="s">
        <v>0</v>
      </c>
      <c r="B1" s="48" t="s">
        <v>659</v>
      </c>
      <c r="C1" s="49" t="s">
        <v>1</v>
      </c>
      <c r="D1" s="48" t="s">
        <v>2</v>
      </c>
      <c r="E1" s="50" t="s">
        <v>637</v>
      </c>
      <c r="F1" s="50" t="s">
        <v>3</v>
      </c>
      <c r="G1" s="51"/>
      <c r="H1" s="52"/>
    </row>
    <row r="2" spans="1:11">
      <c r="A2" s="53"/>
      <c r="B2" s="53" t="s">
        <v>412</v>
      </c>
      <c r="C2" s="54" t="s">
        <v>646</v>
      </c>
      <c r="D2" s="53"/>
      <c r="E2" s="55" t="str">
        <f>"mkdir ""%USERPROFILE%\_root"""</f>
        <v>mkdir "%USERPROFILE%\_root"</v>
      </c>
      <c r="F2" s="56" t="s">
        <v>46</v>
      </c>
      <c r="G2" s="51"/>
      <c r="H2" s="52"/>
    </row>
    <row r="3" spans="1:11">
      <c r="A3" s="53"/>
      <c r="B3" s="53" t="s">
        <v>412</v>
      </c>
      <c r="C3" s="54" t="s">
        <v>638</v>
      </c>
      <c r="D3" s="53"/>
      <c r="E3" s="55" t="str">
        <f>"mkdir ""%USERPROFILE%\_"&amp;C3&amp;""""</f>
        <v>mkdir "%USERPROFILE%\_root\00_indirect"</v>
      </c>
      <c r="F3" s="56" t="s">
        <v>459</v>
      </c>
      <c r="G3" s="51"/>
      <c r="H3" s="52"/>
    </row>
    <row r="4" spans="1:11">
      <c r="A4" s="53"/>
      <c r="B4" s="53" t="s">
        <v>412</v>
      </c>
      <c r="C4" s="54" t="s">
        <v>639</v>
      </c>
      <c r="D4" s="53"/>
      <c r="E4" s="55" t="str">
        <f t="shared" ref="E4:E10" si="0">"mkdir ""%USERPROFILE%\_"&amp;C4&amp;""""</f>
        <v>mkdir "%USERPROFILE%\_root\10_workitem"</v>
      </c>
      <c r="F4" s="56" t="s">
        <v>460</v>
      </c>
      <c r="G4" s="51"/>
      <c r="H4" s="52"/>
    </row>
    <row r="5" spans="1:11">
      <c r="A5" s="53"/>
      <c r="B5" s="53" t="s">
        <v>412</v>
      </c>
      <c r="C5" s="54" t="s">
        <v>640</v>
      </c>
      <c r="D5" s="53"/>
      <c r="E5" s="55" t="str">
        <f t="shared" si="0"/>
        <v>mkdir "%USERPROFILE%\_root\20_src"</v>
      </c>
      <c r="F5" s="56" t="s">
        <v>461</v>
      </c>
      <c r="G5" s="51"/>
      <c r="H5" s="52"/>
    </row>
    <row r="6" spans="1:11">
      <c r="A6" s="53"/>
      <c r="B6" s="53" t="s">
        <v>412</v>
      </c>
      <c r="C6" s="54" t="s">
        <v>641</v>
      </c>
      <c r="D6" s="53"/>
      <c r="E6" s="55" t="str">
        <f t="shared" si="0"/>
        <v>mkdir "%USERPROFILE%\_root\21_doc"</v>
      </c>
      <c r="F6" s="56" t="s">
        <v>462</v>
      </c>
      <c r="G6" s="51"/>
      <c r="H6" s="52"/>
    </row>
    <row r="7" spans="1:11">
      <c r="A7" s="53"/>
      <c r="B7" s="53" t="s">
        <v>412</v>
      </c>
      <c r="C7" s="54" t="s">
        <v>642</v>
      </c>
      <c r="D7" s="53"/>
      <c r="E7" s="55" t="str">
        <f t="shared" si="0"/>
        <v>mkdir "%USERPROFILE%\_root\30_tool"</v>
      </c>
      <c r="F7" s="56" t="s">
        <v>649</v>
      </c>
      <c r="G7" s="51"/>
      <c r="H7" s="52"/>
    </row>
    <row r="8" spans="1:11">
      <c r="A8" s="53"/>
      <c r="B8" s="53" t="s">
        <v>412</v>
      </c>
      <c r="C8" s="54" t="s">
        <v>643</v>
      </c>
      <c r="D8" s="53"/>
      <c r="E8" s="55" t="str">
        <f t="shared" si="0"/>
        <v>mkdir "%USERPROFILE%\_root\38_programs"</v>
      </c>
      <c r="F8" s="56" t="s">
        <v>650</v>
      </c>
      <c r="G8" s="51"/>
      <c r="H8" s="52"/>
    </row>
    <row r="9" spans="1:11">
      <c r="A9" s="53"/>
      <c r="B9" s="53" t="s">
        <v>412</v>
      </c>
      <c r="C9" s="54" t="s">
        <v>644</v>
      </c>
      <c r="D9" s="53"/>
      <c r="E9" s="55" t="str">
        <f t="shared" si="0"/>
        <v>mkdir "%USERPROFILE%\_root\39_other"</v>
      </c>
      <c r="F9" s="56" t="s">
        <v>651</v>
      </c>
      <c r="G9" s="51"/>
      <c r="H9" s="52"/>
    </row>
    <row r="10" spans="1:11">
      <c r="A10" s="53"/>
      <c r="B10" s="53" t="s">
        <v>412</v>
      </c>
      <c r="C10" s="54" t="s">
        <v>645</v>
      </c>
      <c r="D10" s="53"/>
      <c r="E10" s="55" t="str">
        <f t="shared" si="0"/>
        <v>mkdir "%USERPROFILE%\_root\40_workspace"</v>
      </c>
      <c r="F10" s="56" t="s">
        <v>463</v>
      </c>
      <c r="G10" s="51"/>
      <c r="H10" s="52"/>
    </row>
    <row r="11" spans="1:11">
      <c r="A11" s="53"/>
      <c r="B11" s="53" t="s">
        <v>648</v>
      </c>
      <c r="C11" s="54" t="s">
        <v>413</v>
      </c>
      <c r="D11" s="53"/>
      <c r="E11" s="63" t="s">
        <v>647</v>
      </c>
      <c r="F11" s="56" t="s">
        <v>652</v>
      </c>
      <c r="G11" s="51"/>
      <c r="H11" s="52"/>
    </row>
    <row r="12" spans="1:11">
      <c r="A12" s="53"/>
      <c r="B12" s="53" t="s">
        <v>414</v>
      </c>
      <c r="C12" s="54" t="s">
        <v>415</v>
      </c>
      <c r="D12" s="53"/>
      <c r="E12" s="57"/>
      <c r="F12" s="56" t="s">
        <v>416</v>
      </c>
      <c r="G12" s="51"/>
      <c r="H12" s="52"/>
      <c r="K12" s="52"/>
    </row>
    <row r="13" spans="1:11">
      <c r="A13" s="53"/>
      <c r="B13" s="53" t="s">
        <v>414</v>
      </c>
      <c r="C13" s="54" t="s">
        <v>417</v>
      </c>
      <c r="D13" s="53"/>
      <c r="E13" s="57"/>
      <c r="F13" s="56" t="s">
        <v>418</v>
      </c>
      <c r="H13" s="52"/>
      <c r="I13" s="52"/>
      <c r="K13" s="52"/>
    </row>
    <row r="14" spans="1:11">
      <c r="A14" s="53"/>
      <c r="B14" s="53" t="s">
        <v>419</v>
      </c>
      <c r="C14" s="54" t="s">
        <v>6</v>
      </c>
      <c r="D14" s="53"/>
      <c r="E14" s="57"/>
      <c r="F14" s="58" t="s">
        <v>420</v>
      </c>
      <c r="G14" s="51"/>
      <c r="H14" s="52"/>
      <c r="K14" s="52"/>
    </row>
    <row r="15" spans="1:11">
      <c r="A15" s="53"/>
      <c r="B15" s="53" t="s">
        <v>419</v>
      </c>
      <c r="C15" s="54" t="s">
        <v>421</v>
      </c>
      <c r="D15" s="53"/>
      <c r="E15" s="57"/>
      <c r="F15" s="58" t="s">
        <v>422</v>
      </c>
      <c r="G15" s="51"/>
      <c r="H15" s="52"/>
      <c r="K15" s="52"/>
    </row>
    <row r="16" spans="1:11">
      <c r="A16" s="53"/>
      <c r="B16" s="53" t="s">
        <v>419</v>
      </c>
      <c r="C16" s="54" t="s">
        <v>7</v>
      </c>
      <c r="D16" s="53"/>
      <c r="E16" s="57"/>
      <c r="F16" s="58" t="s">
        <v>423</v>
      </c>
      <c r="G16" s="51"/>
      <c r="H16" s="52"/>
      <c r="K16" s="52"/>
    </row>
    <row r="17" spans="1:11">
      <c r="A17" s="53"/>
      <c r="B17" s="53" t="s">
        <v>424</v>
      </c>
      <c r="C17" s="54" t="s">
        <v>425</v>
      </c>
      <c r="D17" s="53"/>
      <c r="E17" s="57"/>
      <c r="F17" s="56" t="s">
        <v>426</v>
      </c>
      <c r="G17" s="51"/>
      <c r="H17" s="52"/>
      <c r="K17" s="52"/>
    </row>
    <row r="18" spans="1:11">
      <c r="A18" s="53"/>
      <c r="B18" s="53" t="s">
        <v>427</v>
      </c>
      <c r="C18" s="54" t="s">
        <v>428</v>
      </c>
      <c r="D18" s="53"/>
      <c r="E18" s="57"/>
      <c r="F18" s="64" t="s">
        <v>429</v>
      </c>
      <c r="G18" s="51"/>
      <c r="H18" s="52"/>
      <c r="K18" s="52"/>
    </row>
    <row r="19" spans="1:11">
      <c r="A19" s="53"/>
      <c r="B19" s="53" t="s">
        <v>430</v>
      </c>
      <c r="C19" s="54" t="s">
        <v>431</v>
      </c>
      <c r="D19" s="53"/>
      <c r="E19" s="57"/>
      <c r="F19" s="56" t="s">
        <v>10</v>
      </c>
      <c r="G19" s="51"/>
      <c r="H19" s="52"/>
      <c r="K19" s="52"/>
    </row>
    <row r="20" spans="1:11">
      <c r="A20" s="53"/>
      <c r="B20" s="53" t="s">
        <v>432</v>
      </c>
      <c r="C20" s="54" t="s">
        <v>433</v>
      </c>
      <c r="D20" s="53"/>
      <c r="E20" s="57"/>
      <c r="F20" s="56" t="s">
        <v>434</v>
      </c>
      <c r="G20" s="51"/>
      <c r="H20" s="52"/>
      <c r="K20" s="52"/>
    </row>
    <row r="21" spans="1:11">
      <c r="A21" s="53"/>
      <c r="B21" s="53" t="s">
        <v>432</v>
      </c>
      <c r="C21" s="54" t="s">
        <v>435</v>
      </c>
      <c r="D21" s="53"/>
      <c r="E21" s="57"/>
      <c r="F21" s="56" t="s">
        <v>436</v>
      </c>
      <c r="G21" s="51"/>
      <c r="H21" s="52"/>
      <c r="K21" s="52"/>
    </row>
    <row r="22" spans="1:11">
      <c r="A22" s="53"/>
      <c r="B22" s="53" t="s">
        <v>437</v>
      </c>
      <c r="C22" s="54" t="s">
        <v>438</v>
      </c>
      <c r="D22" s="53"/>
      <c r="E22" s="57"/>
      <c r="F22" s="56" t="s">
        <v>439</v>
      </c>
      <c r="G22" s="51"/>
      <c r="H22" s="52"/>
      <c r="K22" s="52"/>
    </row>
    <row r="23" spans="1:11">
      <c r="A23" s="53"/>
      <c r="B23" s="53" t="s">
        <v>437</v>
      </c>
      <c r="C23" s="54" t="s">
        <v>440</v>
      </c>
      <c r="D23" s="53"/>
      <c r="E23" s="57"/>
      <c r="F23" s="56" t="s">
        <v>441</v>
      </c>
      <c r="G23" s="51"/>
      <c r="H23" s="52"/>
      <c r="K23" s="52"/>
    </row>
    <row r="24" spans="1:11">
      <c r="A24" s="53"/>
      <c r="B24" s="53" t="s">
        <v>437</v>
      </c>
      <c r="C24" s="54" t="s">
        <v>442</v>
      </c>
      <c r="D24" s="53"/>
      <c r="E24" s="57"/>
      <c r="F24" s="56" t="s">
        <v>443</v>
      </c>
      <c r="G24" s="51"/>
      <c r="H24" s="52"/>
      <c r="K24" s="52"/>
    </row>
    <row r="25" spans="1:11">
      <c r="A25" s="53"/>
      <c r="B25" s="53" t="s">
        <v>437</v>
      </c>
      <c r="C25" s="54" t="s">
        <v>444</v>
      </c>
      <c r="D25" s="53"/>
      <c r="E25" s="57"/>
      <c r="F25" s="56" t="s">
        <v>445</v>
      </c>
      <c r="G25" s="51"/>
      <c r="H25" s="52"/>
      <c r="K25" s="52"/>
    </row>
    <row r="26" spans="1:11">
      <c r="A26" s="53"/>
      <c r="B26" s="53" t="s">
        <v>446</v>
      </c>
      <c r="C26" s="54" t="s">
        <v>447</v>
      </c>
      <c r="D26" s="53"/>
      <c r="E26" s="57"/>
      <c r="F26" s="56" t="s">
        <v>448</v>
      </c>
      <c r="G26" s="51"/>
      <c r="H26" s="52"/>
      <c r="K26" s="52"/>
    </row>
    <row r="27" spans="1:11">
      <c r="A27" s="53"/>
      <c r="B27" s="53" t="s">
        <v>449</v>
      </c>
      <c r="C27" s="54" t="s">
        <v>450</v>
      </c>
      <c r="D27" s="53"/>
      <c r="E27" s="57"/>
      <c r="F27" s="56"/>
      <c r="G27" s="51"/>
      <c r="H27" s="52"/>
      <c r="K27" s="52"/>
    </row>
    <row r="28" spans="1:11">
      <c r="A28" s="53"/>
      <c r="B28" s="53" t="s">
        <v>449</v>
      </c>
      <c r="C28" s="54" t="s">
        <v>451</v>
      </c>
      <c r="D28" s="53"/>
      <c r="E28" s="57"/>
      <c r="F28" s="56" t="s">
        <v>452</v>
      </c>
      <c r="G28" s="51"/>
      <c r="H28" s="52"/>
      <c r="K28" s="52"/>
    </row>
    <row r="29" spans="1:11">
      <c r="A29" s="53"/>
      <c r="B29" s="53" t="s">
        <v>453</v>
      </c>
      <c r="C29" s="54" t="s">
        <v>454</v>
      </c>
      <c r="D29" s="53"/>
      <c r="E29" s="57"/>
      <c r="F29" s="56" t="s">
        <v>455</v>
      </c>
      <c r="G29" s="51"/>
      <c r="H29" s="52"/>
      <c r="K29" s="52"/>
    </row>
    <row r="30" spans="1:11">
      <c r="A30" s="53"/>
      <c r="B30" s="57" t="s">
        <v>446</v>
      </c>
      <c r="C30" s="54" t="s">
        <v>512</v>
      </c>
      <c r="D30" s="53"/>
      <c r="E30" s="57"/>
      <c r="F30" s="56"/>
      <c r="G30" s="51"/>
      <c r="H30" s="52"/>
      <c r="K30" s="52"/>
    </row>
    <row r="31" spans="1:11" ht="28.5">
      <c r="A31" s="53"/>
      <c r="B31" s="57" t="s">
        <v>456</v>
      </c>
      <c r="C31" s="54" t="s">
        <v>457</v>
      </c>
      <c r="D31" s="53"/>
      <c r="E31" s="57"/>
      <c r="F31" s="56"/>
      <c r="G31" s="51"/>
      <c r="H31" s="52"/>
      <c r="K31" s="52"/>
    </row>
    <row r="32" spans="1:11">
      <c r="A32" s="53"/>
      <c r="B32" s="57" t="s">
        <v>456</v>
      </c>
      <c r="C32" s="54" t="s">
        <v>458</v>
      </c>
      <c r="D32" s="53"/>
      <c r="E32" s="57"/>
      <c r="F32" s="56"/>
      <c r="G32" s="51"/>
      <c r="H32" s="52"/>
      <c r="K32" s="52"/>
    </row>
    <row r="33" spans="1:11">
      <c r="A33" s="53"/>
      <c r="B33" s="57" t="s">
        <v>456</v>
      </c>
      <c r="C33" s="65" t="s">
        <v>653</v>
      </c>
      <c r="D33" s="53"/>
      <c r="E33" s="57"/>
      <c r="F33" s="56"/>
      <c r="G33" s="51"/>
      <c r="H33" s="52"/>
      <c r="K33" s="52"/>
    </row>
    <row r="34" spans="1:11">
      <c r="A34" s="53"/>
      <c r="B34" s="57"/>
      <c r="C34" s="54"/>
      <c r="D34" s="53"/>
      <c r="E34" s="57"/>
      <c r="F34" s="56"/>
      <c r="G34" s="51"/>
      <c r="H34" s="52"/>
      <c r="K34" s="52"/>
    </row>
    <row r="35" spans="1:11">
      <c r="A35" s="53"/>
      <c r="B35" s="57"/>
      <c r="C35" s="54"/>
      <c r="D35" s="53"/>
      <c r="E35" s="57"/>
      <c r="F35" s="56"/>
      <c r="G35" s="51"/>
      <c r="H35" s="52"/>
      <c r="K35" s="52"/>
    </row>
    <row r="36" spans="1:11">
      <c r="A36" s="53"/>
      <c r="B36" s="57"/>
      <c r="C36" s="54"/>
      <c r="D36" s="53"/>
      <c r="E36" s="57"/>
      <c r="F36" s="56"/>
      <c r="G36" s="51"/>
      <c r="H36" s="52"/>
      <c r="K36" s="52"/>
    </row>
    <row r="37" spans="1:11">
      <c r="A37" s="53"/>
      <c r="B37" s="57"/>
      <c r="C37" s="54"/>
      <c r="D37" s="53"/>
      <c r="E37" s="57"/>
      <c r="F37" s="56"/>
      <c r="G37" s="51"/>
      <c r="H37" s="52"/>
      <c r="K37" s="52"/>
    </row>
    <row r="38" spans="1:11">
      <c r="A38" s="53"/>
      <c r="B38" s="57"/>
      <c r="C38" s="54"/>
      <c r="D38" s="53"/>
      <c r="E38" s="57"/>
      <c r="F38" s="56"/>
      <c r="G38" s="51"/>
      <c r="H38" s="52"/>
      <c r="K38" s="52"/>
    </row>
    <row r="39" spans="1:11">
      <c r="A39" s="53"/>
      <c r="B39" s="57"/>
      <c r="C39" s="54"/>
      <c r="D39" s="53"/>
      <c r="E39" s="57"/>
      <c r="F39" s="56"/>
      <c r="G39" s="51"/>
      <c r="H39" s="52"/>
      <c r="K39" s="52"/>
    </row>
    <row r="40" spans="1:11">
      <c r="A40" s="59"/>
      <c r="B40" s="60"/>
      <c r="C40" s="61"/>
      <c r="D40" s="59"/>
      <c r="E40" s="57"/>
      <c r="F40" s="62"/>
      <c r="G40" s="51"/>
      <c r="H40" s="52"/>
      <c r="K40" s="52"/>
    </row>
    <row r="41" spans="1:11">
      <c r="C41" s="52"/>
      <c r="D41" s="52"/>
      <c r="E41" s="52"/>
      <c r="G41" s="51"/>
      <c r="H41" s="52"/>
      <c r="K41" s="52"/>
    </row>
    <row r="42" spans="1:11">
      <c r="G42" s="51"/>
      <c r="H42" s="52"/>
      <c r="K42" s="52"/>
    </row>
    <row r="43" spans="1:11">
      <c r="G43" s="51"/>
      <c r="H43" s="52"/>
      <c r="K43" s="52"/>
    </row>
    <row r="44" spans="1:11">
      <c r="G44" s="51"/>
      <c r="H44" s="52"/>
      <c r="K44" s="52"/>
    </row>
    <row r="45" spans="1:11">
      <c r="G45" s="51"/>
      <c r="H45" s="52"/>
      <c r="K45" s="52"/>
    </row>
    <row r="46" spans="1:11">
      <c r="G46" s="51"/>
      <c r="H46" s="52"/>
      <c r="K46" s="52"/>
    </row>
    <row r="47" spans="1:11">
      <c r="J47" s="52"/>
    </row>
    <row r="48" spans="1:11">
      <c r="J48" s="52"/>
    </row>
    <row r="49" spans="9:10">
      <c r="J49" s="52"/>
    </row>
    <row r="50" spans="9:10">
      <c r="J50" s="52"/>
    </row>
    <row r="51" spans="9:10">
      <c r="J51" s="52"/>
    </row>
    <row r="52" spans="9:10">
      <c r="J52" s="52"/>
    </row>
    <row r="53" spans="9:10">
      <c r="J53" s="52"/>
    </row>
    <row r="54" spans="9:10">
      <c r="J54" s="52"/>
    </row>
    <row r="55" spans="9:10">
      <c r="J55" s="52"/>
    </row>
    <row r="56" spans="9:10">
      <c r="I56" s="52" t="s">
        <v>4</v>
      </c>
      <c r="J56" s="52"/>
    </row>
  </sheetData>
  <phoneticPr fontId="2"/>
  <conditionalFormatting sqref="A2:F39 E33:E40">
    <cfRule type="expression" dxfId="2" priority="1">
      <formula>$D2="★"</formula>
    </cfRule>
    <cfRule type="expression" dxfId="1" priority="2">
      <formula>$D2="-"</formula>
    </cfRule>
    <cfRule type="expression" dxfId="0" priority="3">
      <formula>$D2="○"</formula>
    </cfRule>
  </conditionalFormatting>
  <dataValidations count="1">
    <dataValidation type="list" allowBlank="1" showInputMessage="1" showErrorMessage="1" sqref="D33:D40 D2:D32" xr:uid="{F10C0F55-3398-4BE0-9135-329E55CA8B3A}">
      <formula1>"★,○,-"</formula1>
    </dataValidation>
  </dataValidations>
  <hyperlinks>
    <hyperlink ref="F14" r:id="rId1" xr:uid="{D451292C-059E-4DB7-ADB9-0B89E5E77AC4}"/>
    <hyperlink ref="F15" r:id="rId2" xr:uid="{6C76F461-D259-4230-85DE-A0248E66C167}"/>
    <hyperlink ref="F16" r:id="rId3" xr:uid="{89FA033D-D512-4321-B98B-4869DCC4B977}"/>
  </hyperlinks>
  <pageMargins left="0.7" right="0.7" top="0.75" bottom="0.75" header="0.3" footer="0.3"/>
  <pageSetup paperSize="9" orientation="portrait"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rgb="FFFFFF00"/>
  </sheetPr>
  <dimension ref="A1:E11"/>
  <sheetViews>
    <sheetView workbookViewId="0">
      <selection activeCell="A5" sqref="A5"/>
    </sheetView>
  </sheetViews>
  <sheetFormatPr defaultRowHeight="11.25"/>
  <cols>
    <col min="1" max="1" width="12.1640625" style="8" bestFit="1" customWidth="1"/>
    <col min="2" max="2" width="13.33203125" style="8" bestFit="1" customWidth="1"/>
    <col min="3" max="3" width="18" style="8" bestFit="1" customWidth="1"/>
    <col min="4" max="4" width="40" style="8" customWidth="1"/>
    <col min="5" max="5" width="64.5" style="8" customWidth="1"/>
    <col min="6" max="16384" width="9.33203125" style="8"/>
  </cols>
  <sheetData>
    <row r="1" spans="1:5">
      <c r="A1" s="95" t="s">
        <v>830</v>
      </c>
      <c r="B1" s="96" t="s">
        <v>831</v>
      </c>
      <c r="C1" s="96" t="s">
        <v>832</v>
      </c>
      <c r="D1" s="96" t="s">
        <v>833</v>
      </c>
      <c r="E1" s="96" t="s">
        <v>834</v>
      </c>
    </row>
    <row r="2" spans="1:5" ht="33.75">
      <c r="A2" s="97" t="s">
        <v>835</v>
      </c>
      <c r="B2" s="97" t="s">
        <v>836</v>
      </c>
      <c r="C2" s="97"/>
      <c r="D2" s="97"/>
      <c r="E2" s="97"/>
    </row>
    <row r="3" spans="1:5" ht="78.75">
      <c r="A3" s="97" t="s">
        <v>109</v>
      </c>
      <c r="B3" s="97" t="s">
        <v>837</v>
      </c>
      <c r="C3" s="97"/>
      <c r="D3" s="98" t="s">
        <v>838</v>
      </c>
      <c r="E3" s="98" t="s">
        <v>839</v>
      </c>
    </row>
    <row r="4" spans="1:5" ht="112.5">
      <c r="A4" s="97" t="s">
        <v>840</v>
      </c>
      <c r="B4" s="97" t="s">
        <v>841</v>
      </c>
      <c r="C4" s="97" t="s">
        <v>842</v>
      </c>
      <c r="D4" s="97" t="s">
        <v>843</v>
      </c>
      <c r="E4" s="98" t="s">
        <v>844</v>
      </c>
    </row>
    <row r="5" spans="1:5">
      <c r="A5" s="97" t="s">
        <v>845</v>
      </c>
      <c r="B5" s="97" t="s">
        <v>841</v>
      </c>
      <c r="C5" s="97" t="s">
        <v>846</v>
      </c>
      <c r="D5" s="98" t="s">
        <v>847</v>
      </c>
      <c r="E5" s="98" t="s">
        <v>848</v>
      </c>
    </row>
    <row r="6" spans="1:5">
      <c r="A6" s="97" t="s">
        <v>106</v>
      </c>
      <c r="B6" s="97" t="s">
        <v>849</v>
      </c>
      <c r="C6" s="97"/>
      <c r="D6" s="97"/>
      <c r="E6" s="97"/>
    </row>
    <row r="7" spans="1:5">
      <c r="A7" s="97" t="s">
        <v>850</v>
      </c>
      <c r="B7" s="97" t="s">
        <v>851</v>
      </c>
      <c r="C7" s="97"/>
      <c r="D7" s="97"/>
      <c r="E7" s="97"/>
    </row>
    <row r="9" spans="1:5">
      <c r="A9" s="8" t="s">
        <v>852</v>
      </c>
    </row>
    <row r="10" spans="1:5">
      <c r="A10" s="8" t="s">
        <v>853</v>
      </c>
    </row>
    <row r="11" spans="1:5">
      <c r="A11" s="8" t="s">
        <v>854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sc_setting</vt:lpstr>
      <vt:lpstr>sc_prg</vt:lpstr>
      <vt:lpstr>sc_other</vt:lpstr>
      <vt:lpstr>symlink</vt:lpstr>
      <vt:lpstr>linux環境構築</vt:lpstr>
      <vt:lpstr>セットアップ事項(private)</vt:lpstr>
      <vt:lpstr>セットアップ事項(work)</vt:lpstr>
      <vt:lpstr>検討→</vt:lpstr>
      <vt:lpstr>CloudStrg検討</vt:lpstr>
      <vt:lpstr>PCバックアップ検討</vt:lpstr>
      <vt:lpstr>script整理</vt:lpstr>
      <vt:lpstr>PCバックアップPrg整理</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2023-11-01T05:51:21Z</dcterms:modified>
</cp:coreProperties>
</file>