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2DA500F1-005F-47FD-998E-632E809400BD}" xr6:coauthVersionLast="47" xr6:coauthVersionMax="47" xr10:uidLastSave="{00000000-0000-0000-0000-000000000000}"/>
  <bookViews>
    <workbookView xWindow="-32385" yWindow="630" windowWidth="32385" windowHeight="40695" activeTab="2"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33" i="20" l="1"/>
  <c r="AH133" i="20"/>
  <c r="AG133" i="20"/>
  <c r="AF133" i="20"/>
  <c r="AE133" i="20"/>
  <c r="AD133" i="20"/>
  <c r="AC133" i="20"/>
  <c r="AA133" i="20"/>
  <c r="Z133" i="20"/>
  <c r="Y133" i="20"/>
  <c r="X133" i="20"/>
  <c r="W133" i="20"/>
  <c r="S133" i="20"/>
  <c r="R133" i="20"/>
  <c r="D57" i="14"/>
  <c r="D26" i="14"/>
  <c r="D25" i="14"/>
  <c r="D24" i="14"/>
  <c r="D23" i="14"/>
  <c r="D22" i="14"/>
  <c r="AI206" i="20" l="1"/>
  <c r="AH206" i="20"/>
  <c r="AG206" i="20"/>
  <c r="AF206" i="20"/>
  <c r="AE206" i="20"/>
  <c r="AD206" i="20"/>
  <c r="AC206" i="20"/>
  <c r="AA206" i="20"/>
  <c r="Z206" i="20"/>
  <c r="Y206" i="20"/>
  <c r="X206" i="20"/>
  <c r="W206" i="20"/>
  <c r="V206" i="20"/>
  <c r="T206" i="20"/>
  <c r="R206" i="20"/>
  <c r="AI124" i="20"/>
  <c r="AH124" i="20"/>
  <c r="AG124" i="20"/>
  <c r="AF124" i="20"/>
  <c r="AE124" i="20"/>
  <c r="AD124" i="20"/>
  <c r="AC124" i="20"/>
  <c r="AA124" i="20"/>
  <c r="Z124" i="20"/>
  <c r="Y124" i="20"/>
  <c r="X124" i="20"/>
  <c r="W124" i="20"/>
  <c r="R124" i="20"/>
  <c r="AI132" i="20"/>
  <c r="AH132" i="20"/>
  <c r="AG132" i="20"/>
  <c r="AF132" i="20"/>
  <c r="AE132" i="20"/>
  <c r="AD132" i="20"/>
  <c r="AC132" i="20"/>
  <c r="AA132" i="20"/>
  <c r="Z132" i="20"/>
  <c r="Y132" i="20"/>
  <c r="X132" i="20"/>
  <c r="W132" i="20"/>
  <c r="R132" i="20"/>
  <c r="AI205" i="20"/>
  <c r="AH205" i="20"/>
  <c r="AG205" i="20"/>
  <c r="AF205" i="20"/>
  <c r="AE205" i="20"/>
  <c r="AD205" i="20"/>
  <c r="AC205" i="20"/>
  <c r="AA205" i="20"/>
  <c r="Z205" i="20"/>
  <c r="Y205" i="20"/>
  <c r="X205" i="20"/>
  <c r="W205" i="20" s="1"/>
  <c r="R205" i="20"/>
  <c r="AI131" i="20"/>
  <c r="AH131" i="20"/>
  <c r="AG131" i="20"/>
  <c r="AF131" i="20"/>
  <c r="AE131" i="20"/>
  <c r="AD131" i="20"/>
  <c r="AC131" i="20"/>
  <c r="AA131" i="20"/>
  <c r="Z131" i="20"/>
  <c r="Y131" i="20"/>
  <c r="X131" i="20"/>
  <c r="W131" i="20"/>
  <c r="R131" i="20"/>
  <c r="AI123" i="20"/>
  <c r="AH123" i="20"/>
  <c r="AG123" i="20"/>
  <c r="AF123" i="20"/>
  <c r="AE123" i="20"/>
  <c r="AD123" i="20"/>
  <c r="AC123" i="20"/>
  <c r="AA123" i="20"/>
  <c r="Z123" i="20"/>
  <c r="Y123" i="20"/>
  <c r="X123" i="20"/>
  <c r="W123" i="20"/>
  <c r="R123"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30" i="20"/>
  <c r="AH130" i="20"/>
  <c r="AG130" i="20"/>
  <c r="AF130" i="20"/>
  <c r="AE130" i="20"/>
  <c r="AD130" i="20"/>
  <c r="AC130" i="20"/>
  <c r="AA130" i="20"/>
  <c r="Z130" i="20"/>
  <c r="Y130" i="20"/>
  <c r="X130" i="20"/>
  <c r="W130" i="20"/>
  <c r="R130" i="20"/>
  <c r="AI196" i="20"/>
  <c r="AH196" i="20"/>
  <c r="AG196" i="20"/>
  <c r="AF196" i="20"/>
  <c r="AE196" i="20"/>
  <c r="AC196" i="20"/>
  <c r="Z196" i="20"/>
  <c r="Y196" i="20"/>
  <c r="X196" i="20"/>
  <c r="W196" i="20" s="1"/>
  <c r="V196" i="20"/>
  <c r="T196" i="20"/>
  <c r="R196" i="20"/>
  <c r="AI195" i="20"/>
  <c r="AH195" i="20"/>
  <c r="AG195" i="20"/>
  <c r="AF195" i="20"/>
  <c r="AE195" i="20"/>
  <c r="AC195" i="20"/>
  <c r="Z195" i="20"/>
  <c r="Y195" i="20"/>
  <c r="X195" i="20"/>
  <c r="W195" i="20"/>
  <c r="V195" i="20"/>
  <c r="T195" i="20"/>
  <c r="R195" i="20"/>
  <c r="D88" i="14"/>
  <c r="AH208" i="20"/>
  <c r="AG208" i="20"/>
  <c r="AH207" i="20"/>
  <c r="AG207" i="20"/>
  <c r="AH121" i="20"/>
  <c r="AG121" i="20"/>
  <c r="AH213" i="20"/>
  <c r="AG213" i="20"/>
  <c r="AH119" i="20"/>
  <c r="AG119" i="20"/>
  <c r="AH204" i="20"/>
  <c r="AG204" i="20"/>
  <c r="AH120" i="20"/>
  <c r="AG120" i="20"/>
  <c r="AH202" i="20"/>
  <c r="AG202" i="20"/>
  <c r="AH201" i="20"/>
  <c r="AG201" i="20"/>
  <c r="AH200" i="20"/>
  <c r="AG200" i="20"/>
  <c r="AH199" i="20"/>
  <c r="AG199" i="20"/>
  <c r="AH198" i="20"/>
  <c r="AG198" i="20"/>
  <c r="AH197" i="20"/>
  <c r="AG197"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216" i="20"/>
  <c r="AG216" i="20"/>
  <c r="AH129" i="20"/>
  <c r="AG129" i="20"/>
  <c r="AH128" i="20"/>
  <c r="AG128" i="20"/>
  <c r="AH127" i="20"/>
  <c r="AG127" i="20"/>
  <c r="AH212" i="20"/>
  <c r="AG212" i="20"/>
  <c r="AH211" i="20"/>
  <c r="AG211" i="20"/>
  <c r="AH126" i="20"/>
  <c r="AG126" i="20"/>
  <c r="AH125" i="20"/>
  <c r="AG125"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3" i="20"/>
  <c r="AG203" i="20"/>
  <c r="AI119" i="20"/>
  <c r="AF119" i="20"/>
  <c r="AE119" i="20"/>
  <c r="AD119" i="20"/>
  <c r="AC119" i="20"/>
  <c r="AA119" i="20"/>
  <c r="Z119" i="20"/>
  <c r="Y119" i="20"/>
  <c r="X119" i="20"/>
  <c r="W119" i="20"/>
  <c r="R119" i="20"/>
  <c r="AI204" i="20"/>
  <c r="AF204" i="20"/>
  <c r="AE204" i="20" s="1"/>
  <c r="AD204" i="20"/>
  <c r="AC204" i="20"/>
  <c r="AA204" i="20"/>
  <c r="Z204" i="20"/>
  <c r="Y204" i="20"/>
  <c r="X204" i="20"/>
  <c r="W204" i="20"/>
  <c r="V204" i="20"/>
  <c r="T204" i="20"/>
  <c r="R204" i="20"/>
  <c r="AI120" i="20"/>
  <c r="AF120" i="20"/>
  <c r="AE120" i="20"/>
  <c r="AD120" i="20"/>
  <c r="AC120" i="20"/>
  <c r="AA120" i="20"/>
  <c r="Z120" i="20"/>
  <c r="Y120" i="20"/>
  <c r="X120" i="20"/>
  <c r="W120" i="20"/>
  <c r="R120" i="20"/>
  <c r="AI203" i="20"/>
  <c r="AF203" i="20"/>
  <c r="AE203" i="20" s="1"/>
  <c r="AD203" i="20"/>
  <c r="AC203" i="20"/>
  <c r="AA203" i="20"/>
  <c r="Z203" i="20"/>
  <c r="Y203" i="20"/>
  <c r="X203" i="20"/>
  <c r="W203" i="20"/>
  <c r="V203" i="20"/>
  <c r="T203" i="20"/>
  <c r="R203" i="20"/>
  <c r="AI202" i="20"/>
  <c r="AF202" i="20"/>
  <c r="AE202" i="20"/>
  <c r="AD202" i="20"/>
  <c r="AC202" i="20"/>
  <c r="AA202" i="20"/>
  <c r="Z202" i="20"/>
  <c r="Y202" i="20"/>
  <c r="X202" i="20"/>
  <c r="W202" i="20"/>
  <c r="V202" i="20"/>
  <c r="T202" i="20"/>
  <c r="R202" i="20"/>
  <c r="AI201" i="20"/>
  <c r="AF201" i="20"/>
  <c r="AE201" i="20"/>
  <c r="AD201" i="20"/>
  <c r="AC201" i="20"/>
  <c r="AA201" i="20"/>
  <c r="Z201" i="20"/>
  <c r="Y201" i="20"/>
  <c r="X201" i="20"/>
  <c r="W201" i="20"/>
  <c r="V201" i="20"/>
  <c r="T201" i="20"/>
  <c r="R201" i="20"/>
  <c r="AI200" i="20"/>
  <c r="AF200" i="20"/>
  <c r="AE200" i="20"/>
  <c r="AD200" i="20"/>
  <c r="AC200" i="20"/>
  <c r="AA200" i="20"/>
  <c r="Z200" i="20"/>
  <c r="Y200" i="20"/>
  <c r="X200" i="20"/>
  <c r="W200" i="20"/>
  <c r="V200" i="20"/>
  <c r="T200" i="20"/>
  <c r="R200" i="20"/>
  <c r="AI199" i="20"/>
  <c r="AF199" i="20"/>
  <c r="AE199" i="20"/>
  <c r="AD199" i="20"/>
  <c r="AC199" i="20"/>
  <c r="AA199" i="20"/>
  <c r="Z199" i="20"/>
  <c r="Y199" i="20"/>
  <c r="X199" i="20"/>
  <c r="W199" i="20" s="1"/>
  <c r="R199"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E16" i="20"/>
  <c r="I53" i="4"/>
  <c r="J53" i="4"/>
  <c r="E86" i="20"/>
  <c r="K33" i="4" l="1"/>
  <c r="L33" i="4"/>
  <c r="K34" i="4"/>
  <c r="L34" i="4"/>
  <c r="AI117" i="20"/>
  <c r="AI144" i="20"/>
  <c r="AI216" i="20"/>
  <c r="AI143" i="20"/>
  <c r="AI198" i="20"/>
  <c r="AI197" i="20"/>
  <c r="AI194" i="20"/>
  <c r="AI193"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2" i="20"/>
  <c r="AI141" i="20"/>
  <c r="AI140" i="20"/>
  <c r="AI139" i="20"/>
  <c r="AI138" i="20"/>
  <c r="AI137" i="20"/>
  <c r="AI136" i="20"/>
  <c r="AI134" i="20"/>
  <c r="AI129" i="20"/>
  <c r="AI128" i="20"/>
  <c r="AI127" i="20"/>
  <c r="AI212" i="20"/>
  <c r="AI211" i="20"/>
  <c r="AI126" i="20"/>
  <c r="AI125"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5" i="20"/>
  <c r="AE144" i="20"/>
  <c r="AE216" i="20"/>
  <c r="AE143" i="20"/>
  <c r="AE197" i="20"/>
  <c r="AE194" i="20"/>
  <c r="AE193" i="20"/>
  <c r="AE192" i="20"/>
  <c r="AE190"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2" i="20"/>
  <c r="AE141" i="20"/>
  <c r="AE140" i="20"/>
  <c r="AE139" i="20"/>
  <c r="AE138" i="20"/>
  <c r="AE137" i="20"/>
  <c r="AE136" i="20"/>
  <c r="AE129" i="20"/>
  <c r="AE128" i="20"/>
  <c r="AE127" i="20"/>
  <c r="AE212" i="20"/>
  <c r="AE211" i="20"/>
  <c r="AE126" i="20"/>
  <c r="AE125"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5" i="20"/>
  <c r="AA144" i="20"/>
  <c r="AA216" i="20"/>
  <c r="AA143" i="20"/>
  <c r="AA198" i="20"/>
  <c r="AA197" i="20"/>
  <c r="AA194" i="20"/>
  <c r="AA193" i="20"/>
  <c r="AA192" i="20"/>
  <c r="AA191" i="20"/>
  <c r="AA190" i="20"/>
  <c r="AA189" i="20"/>
  <c r="AA188" i="20"/>
  <c r="AA187" i="20"/>
  <c r="AA186" i="20"/>
  <c r="AA185" i="20"/>
  <c r="AA184" i="20"/>
  <c r="AA183" i="20"/>
  <c r="AA182" i="20"/>
  <c r="AA181" i="20"/>
  <c r="AA177" i="20"/>
  <c r="AA174" i="20"/>
  <c r="AA173" i="20"/>
  <c r="AA172" i="20"/>
  <c r="AA171" i="20"/>
  <c r="AA169" i="20"/>
  <c r="AA168" i="20"/>
  <c r="AA167" i="20"/>
  <c r="AA166" i="20"/>
  <c r="AA165" i="20"/>
  <c r="AA164" i="20"/>
  <c r="AA163" i="20"/>
  <c r="AA162" i="20"/>
  <c r="AA160" i="20"/>
  <c r="AA156" i="20"/>
  <c r="AA155" i="20"/>
  <c r="AA154" i="20"/>
  <c r="AA153" i="20"/>
  <c r="AA152" i="20"/>
  <c r="AA151" i="20"/>
  <c r="AA145" i="20"/>
  <c r="AA142" i="20"/>
  <c r="AA141" i="20"/>
  <c r="AA140" i="20"/>
  <c r="AA139" i="20"/>
  <c r="AA138" i="20"/>
  <c r="AA137" i="20"/>
  <c r="AA136" i="20"/>
  <c r="AA134" i="20"/>
  <c r="AA129" i="20"/>
  <c r="AA128" i="20"/>
  <c r="AA127" i="20"/>
  <c r="AA212" i="20"/>
  <c r="AA211" i="20"/>
  <c r="AA126" i="20"/>
  <c r="AA125"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8" i="20"/>
  <c r="T197" i="20"/>
  <c r="T194" i="20"/>
  <c r="T193"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W117" i="20"/>
  <c r="W216" i="20"/>
  <c r="W198" i="20"/>
  <c r="W197" i="20"/>
  <c r="W191" i="20"/>
  <c r="W190" i="20"/>
  <c r="W189" i="20"/>
  <c r="W188" i="20"/>
  <c r="W184"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2" i="20"/>
  <c r="W141" i="20"/>
  <c r="W140" i="20"/>
  <c r="W139" i="20"/>
  <c r="W138" i="20"/>
  <c r="W137" i="20"/>
  <c r="W136" i="20"/>
  <c r="W134" i="20"/>
  <c r="W129" i="20"/>
  <c r="W128" i="20"/>
  <c r="W127" i="20"/>
  <c r="W212" i="20"/>
  <c r="W211" i="20"/>
  <c r="W126" i="20"/>
  <c r="W125"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4" i="20"/>
  <c r="Y216" i="20"/>
  <c r="Y143" i="20"/>
  <c r="Y198" i="20"/>
  <c r="Y197" i="20"/>
  <c r="Y194" i="20"/>
  <c r="Y193"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2" i="20"/>
  <c r="Y141" i="20"/>
  <c r="Y140" i="20"/>
  <c r="Y139" i="20"/>
  <c r="Y138" i="20"/>
  <c r="Y137" i="20"/>
  <c r="Y136" i="20"/>
  <c r="Y134" i="20"/>
  <c r="Y129" i="20"/>
  <c r="Y128" i="20"/>
  <c r="Y127" i="20"/>
  <c r="Y212" i="20"/>
  <c r="Y211" i="20"/>
  <c r="Y126" i="20"/>
  <c r="Y125"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5" i="20"/>
  <c r="Y135"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45" i="4"/>
  <c r="I24" i="4"/>
  <c r="I16" i="4"/>
  <c r="I41" i="4"/>
  <c r="I60" i="4"/>
  <c r="I26" i="4"/>
  <c r="I49" i="4"/>
  <c r="J30" i="4"/>
  <c r="J27" i="4"/>
  <c r="J23" i="4"/>
  <c r="I39" i="4"/>
  <c r="I19" i="4"/>
  <c r="I59" i="4"/>
  <c r="I18" i="4"/>
  <c r="J55" i="4"/>
  <c r="I14" i="4"/>
  <c r="I56" i="4"/>
  <c r="J56" i="4"/>
  <c r="I27" i="4"/>
  <c r="I61" i="4"/>
  <c r="I33" i="4"/>
  <c r="J59" i="4"/>
  <c r="I48" i="4"/>
  <c r="I15" i="4"/>
  <c r="I36" i="4"/>
  <c r="J28" i="4"/>
  <c r="I32" i="4"/>
  <c r="I35" i="4"/>
  <c r="I52" i="4"/>
  <c r="J24" i="4"/>
  <c r="I42" i="4"/>
  <c r="J26" i="4"/>
  <c r="I22" i="4"/>
  <c r="J33" i="4"/>
  <c r="J58" i="4"/>
  <c r="J31" i="4"/>
  <c r="I54" i="4"/>
  <c r="I62" i="4"/>
  <c r="I46" i="4"/>
  <c r="I30" i="4"/>
  <c r="I38" i="4"/>
  <c r="I31" i="4"/>
  <c r="I21" i="4"/>
  <c r="I37" i="4"/>
  <c r="I44" i="4"/>
  <c r="I12" i="4"/>
  <c r="J29" i="4"/>
  <c r="J34" i="4"/>
  <c r="I20" i="4"/>
  <c r="I58" i="4"/>
  <c r="I28" i="4"/>
  <c r="I55" i="4"/>
  <c r="J36" i="4"/>
  <c r="J57" i="4"/>
  <c r="J37" i="4"/>
  <c r="I23" i="4"/>
  <c r="I29" i="4"/>
  <c r="I34" i="4"/>
  <c r="J32" i="4"/>
  <c r="I47" i="4"/>
  <c r="I57" i="4"/>
  <c r="I13" i="4"/>
  <c r="J35" i="4"/>
  <c r="I25" i="4"/>
  <c r="J25" i="4"/>
  <c r="J19" i="4"/>
  <c r="J22" i="4"/>
  <c r="I40"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4" i="20"/>
  <c r="Z216" i="20"/>
  <c r="Z143" i="20"/>
  <c r="Z116" i="20"/>
  <c r="Z198" i="20"/>
  <c r="Z197" i="20"/>
  <c r="Z194" i="20"/>
  <c r="Z193"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2" i="20"/>
  <c r="Z141" i="20"/>
  <c r="Z140" i="20"/>
  <c r="Z139" i="20"/>
  <c r="Z138" i="20"/>
  <c r="Z137" i="20"/>
  <c r="Z136" i="20"/>
  <c r="Z135" i="20"/>
  <c r="Z134" i="20"/>
  <c r="Z129" i="20"/>
  <c r="Z128" i="20"/>
  <c r="Z127" i="20"/>
  <c r="Z212" i="20"/>
  <c r="Z211" i="20"/>
  <c r="Z126" i="20"/>
  <c r="Z125"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4" i="20"/>
  <c r="W144" i="20" s="1"/>
  <c r="X216" i="20"/>
  <c r="X143" i="20"/>
  <c r="W143" i="20" s="1"/>
  <c r="X116" i="20"/>
  <c r="X198" i="20"/>
  <c r="X197" i="20"/>
  <c r="X194" i="20"/>
  <c r="W194" i="20" s="1"/>
  <c r="X193" i="20"/>
  <c r="W193" i="20" s="1"/>
  <c r="X192" i="20"/>
  <c r="W192" i="20" s="1"/>
  <c r="X191" i="20"/>
  <c r="X190" i="20"/>
  <c r="X189" i="20"/>
  <c r="X188" i="20"/>
  <c r="X187" i="20"/>
  <c r="W187" i="20" s="1"/>
  <c r="X186" i="20"/>
  <c r="W186" i="20" s="1"/>
  <c r="X185" i="20"/>
  <c r="W185" i="20" s="1"/>
  <c r="X184" i="20"/>
  <c r="X183" i="20"/>
  <c r="W183" i="20" s="1"/>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2" i="20"/>
  <c r="X141" i="20"/>
  <c r="X140" i="20"/>
  <c r="X139" i="20"/>
  <c r="X138" i="20"/>
  <c r="X137" i="20"/>
  <c r="X136" i="20"/>
  <c r="X135" i="20"/>
  <c r="X134" i="20"/>
  <c r="X129" i="20"/>
  <c r="X128" i="20"/>
  <c r="X127" i="20"/>
  <c r="X212" i="20"/>
  <c r="X211" i="20"/>
  <c r="X126" i="20"/>
  <c r="X125"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4" i="20"/>
  <c r="AF216" i="20"/>
  <c r="AF143" i="20"/>
  <c r="AF116" i="20"/>
  <c r="AF198" i="20"/>
  <c r="AF197" i="20"/>
  <c r="AF142" i="20"/>
  <c r="AF141" i="20"/>
  <c r="AF140" i="20"/>
  <c r="AF194" i="20"/>
  <c r="AF193"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39" i="20"/>
  <c r="AF138" i="20"/>
  <c r="AF137" i="20"/>
  <c r="AF136" i="20"/>
  <c r="AF135" i="20"/>
  <c r="AF134" i="20"/>
  <c r="AF129" i="20"/>
  <c r="AF128" i="20"/>
  <c r="AF127" i="20"/>
  <c r="AF212" i="20"/>
  <c r="AF211" i="20"/>
  <c r="AF126" i="20"/>
  <c r="AF125"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4" i="20"/>
  <c r="AD216" i="20"/>
  <c r="AD143" i="20"/>
  <c r="AD116" i="20"/>
  <c r="AD198" i="20"/>
  <c r="AD197" i="20"/>
  <c r="AD142" i="20"/>
  <c r="AD141" i="20"/>
  <c r="AD140" i="20"/>
  <c r="AD194" i="20"/>
  <c r="AD193" i="20"/>
  <c r="AD192" i="20"/>
  <c r="AD191" i="20"/>
  <c r="AD190" i="20"/>
  <c r="AD189" i="20"/>
  <c r="AD188" i="20"/>
  <c r="AD187" i="20"/>
  <c r="AD186" i="20"/>
  <c r="AD185" i="20"/>
  <c r="AD184" i="20"/>
  <c r="AD183" i="20"/>
  <c r="AD182" i="20"/>
  <c r="AD181" i="20"/>
  <c r="AD177" i="20"/>
  <c r="AD174" i="20"/>
  <c r="AD173" i="20"/>
  <c r="AD172" i="20"/>
  <c r="AD171" i="20"/>
  <c r="AD169" i="20"/>
  <c r="AD168" i="20"/>
  <c r="AD167" i="20"/>
  <c r="AD166" i="20"/>
  <c r="AD165" i="20"/>
  <c r="AD164" i="20"/>
  <c r="AD163" i="20"/>
  <c r="AD162" i="20"/>
  <c r="AD160" i="20"/>
  <c r="AD156" i="20"/>
  <c r="AD155" i="20"/>
  <c r="AD154" i="20"/>
  <c r="AD153" i="20"/>
  <c r="AD152" i="20"/>
  <c r="AD151" i="20"/>
  <c r="AD145" i="20"/>
  <c r="AD139" i="20"/>
  <c r="AD138" i="20"/>
  <c r="AD137" i="20"/>
  <c r="AD136" i="20"/>
  <c r="AD134" i="20"/>
  <c r="AD129" i="20"/>
  <c r="AD128" i="20"/>
  <c r="AD127" i="20"/>
  <c r="AD212" i="20"/>
  <c r="AD211" i="20"/>
  <c r="AD126" i="20"/>
  <c r="AD125"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8" i="20"/>
  <c r="V197" i="20"/>
  <c r="V194" i="20"/>
  <c r="V193"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AC117" i="20"/>
  <c r="AC144" i="20"/>
  <c r="AC216" i="20"/>
  <c r="AC143" i="20"/>
  <c r="AC116" i="20"/>
  <c r="AC198" i="20"/>
  <c r="AC197" i="20"/>
  <c r="AC142" i="20"/>
  <c r="AC141" i="20"/>
  <c r="AC140" i="20"/>
  <c r="AC194" i="20"/>
  <c r="AC193" i="20"/>
  <c r="AC192" i="20"/>
  <c r="AC191" i="20"/>
  <c r="AC190" i="20"/>
  <c r="AC189" i="20"/>
  <c r="AC188" i="20"/>
  <c r="AC187" i="20"/>
  <c r="AC186" i="20"/>
  <c r="AC185" i="20"/>
  <c r="AC184" i="20"/>
  <c r="AC183" i="20"/>
  <c r="AC182" i="20"/>
  <c r="AC181" i="20"/>
  <c r="AC180" i="20"/>
  <c r="AC179" i="20"/>
  <c r="AC178" i="20"/>
  <c r="AC177" i="20"/>
  <c r="AC176"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39" i="20"/>
  <c r="AC138" i="20"/>
  <c r="AC137" i="20"/>
  <c r="AC136" i="20"/>
  <c r="AC135" i="20"/>
  <c r="AC134" i="20"/>
  <c r="AC129" i="20"/>
  <c r="AC128" i="20"/>
  <c r="AC127" i="20"/>
  <c r="AC212" i="20"/>
  <c r="AC211" i="20"/>
  <c r="AC126" i="20"/>
  <c r="AC125"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5" i="20"/>
  <c r="O6" i="8"/>
  <c r="O5" i="8"/>
  <c r="O4" i="8"/>
  <c r="R117" i="20"/>
  <c r="R144" i="20"/>
  <c r="R216" i="20"/>
  <c r="R143" i="20"/>
  <c r="R116" i="20"/>
  <c r="R198" i="20"/>
  <c r="R197" i="20"/>
  <c r="R142" i="20"/>
  <c r="R141" i="20"/>
  <c r="R140" i="20"/>
  <c r="R194" i="20"/>
  <c r="R193"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6" i="20"/>
  <c r="R168" i="20"/>
  <c r="R167" i="20"/>
  <c r="R165" i="20"/>
  <c r="R156" i="20"/>
  <c r="R155" i="20"/>
  <c r="R154" i="20"/>
  <c r="R164" i="20"/>
  <c r="R163" i="20"/>
  <c r="R162" i="20"/>
  <c r="R160" i="20"/>
  <c r="R159" i="20"/>
  <c r="R158" i="20"/>
  <c r="R157" i="20"/>
  <c r="R153" i="20"/>
  <c r="R152" i="20"/>
  <c r="R151" i="20"/>
  <c r="R161" i="20"/>
  <c r="R150" i="20"/>
  <c r="R149" i="20"/>
  <c r="R148" i="20"/>
  <c r="R147" i="20"/>
  <c r="R146" i="20"/>
  <c r="R145" i="20"/>
  <c r="R139" i="20"/>
  <c r="R138" i="20"/>
  <c r="R137" i="20"/>
  <c r="R136" i="20"/>
  <c r="R135" i="20"/>
  <c r="R134" i="20"/>
  <c r="R129" i="20"/>
  <c r="R128" i="20"/>
  <c r="R127" i="20"/>
  <c r="R212" i="20"/>
  <c r="R211" i="20"/>
  <c r="R126" i="20"/>
  <c r="R125"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8" i="20" l="1"/>
  <c r="S184" i="20"/>
  <c r="S172" i="20"/>
  <c r="S160" i="20"/>
  <c r="S148" i="20"/>
  <c r="S136" i="20"/>
  <c r="S214" i="20"/>
  <c r="S107" i="20"/>
  <c r="S95" i="20"/>
  <c r="S83" i="20"/>
  <c r="S71" i="20"/>
  <c r="S58" i="20"/>
  <c r="S46" i="20"/>
  <c r="S34" i="20"/>
  <c r="S22" i="20"/>
  <c r="S120" i="20"/>
  <c r="S45" i="20"/>
  <c r="S21" i="20"/>
  <c r="S208" i="20"/>
  <c r="S197" i="20"/>
  <c r="S183" i="20"/>
  <c r="S171" i="20"/>
  <c r="S159" i="20"/>
  <c r="S147" i="20"/>
  <c r="S135" i="20"/>
  <c r="S118" i="20"/>
  <c r="S106" i="20"/>
  <c r="S94" i="20"/>
  <c r="S82" i="20"/>
  <c r="S70" i="20"/>
  <c r="S57" i="20"/>
  <c r="S33" i="20"/>
  <c r="U206" i="20"/>
  <c r="S207" i="20"/>
  <c r="S194" i="20"/>
  <c r="S182" i="20"/>
  <c r="S170" i="20"/>
  <c r="S158" i="20"/>
  <c r="S146" i="20"/>
  <c r="S134" i="20"/>
  <c r="S117" i="20"/>
  <c r="S105" i="20"/>
  <c r="S93" i="20"/>
  <c r="S81" i="20"/>
  <c r="S69" i="20"/>
  <c r="S56" i="20"/>
  <c r="S44" i="20"/>
  <c r="S32" i="20"/>
  <c r="S20" i="20"/>
  <c r="U207" i="20"/>
  <c r="S121" i="20"/>
  <c r="S193" i="20"/>
  <c r="S181" i="20"/>
  <c r="S169" i="20"/>
  <c r="S157" i="20"/>
  <c r="S145" i="20"/>
  <c r="S216" i="20"/>
  <c r="S116" i="20"/>
  <c r="S104" i="20"/>
  <c r="S92" i="20"/>
  <c r="S80" i="20"/>
  <c r="S68" i="20"/>
  <c r="S55" i="20"/>
  <c r="S43" i="20"/>
  <c r="S31" i="20"/>
  <c r="S19" i="20"/>
  <c r="S206" i="20"/>
  <c r="S205" i="20"/>
  <c r="S123" i="20"/>
  <c r="S62" i="20"/>
  <c r="S196" i="20"/>
  <c r="S213" i="20"/>
  <c r="S192" i="20"/>
  <c r="S180" i="20"/>
  <c r="S168" i="20"/>
  <c r="S156" i="20"/>
  <c r="S144" i="20"/>
  <c r="S129" i="20"/>
  <c r="S115" i="20"/>
  <c r="S103" i="20"/>
  <c r="S91" i="20"/>
  <c r="S79" i="20"/>
  <c r="S67" i="20"/>
  <c r="S54" i="20"/>
  <c r="S42" i="20"/>
  <c r="S30" i="20"/>
  <c r="S18" i="20"/>
  <c r="AB208" i="20"/>
  <c r="S119" i="20"/>
  <c r="S191" i="20"/>
  <c r="S179" i="20"/>
  <c r="S167" i="20"/>
  <c r="S155" i="20"/>
  <c r="S143" i="20"/>
  <c r="S128" i="20"/>
  <c r="S114" i="20"/>
  <c r="S102" i="20"/>
  <c r="S90" i="20"/>
  <c r="S78" i="20"/>
  <c r="S66" i="20"/>
  <c r="S53" i="20"/>
  <c r="S41" i="20"/>
  <c r="S29" i="20"/>
  <c r="S17" i="20"/>
  <c r="S199" i="20"/>
  <c r="S185" i="20"/>
  <c r="S173" i="20"/>
  <c r="S161" i="20"/>
  <c r="S149" i="20"/>
  <c r="S137" i="20"/>
  <c r="S215" i="20"/>
  <c r="S108" i="20"/>
  <c r="S96" i="20"/>
  <c r="S84" i="20"/>
  <c r="S72" i="20"/>
  <c r="S59" i="20"/>
  <c r="S47" i="20"/>
  <c r="S35" i="20"/>
  <c r="S23" i="20"/>
  <c r="S11" i="20"/>
  <c r="U208" i="20"/>
  <c r="S204" i="20"/>
  <c r="S190" i="20"/>
  <c r="S178" i="20"/>
  <c r="S166" i="20"/>
  <c r="S154" i="20"/>
  <c r="S142" i="20"/>
  <c r="S127" i="20"/>
  <c r="S113" i="20"/>
  <c r="S101" i="20"/>
  <c r="S89" i="20"/>
  <c r="S77" i="20"/>
  <c r="S65" i="20"/>
  <c r="S52" i="20"/>
  <c r="S40" i="20"/>
  <c r="S28" i="20"/>
  <c r="S16" i="20"/>
  <c r="AB206" i="20"/>
  <c r="S203" i="20"/>
  <c r="S189" i="20"/>
  <c r="S177" i="20"/>
  <c r="S165" i="20"/>
  <c r="S153" i="20"/>
  <c r="S141" i="20"/>
  <c r="S212" i="20"/>
  <c r="S112" i="20"/>
  <c r="S100" i="20"/>
  <c r="S88" i="20"/>
  <c r="S76" i="20"/>
  <c r="S64" i="20"/>
  <c r="S51" i="20"/>
  <c r="S39" i="20"/>
  <c r="S27" i="20"/>
  <c r="S15" i="20"/>
  <c r="AB207" i="20"/>
  <c r="S202" i="20"/>
  <c r="S188" i="20"/>
  <c r="S176" i="20"/>
  <c r="S164" i="20"/>
  <c r="S152" i="20"/>
  <c r="S140" i="20"/>
  <c r="S211" i="20"/>
  <c r="S111" i="20"/>
  <c r="S99" i="20"/>
  <c r="S87" i="20"/>
  <c r="S75" i="20"/>
  <c r="S63" i="20"/>
  <c r="S50" i="20"/>
  <c r="S38" i="20"/>
  <c r="S26" i="20"/>
  <c r="S14" i="20"/>
  <c r="S201" i="20"/>
  <c r="S187" i="20"/>
  <c r="S175" i="20"/>
  <c r="S163" i="20"/>
  <c r="S151" i="20"/>
  <c r="S139" i="20"/>
  <c r="S126" i="20"/>
  <c r="S110" i="20"/>
  <c r="S98" i="20"/>
  <c r="S86" i="20"/>
  <c r="S74" i="20"/>
  <c r="S61" i="20"/>
  <c r="S49" i="20"/>
  <c r="S37" i="20"/>
  <c r="S25" i="20"/>
  <c r="S13" i="20"/>
  <c r="S97" i="20"/>
  <c r="S85" i="20"/>
  <c r="S73" i="20"/>
  <c r="S60" i="20"/>
  <c r="S36" i="20"/>
  <c r="S24" i="20"/>
  <c r="S12" i="20"/>
  <c r="S124" i="20"/>
  <c r="S132" i="20"/>
  <c r="S131" i="20"/>
  <c r="S122" i="20"/>
  <c r="S130" i="20"/>
  <c r="S195" i="20"/>
  <c r="S200" i="20"/>
  <c r="S186" i="20"/>
  <c r="S174" i="20"/>
  <c r="S162" i="20"/>
  <c r="S150" i="20"/>
  <c r="S138" i="20"/>
  <c r="S125" i="20"/>
  <c r="S109" i="20"/>
  <c r="S48" i="20"/>
  <c r="AE37" i="20"/>
  <c r="AE117" i="20"/>
  <c r="AE189" i="20"/>
  <c r="AE65" i="20"/>
  <c r="AE191" i="20"/>
  <c r="AE198" i="20"/>
  <c r="AE145" i="20"/>
  <c r="AE22" i="20"/>
  <c r="AE134" i="20"/>
  <c r="J22" i="8"/>
  <c r="J30" i="8"/>
  <c r="AB123" i="20" s="1"/>
  <c r="J21" i="8"/>
  <c r="J15" i="8"/>
  <c r="J23" i="8"/>
  <c r="J31" i="8"/>
  <c r="J16" i="8"/>
  <c r="J24" i="8"/>
  <c r="J32" i="8"/>
  <c r="AB216" i="20" s="1"/>
  <c r="J17" i="8"/>
  <c r="J25" i="8"/>
  <c r="J33" i="8"/>
  <c r="J18" i="8"/>
  <c r="J26" i="8"/>
  <c r="J34" i="8"/>
  <c r="AB124" i="20" s="1"/>
  <c r="J19" i="8"/>
  <c r="U62" i="20" s="1"/>
  <c r="V62" i="20" s="1"/>
  <c r="T62" i="20" s="1"/>
  <c r="J27" i="8"/>
  <c r="J35" i="8"/>
  <c r="J29" i="8"/>
  <c r="J20" i="8"/>
  <c r="J28" i="8"/>
  <c r="J36" i="8"/>
  <c r="AB195" i="20" s="1"/>
  <c r="AD195" i="20" s="1"/>
  <c r="AA195" i="20" s="1"/>
  <c r="J14" i="8"/>
  <c r="U124" i="20" l="1"/>
  <c r="V124" i="20" s="1"/>
  <c r="T124" i="20" s="1"/>
  <c r="AB205" i="20"/>
  <c r="AB130" i="20"/>
  <c r="AB133" i="20"/>
  <c r="U133" i="20"/>
  <c r="V133" i="20" s="1"/>
  <c r="T133" i="20" s="1"/>
  <c r="AB132" i="20"/>
  <c r="U132" i="20"/>
  <c r="V132" i="20" s="1"/>
  <c r="T132" i="20" s="1"/>
  <c r="U205" i="20"/>
  <c r="V205" i="20" s="1"/>
  <c r="T205" i="20" s="1"/>
  <c r="AB131" i="20"/>
  <c r="U131" i="20"/>
  <c r="V131" i="20" s="1"/>
  <c r="T131" i="20" s="1"/>
  <c r="U123" i="20"/>
  <c r="V123" i="20" s="1"/>
  <c r="T123" i="20" s="1"/>
  <c r="U195" i="20"/>
  <c r="U122" i="20"/>
  <c r="V122" i="20" s="1"/>
  <c r="T122" i="20" s="1"/>
  <c r="U130" i="20"/>
  <c r="V130" i="20" s="1"/>
  <c r="T130" i="20" s="1"/>
  <c r="AB122" i="20"/>
  <c r="AB62" i="20"/>
  <c r="AB196" i="20"/>
  <c r="AD196" i="20" s="1"/>
  <c r="AA196" i="20" s="1"/>
  <c r="U196" i="20"/>
  <c r="U117" i="20"/>
  <c r="V117" i="20" s="1"/>
  <c r="T117" i="20" s="1"/>
  <c r="U121" i="20"/>
  <c r="V121" i="20" s="1"/>
  <c r="T121" i="20" s="1"/>
  <c r="AB121" i="20"/>
  <c r="AB143" i="20"/>
  <c r="U213" i="20"/>
  <c r="V213" i="20" s="1"/>
  <c r="T213" i="20" s="1"/>
  <c r="AB213" i="20"/>
  <c r="AB119" i="20"/>
  <c r="U119" i="20"/>
  <c r="V119" i="20" s="1"/>
  <c r="T119" i="20" s="1"/>
  <c r="AB204" i="20"/>
  <c r="U204" i="20"/>
  <c r="U120" i="20"/>
  <c r="V120" i="20" s="1"/>
  <c r="T120" i="20" s="1"/>
  <c r="AB120" i="20"/>
  <c r="U199" i="20"/>
  <c r="V199" i="20" s="1"/>
  <c r="T199" i="20" s="1"/>
  <c r="AB200" i="20"/>
  <c r="U201" i="20"/>
  <c r="U202" i="20"/>
  <c r="U200" i="20"/>
  <c r="U203" i="20"/>
  <c r="AB201" i="20"/>
  <c r="AB203" i="20"/>
  <c r="AB202" i="20"/>
  <c r="AB199" i="20"/>
  <c r="U118" i="20"/>
  <c r="V118" i="20" s="1"/>
  <c r="T118" i="20" s="1"/>
  <c r="AB118" i="20"/>
  <c r="AB117" i="20"/>
  <c r="AD117" i="20" s="1"/>
  <c r="AA117" i="20" s="1"/>
  <c r="AB144" i="20"/>
  <c r="U144" i="20"/>
  <c r="V144" i="20" s="1"/>
  <c r="T144" i="20" s="1"/>
  <c r="U216" i="20"/>
  <c r="V216" i="20" s="1"/>
  <c r="T216" i="20" s="1"/>
  <c r="U143" i="20"/>
  <c r="V143" i="20" s="1"/>
  <c r="T143" i="20" s="1"/>
  <c r="AB116" i="20"/>
  <c r="U197" i="20"/>
  <c r="U116" i="20"/>
  <c r="V116" i="20" s="1"/>
  <c r="T116" i="20" s="1"/>
  <c r="AB198" i="20"/>
  <c r="U198" i="20"/>
  <c r="AB197" i="20"/>
  <c r="U74" i="20"/>
  <c r="V74" i="20" s="1"/>
  <c r="T74" i="20" s="1"/>
  <c r="AB141" i="20"/>
  <c r="U140" i="20"/>
  <c r="V140" i="20" s="1"/>
  <c r="T140" i="20" s="1"/>
  <c r="AB142" i="20"/>
  <c r="U141" i="20"/>
  <c r="V141" i="20" s="1"/>
  <c r="T141" i="20" s="1"/>
  <c r="U142" i="20"/>
  <c r="V142" i="20" s="1"/>
  <c r="T142" i="20" s="1"/>
  <c r="AB140" i="20"/>
  <c r="U127" i="20"/>
  <c r="V127" i="20" s="1"/>
  <c r="T127"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9" i="20"/>
  <c r="V139" i="20" s="1"/>
  <c r="T139" i="20" s="1"/>
  <c r="U63" i="20"/>
  <c r="V63" i="20" s="1"/>
  <c r="T63" i="20" s="1"/>
  <c r="U92" i="20"/>
  <c r="V92" i="20" s="1"/>
  <c r="T92" i="20" s="1"/>
  <c r="U50" i="20"/>
  <c r="V50" i="20" s="1"/>
  <c r="T50" i="20" s="1"/>
  <c r="U60" i="20"/>
  <c r="V60" i="20" s="1"/>
  <c r="T60" i="20" s="1"/>
  <c r="U211" i="20"/>
  <c r="V211" i="20" s="1"/>
  <c r="T211" i="20" s="1"/>
  <c r="U191" i="20"/>
  <c r="U183" i="20"/>
  <c r="U175" i="20"/>
  <c r="U168" i="20"/>
  <c r="U160" i="20"/>
  <c r="U152" i="20"/>
  <c r="U188" i="20"/>
  <c r="U180" i="20"/>
  <c r="U172" i="20"/>
  <c r="U165" i="20"/>
  <c r="U157" i="20"/>
  <c r="U149" i="20"/>
  <c r="U193" i="20"/>
  <c r="U185" i="20"/>
  <c r="U177" i="20"/>
  <c r="U162" i="20"/>
  <c r="U154" i="20"/>
  <c r="U146" i="20"/>
  <c r="U194" i="20"/>
  <c r="U190" i="20"/>
  <c r="U182" i="20"/>
  <c r="U174" i="20"/>
  <c r="U167" i="20"/>
  <c r="U159" i="20"/>
  <c r="U151" i="20"/>
  <c r="U187" i="20"/>
  <c r="U179" i="20"/>
  <c r="U171" i="20"/>
  <c r="U164" i="20"/>
  <c r="U156" i="20"/>
  <c r="U148" i="20"/>
  <c r="U186" i="20"/>
  <c r="U163" i="20"/>
  <c r="U192" i="20"/>
  <c r="U184" i="20"/>
  <c r="U176" i="20"/>
  <c r="U169" i="20"/>
  <c r="U161" i="20"/>
  <c r="U153" i="20"/>
  <c r="U145" i="20"/>
  <c r="U170" i="20"/>
  <c r="U147" i="20"/>
  <c r="U189" i="20"/>
  <c r="U181" i="20"/>
  <c r="U173" i="20"/>
  <c r="U166" i="20"/>
  <c r="U158" i="20"/>
  <c r="U150" i="20"/>
  <c r="U178" i="20"/>
  <c r="U155"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34" i="20"/>
  <c r="V134" i="20" s="1"/>
  <c r="T134" i="20" s="1"/>
  <c r="U93" i="20"/>
  <c r="V93" i="20" s="1"/>
  <c r="T93" i="20" s="1"/>
  <c r="U138" i="20"/>
  <c r="V138" i="20" s="1"/>
  <c r="T138" i="20" s="1"/>
  <c r="U212" i="20"/>
  <c r="V212" i="20" s="1"/>
  <c r="T212" i="20" s="1"/>
  <c r="U45" i="20"/>
  <c r="V45" i="20" s="1"/>
  <c r="T45" i="20" s="1"/>
  <c r="U99" i="20"/>
  <c r="V99" i="20" s="1"/>
  <c r="T99" i="20" s="1"/>
  <c r="U18" i="20"/>
  <c r="V18" i="20" s="1"/>
  <c r="T18" i="20" s="1"/>
  <c r="U52" i="20"/>
  <c r="V52" i="20" s="1"/>
  <c r="T52" i="20" s="1"/>
  <c r="U126" i="20"/>
  <c r="V126" i="20" s="1"/>
  <c r="T126" i="20" s="1"/>
  <c r="U48" i="20"/>
  <c r="V48" i="20" s="1"/>
  <c r="T48" i="20" s="1"/>
  <c r="U106" i="20"/>
  <c r="V106" i="20" s="1"/>
  <c r="T106" i="20" s="1"/>
  <c r="U90" i="20"/>
  <c r="V90" i="20" s="1"/>
  <c r="T90" i="20" s="1"/>
  <c r="U49" i="20"/>
  <c r="V49" i="20" s="1"/>
  <c r="T49" i="20" s="1"/>
  <c r="U136" i="20"/>
  <c r="V136" i="20" s="1"/>
  <c r="T136" i="20" s="1"/>
  <c r="U95" i="20"/>
  <c r="V95" i="20" s="1"/>
  <c r="T95" i="20" s="1"/>
  <c r="U54" i="20"/>
  <c r="V54" i="20" s="1"/>
  <c r="T54" i="20" s="1"/>
  <c r="U129" i="20"/>
  <c r="V129" i="20" s="1"/>
  <c r="T129" i="20" s="1"/>
  <c r="U105" i="20"/>
  <c r="V105" i="20" s="1"/>
  <c r="T105" i="20" s="1"/>
  <c r="U135" i="20"/>
  <c r="V135" i="20" s="1"/>
  <c r="T135" i="20" s="1"/>
  <c r="U125" i="20"/>
  <c r="V125" i="20" s="1"/>
  <c r="T125" i="20" s="1"/>
  <c r="U61" i="20"/>
  <c r="V61" i="20" s="1"/>
  <c r="T61" i="20" s="1"/>
  <c r="U128" i="20"/>
  <c r="V128" i="20" s="1"/>
  <c r="T128" i="20" s="1"/>
  <c r="U83" i="20"/>
  <c r="V83" i="20" s="1"/>
  <c r="T83" i="20" s="1"/>
  <c r="U109" i="20"/>
  <c r="V109" i="20" s="1"/>
  <c r="T109" i="20" s="1"/>
  <c r="U137" i="20"/>
  <c r="V137" i="20" s="1"/>
  <c r="T137"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91" i="20"/>
  <c r="AB183" i="20"/>
  <c r="AB175" i="20"/>
  <c r="AD175" i="20" s="1"/>
  <c r="AA175" i="20" s="1"/>
  <c r="AB168" i="20"/>
  <c r="AB160" i="20"/>
  <c r="AB152" i="20"/>
  <c r="AB188" i="20"/>
  <c r="AB180" i="20"/>
  <c r="AD180" i="20" s="1"/>
  <c r="AA180" i="20" s="1"/>
  <c r="AB172" i="20"/>
  <c r="AB165" i="20"/>
  <c r="AB157" i="20"/>
  <c r="AD157" i="20" s="1"/>
  <c r="AA157" i="20" s="1"/>
  <c r="AB149" i="20"/>
  <c r="AD149" i="20" s="1"/>
  <c r="AA149" i="20" s="1"/>
  <c r="AB193" i="20"/>
  <c r="AB185" i="20"/>
  <c r="AB177" i="20"/>
  <c r="AB162" i="20"/>
  <c r="AB154" i="20"/>
  <c r="AB146" i="20"/>
  <c r="AD146" i="20" s="1"/>
  <c r="AA146" i="20" s="1"/>
  <c r="AB190" i="20"/>
  <c r="AB182" i="20"/>
  <c r="AB174" i="20"/>
  <c r="AB167" i="20"/>
  <c r="AB159" i="20"/>
  <c r="AD159" i="20" s="1"/>
  <c r="AA159" i="20" s="1"/>
  <c r="AB151" i="20"/>
  <c r="AB187" i="20"/>
  <c r="AB179" i="20"/>
  <c r="AD179" i="20" s="1"/>
  <c r="AA179" i="20" s="1"/>
  <c r="AB171" i="20"/>
  <c r="AB164" i="20"/>
  <c r="AB156" i="20"/>
  <c r="AB148" i="20"/>
  <c r="AD148" i="20" s="1"/>
  <c r="AA148" i="20" s="1"/>
  <c r="AB192" i="20"/>
  <c r="AB184" i="20"/>
  <c r="AB176" i="20"/>
  <c r="AD176" i="20" s="1"/>
  <c r="AA176" i="20" s="1"/>
  <c r="AB169" i="20"/>
  <c r="AB161" i="20"/>
  <c r="AD161" i="20" s="1"/>
  <c r="AA161" i="20" s="1"/>
  <c r="AB153" i="20"/>
  <c r="AB145" i="20"/>
  <c r="AB189" i="20"/>
  <c r="AB181" i="20"/>
  <c r="AB173" i="20"/>
  <c r="AB166" i="20"/>
  <c r="AB158" i="20"/>
  <c r="AD158" i="20" s="1"/>
  <c r="AA158" i="20" s="1"/>
  <c r="AB150" i="20"/>
  <c r="AD150" i="20" s="1"/>
  <c r="AA150" i="20" s="1"/>
  <c r="AB194" i="20"/>
  <c r="AB186" i="20"/>
  <c r="AB178" i="20"/>
  <c r="AD178" i="20" s="1"/>
  <c r="AA178" i="20" s="1"/>
  <c r="AB170" i="20"/>
  <c r="AD170" i="20" s="1"/>
  <c r="AA170" i="20" s="1"/>
  <c r="AB163" i="20"/>
  <c r="AB155" i="20"/>
  <c r="AB147" i="20"/>
  <c r="AD147" i="20" s="1"/>
  <c r="AA147"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6" i="20"/>
  <c r="AB95" i="20"/>
  <c r="AB129" i="20"/>
  <c r="AB61" i="20"/>
  <c r="AB47" i="20"/>
  <c r="AB49" i="20"/>
  <c r="AB54" i="20"/>
  <c r="AB105" i="20"/>
  <c r="AD105" i="20" s="1"/>
  <c r="AA105" i="20" s="1"/>
  <c r="AB135" i="20"/>
  <c r="AD135" i="20" s="1"/>
  <c r="AA135" i="20" s="1"/>
  <c r="AB125" i="20"/>
  <c r="AB128" i="20"/>
  <c r="AB83" i="20"/>
  <c r="AD83" i="20" s="1"/>
  <c r="AA83" i="20" s="1"/>
  <c r="AB137" i="20"/>
  <c r="AB109" i="20"/>
  <c r="AB114" i="20"/>
  <c r="AB98" i="20"/>
  <c r="AB79" i="20"/>
  <c r="AB76" i="20"/>
  <c r="AB89" i="20"/>
  <c r="AB215" i="20"/>
  <c r="AB29" i="20"/>
  <c r="AB31" i="20"/>
  <c r="AB41" i="20"/>
  <c r="AB30" i="20"/>
  <c r="AB14" i="20"/>
  <c r="AB13" i="20"/>
  <c r="AB127"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9" i="20"/>
  <c r="AB92" i="20"/>
  <c r="AD92" i="20" s="1"/>
  <c r="AA92" i="20" s="1"/>
  <c r="AB50" i="20"/>
  <c r="AD50" i="20" s="1"/>
  <c r="AA50" i="20" s="1"/>
  <c r="AB60" i="20"/>
  <c r="AB63" i="20"/>
  <c r="AB211" i="20"/>
  <c r="AB74" i="20"/>
  <c r="AB45" i="20"/>
  <c r="AB18" i="20"/>
  <c r="AB52" i="20"/>
  <c r="AB138" i="20"/>
  <c r="AB212" i="20"/>
  <c r="AB99" i="20"/>
  <c r="AB134" i="20"/>
  <c r="AB93" i="20"/>
  <c r="AB126"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3" authorId="0" shapeId="0" xr:uid="{00000000-0006-0000-0200-000007000000}">
      <text>
        <r>
          <rPr>
            <sz val="9"/>
            <color indexed="81"/>
            <rFont val="MS P ゴシック"/>
            <family val="3"/>
            <charset val="128"/>
          </rPr>
          <t>初期ディレクトリ指定用</t>
        </r>
      </text>
    </comment>
    <comment ref="D144" authorId="0" shapeId="0" xr:uid="{00000000-0006-0000-0200-000008000000}">
      <text>
        <r>
          <rPr>
            <sz val="9"/>
            <color indexed="81"/>
            <rFont val="MS P ゴシック"/>
            <family val="3"/>
            <charset val="128"/>
          </rPr>
          <t>初期ディレクトリ指定用</t>
        </r>
      </text>
    </comment>
    <comment ref="J182" authorId="0" shapeId="0" xr:uid="{00000000-0006-0000-0200-000009000000}">
      <text>
        <r>
          <rPr>
            <sz val="9"/>
            <color indexed="81"/>
            <rFont val="MS P ゴシック"/>
            <family val="3"/>
            <charset val="128"/>
          </rPr>
          <t>「ConnectWSL2withTeraTerm.vbs」でまとめて行う</t>
        </r>
      </text>
    </comment>
    <comment ref="J184"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<sst xmlns="http://schemas.openxmlformats.org/spreadsheetml/2006/main" count="6101" uniqueCount="1468">
  <si>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</si>
  <si>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</si>
  <si>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</si>
  <si>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</si>
  <si>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</si>
  <si>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</si>
  <si>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</si>
  <si>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</si>
  <si>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</si>
  <si>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</si>
  <si>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</si>
  <si>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</si>
  <si>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</si>
  <si>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</si>
  <si>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</si>
  <si>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</si>
  <si>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</si>
  <si>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</si>
  <si>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</si>
  <si>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</si>
  <si>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</si>
  <si>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</si>
  <si>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</si>
  <si>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</si>
  <si>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</si>
  <si>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</si>
  <si>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</si>
  <si>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</si>
  <si>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</si>
  <si>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</si>
  <si>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</si>
  <si>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</si>
  <si>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</si>
  <si>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</si>
  <si>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</si>
  <si>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</si>
  <si>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</si>
  <si>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</si>
  <si>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</si>
  <si>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</si>
  <si>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</si>
  <si>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</si>
  <si>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</si>
  <si>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</si>
  <si>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</si>
  <si>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</si>
  <si>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</si>
  <si>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</si>
  <si>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</si>
  <si>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</si>
  <si>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</si>
  <si>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</si>
  <si>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</si>
  <si>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</si>
  <si>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</si>
  <si>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</si>
  <si>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</si>
  <si>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</si>
  <si>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</si>
  <si>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</si>
  <si>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</si>
  <si>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</si>
  <si>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</si>
  <si>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</si>
  <si>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</si>
  <si>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</si>
  <si>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</si>
  <si>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</si>
  <si>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</si>
  <si>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</si>
  <si>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</si>
  <si>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</si>
  <si>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</si>
  <si>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</si>
  <si>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</si>
  <si>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</si>
  <si>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</si>
  <si>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</si>
  <si>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</si>
  <si>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</si>
  <si>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</si>
  <si>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</si>
  <si>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</si>
  <si>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</si>
  <si>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</si>
  <si>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</si>
  <si>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</si>
  <si>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</si>
  <si>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</si>
  <si>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</si>
  <si>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</si>
  <si>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</si>
  <si>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</si>
  <si>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</si>
  <si>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</si>
  <si>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</si>
  <si>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</si>
  <si>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</si>
  <si>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</si>
  <si>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</si>
  <si>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</si>
  <si>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</si>
  <si>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</si>
  <si>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</si>
  <si>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</si>
  <si>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</si>
  <si>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</si>
  <si>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</si>
  <si>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</si>
  <si>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</si>
  <si>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</si>
  <si>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</si>
  <si>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</si>
  <si>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</si>
  <si>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</si>
  <si>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</si>
  <si>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</si>
  <si>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</si>
  <si>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</si>
  <si>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</si>
  <si>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</si>
  <si>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</si>
  <si>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</si>
  <si>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</si>
  <si>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</si>
  <si>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</si>
  <si>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</si>
  <si>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</si>
  <si>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</si>
  <si>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</si>
  <si>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</si>
  <si>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</si>
  <si>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</si>
  <si>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</si>
  <si>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</si>
  <si>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</si>
  <si>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</si>
  <si>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</si>
  <si>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</si>
  <si>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</si>
  <si>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</si>
  <si>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</si>
  <si>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</si>
  <si>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</si>
  <si>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</si>
  <si>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</si>
  <si>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</si>
  <si>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</si>
  <si>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</si>
  <si>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</si>
  <si>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</si>
  <si>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</si>
  <si>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</si>
  <si>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</si>
  <si>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</si>
  <si>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</si>
  <si>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</si>
  <si>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</si>
  <si>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</si>
  <si>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</si>
  <si>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</si>
  <si>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</si>
  <si>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</si>
  <si>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</si>
  <si>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</si>
  <si>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</si>
  <si>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</si>
  <si>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</si>
  <si>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</si>
  <si>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</si>
  <si>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</si>
  <si>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</si>
  <si>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</si>
  <si>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</si>
  <si>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</si>
  <si>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</si>
  <si>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</si>
  <si>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</si>
  <si>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</si>
  <si>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</si>
  <si>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</si>
  <si>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</si>
  <si>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</si>
  <si>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</si>
  <si>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</si>
  <si>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</si>
  <si>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</si>
  <si>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</si>
  <si>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</si>
  <si>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</si>
  <si>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</si>
  <si>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</si>
  <si>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</si>
  <si>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</si>
  <si>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</si>
  <si>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</si>
  <si>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</si>
  <si>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</si>
  <si>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</si>
  <si>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</si>
  <si>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</si>
  <si>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</si>
  <si>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</si>
  <si>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</si>
  <si>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</si>
  <si>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</si>
  <si>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</si>
  <si>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</si>
  <si>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</si>
  <si>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</si>
  <si>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</si>
  <si>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</si>
  <si>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</si>
  <si>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</si>
  <si>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</si>
  <si>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</si>
  <si>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</si>
  <si>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</si>
  <si>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</si>
  <si>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</si>
  <si>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</si>
  <si>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</si>
  <si>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</si>
  <si>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</si>
  <si>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</si>
  <si>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</si>
  <si>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</si>
  <si>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</si>
  <si>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</si>
  <si>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</si>
  <si>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</si>
  <si>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</si>
  <si>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</si>
  <si>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</si>
  <si>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</si>
  <si>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</si>
  <si>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</si>
  <si>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</si>
  <si>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</si>
  <si>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</si>
  <si>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</si>
  <si>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</si>
  <si>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</si>
  <si>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</si>
  <si>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</si>
  <si>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</si>
  <si>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</si>
  <si>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</si>
  <si>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</si>
  <si>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</si>
  <si>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</si>
  <si>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</si>
  <si>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</si>
  <si>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</si>
  <si>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</si>
  <si>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</si>
  <si>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</si>
  <si>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</si>
  <si>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</si>
  <si>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</si>
  <si>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</si>
  <si>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</si>
  <si>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</si>
  <si>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</si>
  <si>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</si>
  <si>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</si>
  <si>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</si>
  <si>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</si>
  <si>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</si>
  <si>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</si>
  <si>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</si>
  <si>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</si>
  <si>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</si>
  <si>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</si>
  <si>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</si>
  <si>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</si>
  <si>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</si>
  <si>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</si>
  <si>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</si>
  <si>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</si>
  <si>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</si>
  <si>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</si>
  <si>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</si>
  <si>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</si>
  <si>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</si>
  <si>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</si>
  <si>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</si>
  <si>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</si>
  <si>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</si>
  <si>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</si>
  <si>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</si>
  <si>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</si>
  <si>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</si>
  <si>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</si>
  <si>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</si>
  <si>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</si>
  <si>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</si>
  <si>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</si>
  <si>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</si>
  <si>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</si>
  <si>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</si>
  <si>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</si>
  <si>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</si>
  <si>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</si>
  <si>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</si>
  <si>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</si>
  <si>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</si>
  <si>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</si>
  <si>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</si>
  <si>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</si>
  <si>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</si>
  <si>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</si>
  <si>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</si>
  <si>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</si>
  <si>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</si>
  <si>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</si>
  <si>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</si>
  <si>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</si>
  <si>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</si>
  <si>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</si>
  <si>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</si>
  <si>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</si>
  <si>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</si>
  <si>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</si>
  <si>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</si>
  <si>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</si>
  <si>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</si>
  <si>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</si>
  <si>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</si>
  <si>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</si>
  <si>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</si>
  <si>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</si>
  <si>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</si>
  <si>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</si>
  <si>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</si>
  <si>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</si>
  <si>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</si>
  <si>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</si>
  <si>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</si>
  <si>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</si>
  <si>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</si>
  <si>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</si>
  <si>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</si>
  <si>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</si>
  <si>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</si>
  <si>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</si>
  <si>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</si>
  <si>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</si>
  <si>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</si>
  <si>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</si>
  <si>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</si>
  <si>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</si>
  <si>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</si>
  <si>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</si>
  <si>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</si>
  <si>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</si>
  <si>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</si>
  <si>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</si>
  <si>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</si>
  <si>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</si>
  <si>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</si>
  <si>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</si>
  <si>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</si>
  <si>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</si>
  <si>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</si>
  <si>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</si>
  <si>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</si>
  <si>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</si>
  <si>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</si>
  <si>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</si>
  <si>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</si>
  <si>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</si>
  <si>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</si>
  <si>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</si>
  <si>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</si>
  <si>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</si>
  <si>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</si>
  <si>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</si>
  <si>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</si>
  <si>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</si>
  <si>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</si>
  <si>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</si>
  <si>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</si>
  <si>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</si>
  <si>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</si>
  <si>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</si>
  <si>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</si>
  <si>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</si>
  <si>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</si>
  <si>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</si>
  <si>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</si>
  <si>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</si>
  <si>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</si>
  <si>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</si>
  <si>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</si>
  <si>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</si>
  <si>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</si>
  <si>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</si>
  <si>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</si>
  <si>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</si>
  <si>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</si>
  <si>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</si>
  <si>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</si>
  <si>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</si>
  <si>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</si>
  <si>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</si>
  <si>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</si>
  <si>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</si>
  <si>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</si>
  <si>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</si>
  <si>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</si>
  <si>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</si>
  <si>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</si>
  <si>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</si>
  <si>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</si>
  <si>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</si>
  <si>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</si>
  <si>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</si>
  <si>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</si>
  <si>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</si>
  <si>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</si>
  <si>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</si>
  <si>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</si>
  <si>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</si>
  <si>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</si>
  <si>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</si>
  <si>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</si>
  <si>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</si>
  <si>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</si>
  <si>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</si>
  <si>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</si>
  <si>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</si>
  <si>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</si>
  <si>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</si>
  <si>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</si>
  <si>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</si>
  <si>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</si>
  <si>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</si>
  <si>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</si>
  <si>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</si>
  <si>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</si>
  <si>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</si>
  <si>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</si>
  <si>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</si>
  <si>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</si>
  <si>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</si>
  <si>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</si>
  <si>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</si>
  <si>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</si>
  <si>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</si>
  <si>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</si>
  <si>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</si>
  <si>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</si>
  <si>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</si>
  <si>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</si>
  <si>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</si>
  <si>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</si>
  <si>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</si>
  <si>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</si>
  <si>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</si>
  <si>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</si>
  <si>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</si>
  <si>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</si>
  <si>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</si>
  <si>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</si>
  <si>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</si>
  <si>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</si>
  <si>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</si>
  <si>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</si>
  <si>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</si>
  <si>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</si>
  <si>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</si>
  <si>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</si>
  <si>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</si>
  <si>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</si>
  <si>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</si>
  <si>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</si>
  <si>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</si>
  <si>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</si>
  <si>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</si>
  <si>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</si>
  <si>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</si>
  <si>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</si>
  <si>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</si>
  <si>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</si>
  <si>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</si>
  <si>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</si>
  <si>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</si>
  <si>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</si>
  <si>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</si>
  <si>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</si>
  <si>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</si>
  <si>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</si>
  <si>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</si>
  <si>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</si>
  <si>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</si>
  <si>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</si>
  <si>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</si>
  <si>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</si>
  <si>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</si>
  <si>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</si>
  <si>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</si>
  <si>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</si>
  <si>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</si>
  <si>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</si>
  <si>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</si>
  <si>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</si>
  <si>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</si>
  <si>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</si>
  <si>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</si>
  <si>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</si>
  <si>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</si>
  <si>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</si>
  <si>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</si>
  <si>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</si>
  <si>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</si>
  <si>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</si>
  <si>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</si>
  <si>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</si>
  <si>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</si>
  <si>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</si>
  <si>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</si>
  <si>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</si>
  <si>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</si>
  <si>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</si>
  <si>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</si>
  <si>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</si>
  <si>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</si>
  <si>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</si>
  <si>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</si>
  <si>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</si>
  <si>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</si>
  <si>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</si>
  <si>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</si>
  <si>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</si>
  <si>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</si>
  <si>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</si>
  <si>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</si>
  <si>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</si>
  <si>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</si>
  <si>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</si>
  <si>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</si>
  <si>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</si>
  <si>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</si>
  <si>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</si>
  <si>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</si>
  <si>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</si>
  <si>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</si>
  <si>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</si>
  <si>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</si>
  <si>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</si>
  <si>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</si>
  <si>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</si>
  <si>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</si>
  <si>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</si>
  <si>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</si>
  <si>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</si>
  <si>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</si>
  <si>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</si>
  <si>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</si>
  <si>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</si>
  <si>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</si>
  <si>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</si>
  <si>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</si>
  <si>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</si>
  <si>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</si>
  <si>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</si>
  <si>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</si>
  <si>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</si>
  <si>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</si>
  <si>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</si>
  <si>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</si>
  <si>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</si>
  <si>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</si>
  <si>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</si>
  <si>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</si>
  <si>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</si>
  <si>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</si>
  <si>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</si>
  <si>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</si>
  <si>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</si>
  <si>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</si>
  <si>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</si>
  <si>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</si>
  <si>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</si>
  <si>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</si>
  <si>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</si>
  <si>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</si>
  <si>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</si>
  <si>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</si>
  <si>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</si>
  <si>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</si>
  <si>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</si>
  <si>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</si>
  <si>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</si>
  <si>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</si>
  <si>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</si>
  <si>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</si>
  <si>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</si>
  <si>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</si>
  <si>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</si>
  <si>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</si>
  <si>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</si>
  <si>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</si>
  <si>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</si>
  <si>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</si>
  <si>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</si>
  <si>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</si>
  <si>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</si>
  <si>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</si>
  <si>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</si>
  <si>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</si>
  <si>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</si>
  <si>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</si>
  <si>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</si>
  <si>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</si>
  <si>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</si>
  <si>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</si>
  <si>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</si>
  <si>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</si>
  <si>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</si>
  <si>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</si>
  <si>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</si>
  <si>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</si>
  <si>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</si>
  <si>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</si>
  <si>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</si>
  <si>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</si>
  <si>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</si>
  <si>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</si>
  <si>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</si>
  <si>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</si>
  <si>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</si>
  <si>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</si>
  <si>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</si>
  <si>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</si>
  <si>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</si>
  <si>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</si>
  <si>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</si>
  <si>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</si>
  <si>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</si>
  <si>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</si>
  <si>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</si>
  <si>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</si>
  <si>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</si>
  <si>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</si>
  <si>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</si>
  <si>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</si>
  <si>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</si>
  <si>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</si>
  <si>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</si>
  <si>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</si>
  <si>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</si>
  <si>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</si>
  <si>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</si>
  <si>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</si>
  <si>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</si>
  <si>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</si>
  <si>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</si>
  <si>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</si>
  <si>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</si>
  <si>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</si>
  <si>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</si>
  <si>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</si>
  <si>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</si>
  <si>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</si>
  <si>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</si>
  <si>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</si>
  <si>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</si>
  <si>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</si>
  <si>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</si>
  <si>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</si>
  <si>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</si>
  <si>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</si>
  <si>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</si>
  <si>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</si>
  <si>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</si>
  <si>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</si>
  <si>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</si>
  <si>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</si>
  <si>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</si>
  <si>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</si>
  <si>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</si>
  <si>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</si>
  <si>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</si>
  <si>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</si>
  <si>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</si>
  <si>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</si>
  <si>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</si>
  <si>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</si>
  <si>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</si>
  <si>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</si>
  <si>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</si>
  <si>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</si>
  <si>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</si>
  <si>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</si>
  <si>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</si>
  <si>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</si>
  <si>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</si>
  <si>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</si>
  <si>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</si>
  <si>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</si>
  <si>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</si>
  <si>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</si>
  <si>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</si>
  <si>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</si>
  <si>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</si>
  <si>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</si>
  <si>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</si>
  <si>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</si>
  <si>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</si>
  <si>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</si>
  <si>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</si>
  <si>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</si>
  <si>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</si>
  <si>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</si>
  <si>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</si>
  <si>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</si>
  <si>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</si>
  <si>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</si>
  <si>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</si>
  <si>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</si>
  <si>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</si>
  <si>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</si>
  <si>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</si>
  <si>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</si>
  <si>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</si>
  <si>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</si>
  <si>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</si>
  <si>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</si>
  <si>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</si>
  <si>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</si>
  <si>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</si>
  <si>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</si>
  <si>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</si>
  <si>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</si>
  <si>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</si>
  <si>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</si>
  <si>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</si>
  <si>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</si>
  <si>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</si>
  <si>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</si>
  <si>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</si>
  <si>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</si>
  <si>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</si>
  <si>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</si>
  <si>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</si>
  <si>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</si>
  <si>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</si>
  <si>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</si>
  <si>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</si>
  <si>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</si>
  <si>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</si>
  <si>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</si>
  <si>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</si>
  <si>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</si>
  <si>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</si>
  <si>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</si>
  <si>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</si>
  <si>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</si>
  <si>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</si>
  <si>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</si>
  <si>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</si>
  <si>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</si>
  <si>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</si>
  <si>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</si>
  <si>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</si>
  <si>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</si>
  <si>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</si>
  <si>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</si>
  <si>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</si>
  <si>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</si>
  <si>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</si>
  <si>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</si>
  <si>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</si>
  <si>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</si>
  <si>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</si>
  <si>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</si>
  <si>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</si>
  <si>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</si>
  <si>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</si>
  <si>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</si>
  <si>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</si>
  <si>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</si>
  <si>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</si>
  <si>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</si>
  <si>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</si>
  <si>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</si>
  <si>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</si>
  <si>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</si>
  <si>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</si>
  <si>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</si>
  <si>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</si>
  <si>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</si>
  <si>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</si>
  <si>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</si>
  <si>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</si>
  <si>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</si>
  <si>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</si>
  <si>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</si>
  <si>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</si>
  <si>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</si>
  <si>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</si>
  <si>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</si>
  <si>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</si>
  <si>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</si>
  <si>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</si>
  <si>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</si>
  <si>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</si>
  <si>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</si>
  <si>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</si>
  <si>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</si>
  <si>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</si>
  <si>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</si>
  <si>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</si>
  <si>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</si>
  <si>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</si>
  <si>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</si>
  <si>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</si>
  <si>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</si>
  <si>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</si>
  <si>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</si>
  <si>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</si>
  <si>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</si>
  <si>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</si>
  <si>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</si>
  <si>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</si>
  <si>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</si>
  <si>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</si>
  <si>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</si>
  <si>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</si>
  <si>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</si>
  <si>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</si>
  <si>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</si>
  <si>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</si>
  <si>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</si>
  <si>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</si>
  <si>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</si>
  <si>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</si>
  <si>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</si>
  <si>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</si>
  <si>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</si>
  <si>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</si>
  <si>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</si>
  <si>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</si>
  <si>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</si>
  <si>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</si>
  <si>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</si>
  <si>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</si>
  <si>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</si>
  <si>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</si>
  <si>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</si>
  <si>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</si>
  <si>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</si>
  <si>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</si>
  <si>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</si>
  <si>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</si>
  <si>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</si>
  <si>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</si>
  <si>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</si>
  <si>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</si>
  <si>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</si>
  <si>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</si>
  <si>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</si>
  <si>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</si>
  <si>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</si>
  <si>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</si>
  <si>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</si>
  <si>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</si>
  <si>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</si>
  <si>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</si>
  <si>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</si>
  <si>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</si>
  <si>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</si>
  <si>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</si>
  <si>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</si>
  <si>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</si>
  <si>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</si>
  <si>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</si>
  <si>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</si>
  <si>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</si>
  <si>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</si>
  <si>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</si>
  <si>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</si>
  <si>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</si>
  <si>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</si>
  <si>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</si>
  <si>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</si>
  <si>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</si>
  <si>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</si>
  <si>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</si>
  <si>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</si>
  <si>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</si>
  <si>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</si>
  <si>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</si>
  <si>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</si>
  <si>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</si>
  <si>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</si>
  <si>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</si>
  <si>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</si>
  <si>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</si>
  <si>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</si>
  <si>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</si>
  <si>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</si>
  <si>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</si>
  <si>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</si>
  <si>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</si>
  <si>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</si>
  <si>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</si>
  <si>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</si>
  <si>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</si>
  <si>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</si>
  <si>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</si>
  <si>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</si>
  <si>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</si>
  <si>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</si>
  <si>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</si>
  <si>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</si>
  <si>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</si>
  <si>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</si>
  <si>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</si>
  <si>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</si>
  <si>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</si>
  <si>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</si>
  <si>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</si>
  <si>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</si>
  <si>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</si>
  <si>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</si>
  <si>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</si>
  <si>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</si>
  <si>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</si>
  <si>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</si>
  <si>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</si>
  <si>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</si>
  <si>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</si>
  <si>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</si>
  <si>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</si>
  <si>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</si>
  <si>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</si>
  <si>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</si>
  <si>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</si>
  <si>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</si>
  <si>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</si>
  <si>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</si>
  <si>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</si>
  <si>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</si>
  <si>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</si>
  <si>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</si>
  <si>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</si>
  <si>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</si>
  <si>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</si>
  <si>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</si>
  <si>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</si>
  <si>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</si>
  <si>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</si>
  <si>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</si>
  <si>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</si>
  <si>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</si>
  <si>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</si>
  <si>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</si>
  <si>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</si>
  <si>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</si>
  <si>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</si>
  <si>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</si>
  <si>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</si>
  <si>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</si>
  <si>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</si>
  <si>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</si>
  <si>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</si>
  <si>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</si>
  <si>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</si>
  <si>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</si>
  <si>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</si>
  <si>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</si>
  <si>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</si>
  <si>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</si>
  <si>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</si>
  <si>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</si>
  <si>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</si>
  <si>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</si>
  <si>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</si>
  <si>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</si>
  <si>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</si>
  <si>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</si>
  <si>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</si>
  <si>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</si>
  <si>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</si>
  <si>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</si>
  <si>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</si>
  <si>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</si>
  <si>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</si>
  <si>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</si>
  <si>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</si>
  <si>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</si>
  <si>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</si>
  <si>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</si>
  <si>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</si>
  <si>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</si>
  <si>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</si>
  <si>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</si>
  <si>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</si>
  <si>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</si>
  <si>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</si>
  <si>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</si>
  <si>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</si>
  <si>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</si>
  <si>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</si>
  <si>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</si>
  <si>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</si>
  <si>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</si>
  <si>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</si>
  <si>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</si>
  <si>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</si>
  <si>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</si>
  <si>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</si>
  <si>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</si>
  <si>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</si>
  <si>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</si>
  <si>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</si>
  <si>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</si>
  <si>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</si>
  <si>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</si>
  <si>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</si>
  <si>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</si>
  <si>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</si>
  <si>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</si>
  <si>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</si>
  <si>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</si>
  <si>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</si>
  <si>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</si>
  <si>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</si>
  <si>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</si>
  <si>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</si>
  <si>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</si>
  <si>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</si>
  <si>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</si>
  <si>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</si>
  <si>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</si>
  <si>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</si>
  <si>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</si>
  <si>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</si>
  <si>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</si>
  <si>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</si>
  <si>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</si>
  <si>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</si>
  <si>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</si>
  <si>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</si>
  <si>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</si>
  <si>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</si>
  <si>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</si>
  <si>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</si>
  <si>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</si>
  <si>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</si>
  <si>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</si>
  <si>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</si>
  <si>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</si>
  <si>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</si>
  <si>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</si>
  <si>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</si>
  <si>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</si>
  <si>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</si>
  <si>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</si>
  <si>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</si>
  <si>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</si>
  <si>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</si>
  <si>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</si>
  <si>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</si>
  <si>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</si>
  <si>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</si>
  <si>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</si>
  <si>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</si>
  <si>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</si>
  <si>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</si>
  <si>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</si>
  <si>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</si>
  <si>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</si>
  <si>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</si>
  <si>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</si>
  <si>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</si>
  <si>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</si>
  <si>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</si>
  <si>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</si>
  <si>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</si>
  <si>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</si>
  <si>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</si>
  <si>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</si>
  <si>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</si>
  <si>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</si>
  <si>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</si>
  <si>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</si>
  <si>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</si>
  <si>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</si>
  <si>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</si>
  <si>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</si>
  <si>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</si>
  <si>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</si>
  <si>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</si>
  <si>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</si>
  <si>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</si>
  <si>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</si>
  <si>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</si>
  <si>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</si>
  <si>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</si>
  <si>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</si>
  <si>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</si>
  <si>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</si>
  <si>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</si>
  <si>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</si>
  <si>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</si>
  <si>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</si>
  <si>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</si>
  <si>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</si>
  <si>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</si>
  <si>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</si>
  <si>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</si>
  <si>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</si>
  <si>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</si>
  <si>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</si>
  <si>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</si>
  <si>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</si>
  <si>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</si>
  <si>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</si>
  <si>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</si>
  <si>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</si>
  <si>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</si>
  <si>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</si>
  <si>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</si>
  <si>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</si>
  <si>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</si>
  <si>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</si>
  <si>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</si>
  <si>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</si>
  <si>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</si>
  <si>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</si>
  <si>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</si>
  <si>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</si>
  <si>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</si>
  <si>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</si>
  <si>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</si>
  <si>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</si>
  <si>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</si>
  <si>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</si>
  <si>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</si>
  <si>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</si>
  <si>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</si>
  <si>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</si>
  <si>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</si>
  <si>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</si>
  <si>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</si>
  <si>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</si>
  <si>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</si>
  <si>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</si>
  <si>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</si>
  <si>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</si>
  <si>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</si>
  <si>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</si>
  <si>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</si>
  <si>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</si>
  <si>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</si>
  <si>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</si>
  <si>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</si>
  <si>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</si>
  <si>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</si>
  <si>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</si>
  <si>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</si>
  <si>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</si>
  <si>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</si>
  <si>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</si>
  <si>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</si>
  <si>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</si>
  <si>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</si>
  <si>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</si>
  <si>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</si>
  <si>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</si>
  <si>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</si>
  <si>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</si>
  <si>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</si>
  <si>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</si>
  <si>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</si>
  <si>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</si>
  <si>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</si>
  <si>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</si>
  <si>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</si>
  <si>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</si>
  <si>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</si>
  <si>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</si>
  <si>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</si>
  <si>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</si>
  <si>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</si>
  <si>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</si>
  <si>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</si>
  <si>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</si>
  <si>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</si>
  <si>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</si>
  <si>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</si>
  <si>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</si>
  <si>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</si>
  <si>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</si>
  <si>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</si>
  <si>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</si>
  <si>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</si>
  <si>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</si>
  <si>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</si>
  <si>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</si>
  <si>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</si>
  <si>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</si>
  <si>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</si>
  <si>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</si>
  <si>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</si>
  <si>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</si>
  <si>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</si>
  <si>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</si>
  <si>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</si>
  <si>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</si>
  <si>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</si>
  <si>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</si>
  <si>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</si>
  <si>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</si>
  <si>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</si>
  <si>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</si>
  <si>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</si>
  <si>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</si>
  <si>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</si>
  <si>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</si>
  <si>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</si>
  <si>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</si>
  <si>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</si>
  <si>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</si>
  <si>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</si>
  <si>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</si>
  <si>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</si>
  <si>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</si>
  <si>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</si>
  <si>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</si>
  <si>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</si>
  <si>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</si>
  <si>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</si>
  <si>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</si>
  <si>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</si>
  <si>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</si>
  <si>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</si>
  <si>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</si>
  <si>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</si>
  <si>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</si>
  <si>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</si>
  <si>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</si>
  <si>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</si>
  <si>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</si>
  <si>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</si>
  <si>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</si>
  <si>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</si>
  <si>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</si>
  <si>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</si>
  <si>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</si>
  <si>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</si>
  <si>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</si>
  <si>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</si>
  <si>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</si>
  <si>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</si>
  <si>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</si>
  <si>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</si>
  <si>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</si>
  <si>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</si>
  <si>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</si>
  <si>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</si>
  <si>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</si>
  <si>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</si>
  <si>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</si>
  <si>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</si>
  <si>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</si>
  <si>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</si>
  <si>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</si>
  <si>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</si>
  <si>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</si>
  <si>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</si>
  <si>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</si>
  <si>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</si>
  <si>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</si>
  <si>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</si>
  <si>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</si>
  <si>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</si>
  <si>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</si>
  <si>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</si>
  <si>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</si>
  <si>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</si>
  <si>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</si>
  <si>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</si>
  <si>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</si>
  <si>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</si>
  <si>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</si>
  <si>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</si>
  <si>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</si>
  <si>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</si>
  <si>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</si>
  <si>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</si>
  <si>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</si>
  <si>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</si>
  <si>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</si>
  <si>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</si>
  <si>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</si>
  <si>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</si>
  <si>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</si>
  <si>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</si>
  <si>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</si>
  <si>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</si>
  <si>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</si>
  <si>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</si>
  <si>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</si>
  <si>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</si>
  <si>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</si>
  <si>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</si>
  <si>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</si>
  <si>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</si>
  <si>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</si>
  <si>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</si>
  <si>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</si>
  <si>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</si>
  <si>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</si>
  <si>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</si>
  <si>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</si>
  <si>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</si>
  <si>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</si>
  <si>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</si>
  <si>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</si>
  <si>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</si>
  <si>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</si>
  <si>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</si>
  <si>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</si>
  <si>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</si>
  <si>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</si>
  <si>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</si>
  <si>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</si>
  <si>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</si>
  <si>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</si>
  <si>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</si>
  <si>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</si>
  <si>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</si>
  <si>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</si>
  <si>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</si>
  <si>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</si>
  <si>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</si>
  <si>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</si>
  <si>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</si>
  <si>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</si>
  <si>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</si>
  <si>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</si>
  <si>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</si>
  <si>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</si>
  <si>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</si>
  <si>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</si>
  <si>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</si>
  <si>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</si>
  <si>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</si>
  <si>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</si>
  <si>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</si>
  <si>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</si>
  <si>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</si>
  <si>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</si>
  <si>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</si>
  <si>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</si>
  <si>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</si>
  <si>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</si>
  <si>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</si>
  <si>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</si>
  <si>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</si>
  <si>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</si>
  <si>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</si>
  <si>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</si>
  <si>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</si>
  <si>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</si>
  <si>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</si>
  <si>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</si>
  <si>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</si>
  <si>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</si>
  <si>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</si>
  <si>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</si>
  <si>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</si>
  <si>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</si>
  <si>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</si>
  <si>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</si>
  <si>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</si>
  <si>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</si>
  <si>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</si>
  <si>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</si>
  <si>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</si>
  <si>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</si>
  <si>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</si>
  <si>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</si>
  <si>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</si>
  <si>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</si>
  <si>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</si>
  <si>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</si>
  <si>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</si>
  <si>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</si>
  <si>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</si>
  <si>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</si>
  <si>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</si>
  <si>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</si>
  <si>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</si>
  <si>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</si>
  <si>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</si>
  <si>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</si>
  <si>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</si>
  <si>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</si>
  <si>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</si>
  <si>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</si>
  <si>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</si>
  <si>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</si>
  <si>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</si>
  <si>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</si>
  <si>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</si>
  <si>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</si>
  <si>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</si>
  <si>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</si>
  <si>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</si>
  <si>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</si>
  <si>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</si>
  <si>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</si>
  <si>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</si>
  <si>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</si>
  <si>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</si>
  <si>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</si>
  <si>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C:\root\30_tool\ConnectRobocipA1withWinScp.bat</t>
    <phoneticPr fontId="2"/>
  </si>
  <si>
    <t>SCP送信toリモート</t>
    <rPh sb="3" eb="5">
      <t>ソウシン</t>
    </rPh>
    <phoneticPr fontId="2"/>
  </si>
  <si>
    <t>R</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</si>
  <si>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</si>
  <si>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</si>
  <si>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</si>
  <si>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</si>
  <si>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</si>
  <si>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</si>
  <si>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</si>
  <si>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</si>
  <si>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</si>
  <si>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</si>
  <si>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</si>
  <si>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</si>
  <si>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</si>
  <si>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</si>
  <si>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</si>
  <si>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</si>
  <si>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</si>
  <si>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テキストエディタ</t>
    <phoneticPr fontId="2"/>
  </si>
  <si>
    <t>Cursor</t>
    <phoneticPr fontId="2"/>
  </si>
  <si>
    <t>C:\codes\python\extract_drawio_diagram.pyw</t>
    <phoneticPr fontId="2"/>
  </si>
  <si>
    <t>extract_drawio_diagram.pyw</t>
  </si>
  <si>
    <t>drawioダイヤグラム抽出</t>
    <rPh sb="12" eb="14">
      <t>チュウシュツ</t>
    </rPh>
    <phoneticPr fontId="2"/>
  </si>
  <si>
    <t>-</t>
    <phoneticPr fontId="2"/>
  </si>
  <si>
    <t>edd</t>
    <phoneticPr fontId="2"/>
  </si>
  <si>
    <t>bua</t>
    <phoneticPr fontId="2"/>
  </si>
  <si>
    <t>C:\prg\Obsidian\Obsidian.exe</t>
    <phoneticPr fontId="2"/>
  </si>
  <si>
    <t>Obsidian</t>
    <phoneticPr fontId="2"/>
  </si>
  <si>
    <t>テキストエディタ</t>
    <phoneticPr fontId="2"/>
  </si>
  <si>
    <t>-</t>
    <phoneticPr fontId="2"/>
  </si>
  <si>
    <t>C:\prg\cursor\Cursor.exe</t>
    <phoneticPr fontId="2"/>
  </si>
  <si>
    <t>ffr</t>
    <phoneticPr fontId="2"/>
  </si>
  <si>
    <t>C:\prg\Unity Hub\Unity Hub.exe</t>
    <phoneticPr fontId="2"/>
  </si>
  <si>
    <t>Unity Hub</t>
    <phoneticPr fontId="2"/>
  </si>
  <si>
    <t>シミュレーター</t>
    <phoneticPr fontId="2"/>
  </si>
  <si>
    <t>-</t>
    <phoneticPr fontId="2"/>
  </si>
  <si>
    <t>C:\prg_exe\HWMonitor\HWMonitor_x64.exe</t>
    <phoneticPr fontId="2"/>
  </si>
  <si>
    <t>HWMonitor</t>
    <phoneticPr fontId="2"/>
  </si>
  <si>
    <t>HWモニタ（CPU温度等測定）</t>
    <rPh sb="9" eb="11">
      <t>オンド</t>
    </rPh>
    <rPh sb="11" eb="12">
      <t>ナド</t>
    </rPh>
    <rPh sb="12" eb="14">
      <t>ソクテイ</t>
    </rPh>
    <phoneticPr fontId="2"/>
  </si>
  <si>
    <t>-</t>
    <phoneticPr fontId="2"/>
  </si>
  <si>
    <t>ScpUploadToRemote.vbs</t>
    <phoneticPr fontId="2"/>
  </si>
  <si>
    <t>C:\root\30_tool\ScpUploadToRemote.vbs</t>
    <phoneticPr fontId="2"/>
  </si>
  <si>
    <t>C:\root\30_tool\ScpFetchFromRemote.vbs</t>
    <phoneticPr fontId="2"/>
  </si>
  <si>
    <t>ScpFetchFromRemote.vbs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</si>
</sst>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tabSelected="1" view="pageBreakPreview" zoomScale="115" zoomScaleNormal="100" zoomScaleSheetLayoutView="115" workbookViewId="0">
      <pane xSplit="2" ySplit="10" topLeftCell="P138" activePane="bottomRight" state="frozen"/>
      <selection pane="topRight" activeCell="C1" sqref="C1"/>
      <selection pane="bottomLeft" activeCell="A4" sqref="A4"/>
      <selection pane="bottomRight" activeCell="W170" sqref="W170"/>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42"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42" si="3">IF(
  AND($A11&lt;&gt;"",$O11&lt;&gt;"-",$O11&lt;&gt;""),
  (
    "schtasks /create /tn """&amp;$O11&amp;""" /tr """&amp;$C11&amp;""" /sc daily /st "&amp;$P11&amp;" /rl highest"
  ),
  ""
)</f>
        <v/>
      </c>
      <c r="AH11" s="13" t="str">
        <f t="shared" ref="AH11:AH42" si="4">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ref="AC43:AC74" si="7">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ref="AG43:AG74" si="8">IF(
  AND($A43&lt;&gt;"",$O43&lt;&gt;"-",$O43&lt;&gt;""),
  (
    "schtasks /create /tn """&amp;$O43&amp;""" /tr """&amp;$C43&amp;""" /sc daily /st "&amp;$P43&amp;" /rl highest"
  ),
  ""
)</f>
        <v/>
      </c>
      <c r="AH43" s="13" t="str">
        <f t="shared" ref="AH43:AH74" si="9">IF(
  AND($A43&lt;&gt;"",$O43&lt;&gt;"-",$O43&lt;&gt;""),
  (
    "schtasks /delete /tn """&amp;$O43&amp;""""
  ),
  ""
)</f>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7"/>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8"/>
        <v/>
      </c>
      <c r="AH44" s="13" t="str">
        <f t="shared" si="9"/>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7"/>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8"/>
        <v/>
      </c>
      <c r="AH45" s="13" t="str">
        <f t="shared" si="9"/>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7"/>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8"/>
        <v/>
      </c>
      <c r="AH46" s="13" t="str">
        <f t="shared" si="9"/>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7"/>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8"/>
        <v/>
      </c>
      <c r="AH47" s="13" t="str">
        <f t="shared" si="9"/>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7"/>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8"/>
        <v/>
      </c>
      <c r="AH48" s="13" t="str">
        <f t="shared" si="9"/>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7"/>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8"/>
        <v/>
      </c>
      <c r="AH49" s="13" t="str">
        <f t="shared" si="9"/>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7"/>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8"/>
        <v/>
      </c>
      <c r="AH50" s="13" t="str">
        <f t="shared" si="9"/>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7"/>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8"/>
        <v/>
      </c>
      <c r="AH51" s="13" t="str">
        <f t="shared" si="9"/>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7"/>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8"/>
        <v/>
      </c>
      <c r="AH52" s="13" t="str">
        <f t="shared" si="9"/>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7"/>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8"/>
        <v/>
      </c>
      <c r="AH53" s="13" t="str">
        <f t="shared" si="9"/>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7"/>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8"/>
        <v/>
      </c>
      <c r="AH54" s="13" t="str">
        <f t="shared" si="9"/>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7"/>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8"/>
        <v/>
      </c>
      <c r="AH55" s="13" t="str">
        <f t="shared" si="9"/>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7"/>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8"/>
        <v/>
      </c>
      <c r="AH56" s="13" t="str">
        <f t="shared" si="9"/>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7"/>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8"/>
        <v/>
      </c>
      <c r="AH57" s="13" t="str">
        <f t="shared" si="9"/>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7"/>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8"/>
        <v/>
      </c>
      <c r="AH58" s="13" t="str">
        <f t="shared" si="9"/>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7"/>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8"/>
        <v/>
      </c>
      <c r="AH59" s="13" t="str">
        <f t="shared" si="9"/>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7"/>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8"/>
        <v/>
      </c>
      <c r="AH60" s="13" t="str">
        <f t="shared" si="9"/>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7"/>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8"/>
        <v/>
      </c>
      <c r="AH61" s="13" t="str">
        <f t="shared" si="9"/>
        <v/>
      </c>
      <c r="AI61" s="13" t="str">
        <f>IF(
  AND($A61&lt;&gt;"",$Q61&lt;&gt;"-",$Q61&lt;&gt;""),
  (
    """"&amp;shortcut設定!$F$7&amp;""""&amp;
    " """&amp;$Q61&amp;".lnk"""&amp;
    " """&amp;$C61&amp;""""&amp;
    IF($D61="-"," """""," """&amp;$D61&amp;"""")&amp;
    IF($E61="-"," """""," """&amp;$E61&amp;"""")
  ),
  ""
)</f>
        <v/>
      </c>
      <c r="AJ61" s="91" t="s">
        <v>181</v>
      </c>
    </row>
    <row r="62" spans="1:36">
      <c r="A62" s="9" t="s">
        <v>1431</v>
      </c>
      <c r="B62" s="9" t="s">
        <v>762</v>
      </c>
      <c r="C62" s="9" t="s">
        <v>1430</v>
      </c>
      <c r="D62" s="15" t="s">
        <v>1432</v>
      </c>
      <c r="E62" s="26" t="s">
        <v>1432</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 t="shared" si="7"/>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8"/>
        <v/>
      </c>
      <c r="AH62" s="13" t="str">
        <f t="shared" si="9"/>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7"/>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8"/>
        <v/>
      </c>
      <c r="AH63" s="13" t="str">
        <f t="shared" si="9"/>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7"/>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8"/>
        <v/>
      </c>
      <c r="AH64" s="13" t="str">
        <f t="shared" si="9"/>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7"/>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8"/>
        <v/>
      </c>
      <c r="AH65" s="13" t="str">
        <f t="shared" si="9"/>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7"/>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8"/>
        <v/>
      </c>
      <c r="AH66" s="13" t="str">
        <f t="shared" si="9"/>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7"/>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8"/>
        <v/>
      </c>
      <c r="AH67" s="13" t="str">
        <f t="shared" si="9"/>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7"/>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8"/>
        <v/>
      </c>
      <c r="AH68" s="13" t="str">
        <f t="shared" si="9"/>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7"/>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8"/>
        <v/>
      </c>
      <c r="AH69" s="13" t="str">
        <f t="shared" si="9"/>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7"/>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8"/>
        <v/>
      </c>
      <c r="AH70" s="13" t="str">
        <f t="shared" si="9"/>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7"/>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8"/>
        <v/>
      </c>
      <c r="AH71" s="13" t="str">
        <f t="shared" si="9"/>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7"/>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8"/>
        <v/>
      </c>
      <c r="AH72" s="13" t="str">
        <f t="shared" si="9"/>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7"/>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8"/>
        <v/>
      </c>
      <c r="AH73" s="13" t="str">
        <f t="shared" si="9"/>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7"/>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8"/>
        <v/>
      </c>
      <c r="AH74" s="13" t="str">
        <f t="shared" si="9"/>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 t="shared" ref="R75:R106" si="10">IF(
  AND(
    $A75&lt;&gt;"",
    COUNTIF(C:C,$A75)&gt;1
  ),
  "★NG★",
  ""
)</f>
        <v/>
      </c>
      <c r="S75" s="9" t="str">
        <f t="shared" ref="S75:S106" si="11">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ref="AC75:AC106" si="12">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ref="AG75:AG106" si="13">IF(
  AND($A75&lt;&gt;"",$O75&lt;&gt;"-",$O75&lt;&gt;""),
  (
    "schtasks /create /tn """&amp;$O75&amp;""" /tr """&amp;$C75&amp;""" /sc daily /st "&amp;$P75&amp;" /rl highest"
  ),
  ""
)</f>
        <v/>
      </c>
      <c r="AH75" s="13" t="str">
        <f t="shared" ref="AH75:AH106" si="14">IF(
  AND($A75&lt;&gt;"",$O75&lt;&gt;"-",$O75&lt;&gt;""),
  (
    "schtasks /delete /tn """&amp;$O75&amp;""""
  ),
  ""
)</f>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 t="shared" si="10"/>
        <v/>
      </c>
      <c r="S76" s="9" t="str">
        <f t="shared" si="11"/>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si="12"/>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3"/>
        <v/>
      </c>
      <c r="AH76" s="13" t="str">
        <f t="shared" si="14"/>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 t="shared" si="10"/>
        <v/>
      </c>
      <c r="S77" s="9" t="str">
        <f t="shared" si="11"/>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12"/>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3"/>
        <v/>
      </c>
      <c r="AH77" s="13" t="str">
        <f t="shared" si="14"/>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 t="shared" si="10"/>
        <v/>
      </c>
      <c r="S78" s="9" t="str">
        <f t="shared" si="11"/>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12"/>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3"/>
        <v/>
      </c>
      <c r="AH78" s="13" t="str">
        <f t="shared" si="14"/>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 t="shared" si="10"/>
        <v/>
      </c>
      <c r="S79" s="9" t="str">
        <f t="shared" si="11"/>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12"/>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3"/>
        <v/>
      </c>
      <c r="AH79" s="13" t="str">
        <f t="shared" si="14"/>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 t="shared" si="10"/>
        <v/>
      </c>
      <c r="S80" s="9" t="str">
        <f t="shared" si="11"/>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12"/>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3"/>
        <v/>
      </c>
      <c r="AH80" s="13" t="str">
        <f t="shared" si="14"/>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 t="shared" si="10"/>
        <v/>
      </c>
      <c r="S81" s="9" t="str">
        <f t="shared" si="11"/>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12"/>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3"/>
        <v/>
      </c>
      <c r="AH81" s="13" t="str">
        <f t="shared" si="14"/>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 t="shared" si="10"/>
        <v/>
      </c>
      <c r="S82" s="9" t="str">
        <f t="shared" si="11"/>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12"/>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3"/>
        <v/>
      </c>
      <c r="AH82" s="13" t="str">
        <f t="shared" si="14"/>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 t="shared" si="10"/>
        <v/>
      </c>
      <c r="S83" s="9" t="str">
        <f t="shared" si="11"/>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12"/>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3"/>
        <v/>
      </c>
      <c r="AH83" s="13" t="str">
        <f t="shared" si="14"/>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 t="shared" si="10"/>
        <v/>
      </c>
      <c r="S84" s="9" t="str">
        <f t="shared" si="11"/>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12"/>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3"/>
        <v/>
      </c>
      <c r="AH84" s="13" t="str">
        <f t="shared" si="14"/>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 t="shared" si="10"/>
        <v/>
      </c>
      <c r="S85" s="9" t="str">
        <f t="shared" si="11"/>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12"/>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3"/>
        <v/>
      </c>
      <c r="AH85" s="13" t="str">
        <f t="shared" si="14"/>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 t="shared" si="10"/>
        <v/>
      </c>
      <c r="S86" s="9" t="str">
        <f t="shared" si="11"/>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12"/>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3"/>
        <v/>
      </c>
      <c r="AH86" s="13" t="str">
        <f t="shared" si="14"/>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 t="shared" si="10"/>
        <v/>
      </c>
      <c r="S87" s="9" t="str">
        <f t="shared" si="11"/>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12"/>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3"/>
        <v/>
      </c>
      <c r="AH87" s="13" t="str">
        <f t="shared" si="14"/>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 t="shared" si="10"/>
        <v/>
      </c>
      <c r="S88" s="9" t="str">
        <f t="shared" si="11"/>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12"/>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3"/>
        <v/>
      </c>
      <c r="AH88" s="13" t="str">
        <f t="shared" si="14"/>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 t="shared" si="10"/>
        <v/>
      </c>
      <c r="S89" s="9" t="str">
        <f t="shared" si="11"/>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12"/>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3"/>
        <v/>
      </c>
      <c r="AH89" s="13" t="str">
        <f t="shared" si="14"/>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 t="shared" si="10"/>
        <v/>
      </c>
      <c r="S90" s="9" t="str">
        <f t="shared" si="11"/>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12"/>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3"/>
        <v/>
      </c>
      <c r="AH90" s="13" t="str">
        <f t="shared" si="14"/>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 t="shared" si="10"/>
        <v/>
      </c>
      <c r="S91" s="9" t="str">
        <f t="shared" si="11"/>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12"/>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3"/>
        <v/>
      </c>
      <c r="AH91" s="13" t="str">
        <f t="shared" si="14"/>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 t="shared" si="10"/>
        <v/>
      </c>
      <c r="S92" s="9" t="str">
        <f t="shared" si="11"/>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12"/>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3"/>
        <v/>
      </c>
      <c r="AH92" s="13" t="str">
        <f t="shared" si="14"/>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 t="shared" si="10"/>
        <v/>
      </c>
      <c r="S93" s="9" t="str">
        <f t="shared" si="11"/>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12"/>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3"/>
        <v/>
      </c>
      <c r="AH93" s="13" t="str">
        <f t="shared" si="14"/>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 t="shared" si="10"/>
        <v/>
      </c>
      <c r="S94" s="9" t="str">
        <f t="shared" si="11"/>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12"/>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3"/>
        <v/>
      </c>
      <c r="AH94" s="13" t="str">
        <f t="shared" si="14"/>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 t="shared" si="10"/>
        <v/>
      </c>
      <c r="S95" s="9" t="str">
        <f t="shared" si="11"/>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12"/>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3"/>
        <v/>
      </c>
      <c r="AH95" s="13" t="str">
        <f t="shared" si="14"/>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 t="shared" si="10"/>
        <v/>
      </c>
      <c r="S96" s="9" t="str">
        <f t="shared" si="11"/>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12"/>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3"/>
        <v/>
      </c>
      <c r="AH96" s="13" t="str">
        <f t="shared" si="14"/>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 t="shared" si="10"/>
        <v/>
      </c>
      <c r="S97" s="9" t="str">
        <f t="shared" si="11"/>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12"/>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3"/>
        <v/>
      </c>
      <c r="AH97" s="13" t="str">
        <f t="shared" si="14"/>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 t="shared" si="10"/>
        <v/>
      </c>
      <c r="S98" s="9" t="str">
        <f t="shared" si="11"/>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12"/>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3"/>
        <v/>
      </c>
      <c r="AH98" s="13" t="str">
        <f t="shared" si="14"/>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 t="shared" si="10"/>
        <v/>
      </c>
      <c r="S99" s="9" t="str">
        <f t="shared" si="11"/>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12"/>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3"/>
        <v/>
      </c>
      <c r="AH99" s="13" t="str">
        <f t="shared" si="14"/>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 t="shared" si="10"/>
        <v/>
      </c>
      <c r="S100" s="9" t="str">
        <f t="shared" si="11"/>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12"/>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3"/>
        <v/>
      </c>
      <c r="AH100" s="13" t="str">
        <f t="shared" si="14"/>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 t="shared" si="10"/>
        <v/>
      </c>
      <c r="S101" s="9" t="str">
        <f t="shared" si="11"/>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12"/>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3"/>
        <v/>
      </c>
      <c r="AH101" s="13" t="str">
        <f t="shared" si="14"/>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 t="shared" si="10"/>
        <v/>
      </c>
      <c r="S102" s="9" t="str">
        <f t="shared" si="11"/>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12"/>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3"/>
        <v/>
      </c>
      <c r="AH102" s="13" t="str">
        <f t="shared" si="14"/>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 t="shared" si="10"/>
        <v/>
      </c>
      <c r="S103" s="9" t="str">
        <f t="shared" si="11"/>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12"/>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3"/>
        <v/>
      </c>
      <c r="AH103" s="13" t="str">
        <f t="shared" si="14"/>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 t="shared" si="10"/>
        <v/>
      </c>
      <c r="S104" s="9" t="str">
        <f t="shared" si="11"/>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12"/>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3"/>
        <v/>
      </c>
      <c r="AH104" s="13" t="str">
        <f t="shared" si="14"/>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 t="shared" si="10"/>
        <v/>
      </c>
      <c r="S105" s="9" t="str">
        <f t="shared" si="11"/>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12"/>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3"/>
        <v/>
      </c>
      <c r="AH105" s="13" t="str">
        <f t="shared" si="14"/>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 t="shared" si="10"/>
        <v/>
      </c>
      <c r="S106" s="9" t="str">
        <f t="shared" si="11"/>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12"/>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3"/>
        <v/>
      </c>
      <c r="AH106" s="13" t="str">
        <f t="shared" si="14"/>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 t="shared" ref="R107:R138" si="15">IF(
  AND(
    $A107&lt;&gt;"",
    COUNTIF(C:C,$A107)&gt;1
  ),
  "★NG★",
  ""
)</f>
        <v/>
      </c>
      <c r="S107" s="9" t="str">
        <f t="shared" ref="S107:S141" si="16">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ref="AC107:AC141" si="17">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ref="AG107:AG141" si="18">IF(
  AND($A107&lt;&gt;"",$O107&lt;&gt;"-",$O107&lt;&gt;""),
  (
    "schtasks /create /tn """&amp;$O107&amp;""" /tr """&amp;$C107&amp;""" /sc daily /st "&amp;$P107&amp;" /rl highest"
  ),
  ""
)</f>
        <v/>
      </c>
      <c r="AH107" s="13" t="str">
        <f t="shared" ref="AH107:AH141" si="19">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 t="shared" si="15"/>
        <v/>
      </c>
      <c r="S108" s="9" t="str">
        <f t="shared" si="16"/>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17"/>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8"/>
        <v/>
      </c>
      <c r="AH108" s="13" t="str">
        <f t="shared" si="19"/>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 t="shared" si="15"/>
        <v/>
      </c>
      <c r="S109" s="9" t="str">
        <f t="shared" si="16"/>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17"/>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8"/>
        <v/>
      </c>
      <c r="AH109" s="13" t="str">
        <f t="shared" si="19"/>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 t="shared" si="15"/>
        <v/>
      </c>
      <c r="S110" s="9" t="str">
        <f t="shared" si="16"/>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17"/>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8"/>
        <v/>
      </c>
      <c r="AH110" s="13" t="str">
        <f t="shared" si="19"/>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 t="shared" si="15"/>
        <v/>
      </c>
      <c r="S111" s="9" t="str">
        <f t="shared" si="16"/>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17"/>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8"/>
        <v/>
      </c>
      <c r="AH111" s="13" t="str">
        <f t="shared" si="19"/>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 t="shared" si="15"/>
        <v/>
      </c>
      <c r="S112" s="9" t="str">
        <f t="shared" si="16"/>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17"/>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8"/>
        <v/>
      </c>
      <c r="AH112" s="13" t="str">
        <f t="shared" si="19"/>
        <v/>
      </c>
      <c r="AI112" s="13" t="str">
        <f>IF(
  AND($A112&lt;&gt;"",$Q112&lt;&gt;"-",$Q112&lt;&gt;""),
  (
    """"&amp;shortcut設定!$F$7&amp;""""&amp;
    " """&amp;$Q112&amp;".lnk"""&amp;
    " """&amp;$C112&amp;""""&amp;
    IF($D112="-"," """""," """&amp;$D112&amp;"""")&amp;
    IF($E112="-"," """""," """&amp;$E112&amp;"""")
  ),
  ""
)</f>
        <v/>
      </c>
      <c r="AJ112" s="91" t="s">
        <v>181</v>
      </c>
    </row>
    <row r="113" spans="1:36">
      <c r="A113" s="9" t="s">
        <v>663</v>
      </c>
      <c r="B113" s="9" t="s">
        <v>730</v>
      </c>
      <c r="C113" s="9" t="s">
        <v>1426</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 t="shared" si="15"/>
        <v/>
      </c>
      <c r="S113" s="9" t="str">
        <f t="shared" si="16"/>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17"/>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8"/>
        <v/>
      </c>
      <c r="AH113" s="13" t="str">
        <f t="shared" si="19"/>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 t="shared" si="15"/>
        <v/>
      </c>
      <c r="S114" s="9" t="str">
        <f t="shared" si="16"/>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17"/>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8"/>
        <v/>
      </c>
      <c r="AH114" s="13" t="str">
        <f t="shared" si="19"/>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 t="shared" si="15"/>
        <v/>
      </c>
      <c r="S115" s="9" t="str">
        <f t="shared" si="16"/>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17"/>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8"/>
        <v/>
      </c>
      <c r="AH115" s="13" t="str">
        <f t="shared" si="19"/>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 t="shared" si="15"/>
        <v/>
      </c>
      <c r="S116" s="9" t="str">
        <f t="shared" si="16"/>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si="17"/>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8"/>
        <v/>
      </c>
      <c r="AH116" s="13" t="str">
        <f t="shared" si="19"/>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 t="shared" si="15"/>
        <v/>
      </c>
      <c r="S117" s="9" t="str">
        <f t="shared" si="16"/>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7"/>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8"/>
        <v/>
      </c>
      <c r="AH117" s="13" t="str">
        <f t="shared" si="19"/>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 t="shared" si="15"/>
        <v/>
      </c>
      <c r="S118" s="9" t="str">
        <f t="shared" si="16"/>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7"/>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8"/>
        <v/>
      </c>
      <c r="AH118" s="13" t="str">
        <f t="shared" si="19"/>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 t="shared" si="15"/>
        <v/>
      </c>
      <c r="S119" s="9" t="str">
        <f t="shared" si="16"/>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7"/>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8"/>
        <v/>
      </c>
      <c r="AH119" s="13" t="str">
        <f t="shared" si="19"/>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 t="shared" si="15"/>
        <v/>
      </c>
      <c r="S120" s="9" t="str">
        <f t="shared" si="16"/>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7"/>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8"/>
        <v/>
      </c>
      <c r="AH120" s="13" t="str">
        <f t="shared" si="19"/>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 t="shared" si="15"/>
        <v/>
      </c>
      <c r="S121" s="9" t="str">
        <f t="shared" si="16"/>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7"/>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8"/>
        <v/>
      </c>
      <c r="AH121" s="13" t="str">
        <f t="shared" si="19"/>
        <v/>
      </c>
      <c r="AI121" s="13" t="str">
        <f>IF(
  AND($A121&lt;&gt;"",$Q121&lt;&gt;"-",$Q121&lt;&gt;""),
  (
    """"&amp;shortcut設定!$F$7&amp;""""&amp;
    " """&amp;$Q121&amp;".lnk"""&amp;
    " """&amp;$C121&amp;""""&amp;
    IF($D121="-"," """""," """&amp;$D121&amp;"""")&amp;
    IF($E121="-"," """""," """&amp;$E121&amp;"""")
  ),
  ""
)</f>
        <v/>
      </c>
      <c r="AJ121" s="91" t="s">
        <v>181</v>
      </c>
    </row>
    <row r="122" spans="1:36">
      <c r="A122" s="9" t="s">
        <v>1435</v>
      </c>
      <c r="B122" s="9" t="s">
        <v>1436</v>
      </c>
      <c r="C122" s="9" t="s">
        <v>1434</v>
      </c>
      <c r="D122" s="15" t="s">
        <v>1437</v>
      </c>
      <c r="E122" s="26" t="s">
        <v>1437</v>
      </c>
      <c r="F122" s="15" t="s">
        <v>156</v>
      </c>
      <c r="G122" s="15" t="s">
        <v>156</v>
      </c>
      <c r="H122" s="9" t="s">
        <v>79</v>
      </c>
      <c r="I122" s="15" t="s">
        <v>0</v>
      </c>
      <c r="J122" s="15" t="s">
        <v>1437</v>
      </c>
      <c r="K122" s="15" t="s">
        <v>1437</v>
      </c>
      <c r="L122" s="93" t="s">
        <v>1437</v>
      </c>
      <c r="M122" s="94" t="s">
        <v>1437</v>
      </c>
      <c r="N122" s="15" t="s">
        <v>1437</v>
      </c>
      <c r="O122" s="26" t="s">
        <v>1437</v>
      </c>
      <c r="P122" s="157" t="s">
        <v>1437</v>
      </c>
      <c r="Q122" s="26" t="s">
        <v>1437</v>
      </c>
      <c r="R122" s="9" t="str">
        <f t="shared" si="15"/>
        <v/>
      </c>
      <c r="S122" s="9" t="str">
        <f t="shared" si="16"/>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17"/>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8"/>
        <v/>
      </c>
      <c r="AH122" s="13" t="str">
        <f t="shared" si="19"/>
        <v/>
      </c>
      <c r="AI122" s="13" t="str">
        <f>IF(
  AND($A122&lt;&gt;"",$Q122&lt;&gt;"-",$Q122&lt;&gt;""),
  (
    """"&amp;shortcut設定!$F$7&amp;""""&amp;
    " """&amp;$Q122&amp;".lnk"""&amp;
    " """&amp;$C122&amp;""""&amp;
    IF($D122="-"," """""," """&amp;$D122&amp;"""")&amp;
    IF($E122="-"," """""," """&amp;$E122&amp;"""")
  ),
  ""
)</f>
        <v/>
      </c>
      <c r="AJ122" s="91" t="s">
        <v>181</v>
      </c>
    </row>
    <row r="123" spans="1:36">
      <c r="A123" s="9" t="s">
        <v>1439</v>
      </c>
      <c r="B123" s="9" t="s">
        <v>1441</v>
      </c>
      <c r="C123" s="9" t="s">
        <v>1438</v>
      </c>
      <c r="D123" s="15" t="s">
        <v>1440</v>
      </c>
      <c r="E123" s="26" t="s">
        <v>1440</v>
      </c>
      <c r="F123" s="15" t="s">
        <v>0</v>
      </c>
      <c r="G123" s="15" t="s">
        <v>28</v>
      </c>
      <c r="H123" s="9" t="s">
        <v>81</v>
      </c>
      <c r="I123" s="15" t="s">
        <v>0</v>
      </c>
      <c r="J123" s="15" t="s">
        <v>1440</v>
      </c>
      <c r="K123" s="15" t="s">
        <v>1440</v>
      </c>
      <c r="L123" s="93" t="s">
        <v>1440</v>
      </c>
      <c r="M123" s="94" t="s">
        <v>1440</v>
      </c>
      <c r="N123" s="15" t="s">
        <v>1440</v>
      </c>
      <c r="O123" s="26" t="s">
        <v>1440</v>
      </c>
      <c r="P123" s="157" t="s">
        <v>1440</v>
      </c>
      <c r="Q123" s="26" t="s">
        <v>1440</v>
      </c>
      <c r="R123" s="9" t="str">
        <f t="shared" si="15"/>
        <v/>
      </c>
      <c r="S123" s="9" t="str">
        <f t="shared" si="16"/>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17"/>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8"/>
        <v/>
      </c>
      <c r="AH123" s="13" t="str">
        <f t="shared" si="19"/>
        <v/>
      </c>
      <c r="AI123" s="13" t="str">
        <f>IF(
  AND($A123&lt;&gt;"",$Q123&lt;&gt;"-",$Q123&lt;&gt;""),
  (
    """"&amp;shortcut設定!$F$7&amp;""""&amp;
    " """&amp;$Q123&amp;".lnk"""&amp;
    " """&amp;$C123&amp;""""&amp;
    IF($D123="-"," """""," """&amp;$D123&amp;"""")&amp;
    IF($E123="-"," """""," """&amp;$E123&amp;"""")
  ),
  ""
)</f>
        <v/>
      </c>
      <c r="AJ123" s="91" t="s">
        <v>181</v>
      </c>
    </row>
    <row r="124" spans="1:36">
      <c r="A124" s="9" t="s">
        <v>1461</v>
      </c>
      <c r="B124" s="9" t="s">
        <v>1462</v>
      </c>
      <c r="C124" s="9" t="s">
        <v>1460</v>
      </c>
      <c r="D124" s="15" t="s">
        <v>1463</v>
      </c>
      <c r="E124" s="26" t="s">
        <v>1463</v>
      </c>
      <c r="F124" s="15" t="s">
        <v>0</v>
      </c>
      <c r="G124" s="15" t="s">
        <v>28</v>
      </c>
      <c r="H124" s="9" t="s">
        <v>74</v>
      </c>
      <c r="I124" s="15" t="s">
        <v>0</v>
      </c>
      <c r="J124" s="15" t="s">
        <v>1463</v>
      </c>
      <c r="K124" s="15" t="s">
        <v>1463</v>
      </c>
      <c r="L124" s="93" t="s">
        <v>1463</v>
      </c>
      <c r="M124" s="94" t="s">
        <v>1463</v>
      </c>
      <c r="N124" s="15" t="s">
        <v>1463</v>
      </c>
      <c r="O124" s="26" t="s">
        <v>1463</v>
      </c>
      <c r="P124" s="157" t="s">
        <v>1463</v>
      </c>
      <c r="Q124" s="26" t="s">
        <v>1463</v>
      </c>
      <c r="R124" s="9" t="str">
        <f t="shared" si="15"/>
        <v/>
      </c>
      <c r="S124" s="9" t="str">
        <f>IF(
  OR(
    $H124="",
    $H124="-",
    COUNTIF(カテゴリ,$H124)&gt;0
  ),
  "",
  "★NG★"
)</f>
        <v/>
      </c>
      <c r="T124" s="13" t="str">
        <f ca="1">IF(
  AND($A124&lt;&gt;"",$I124="○"),
  (
    "mkdir """&amp;V124&amp;""" &amp; "
  )&amp;(
    """"&amp;shortcut設定!$F$7&amp;""""&amp;
    " """&amp;V124&amp;"\"&amp;$A124&amp;"（"&amp;$B124&amp;"）.lnk"""&amp;
    " """&amp;$C124&amp;""""&amp;
    IF($D124="-"," """""," """&amp;$D124&amp;"""")&amp;
    IF($E124="-"," """""," """&amp;$E124&amp;"""")
  ),
  ""
)</f>
        <v>mkdir "%USERPROFILE%\AppData\Roaming\Microsoft\Windows\Start Menu\Programs\171_Utility_System" &amp; "C:\codes\vbs\command\CreateShortcutFile.vbs" "%USERPROFILE%\AppData\Roaming\Microsoft\Windows\Start Menu\Programs\171_Utility_System\HWMonitor（HWモニタ（CPU温度等測定））.lnk" "C:\prg_exe\HWMonitor\HWMonitor_x64.exe" "" ""</v>
      </c>
      <c r="U124" s="9" t="str">
        <f ca="1">IFERROR(
  VLOOKUP(
    $H124,
    shortcut設定!$F:$J,
    MATCH(
      "ProgramsIndex",
      shortcut設定!$F$12:$J$12,
      0
    ),
    FALSE
  ),
  ""
)</f>
        <v>171</v>
      </c>
      <c r="V124" s="13" t="str">
        <f ca="1">IF(
  AND($A124&lt;&gt;"",$I124="○"),
  shortcut設定!$F$4&amp;"\"&amp;U124&amp;"_"&amp;H124,
  ""
)</f>
        <v>%USERPROFILE%\AppData\Roaming\Microsoft\Windows\Start Menu\Programs\171_Utility_System</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171</v>
      </c>
      <c r="AC124" s="20" t="str">
        <f>IF(AND($M124&lt;&gt;"",$M124&lt;&gt;"-")," (&amp;"&amp;$M124&amp;")","")</f>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IF(
  AND($A124&lt;&gt;"",$O124&lt;&gt;"-",$O124&lt;&gt;""),
  (
    "schtasks /create /tn """&amp;$O124&amp;""" /tr """&amp;$C124&amp;""" /sc daily /st "&amp;$P124&amp;" /rl highest"
  ),
  ""
)</f>
        <v/>
      </c>
      <c r="AH124" s="13" t="str">
        <f>IF(
  AND($A124&lt;&gt;"",$O124&lt;&gt;"-",$O124&lt;&gt;""),
  (
    "schtasks /delete /tn """&amp;$O124&amp;""""
  ),
  ""
)</f>
        <v/>
      </c>
      <c r="AI124" s="13" t="str">
        <f>IF(
  AND($A124&lt;&gt;"",$Q124&lt;&gt;"-",$Q124&lt;&gt;""),
  (
    """"&amp;shortcut設定!$F$7&amp;""""&amp;
    " """&amp;$Q124&amp;".lnk"""&amp;
    " """&amp;$C124&amp;""""&amp;
    IF($D124="-"," """""," """&amp;$D124&amp;"""")&amp;
    IF($E124="-"," """""," """&amp;$E124&amp;"""")
  ),
  ""
)</f>
        <v/>
      </c>
      <c r="AJ124" s="91" t="s">
        <v>181</v>
      </c>
    </row>
    <row r="125" spans="1:36">
      <c r="A125" s="9" t="s">
        <v>667</v>
      </c>
      <c r="B125" s="9" t="s">
        <v>806</v>
      </c>
      <c r="C125" s="9" t="s">
        <v>166</v>
      </c>
      <c r="D125" s="15" t="s">
        <v>40</v>
      </c>
      <c r="E125" s="26" t="s">
        <v>40</v>
      </c>
      <c r="F125" s="15" t="s">
        <v>173</v>
      </c>
      <c r="G125" s="15" t="s">
        <v>156</v>
      </c>
      <c r="H125" s="9" t="s">
        <v>79</v>
      </c>
      <c r="I125" s="15" t="s">
        <v>863</v>
      </c>
      <c r="J125" s="15" t="s">
        <v>66</v>
      </c>
      <c r="K125" s="15" t="s">
        <v>66</v>
      </c>
      <c r="L125" s="93" t="s">
        <v>66</v>
      </c>
      <c r="M125" s="94" t="s">
        <v>564</v>
      </c>
      <c r="N125" s="15" t="s">
        <v>66</v>
      </c>
      <c r="O125" s="26" t="s">
        <v>1292</v>
      </c>
      <c r="P125" s="157" t="s">
        <v>1292</v>
      </c>
      <c r="Q125" s="26" t="s">
        <v>964</v>
      </c>
      <c r="R125" s="9" t="str">
        <f t="shared" si="15"/>
        <v/>
      </c>
      <c r="S125" s="9" t="str">
        <f t="shared" si="16"/>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Menu\Programs\123_Doc_Edit\LibreOffice（Office互換）.lnk" "C:\prg\LibreOffice\program\soffice.exe"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17"/>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8"/>
        <v/>
      </c>
      <c r="AH125" s="13" t="str">
        <f t="shared" si="19"/>
        <v/>
      </c>
      <c r="AI125" s="13" t="str">
        <f>IF(
  AND($A125&lt;&gt;"",$Q125&lt;&gt;"-",$Q125&lt;&gt;""),
  (
    """"&amp;shortcut設定!$F$7&amp;""""&amp;
    " """&amp;$Q125&amp;".lnk"""&amp;
    " """&amp;$C125&amp;""""&amp;
    IF($D125="-"," """""," """&amp;$D125&amp;"""")&amp;
    IF($E125="-"," """""," """&amp;$E125&amp;"""")
  ),
  ""
)</f>
        <v/>
      </c>
      <c r="AJ125" s="91" t="s">
        <v>181</v>
      </c>
    </row>
    <row r="126" spans="1:36">
      <c r="A126" s="9" t="s">
        <v>475</v>
      </c>
      <c r="B126" s="9" t="s">
        <v>761</v>
      </c>
      <c r="C126" s="9" t="s">
        <v>167</v>
      </c>
      <c r="D126" s="15" t="s">
        <v>40</v>
      </c>
      <c r="E126" s="26" t="s">
        <v>40</v>
      </c>
      <c r="F126" s="15" t="s">
        <v>173</v>
      </c>
      <c r="G126" s="15" t="s">
        <v>156</v>
      </c>
      <c r="H126" s="9" t="s">
        <v>80</v>
      </c>
      <c r="I126" s="15" t="s">
        <v>863</v>
      </c>
      <c r="J126" s="15" t="s">
        <v>66</v>
      </c>
      <c r="K126" s="15" t="s">
        <v>66</v>
      </c>
      <c r="L126" s="93" t="s">
        <v>66</v>
      </c>
      <c r="M126" s="94" t="s">
        <v>564</v>
      </c>
      <c r="N126" s="15" t="s">
        <v>66</v>
      </c>
      <c r="O126" s="26" t="s">
        <v>1292</v>
      </c>
      <c r="P126" s="157" t="s">
        <v>1292</v>
      </c>
      <c r="Q126" s="26" t="s">
        <v>964</v>
      </c>
      <c r="R126" s="9" t="str">
        <f t="shared" si="15"/>
        <v/>
      </c>
      <c r="S126" s="9" t="str">
        <f t="shared" si="16"/>
        <v/>
      </c>
      <c r="T126" s="13" t="str">
        <f ca="1">IF(
  AND($A126&lt;&gt;"",$I126="○"),
  (
    "mkdir """&amp;V126&amp;""" &amp; "
  )&amp;(
    """"&amp;shortcut設定!$F$7&amp;""""&amp;
    " """&amp;V126&amp;"\"&amp;$A126&amp;"（"&amp;$B126&amp;"）.lnk"""&amp;
    " """&amp;$C126&amp;""""&amp;
    IF($D126="-"," """""," """&amp;$D126&amp;"""")&amp;
    IF($E126="-"," """""," """&amp;$E126&amp;"""")
  ),
  ""
)</f>
        <v>mkdir "%USERPROFILE%\AppData\Roaming\Microsoft\Windows\Start Menu\Programs\133_Music_Listen" &amp; "C:\codes\vbs\command\CreateShortcutFile.vbs" "%USERPROFILE%\AppData\Roaming\Microsoft\Windows\Start Menu\Programs\133_Music_Listen\iTunes（音楽再生）.lnk" "C:\prg\iTunes\iTunes.exe" "" ""</v>
      </c>
      <c r="U126" s="9" t="str">
        <f ca="1">IFERROR(
  VLOOKUP(
    $H126,
    shortcut設定!$F:$J,
    MATCH(
      "ProgramsIndex",
      shortcut設定!$F$12:$J$12,
      0
    ),
    FALSE
  ),
  ""
)</f>
        <v>133</v>
      </c>
      <c r="V126" s="13" t="str">
        <f ca="1">IF(
  AND($A126&lt;&gt;"",$I126="○"),
  shortcut設定!$F$4&amp;"\"&amp;U126&amp;"_"&amp;H126,
  ""
)</f>
        <v>%USERPROFILE%\AppData\Roaming\Microsoft\Windows\Start Menu\Programs\133_Music_Listen</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133</v>
      </c>
      <c r="AC126" s="20" t="str">
        <f t="shared" si="17"/>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8"/>
        <v/>
      </c>
      <c r="AH126" s="13" t="str">
        <f t="shared" si="19"/>
        <v/>
      </c>
      <c r="AI126" s="13" t="str">
        <f>IF(
  AND($A126&lt;&gt;"",$Q126&lt;&gt;"-",$Q126&lt;&gt;""),
  (
    """"&amp;shortcut設定!$F$7&amp;""""&amp;
    " """&amp;$Q126&amp;".lnk"""&amp;
    " """&amp;$C126&amp;""""&amp;
    IF($D126="-"," """""," """&amp;$D126&amp;"""")&amp;
    IF($E126="-"," """""," """&amp;$E126&amp;"""")
  ),
  ""
)</f>
        <v/>
      </c>
      <c r="AJ126" s="91" t="s">
        <v>181</v>
      </c>
    </row>
    <row r="127" spans="1:36">
      <c r="A127" s="9" t="s">
        <v>54</v>
      </c>
      <c r="B127" s="9" t="s">
        <v>809</v>
      </c>
      <c r="C127" s="9" t="s">
        <v>90</v>
      </c>
      <c r="D127" s="15" t="s">
        <v>40</v>
      </c>
      <c r="E127" s="26" t="s">
        <v>40</v>
      </c>
      <c r="F127" s="15" t="s">
        <v>173</v>
      </c>
      <c r="G127" s="15" t="s">
        <v>156</v>
      </c>
      <c r="H127" s="9" t="s">
        <v>70</v>
      </c>
      <c r="I127" s="15" t="s">
        <v>863</v>
      </c>
      <c r="J127" s="15" t="s">
        <v>66</v>
      </c>
      <c r="K127" s="15" t="s">
        <v>66</v>
      </c>
      <c r="L127" s="93" t="s">
        <v>66</v>
      </c>
      <c r="M127" s="94" t="s">
        <v>564</v>
      </c>
      <c r="N127" s="15" t="s">
        <v>66</v>
      </c>
      <c r="O127" s="26" t="s">
        <v>1292</v>
      </c>
      <c r="P127" s="157" t="s">
        <v>1292</v>
      </c>
      <c r="Q127" s="26" t="s">
        <v>964</v>
      </c>
      <c r="R127" s="9" t="str">
        <f t="shared" si="15"/>
        <v/>
      </c>
      <c r="S127" s="9" t="str">
        <f t="shared" si="16"/>
        <v/>
      </c>
      <c r="T127" s="13" t="str">
        <f ca="1">IF(
  AND($A127&lt;&gt;"",$I127="○"),
  (
    "mkdir """&amp;V127&amp;""" &amp; "
  )&amp;(
    """"&amp;shortcut設定!$F$7&amp;""""&amp;
    " """&amp;V127&amp;"\"&amp;$A127&amp;"（"&amp;$B127&amp;"）.lnk"""&amp;
    " """&amp;$C127&amp;""""&amp;
    IF($D127="-"," """""," """&amp;$D127&amp;"""")&amp;
    IF($E127="-"," """""," """&amp;$E127&amp;"""")
  ),
  ""
)</f>
        <v>mkdir "%USERPROFILE%\AppData\Roaming\Microsoft\Windows\Start Menu\Programs\172_Utility_Other" &amp; "C:\codes\vbs\command\CreateShortcutFile.vbs" "%USERPROFILE%\AppData\Roaming\Microsoft\Windows\Start Menu\Programs\172_Utility_Other\Anki（暗記補助）.lnk" "C:\prg\Anki\anki.exe" "" ""</v>
      </c>
      <c r="U127" s="9" t="str">
        <f ca="1">IFERROR(
  VLOOKUP(
    $H127,
    shortcut設定!$F:$J,
    MATCH(
      "ProgramsIndex",
      shortcut設定!$F$12:$J$12,
      0
    ),
    FALSE
  ),
  ""
)</f>
        <v>172</v>
      </c>
      <c r="V127" s="13" t="str">
        <f ca="1">IF(
  AND($A127&lt;&gt;"",$I127="○"),
  shortcut設定!$F$4&amp;"\"&amp;U127&amp;"_"&amp;H127,
  ""
)</f>
        <v>%USERPROFILE%\AppData\Roaming\Microsoft\Windows\Start Menu\Programs\172_Utility_Other</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172</v>
      </c>
      <c r="AC127" s="20" t="str">
        <f t="shared" si="17"/>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8"/>
        <v/>
      </c>
      <c r="AH127" s="13" t="str">
        <f t="shared" si="19"/>
        <v/>
      </c>
      <c r="AI127" s="13" t="str">
        <f>IF(
  AND($A127&lt;&gt;"",$Q127&lt;&gt;"-",$Q127&lt;&gt;""),
  (
    """"&amp;shortcut設定!$F$7&amp;""""&amp;
    " """&amp;$Q127&amp;".lnk"""&amp;
    " """&amp;$C127&amp;""""&amp;
    IF($D127="-"," """""," """&amp;$D127&amp;"""")&amp;
    IF($E127="-"," """""," """&amp;$E127&amp;"""")
  ),
  ""
)</f>
        <v/>
      </c>
      <c r="AJ127" s="91" t="s">
        <v>181</v>
      </c>
    </row>
    <row r="128" spans="1:36">
      <c r="A128" s="9" t="s">
        <v>670</v>
      </c>
      <c r="B128" s="9" t="s">
        <v>810</v>
      </c>
      <c r="C128" s="9" t="s">
        <v>310</v>
      </c>
      <c r="D128" s="15" t="s">
        <v>40</v>
      </c>
      <c r="E128" s="26" t="s">
        <v>40</v>
      </c>
      <c r="F128" s="15" t="s">
        <v>173</v>
      </c>
      <c r="G128" s="15" t="s">
        <v>156</v>
      </c>
      <c r="H128" s="9" t="s">
        <v>79</v>
      </c>
      <c r="I128" s="15" t="s">
        <v>863</v>
      </c>
      <c r="J128" s="15" t="s">
        <v>66</v>
      </c>
      <c r="K128" s="15" t="s">
        <v>66</v>
      </c>
      <c r="L128" s="93" t="s">
        <v>66</v>
      </c>
      <c r="M128" s="94" t="s">
        <v>564</v>
      </c>
      <c r="N128" s="15" t="s">
        <v>66</v>
      </c>
      <c r="O128" s="26" t="s">
        <v>1292</v>
      </c>
      <c r="P128" s="157" t="s">
        <v>1292</v>
      </c>
      <c r="Q128" s="26" t="s">
        <v>964</v>
      </c>
      <c r="R128" s="9" t="str">
        <f t="shared" si="15"/>
        <v/>
      </c>
      <c r="S128" s="9" t="str">
        <f t="shared" si="16"/>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17"/>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8"/>
        <v/>
      </c>
      <c r="AH128" s="13" t="str">
        <f t="shared" si="19"/>
        <v/>
      </c>
      <c r="AI128" s="13" t="str">
        <f>IF(
  AND($A128&lt;&gt;"",$Q128&lt;&gt;"-",$Q128&lt;&gt;""),
  (
    """"&amp;shortcut設定!$F$7&amp;""""&amp;
    " """&amp;$Q128&amp;".lnk"""&amp;
    " """&amp;$C128&amp;""""&amp;
    IF($D128="-"," """""," """&amp;$D128&amp;"""")&amp;
    IF($E128="-"," """""," """&amp;$E128&amp;"""")
  ),
  ""
)</f>
        <v/>
      </c>
      <c r="AJ128" s="91" t="s">
        <v>181</v>
      </c>
    </row>
    <row r="129" spans="1:36">
      <c r="A129" s="9" t="s">
        <v>671</v>
      </c>
      <c r="B129" s="9" t="s">
        <v>811</v>
      </c>
      <c r="C129" s="9" t="s">
        <v>311</v>
      </c>
      <c r="D129" s="15" t="s">
        <v>40</v>
      </c>
      <c r="E129" s="26" t="s">
        <v>40</v>
      </c>
      <c r="F129" s="15" t="s">
        <v>173</v>
      </c>
      <c r="G129" s="15" t="s">
        <v>156</v>
      </c>
      <c r="H129" s="9" t="s">
        <v>79</v>
      </c>
      <c r="I129" s="15" t="s">
        <v>863</v>
      </c>
      <c r="J129" s="15" t="s">
        <v>66</v>
      </c>
      <c r="K129" s="15" t="s">
        <v>66</v>
      </c>
      <c r="L129" s="93" t="s">
        <v>66</v>
      </c>
      <c r="M129" s="94" t="s">
        <v>564</v>
      </c>
      <c r="N129" s="15" t="s">
        <v>66</v>
      </c>
      <c r="O129" s="26" t="s">
        <v>1292</v>
      </c>
      <c r="P129" s="157" t="s">
        <v>1292</v>
      </c>
      <c r="Q129" s="26" t="s">
        <v>964</v>
      </c>
      <c r="R129" s="9" t="str">
        <f t="shared" si="15"/>
        <v/>
      </c>
      <c r="S129" s="9" t="str">
        <f t="shared" si="16"/>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17"/>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8"/>
        <v/>
      </c>
      <c r="AH129" s="13" t="str">
        <f t="shared" si="19"/>
        <v/>
      </c>
      <c r="AI129" s="13" t="str">
        <f>IF(
  AND($A129&lt;&gt;"",$Q129&lt;&gt;"-",$Q129&lt;&gt;""),
  (
    """"&amp;shortcut設定!$F$7&amp;""""&amp;
    " """&amp;$Q129&amp;".lnk"""&amp;
    " """&amp;$C129&amp;""""&amp;
    IF($D129="-"," """""," """&amp;$D129&amp;"""")&amp;
    IF($E129="-"," """""," """&amp;$E129&amp;"""")
  ),
  ""
)</f>
        <v/>
      </c>
      <c r="AJ129" s="91" t="s">
        <v>181</v>
      </c>
    </row>
    <row r="130" spans="1:36">
      <c r="A130" s="171" t="s">
        <v>1428</v>
      </c>
      <c r="B130" s="9" t="s">
        <v>1429</v>
      </c>
      <c r="C130" s="9" t="s">
        <v>1427</v>
      </c>
      <c r="D130" s="15" t="s">
        <v>40</v>
      </c>
      <c r="E130" s="26" t="s">
        <v>40</v>
      </c>
      <c r="F130" s="15" t="s">
        <v>28</v>
      </c>
      <c r="G130" s="15" t="s">
        <v>0</v>
      </c>
      <c r="H130" s="9" t="s">
        <v>65</v>
      </c>
      <c r="I130" s="15" t="s">
        <v>0</v>
      </c>
      <c r="J130" s="15" t="s">
        <v>963</v>
      </c>
      <c r="K130" s="15" t="s">
        <v>40</v>
      </c>
      <c r="L130" s="93" t="s">
        <v>40</v>
      </c>
      <c r="M130" s="94" t="s">
        <v>40</v>
      </c>
      <c r="N130" s="15" t="s">
        <v>40</v>
      </c>
      <c r="O130" s="26" t="s">
        <v>40</v>
      </c>
      <c r="P130" s="157" t="s">
        <v>40</v>
      </c>
      <c r="Q130" s="26" t="s">
        <v>40</v>
      </c>
      <c r="R130" s="9" t="str">
        <f t="shared" si="15"/>
        <v/>
      </c>
      <c r="S130" s="9" t="str">
        <f t="shared" si="16"/>
        <v/>
      </c>
      <c r="T130" s="13" t="str">
        <f ca="1">IF(
  AND($A130&lt;&gt;"",$I130="○"),
  (
    "mkdir """&amp;V130&amp;""" &amp; "
  )&amp;(
    """"&amp;shortcut設定!$F$7&amp;""""&amp;
    " """&amp;V130&amp;"\"&amp;$A130&amp;"（"&amp;$B130&amp;"）.lnk"""&amp;
    " """&amp;$C130&amp;""""&amp;
    IF($D130="-"," """""," """&amp;$D130&amp;"""")&amp;
    IF($E130="-"," """""," """&amp;$E130&amp;"""")
  ),
  ""
)</f>
        <v>mkdir "%USERPROFILE%\AppData\Roaming\Microsoft\Windows\Start Menu\Programs\113_Common_Edit" &amp; "C:\codes\vbs\command\CreateShortcutFile.vbs" "%USERPROFILE%\AppData\Roaming\Microsoft\Windows\Start Menu\Programs\113_Common_Edit\USBメモリ復旧（データ復元）.lnk" "C:\prg\Fukkyutenshi\r-usb-jp.exe" "" ""</v>
      </c>
      <c r="U130" s="9" t="str">
        <f ca="1">IFERROR(
  VLOOKUP(
    $H130,
    shortcut設定!$F:$J,
    MATCH(
      "ProgramsIndex",
      shortcut設定!$F$12:$J$12,
      0
    ),
    FALSE
  ),
  ""
)</f>
        <v>113</v>
      </c>
      <c r="V130" s="13" t="str">
        <f ca="1">IF(
  AND($A130&lt;&gt;"",$I130="○"),
  shortcut設定!$F$4&amp;"\"&amp;U130&amp;"_"&amp;H130,
  ""
)</f>
        <v>%USERPROFILE%\AppData\Roaming\Microsoft\Windows\Start Menu\Programs\113_Common_Edit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113</v>
      </c>
      <c r="AC130" s="20" t="str">
        <f t="shared" si="17"/>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8"/>
        <v/>
      </c>
      <c r="AH130" s="13" t="str">
        <f t="shared" si="19"/>
        <v/>
      </c>
      <c r="AI130" s="13" t="str">
        <f>IF(
  AND($A130&lt;&gt;"",$Q130&lt;&gt;"-",$Q130&lt;&gt;""),
  (
    """"&amp;shortcut設定!$F$7&amp;""""&amp;
    " """&amp;$Q130&amp;".lnk"""&amp;
    " """&amp;$C130&amp;""""&amp;
    IF($D130="-"," """""," """&amp;$D130&amp;"""")&amp;
    IF($E130="-"," """""," """&amp;$E130&amp;"""")
  ),
  ""
)</f>
        <v/>
      </c>
      <c r="AJ130" s="91" t="s">
        <v>181</v>
      </c>
    </row>
    <row r="131" spans="1:36">
      <c r="A131" s="9" t="s">
        <v>1443</v>
      </c>
      <c r="B131" s="9" t="s">
        <v>1442</v>
      </c>
      <c r="C131" s="9" t="s">
        <v>1454</v>
      </c>
      <c r="D131" s="15" t="s">
        <v>1440</v>
      </c>
      <c r="E131" s="26" t="s">
        <v>1440</v>
      </c>
      <c r="F131" s="15" t="s">
        <v>28</v>
      </c>
      <c r="G131" s="15" t="s">
        <v>0</v>
      </c>
      <c r="H131" s="9" t="s">
        <v>79</v>
      </c>
      <c r="I131" s="15" t="s">
        <v>0</v>
      </c>
      <c r="J131" s="15" t="s">
        <v>1440</v>
      </c>
      <c r="K131" s="15" t="s">
        <v>1440</v>
      </c>
      <c r="L131" s="93" t="s">
        <v>1440</v>
      </c>
      <c r="M131" s="94" t="s">
        <v>1440</v>
      </c>
      <c r="N131" s="15" t="s">
        <v>1440</v>
      </c>
      <c r="O131" s="26" t="s">
        <v>1440</v>
      </c>
      <c r="P131" s="157" t="s">
        <v>1440</v>
      </c>
      <c r="Q131" s="26" t="s">
        <v>1440</v>
      </c>
      <c r="R131" s="9" t="str">
        <f t="shared" si="15"/>
        <v/>
      </c>
      <c r="S131" s="9" t="str">
        <f t="shared" si="16"/>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Menu\Programs\123_Doc_Edit\Cursor（テキストエディタ）.lnk" "C:\prg\cursor\Cursor.exe"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17"/>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8"/>
        <v/>
      </c>
      <c r="AH131" s="13" t="str">
        <f t="shared" si="19"/>
        <v/>
      </c>
      <c r="AI131" s="13" t="str">
        <f>IF(
  AND($A131&lt;&gt;"",$Q131&lt;&gt;"-",$Q131&lt;&gt;""),
  (
    """"&amp;shortcut設定!$F$7&amp;""""&amp;
    " """&amp;$Q131&amp;".lnk"""&amp;
    " """&amp;$C131&amp;""""&amp;
    IF($D131="-"," """""," """&amp;$D131&amp;"""")&amp;
    IF($E131="-"," """""," """&amp;$E131&amp;"""")
  ),
  ""
)</f>
        <v/>
      </c>
      <c r="AJ131" s="91" t="s">
        <v>181</v>
      </c>
    </row>
    <row r="132" spans="1:36">
      <c r="A132" s="9" t="s">
        <v>1451</v>
      </c>
      <c r="B132" s="9" t="s">
        <v>1452</v>
      </c>
      <c r="C132" s="9" t="s">
        <v>1450</v>
      </c>
      <c r="D132" s="15" t="s">
        <v>1453</v>
      </c>
      <c r="E132" s="26" t="s">
        <v>1453</v>
      </c>
      <c r="F132" s="15" t="s">
        <v>0</v>
      </c>
      <c r="G132" s="15" t="s">
        <v>0</v>
      </c>
      <c r="H132" s="9" t="s">
        <v>79</v>
      </c>
      <c r="I132" s="15" t="s">
        <v>0</v>
      </c>
      <c r="J132" s="15" t="s">
        <v>1453</v>
      </c>
      <c r="K132" s="15" t="s">
        <v>1453</v>
      </c>
      <c r="L132" s="93" t="s">
        <v>1453</v>
      </c>
      <c r="M132" s="94" t="s">
        <v>1453</v>
      </c>
      <c r="N132" s="15" t="s">
        <v>1453</v>
      </c>
      <c r="O132" s="26" t="s">
        <v>1453</v>
      </c>
      <c r="P132" s="157" t="s">
        <v>1453</v>
      </c>
      <c r="Q132" s="26" t="s">
        <v>1453</v>
      </c>
      <c r="R132" s="9" t="str">
        <f t="shared" si="15"/>
        <v/>
      </c>
      <c r="S132" s="9" t="str">
        <f>IF(
  OR(
    $H132="",
    $H132="-",
    COUNTIF(カテゴリ,$H132)&gt;0
  ),
  "",
  "★NG★"
)</f>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Menu\Programs\123_Doc_Edit\Obsidian（テキストエディタ）.lnk" "C:\prg\Obsidian\Obsidian.exe" ""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123</v>
      </c>
      <c r="AC132" s="20" t="str">
        <f>IF(AND($M132&lt;&gt;"",$M132&lt;&gt;"-")," (&amp;"&amp;$M132&amp;")","")</f>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IF(
  AND($A132&lt;&gt;"",$O132&lt;&gt;"-",$O132&lt;&gt;""),
  (
    "schtasks /create /tn """&amp;$O132&amp;""" /tr """&amp;$C132&amp;""" /sc daily /st "&amp;$P132&amp;" /rl highest"
  ),
  ""
)</f>
        <v/>
      </c>
      <c r="AH132" s="13" t="str">
        <f>IF(
  AND($A132&lt;&gt;"",$O132&lt;&gt;"-",$O132&lt;&gt;""),
  (
    "schtasks /delete /tn """&amp;$O132&amp;""""
  ),
  ""
)</f>
        <v/>
      </c>
      <c r="AI132" s="13" t="str">
        <f>IF(
  AND($A132&lt;&gt;"",$Q132&lt;&gt;"-",$Q132&lt;&gt;""),
  (
    """"&amp;shortcut設定!$F$7&amp;""""&amp;
    " """&amp;$Q132&amp;".lnk"""&amp;
    " """&amp;$C132&amp;""""&amp;
    IF($D132="-"," """""," """&amp;$D132&amp;"""")&amp;
    IF($E132="-"," """""," """&amp;$E132&amp;"""")
  ),
  ""
)</f>
        <v/>
      </c>
      <c r="AJ132" s="91" t="s">
        <v>181</v>
      </c>
    </row>
    <row r="133" spans="1:36">
      <c r="A133" s="9" t="s">
        <v>1457</v>
      </c>
      <c r="B133" s="9" t="s">
        <v>1458</v>
      </c>
      <c r="C133" s="9" t="s">
        <v>1456</v>
      </c>
      <c r="D133" s="15" t="s">
        <v>1459</v>
      </c>
      <c r="E133" s="26" t="s">
        <v>1459</v>
      </c>
      <c r="F133" s="15" t="s">
        <v>0</v>
      </c>
      <c r="G133" s="15" t="s">
        <v>0</v>
      </c>
      <c r="H133" s="9" t="s">
        <v>65</v>
      </c>
      <c r="I133" s="15" t="s">
        <v>0</v>
      </c>
      <c r="J133" s="15" t="s">
        <v>40</v>
      </c>
      <c r="K133" s="15" t="s">
        <v>40</v>
      </c>
      <c r="L133" s="93" t="s">
        <v>40</v>
      </c>
      <c r="M133" s="94" t="s">
        <v>40</v>
      </c>
      <c r="N133" s="15" t="s">
        <v>40</v>
      </c>
      <c r="O133" s="26" t="s">
        <v>40</v>
      </c>
      <c r="P133" s="157" t="s">
        <v>40</v>
      </c>
      <c r="Q133" s="26" t="s">
        <v>40</v>
      </c>
      <c r="R133" s="9" t="str">
        <f t="shared" si="15"/>
        <v/>
      </c>
      <c r="S133" s="9" t="str">
        <f>IF(
  OR(
    $H133="",
    $H133="-",
    COUNTIF(カテゴリ,$H133)&gt;0
  ),
  "",
  "★NG★"
)</f>
        <v/>
      </c>
      <c r="T133" s="13" t="str">
        <f ca="1">IF(
  AND($A133&lt;&gt;"",$I133="○"),
  (
    "mkdir """&amp;V133&amp;""" &amp; "
  )&amp;(
    """"&amp;shortcut設定!$F$7&amp;""""&amp;
    " """&amp;V133&amp;"\"&amp;$A133&amp;"（"&amp;$B133&amp;"）.lnk"""&amp;
    " """&amp;$C133&amp;""""&amp;
    IF($D133="-"," """""," """&amp;$D133&amp;"""")&amp;
    IF($E133="-"," """""," """&amp;$E133&amp;"""")
  ),
  ""
)</f>
        <v>mkdir "%USERPROFILE%\AppData\Roaming\Microsoft\Windows\Start Menu\Programs\113_Common_Edit" &amp; "C:\codes\vbs\command\CreateShortcutFile.vbs" "%USERPROFILE%\AppData\Roaming\Microsoft\Windows\Start Menu\Programs\113_Common_Edit\Unity Hub（シミュレーター）.lnk" "C:\prg\Unity Hub\Unity Hub.exe" "" ""</v>
      </c>
      <c r="U133" s="9" t="str">
        <f ca="1">IFERROR(
  VLOOKUP(
    $H133,
    shortcut設定!$F:$J,
    MATCH(
      "ProgramsIndex",
      shortcut設定!$F$12:$J$12,
      0
    ),
    FALSE
  ),
  ""
)</f>
        <v>113</v>
      </c>
      <c r="V133" s="13" t="str">
        <f ca="1">IF(
  AND($A133&lt;&gt;"",$I133="○"),
  shortcut設定!$F$4&amp;"\"&amp;U133&amp;"_"&amp;H133,
  ""
)</f>
        <v>%USERPROFILE%\AppData\Roaming\Microsoft\Windows\Start Menu\Programs\113_Common_Edit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113</v>
      </c>
      <c r="AC133" s="20" t="str">
        <f>IF(AND($M133&lt;&gt;"",$M133&lt;&gt;"-")," (&amp;"&amp;$M133&amp;")","")</f>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IF(
  AND($A133&lt;&gt;"",$O133&lt;&gt;"-",$O133&lt;&gt;""),
  (
    "schtasks /create /tn """&amp;$O133&amp;""" /tr """&amp;$C133&amp;""" /sc daily /st "&amp;$P133&amp;" /rl highest"
  ),
  ""
)</f>
        <v/>
      </c>
      <c r="AH133" s="13" t="str">
        <f>IF(
  AND($A133&lt;&gt;"",$O133&lt;&gt;"-",$O133&lt;&gt;""),
  (
    "schtasks /delete /tn """&amp;$O133&amp;""""
  ),
  ""
)</f>
        <v/>
      </c>
      <c r="AI133" s="13" t="str">
        <f>IF(
  AND($A133&lt;&gt;"",$Q133&lt;&gt;"-",$Q133&lt;&gt;""),
  (
    """"&amp;shortcut設定!$F$7&amp;""""&amp;
    " """&amp;$Q133&amp;".lnk"""&amp;
    " """&amp;$C133&amp;""""&amp;
    IF($D133="-"," """""," """&amp;$D133&amp;"""")&amp;
    IF($E133="-"," """""," """&amp;$E133&amp;"""")
  ),
  ""
)</f>
        <v/>
      </c>
      <c r="AJ133" s="91" t="s">
        <v>181</v>
      </c>
    </row>
    <row r="134" spans="1:36">
      <c r="A134" s="9" t="s">
        <v>672</v>
      </c>
      <c r="B134" s="9" t="s">
        <v>736</v>
      </c>
      <c r="C134" s="9" t="s">
        <v>89</v>
      </c>
      <c r="D134" s="15" t="s">
        <v>40</v>
      </c>
      <c r="E134" s="26" t="s">
        <v>40</v>
      </c>
      <c r="F134" s="15" t="s">
        <v>156</v>
      </c>
      <c r="G134" s="15" t="s">
        <v>156</v>
      </c>
      <c r="H134" s="9" t="s">
        <v>71</v>
      </c>
      <c r="I134" s="15" t="s">
        <v>863</v>
      </c>
      <c r="J134" s="15" t="s">
        <v>66</v>
      </c>
      <c r="K134" s="15" t="s">
        <v>66</v>
      </c>
      <c r="L134" s="93" t="s">
        <v>66</v>
      </c>
      <c r="M134" s="94" t="s">
        <v>564</v>
      </c>
      <c r="N134" s="15" t="s">
        <v>863</v>
      </c>
      <c r="O134" s="26" t="s">
        <v>1292</v>
      </c>
      <c r="P134" s="157" t="s">
        <v>1292</v>
      </c>
      <c r="Q134" s="26" t="s">
        <v>964</v>
      </c>
      <c r="R134" s="9" t="str">
        <f t="shared" si="15"/>
        <v/>
      </c>
      <c r="S134" s="9" t="str">
        <f t="shared" si="16"/>
        <v/>
      </c>
      <c r="T134" s="13" t="str">
        <f ca="1">IF(
  AND($A134&lt;&gt;"",$I134="○"),
  (
    "mkdir """&amp;V134&amp;""" &amp; "
  )&amp;(
    """"&amp;shortcut設定!$F$7&amp;""""&amp;
    " """&amp;V134&amp;"\"&amp;$A134&amp;"（"&amp;$B134&amp;"）.lnk"""&amp;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4" s="9" t="str">
        <f ca="1">IFERROR(
  VLOOKUP(
    $H134,
    shortcut設定!$F:$J,
    MATCH(
      "ProgramsIndex",
      shortcut設定!$F$12:$J$12,
      0
    ),
    FALSE
  ),
  ""
)</f>
        <v>161</v>
      </c>
      <c r="V134" s="13" t="str">
        <f ca="1">IF(
  AND($A134&lt;&gt;"",$I134="○"),
  shortcut設定!$F$4&amp;"\"&amp;U134&amp;"_"&amp;H134,
  ""
)</f>
        <v>%USERPROFILE%\AppData\Roaming\Microsoft\Windows\Start Menu\Programs\161_Network_Global</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161</v>
      </c>
      <c r="AC134" s="20" t="str">
        <f t="shared" si="17"/>
        <v/>
      </c>
      <c r="AD134" s="13" t="str">
        <f>IF(
  AND($A134&lt;&gt;"",$L134="○"),
  shortcut設定!$F$5&amp;"\"&amp;AB134&amp;"_"&amp;A134&amp;"（"&amp;B134&amp;"）"&amp;AC134&amp;".lnk",
  ""
)</f>
        <v/>
      </c>
      <c r="AE134" s="13" t="str">
        <f>IF(
  AND($A134&lt;&gt;"",$N134="○"),
  (
    """"&amp;shortcut設定!$F$7&amp;""""&amp;
    " """&amp;$AF134&amp;""""&amp;
    " """&amp;$C134&amp;""""&amp;
    IF($D134="-"," """""," """&amp;$D134&amp;"""")&amp;
    IF($E134="-"," """""," """&amp;$E134&amp;"""")
  ),
  ""
)</f>
        <v>"C:\codes\vbs\command\CreateShortcutFile.vbs" "%USERPROFILE%\AppData\Roaming\Microsoft\Windows\Start Menu\Programs\Startup\MicrosoftEdge（ブラウザ）.lnk" "C:\Program Files (x86)\Microsoft\Edge\Application\msedge.exe" "" ""</v>
      </c>
      <c r="AF134" s="9" t="str">
        <f>IF(
  AND($A134&lt;&gt;"",$N134="○"),
  shortcut設定!$F$6&amp;"\"&amp;A134&amp;"（"&amp;B134&amp;"）.lnk",
  ""
)</f>
        <v>%USERPROFILE%\AppData\Roaming\Microsoft\Windows\Start Menu\Programs\Startup\MicrosoftEdge（ブラウザ）.lnk</v>
      </c>
      <c r="AG134" s="13" t="str">
        <f t="shared" si="18"/>
        <v/>
      </c>
      <c r="AH134" s="13" t="str">
        <f t="shared" si="19"/>
        <v/>
      </c>
      <c r="AI134" s="13" t="str">
        <f>IF(
  AND($A134&lt;&gt;"",$Q134&lt;&gt;"-",$Q134&lt;&gt;""),
  (
    """"&amp;shortcut設定!$F$7&amp;""""&amp;
    " """&amp;$Q134&amp;".lnk"""&amp;
    " """&amp;$C134&amp;""""&amp;
    IF($D134="-"," """""," """&amp;$D134&amp;"""")&amp;
    IF($E134="-"," """""," """&amp;$E134&amp;"""")
  ),
  ""
)</f>
        <v/>
      </c>
      <c r="AJ134" s="91" t="s">
        <v>181</v>
      </c>
    </row>
    <row r="135" spans="1:36">
      <c r="A135" s="9" t="s">
        <v>673</v>
      </c>
      <c r="B135" s="9" t="s">
        <v>812</v>
      </c>
      <c r="C135" s="77" t="s">
        <v>91</v>
      </c>
      <c r="D135" s="15" t="s">
        <v>885</v>
      </c>
      <c r="E135" s="26" t="s">
        <v>40</v>
      </c>
      <c r="F135" s="15" t="s">
        <v>156</v>
      </c>
      <c r="G135" s="15" t="s">
        <v>156</v>
      </c>
      <c r="H135" s="9" t="s">
        <v>79</v>
      </c>
      <c r="I135" s="15" t="s">
        <v>863</v>
      </c>
      <c r="J135" s="15" t="s">
        <v>66</v>
      </c>
      <c r="K135" s="15" t="s">
        <v>66</v>
      </c>
      <c r="L135" s="93" t="s">
        <v>0</v>
      </c>
      <c r="M135" s="94" t="s">
        <v>564</v>
      </c>
      <c r="N135" s="15" t="s">
        <v>66</v>
      </c>
      <c r="O135" s="26" t="s">
        <v>1292</v>
      </c>
      <c r="P135" s="157" t="s">
        <v>1292</v>
      </c>
      <c r="Q135" s="26" t="s">
        <v>964</v>
      </c>
      <c r="R135" s="9" t="str">
        <f t="shared" si="15"/>
        <v/>
      </c>
      <c r="S135" s="9" t="str">
        <f t="shared" si="16"/>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 ca="1">IF(
  AND($A135&lt;&gt;"",$L135&lt;&gt;"-",$L135&lt;&gt;""),
  (
    """"&amp;shortcut設定!$F$7&amp;""""&amp;
    " """&amp;$AD135&amp;""""&amp;
    " """&amp;$C135&amp;""""&amp;
    IF($D135="-"," """""," """&amp;$D135&amp;"""")&amp;
    IF($E135="-"," """""," """&amp;$E135&amp;"""")
  ),
  ""
)</f>
        <v>"C:\codes\vbs\command\CreateShortcutFile.vbs" "%USERPROFILE%\AppData\Roaming\Microsoft\Windows\SendTo\123_MicrosoftExcel（ドキュメント編集）.lnk" "C:\Program Files (x86)\Microsoft Office\root\Office16\EXCEL.EXE" "/x" ""</v>
      </c>
      <c r="AB135" s="9" t="str">
        <f ca="1">IFERROR(
  VLOOKUP(
    $H135,
    shortcut設定!$F:$J,
    MATCH(
      "ProgramsIndex",
      shortcut設定!$F$12:$J$12,
      0
    ),
    FALSE
  ),
  ""
)</f>
        <v>123</v>
      </c>
      <c r="AC135" s="20" t="str">
        <f t="shared" si="17"/>
        <v/>
      </c>
      <c r="AD135" s="13" t="str">
        <f ca="1">IF(
  AND($A135&lt;&gt;"",$L135="○"),
  shortcut設定!$F$5&amp;"\"&amp;AB135&amp;"_"&amp;A135&amp;"（"&amp;B135&amp;"）"&amp;AC135&amp;".lnk",
  ""
)</f>
        <v>%USERPROFILE%\AppData\Roaming\Microsoft\Windows\SendTo\123_MicrosoftExcel（ドキュメント編集）.lnk</v>
      </c>
      <c r="AE135" s="13" t="str">
        <f>IF(
  AND($A135&lt;&gt;"",$N135="○"),
  (
    """"&amp;shortcut設定!$F$7&amp;""""&amp;
    " """&amp;$AF135&amp;""""&amp;
    " """&amp;$C135&amp;""""&amp;
    IF($D135="-"," """""," """&amp;$D135&amp;"""")&amp;
    IF($E135="-"," """""," """&amp;$E135&amp;"""")
  ),
  ""
)</f>
        <v/>
      </c>
      <c r="AF135" s="9" t="str">
        <f>IF(
  AND($A135&lt;&gt;"",$N135="○"),
  shortcut設定!$F$6&amp;"\"&amp;A135&amp;"（"&amp;B135&amp;"）.lnk",
  ""
)</f>
        <v/>
      </c>
      <c r="AG135" s="13" t="str">
        <f t="shared" si="18"/>
        <v/>
      </c>
      <c r="AH135" s="13" t="str">
        <f t="shared" si="19"/>
        <v/>
      </c>
      <c r="AI135" s="13" t="str">
        <f>IF(
  AND($A135&lt;&gt;"",$Q135&lt;&gt;"-",$Q135&lt;&gt;""),
  (
    """"&amp;shortcut設定!$F$7&amp;""""&amp;
    " """&amp;$Q135&amp;".lnk"""&amp;
    " """&amp;$C135&amp;""""&amp;
    IF($D135="-"," """""," """&amp;$D135&amp;"""")&amp;
    IF($E135="-"," """""," """&amp;$E135&amp;"""")
  ),
  ""
)</f>
        <v/>
      </c>
      <c r="AJ135" s="91" t="s">
        <v>181</v>
      </c>
    </row>
    <row r="136" spans="1:36">
      <c r="A136" s="9" t="s">
        <v>674</v>
      </c>
      <c r="B136" s="9" t="s">
        <v>812</v>
      </c>
      <c r="C136" s="9" t="s">
        <v>92</v>
      </c>
      <c r="D136" s="15" t="s">
        <v>40</v>
      </c>
      <c r="E136" s="26" t="s">
        <v>40</v>
      </c>
      <c r="F136" s="15" t="s">
        <v>156</v>
      </c>
      <c r="G136" s="15" t="s">
        <v>156</v>
      </c>
      <c r="H136" s="9" t="s">
        <v>79</v>
      </c>
      <c r="I136" s="15" t="s">
        <v>863</v>
      </c>
      <c r="J136" s="15" t="s">
        <v>66</v>
      </c>
      <c r="K136" s="15" t="s">
        <v>66</v>
      </c>
      <c r="L136" s="93" t="s">
        <v>66</v>
      </c>
      <c r="M136" s="94" t="s">
        <v>564</v>
      </c>
      <c r="N136" s="15" t="s">
        <v>66</v>
      </c>
      <c r="O136" s="26" t="s">
        <v>1292</v>
      </c>
      <c r="P136" s="157" t="s">
        <v>1292</v>
      </c>
      <c r="Q136" s="26" t="s">
        <v>964</v>
      </c>
      <c r="R136" s="9" t="str">
        <f t="shared" si="15"/>
        <v/>
      </c>
      <c r="S136" s="9" t="str">
        <f t="shared" si="16"/>
        <v/>
      </c>
      <c r="T136" s="13" t="str">
        <f ca="1">IF(
  AND($A136&lt;&gt;"",$I136="○"),
  (
    "mkdir """&amp;V136&amp;""" &amp; "
  )&amp;(
    """"&amp;shortcut設定!$F$7&amp;""""&amp;
    " """&amp;V136&amp;"\"&amp;$A136&amp;"（"&amp;$B136&amp;"）.lnk"""&amp;
    " """&amp;$C136&amp;""""&amp;
    IF($D136="-"," """""," """&amp;$D136&amp;"""")&amp;
    IF($E136="-"," """""," """&amp;$E136&amp;"""")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6" s="9" t="str">
        <f ca="1">IFERROR(
  VLOOKUP(
    $H136,
    shortcut設定!$F:$J,
    MATCH(
      "ProgramsIndex",
      shortcut設定!$F$12:$J$12,
      0
    ),
    FALSE
  ),
  ""
)</f>
        <v>123</v>
      </c>
      <c r="V136" s="13" t="str">
        <f ca="1">IF(
  AND($A136&lt;&gt;"",$I136="○"),
  shortcut設定!$F$4&amp;"\"&amp;U136&amp;"_"&amp;H136,
  ""
)</f>
        <v>%USERPROFILE%\AppData\Roaming\Microsoft\Windows\Start Menu\Programs\123_Doc_Edit</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123</v>
      </c>
      <c r="AC136" s="20" t="str">
        <f t="shared" si="17"/>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8"/>
        <v/>
      </c>
      <c r="AH136" s="13" t="str">
        <f t="shared" si="19"/>
        <v/>
      </c>
      <c r="AI136" s="13" t="str">
        <f>IF(
  AND($A136&lt;&gt;"",$Q136&lt;&gt;"-",$Q136&lt;&gt;""),
  (
    """"&amp;shortcut設定!$F$7&amp;""""&amp;
    " """&amp;$Q136&amp;".lnk"""&amp;
    " """&amp;$C136&amp;""""&amp;
    IF($D136="-"," """""," """&amp;$D136&amp;"""")&amp;
    IF($E136="-"," """""," """&amp;$E136&amp;"""")
  ),
  ""
)</f>
        <v/>
      </c>
      <c r="AJ136" s="91" t="s">
        <v>181</v>
      </c>
    </row>
    <row r="137" spans="1:36">
      <c r="A137" s="9" t="s">
        <v>675</v>
      </c>
      <c r="B137" s="9" t="s">
        <v>812</v>
      </c>
      <c r="C137" s="9" t="s">
        <v>93</v>
      </c>
      <c r="D137" s="15" t="s">
        <v>40</v>
      </c>
      <c r="E137" s="26" t="s">
        <v>40</v>
      </c>
      <c r="F137" s="15" t="s">
        <v>156</v>
      </c>
      <c r="G137" s="15" t="s">
        <v>156</v>
      </c>
      <c r="H137" s="9" t="s">
        <v>79</v>
      </c>
      <c r="I137" s="15" t="s">
        <v>863</v>
      </c>
      <c r="J137" s="15" t="s">
        <v>66</v>
      </c>
      <c r="K137" s="15" t="s">
        <v>66</v>
      </c>
      <c r="L137" s="93" t="s">
        <v>66</v>
      </c>
      <c r="M137" s="94" t="s">
        <v>564</v>
      </c>
      <c r="N137" s="15" t="s">
        <v>66</v>
      </c>
      <c r="O137" s="26" t="s">
        <v>1292</v>
      </c>
      <c r="P137" s="157" t="s">
        <v>1292</v>
      </c>
      <c r="Q137" s="26" t="s">
        <v>964</v>
      </c>
      <c r="R137" s="9" t="str">
        <f t="shared" si="15"/>
        <v/>
      </c>
      <c r="S137" s="9" t="str">
        <f t="shared" si="16"/>
        <v/>
      </c>
      <c r="T137" s="13" t="str">
        <f ca="1">IF(
  AND($A137&lt;&gt;"",$I137="○"),
  (
    "mkdir """&amp;V137&amp;""" &amp; "
  )&amp;(
    """"&amp;shortcut設定!$F$7&amp;""""&amp;
    " """&amp;V137&amp;"\"&amp;$A137&amp;"（"&amp;$B137&amp;"）.lnk"""&amp;
    " """&amp;$C137&amp;""""&amp;
    IF($D137="-"," """""," """&amp;$D137&amp;"""")&amp;
    IF($E137="-"," """""," """&amp;$E137&amp;"""")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7" s="9" t="str">
        <f ca="1">IFERROR(
  VLOOKUP(
    $H137,
    shortcut設定!$F:$J,
    MATCH(
      "ProgramsIndex",
      shortcut設定!$F$12:$J$12,
      0
    ),
    FALSE
  ),
  ""
)</f>
        <v>123</v>
      </c>
      <c r="V137" s="13" t="str">
        <f ca="1">IF(
  AND($A137&lt;&gt;"",$I137="○"),
  shortcut設定!$F$4&amp;"\"&amp;U137&amp;"_"&amp;H137,
  ""
)</f>
        <v>%USERPROFILE%\AppData\Roaming\Microsoft\Windows\Start Menu\Programs\123_Doc_Edit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123</v>
      </c>
      <c r="AC137" s="20" t="str">
        <f t="shared" si="17"/>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8"/>
        <v/>
      </c>
      <c r="AH137" s="13" t="str">
        <f t="shared" si="19"/>
        <v/>
      </c>
      <c r="AI137" s="13" t="str">
        <f>IF(
  AND($A137&lt;&gt;"",$Q137&lt;&gt;"-",$Q137&lt;&gt;""),
  (
    """"&amp;shortcut設定!$F$7&amp;""""&amp;
    " """&amp;$Q137&amp;".lnk"""&amp;
    " """&amp;$C137&amp;""""&amp;
    IF($D137="-"," """""," """&amp;$D137&amp;"""")&amp;
    IF($E137="-"," """""," """&amp;$E137&amp;"""")
  ),
  ""
)</f>
        <v/>
      </c>
      <c r="AJ137" s="91" t="s">
        <v>181</v>
      </c>
    </row>
    <row r="138" spans="1:36">
      <c r="A138" s="9" t="s">
        <v>676</v>
      </c>
      <c r="B138" s="9" t="s">
        <v>813</v>
      </c>
      <c r="C138" s="9" t="s">
        <v>94</v>
      </c>
      <c r="D138" s="15" t="s">
        <v>40</v>
      </c>
      <c r="E138" s="26" t="s">
        <v>40</v>
      </c>
      <c r="F138" s="15" t="s">
        <v>156</v>
      </c>
      <c r="G138" s="15" t="s">
        <v>156</v>
      </c>
      <c r="H138" s="9" t="s">
        <v>71</v>
      </c>
      <c r="I138" s="15" t="s">
        <v>863</v>
      </c>
      <c r="J138" s="15" t="s">
        <v>66</v>
      </c>
      <c r="K138" s="15" t="s">
        <v>66</v>
      </c>
      <c r="L138" s="93" t="s">
        <v>66</v>
      </c>
      <c r="M138" s="94" t="s">
        <v>564</v>
      </c>
      <c r="N138" s="15" t="s">
        <v>66</v>
      </c>
      <c r="O138" s="26" t="s">
        <v>1292</v>
      </c>
      <c r="P138" s="157" t="s">
        <v>1292</v>
      </c>
      <c r="Q138" s="26" t="s">
        <v>964</v>
      </c>
      <c r="R138" s="9" t="str">
        <f t="shared" si="15"/>
        <v/>
      </c>
      <c r="S138" s="9" t="str">
        <f t="shared" si="16"/>
        <v/>
      </c>
      <c r="T138" s="13" t="str">
        <f ca="1">IF(
  AND($A138&lt;&gt;"",$I138="○"),
  (
    "mkdir """&amp;V138&amp;""" &amp; "
  )&amp;(
    """"&amp;shortcut設定!$F$7&amp;""""&amp;
    " """&amp;V138&amp;"\"&amp;$A138&amp;"（"&amp;$B138&amp;"）.lnk"""&amp;
    " """&amp;$C138&amp;""""&amp;
    IF($D138="-"," """""," """&amp;$D138&amp;"""")&amp;
    IF($E138="-"," """""," """&amp;$E138&amp;"""")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8" s="9" t="str">
        <f ca="1">IFERROR(
  VLOOKUP(
    $H138,
    shortcut設定!$F:$J,
    MATCH(
      "ProgramsIndex",
      shortcut設定!$F$12:$J$12,
      0
    ),
    FALSE
  ),
  ""
)</f>
        <v>161</v>
      </c>
      <c r="V138" s="13" t="str">
        <f ca="1">IF(
  AND($A138&lt;&gt;"",$I138="○"),
  shortcut設定!$F$4&amp;"\"&amp;U138&amp;"_"&amp;H138,
  ""
)</f>
        <v>%USERPROFILE%\AppData\Roaming\Microsoft\Windows\Start Menu\Programs\161_Network_Global</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161</v>
      </c>
      <c r="AC138" s="20" t="str">
        <f t="shared" si="17"/>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8"/>
        <v/>
      </c>
      <c r="AH138" s="13" t="str">
        <f t="shared" si="19"/>
        <v/>
      </c>
      <c r="AI138" s="13" t="str">
        <f>IF(
  AND($A138&lt;&gt;"",$Q138&lt;&gt;"-",$Q138&lt;&gt;""),
  (
    """"&amp;shortcut設定!$F$7&amp;""""&amp;
    " """&amp;$Q138&amp;".lnk"""&amp;
    " """&amp;$C138&amp;""""&amp;
    IF($D138="-"," """""," """&amp;$D138&amp;"""")&amp;
    IF($E138="-"," """""," """&amp;$E138&amp;"""")
  ),
  ""
)</f>
        <v/>
      </c>
      <c r="AJ138" s="91" t="s">
        <v>181</v>
      </c>
    </row>
    <row r="139" spans="1:36">
      <c r="A139" s="9" t="s">
        <v>677</v>
      </c>
      <c r="B139" s="9" t="s">
        <v>814</v>
      </c>
      <c r="C139" s="9" t="s">
        <v>874</v>
      </c>
      <c r="D139" s="15" t="s">
        <v>40</v>
      </c>
      <c r="E139" s="26" t="s">
        <v>40</v>
      </c>
      <c r="F139" s="15" t="s">
        <v>173</v>
      </c>
      <c r="G139" s="15" t="s">
        <v>156</v>
      </c>
      <c r="H139" s="9" t="s">
        <v>81</v>
      </c>
      <c r="I139" s="15" t="s">
        <v>863</v>
      </c>
      <c r="J139" s="15" t="s">
        <v>66</v>
      </c>
      <c r="K139" s="15" t="s">
        <v>66</v>
      </c>
      <c r="L139" s="93" t="s">
        <v>66</v>
      </c>
      <c r="M139" s="94" t="s">
        <v>564</v>
      </c>
      <c r="N139" s="15" t="s">
        <v>66</v>
      </c>
      <c r="O139" s="26" t="s">
        <v>1292</v>
      </c>
      <c r="P139" s="157" t="s">
        <v>1292</v>
      </c>
      <c r="Q139" s="26" t="s">
        <v>964</v>
      </c>
      <c r="R139" s="9" t="str">
        <f t="shared" ref="R139:R170" si="20">IF(
  AND(
    $A139&lt;&gt;"",
    COUNTIF(C:C,$A139)&gt;1
  ),
  "★NG★",
  ""
)</f>
        <v/>
      </c>
      <c r="S139" s="9" t="str">
        <f t="shared" si="16"/>
        <v/>
      </c>
      <c r="T139" s="13" t="str">
        <f ca="1">IF(
  AND($A139&lt;&gt;"",$I139="○"),
  (
    "mkdir """&amp;V139&amp;""" &amp; "
  )&amp;(
    """"&amp;shortcut設定!$F$7&amp;""""&amp;
    " """&amp;V139&amp;"\"&amp;$A139&amp;"（"&amp;$B139&amp;"）.lnk"""&amp;
    " """&amp;$C139&amp;""""&amp;
    IF($D139="-"," """""," """&amp;$D139&amp;"""")&amp;
    IF($E139="-"," """""," """&amp;$E139&amp;"""")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9" s="9" t="str">
        <f ca="1">IFERROR(
  VLOOKUP(
    $H139,
    shortcut設定!$F:$J,
    MATCH(
      "ProgramsIndex",
      shortcut設定!$F$12:$J$12,
      0
    ),
    FALSE
  ),
  ""
)</f>
        <v>153</v>
      </c>
      <c r="V139" s="13" t="str">
        <f ca="1">IF(
  AND($A139&lt;&gt;"",$I139="○"),
  shortcut設定!$F$4&amp;"\"&amp;U139&amp;"_"&amp;H139,
  ""
)</f>
        <v>%USERPROFILE%\AppData\Roaming\Microsoft\Windows\Start Menu\Programs\153_Picture_Edit</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153</v>
      </c>
      <c r="AC139" s="20" t="str">
        <f t="shared" si="17"/>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8"/>
        <v/>
      </c>
      <c r="AH139" s="13" t="str">
        <f t="shared" si="19"/>
        <v/>
      </c>
      <c r="AI139" s="13" t="str">
        <f>IF(
  AND($A139&lt;&gt;"",$Q139&lt;&gt;"-",$Q139&lt;&gt;""),
  (
    """"&amp;shortcut設定!$F$7&amp;""""&amp;
    " """&amp;$Q139&amp;".lnk"""&amp;
    " """&amp;$C139&amp;""""&amp;
    IF($D139="-"," """""," """&amp;$D139&amp;"""")&amp;
    IF($E139="-"," """""," """&amp;$E139&amp;"""")
  ),
  ""
)</f>
        <v/>
      </c>
      <c r="AJ139" s="91" t="s">
        <v>181</v>
      </c>
    </row>
    <row r="140" spans="1:36">
      <c r="A140" s="9" t="s">
        <v>872</v>
      </c>
      <c r="B140" s="9" t="s">
        <v>873</v>
      </c>
      <c r="C140" s="9" t="s">
        <v>875</v>
      </c>
      <c r="D140" s="15" t="s">
        <v>40</v>
      </c>
      <c r="E140" s="26" t="s">
        <v>40</v>
      </c>
      <c r="F140" s="15" t="s">
        <v>28</v>
      </c>
      <c r="G140" s="15" t="s">
        <v>0</v>
      </c>
      <c r="H140" s="9" t="s">
        <v>67</v>
      </c>
      <c r="I140" s="15" t="s">
        <v>0</v>
      </c>
      <c r="J140" s="15" t="s">
        <v>568</v>
      </c>
      <c r="K140" s="15" t="s">
        <v>40</v>
      </c>
      <c r="L140" s="93" t="s">
        <v>568</v>
      </c>
      <c r="M140" s="94" t="s">
        <v>568</v>
      </c>
      <c r="N140" s="15" t="s">
        <v>568</v>
      </c>
      <c r="O140" s="26" t="s">
        <v>1292</v>
      </c>
      <c r="P140" s="157" t="s">
        <v>1292</v>
      </c>
      <c r="Q140" s="26" t="s">
        <v>964</v>
      </c>
      <c r="R140" s="9" t="str">
        <f t="shared" si="20"/>
        <v/>
      </c>
      <c r="S140" s="9" t="str">
        <f t="shared" si="16"/>
        <v/>
      </c>
      <c r="T140" s="13" t="str">
        <f ca="1">IF(
  AND($A140&lt;&gt;"",$I140="○"),
  (
    "mkdir """&amp;V140&amp;""" &amp; "
  )&amp;(
    """"&amp;shortcut設定!$F$7&amp;""""&amp;
    " """&amp;V140&amp;"\"&amp;$A140&amp;"（"&amp;$B140&amp;"）.lnk"""&amp;
    " """&amp;$C140&amp;""""&amp;
    IF($D140="-"," """""," """&amp;$D140&amp;"""")&amp;
    IF($E140="-"," """""," """&amp;$E140&amp;"""")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40" s="9" t="str">
        <f ca="1">IFERROR(
  VLOOKUP(
    $H140,
    shortcut設定!$F:$J,
    MATCH(
      "ProgramsIndex",
      shortcut設定!$F$12:$J$12,
      0
    ),
    FALSE
  ),
  ""
)</f>
        <v>122</v>
      </c>
      <c r="V140" s="13" t="str">
        <f ca="1">IF(
  AND($A140&lt;&gt;"",$I140="○"),
  shortcut設定!$F$4&amp;"\"&amp;U140&amp;"_"&amp;H140,
  ""
)</f>
        <v>%USERPROFILE%\AppData\Roaming\Microsoft\Windows\Start Menu\Programs\122_Doc_View</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122</v>
      </c>
      <c r="AC140" s="20" t="str">
        <f t="shared" si="17"/>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18"/>
        <v/>
      </c>
      <c r="AH140" s="13" t="str">
        <f t="shared" si="19"/>
        <v/>
      </c>
      <c r="AI140" s="13" t="str">
        <f>IF(
  AND($A140&lt;&gt;"",$Q140&lt;&gt;"-",$Q140&lt;&gt;""),
  (
    """"&amp;shortcut設定!$F$7&amp;""""&amp;
    " """&amp;$Q140&amp;".lnk"""&amp;
    " """&amp;$C140&amp;""""&amp;
    IF($D140="-"," """""," """&amp;$D140&amp;"""")&amp;
    IF($E140="-"," """""," """&amp;$E140&amp;"""")
  ),
  ""
)</f>
        <v/>
      </c>
      <c r="AJ140" s="91" t="s">
        <v>181</v>
      </c>
    </row>
    <row r="141" spans="1:36">
      <c r="A141" s="9" t="s">
        <v>877</v>
      </c>
      <c r="B141" s="9" t="s">
        <v>880</v>
      </c>
      <c r="C141" s="9" t="s">
        <v>876</v>
      </c>
      <c r="D141" s="15" t="s">
        <v>40</v>
      </c>
      <c r="E141" s="26" t="s">
        <v>40</v>
      </c>
      <c r="F141" s="15" t="s">
        <v>28</v>
      </c>
      <c r="G141" s="15" t="s">
        <v>0</v>
      </c>
      <c r="H141" s="9" t="s">
        <v>71</v>
      </c>
      <c r="I141" s="15" t="s">
        <v>0</v>
      </c>
      <c r="J141" s="15" t="s">
        <v>568</v>
      </c>
      <c r="K141" s="15" t="s">
        <v>40</v>
      </c>
      <c r="L141" s="93" t="s">
        <v>568</v>
      </c>
      <c r="M141" s="94" t="s">
        <v>568</v>
      </c>
      <c r="N141" s="15" t="s">
        <v>568</v>
      </c>
      <c r="O141" s="26" t="s">
        <v>1292</v>
      </c>
      <c r="P141" s="157" t="s">
        <v>1292</v>
      </c>
      <c r="Q141" s="26" t="s">
        <v>964</v>
      </c>
      <c r="R141" s="9" t="str">
        <f t="shared" si="20"/>
        <v/>
      </c>
      <c r="S141" s="9" t="str">
        <f t="shared" si="16"/>
        <v/>
      </c>
      <c r="T141" s="13" t="str">
        <f ca="1">IF(
  AND($A141&lt;&gt;"",$I141="○"),
  (
    "mkdir """&amp;V141&amp;""" &amp; "
  )&amp;(
    """"&amp;shortcut設定!$F$7&amp;""""&amp;
    " """&amp;V141&amp;"\"&amp;$A141&amp;"（"&amp;$B141&amp;"）.lnk"""&amp;
    " """&amp;$C141&amp;""""&amp;
    IF($D141="-"," """""," """&amp;$D141&amp;"""")&amp;
    IF($E141="-"," """""," """&amp;$E141&amp;"""")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41" s="9" t="str">
        <f ca="1">IFERROR(
  VLOOKUP(
    $H141,
    shortcut設定!$F:$J,
    MATCH(
      "ProgramsIndex",
      shortcut設定!$F$12:$J$12,
      0
    ),
    FALSE
  ),
  ""
)</f>
        <v>161</v>
      </c>
      <c r="V141" s="13" t="str">
        <f ca="1">IF(
  AND($A141&lt;&gt;"",$I141="○"),
  shortcut設定!$F$4&amp;"\"&amp;U141&amp;"_"&amp;H141,
  ""
)</f>
        <v>%USERPROFILE%\AppData\Roaming\Microsoft\Windows\Start Menu\Programs\161_Network_Global</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161</v>
      </c>
      <c r="AC141" s="20" t="str">
        <f t="shared" si="17"/>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18"/>
        <v/>
      </c>
      <c r="AH141" s="13" t="str">
        <f t="shared" si="19"/>
        <v/>
      </c>
      <c r="AI141" s="13" t="str">
        <f>IF(
  AND($A141&lt;&gt;"",$Q141&lt;&gt;"-",$Q141&lt;&gt;""),
  (
    """"&amp;shortcut設定!$F$7&amp;""""&amp;
    " """&amp;$Q141&amp;".lnk"""&amp;
    " """&amp;$C141&amp;""""&amp;
    IF($D141="-"," """""," """&amp;$D141&amp;"""")&amp;
    IF($E141="-"," """""," """&amp;$E141&amp;"""")
  ),
  ""
)</f>
        <v/>
      </c>
      <c r="AJ141" s="91" t="s">
        <v>181</v>
      </c>
    </row>
    <row r="142" spans="1:36">
      <c r="A142" s="9" t="s">
        <v>879</v>
      </c>
      <c r="B142" s="9" t="s">
        <v>880</v>
      </c>
      <c r="C142" s="9" t="s">
        <v>878</v>
      </c>
      <c r="D142" s="15" t="s">
        <v>40</v>
      </c>
      <c r="E142" s="26" t="s">
        <v>40</v>
      </c>
      <c r="F142" s="15" t="s">
        <v>0</v>
      </c>
      <c r="G142" s="15" t="s">
        <v>28</v>
      </c>
      <c r="H142" s="9" t="s">
        <v>71</v>
      </c>
      <c r="I142" s="15" t="s">
        <v>0</v>
      </c>
      <c r="J142" s="15" t="s">
        <v>568</v>
      </c>
      <c r="K142" s="15" t="s">
        <v>40</v>
      </c>
      <c r="L142" s="93" t="s">
        <v>568</v>
      </c>
      <c r="M142" s="94" t="s">
        <v>568</v>
      </c>
      <c r="N142" s="15" t="s">
        <v>568</v>
      </c>
      <c r="O142" s="26" t="s">
        <v>1292</v>
      </c>
      <c r="P142" s="157" t="s">
        <v>1292</v>
      </c>
      <c r="Q142" s="26" t="s">
        <v>964</v>
      </c>
      <c r="R142" s="9" t="str">
        <f t="shared" si="20"/>
        <v/>
      </c>
      <c r="S142" s="9" t="str">
        <f t="shared" ref="S142:S173" si="21">IF(
  OR(
    $H142="",
    $H142="-",
    COUNTIF(カテゴリ,$H142)&gt;0
  ),
  "",
  "★NG★"
)</f>
        <v/>
      </c>
      <c r="T142" s="13" t="str">
        <f ca="1">IF(
  AND($A142&lt;&gt;"",$I142="○"),
  (
    "mkdir """&amp;V142&amp;""" &amp; "
  )&amp;(
    """"&amp;shortcut設定!$F$7&amp;""""&amp;
    " """&amp;V142&amp;"\"&amp;$A142&amp;"（"&amp;$B142&amp;"）.lnk"""&amp;
    " """&amp;$C142&amp;""""&amp;
    IF($D142="-"," """""," """&amp;$D142&amp;"""")&amp;
    IF($E142="-"," """""," """&amp;$E142&amp;"""")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2" s="9" t="str">
        <f ca="1">IFERROR(
  VLOOKUP(
    $H142,
    shortcut設定!$F:$J,
    MATCH(
      "ProgramsIndex",
      shortcut設定!$F$12:$J$12,
      0
    ),
    FALSE
  ),
  ""
)</f>
        <v>161</v>
      </c>
      <c r="V142" s="13" t="str">
        <f ca="1">IF(
  AND($A142&lt;&gt;"",$I142="○"),
  shortcut設定!$F$4&amp;"\"&amp;U142&amp;"_"&amp;H142,
  ""
)</f>
        <v>%USERPROFILE%\AppData\Roaming\Microsoft\Windows\Start Menu\Programs\161_Network_Global</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161</v>
      </c>
      <c r="AC142" s="20" t="str">
        <f t="shared" ref="AC142:AC173" si="22">IF(AND($M142&lt;&gt;"",$M142&lt;&gt;"-")," (&amp;"&amp;$M142&amp;")","")</f>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ref="AG142:AG173" si="23">IF(
  AND($A142&lt;&gt;"",$O142&lt;&gt;"-",$O142&lt;&gt;""),
  (
    "schtasks /create /tn """&amp;$O142&amp;""" /tr """&amp;$C142&amp;""" /sc daily /st "&amp;$P142&amp;" /rl highest"
  ),
  ""
)</f>
        <v/>
      </c>
      <c r="AH142" s="13" t="str">
        <f t="shared" ref="AH142:AH173" si="24">IF(
  AND($A142&lt;&gt;"",$O142&lt;&gt;"-",$O142&lt;&gt;""),
  (
    "schtasks /delete /tn """&amp;$O142&amp;""""
  ),
  ""
)</f>
        <v/>
      </c>
      <c r="AI142" s="13" t="str">
        <f>IF(
  AND($A142&lt;&gt;"",$Q142&lt;&gt;"-",$Q142&lt;&gt;""),
  (
    """"&amp;shortcut設定!$F$7&amp;""""&amp;
    " """&amp;$Q142&amp;".lnk"""&amp;
    " """&amp;$C142&amp;""""&amp;
    IF($D142="-"," """""," """&amp;$D142&amp;"""")&amp;
    IF($E142="-"," """""," """&amp;$E142&amp;"""")
  ),
  ""
)</f>
        <v/>
      </c>
      <c r="AJ142" s="91" t="s">
        <v>181</v>
      </c>
    </row>
    <row r="143" spans="1:36">
      <c r="A143" s="9" t="s">
        <v>1169</v>
      </c>
      <c r="B143" s="9" t="s">
        <v>1171</v>
      </c>
      <c r="C143" s="9" t="s">
        <v>1168</v>
      </c>
      <c r="D143" s="15" t="s">
        <v>40</v>
      </c>
      <c r="E143" s="26" t="s">
        <v>1210</v>
      </c>
      <c r="F143" s="15" t="s">
        <v>0</v>
      </c>
      <c r="G143" s="15" t="s">
        <v>0</v>
      </c>
      <c r="H143" s="9" t="s">
        <v>70</v>
      </c>
      <c r="I143" s="15" t="s">
        <v>0</v>
      </c>
      <c r="J143" s="15" t="s">
        <v>1170</v>
      </c>
      <c r="K143" s="15" t="s">
        <v>40</v>
      </c>
      <c r="L143" s="93" t="s">
        <v>40</v>
      </c>
      <c r="M143" s="94" t="s">
        <v>40</v>
      </c>
      <c r="N143" s="15" t="s">
        <v>40</v>
      </c>
      <c r="O143" s="26" t="s">
        <v>1292</v>
      </c>
      <c r="P143" s="157" t="s">
        <v>1292</v>
      </c>
      <c r="Q143" s="26" t="s">
        <v>40</v>
      </c>
      <c r="R143" s="9" t="str">
        <f t="shared" si="20"/>
        <v/>
      </c>
      <c r="S143" s="9" t="str">
        <f t="shared" si="21"/>
        <v/>
      </c>
      <c r="T143" s="13" t="str">
        <f ca="1">IF(
  AND($A143&lt;&gt;"",$I143="○"),
  (
    "mkdir """&amp;V143&amp;""" &amp; "
  )&amp;(
    """"&amp;shortcut設定!$F$7&amp;""""&amp;
    " """&amp;V143&amp;"\"&amp;$A143&amp;"（"&amp;$B143&amp;"）.lnk"""&amp;
    " """&amp;$C143&amp;""""&amp;
    IF($D143="-"," """""," """&amp;$D143&amp;"""")&amp;
    IF($E143="-"," """""," """&amp;$E143&amp;"""")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3" s="9" t="str">
        <f ca="1">IFERROR(
  VLOOKUP(
    $H143,
    shortcut設定!$F:$J,
    MATCH(
      "ProgramsIndex",
      shortcut設定!$F$12:$J$12,
      0
    ),
    FALSE
  ),
  ""
)</f>
        <v>172</v>
      </c>
      <c r="V143" s="13" t="str">
        <f ca="1">IF(
  AND($A143&lt;&gt;"",$I143="○"),
  shortcut設定!$F$4&amp;"\"&amp;U143&amp;"_"&amp;H143,
  ""
)</f>
        <v>%USERPROFILE%\AppData\Roaming\Microsoft\Windows\Start Menu\Programs\172_Utility_Other</v>
      </c>
      <c r="W143" s="13" t="str">
        <f>IF(
  AND($A143&lt;&gt;"",$J143&lt;&gt;"-",$J143&lt;&gt;""),
  (
    "mkdir """&amp;shortcut設定!$F$4&amp;"\"&amp;shortcut設定!$F$8&amp;""" &amp; "
  )&amp;(
    """"&amp;shortcut設定!$F$7&amp;""""&amp;
    " """&amp;$X143&amp;""""&amp;
    " """&amp;$C143&amp;""""&amp;
    IF($D143="-"," """""," """&amp;$D143&amp;"""")&amp;
    IF($E143="-"," """""," """&amp;$E143&amp;"""")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3" s="14" t="str">
        <f>IF(
  AND($A143&lt;&gt;"",$J143&lt;&gt;"-",$J143&lt;&gt;""),
  shortcut設定!$F$4&amp;"\"&amp;shortcut設定!$F$8&amp;"\"&amp;$J143&amp;"（"&amp;$B143&amp;"）.lnk",
  ""
)</f>
        <v>%USERPROFILE%\AppData\Roaming\Microsoft\Windows\Start Menu\Programs\$QuickAccess\cmd（コマンドプロンプト起動）.lnk</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172</v>
      </c>
      <c r="AC143" s="20" t="str">
        <f t="shared" si="22"/>
        <v/>
      </c>
      <c r="AD143" s="13" t="str">
        <f>IF(
  AND($A143&lt;&gt;"",$L143="○"),
  shortcut設定!$F$5&amp;"\"&amp;AB143&amp;"_"&amp;A143&amp;"（"&amp;B143&amp;"）"&amp;AC143&amp;".lnk",
  ""
)</f>
        <v/>
      </c>
      <c r="AE143" s="13" t="str">
        <f>IF(
  AND($A143&lt;&gt;"",$N143="○"),
  (
    """"&amp;shortcut設定!$F$7&amp;""""&amp;
    " """&amp;$AF143&amp;""""&amp;
    " """&amp;$C143&amp;""""&amp;
    IF($D143="-"," """""," """&amp;$D143&amp;"""")&amp;
    IF($E143="-"," """""," """&amp;$E143&amp;"""")
  ),
  ""
)</f>
        <v/>
      </c>
      <c r="AF143" s="9" t="str">
        <f>IF(
  AND($A143&lt;&gt;"",$N143="○"),
  shortcut設定!$F$6&amp;"\"&amp;A143&amp;"（"&amp;B143&amp;"）.lnk",
  ""
)</f>
        <v/>
      </c>
      <c r="AG143" s="13" t="str">
        <f t="shared" si="23"/>
        <v/>
      </c>
      <c r="AH143" s="13" t="str">
        <f t="shared" si="24"/>
        <v/>
      </c>
      <c r="AI143" s="13" t="str">
        <f>IF(
  AND($A143&lt;&gt;"",$Q143&lt;&gt;"-",$Q143&lt;&gt;""),
  (
    """"&amp;shortcut設定!$F$7&amp;""""&amp;
    " """&amp;$Q143&amp;".lnk"""&amp;
    " """&amp;$C143&amp;""""&amp;
    IF($D143="-"," """""," """&amp;$D143&amp;"""")&amp;
    IF($E143="-"," """""," """&amp;$E143&amp;"""")
  ),
  ""
)</f>
        <v/>
      </c>
      <c r="AJ143" s="91" t="s">
        <v>181</v>
      </c>
    </row>
    <row r="144" spans="1:36">
      <c r="A144" s="9" t="s">
        <v>1169</v>
      </c>
      <c r="B144" s="9" t="s">
        <v>1212</v>
      </c>
      <c r="C144" s="9" t="s">
        <v>1211</v>
      </c>
      <c r="D144" s="15" t="s">
        <v>1213</v>
      </c>
      <c r="E144" s="26" t="s">
        <v>40</v>
      </c>
      <c r="F144" s="15" t="s">
        <v>0</v>
      </c>
      <c r="G144" s="15" t="s">
        <v>0</v>
      </c>
      <c r="H144" s="9" t="s">
        <v>70</v>
      </c>
      <c r="I144" s="15" t="s">
        <v>0</v>
      </c>
      <c r="J144" s="15" t="s">
        <v>1170</v>
      </c>
      <c r="K144" s="15" t="s">
        <v>40</v>
      </c>
      <c r="L144" s="93" t="s">
        <v>40</v>
      </c>
      <c r="M144" s="94" t="s">
        <v>40</v>
      </c>
      <c r="N144" s="15" t="s">
        <v>40</v>
      </c>
      <c r="O144" s="26" t="s">
        <v>1292</v>
      </c>
      <c r="P144" s="157" t="s">
        <v>1292</v>
      </c>
      <c r="Q144" s="26" t="s">
        <v>40</v>
      </c>
      <c r="R144" s="9" t="str">
        <f t="shared" si="20"/>
        <v/>
      </c>
      <c r="S144" s="9" t="str">
        <f t="shared" si="21"/>
        <v/>
      </c>
      <c r="T144" s="13" t="str">
        <f ca="1">IF(
  AND($A144&lt;&gt;"",$I144="○"),
  (
    "mkdir """&amp;V144&amp;""" &amp; "
  )&amp;(
    """"&amp;shortcut設定!$F$7&amp;""""&amp;
    " """&amp;V144&amp;"\"&amp;$A144&amp;"（"&amp;$B144&amp;"）.lnk"""&amp;
    " """&amp;$C144&amp;""""&amp;
    IF($D144="-"," """""," """&amp;$D144&amp;"""")&amp;
    IF($E144="-"," """""," """&amp;$E144&amp;"""")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4" s="9" t="str">
        <f ca="1">IFERROR(
  VLOOKUP(
    $H144,
    shortcut設定!$F:$J,
    MATCH(
      "ProgramsIndex",
      shortcut設定!$F$12:$J$12,
      0
    ),
    FALSE
  ),
  ""
)</f>
        <v>172</v>
      </c>
      <c r="V144" s="13" t="str">
        <f ca="1">IF(
  AND($A144&lt;&gt;"",$I144="○"),
  shortcut設定!$F$4&amp;"\"&amp;U144&amp;"_"&amp;H144,
  ""
)</f>
        <v>%USERPROFILE%\AppData\Roaming\Microsoft\Windows\Start Menu\Programs\172_Utility_Other</v>
      </c>
      <c r="W144" s="13" t="str">
        <f>IF(
  AND($A144&lt;&gt;"",$J144&lt;&gt;"-",$J144&lt;&gt;""),
  (
    "mkdir """&amp;shortcut設定!$F$4&amp;"\"&amp;shortcut設定!$F$8&amp;""" &amp; "
  )&amp;(
    """"&amp;shortcut設定!$F$7&amp;""""&amp;
    " """&amp;$X144&amp;""""&amp;
    " """&amp;$C144&amp;""""&amp;
    IF($D144="-"," """""," """&amp;$D144&amp;"""")&amp;
    IF($E144="-"," """""," """&amp;$E144&amp;"""")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4" s="14" t="str">
        <f>IF(
  AND($A144&lt;&gt;"",$J144&lt;&gt;"-",$J144&lt;&gt;""),
  shortcut設定!$F$4&amp;"\"&amp;shortcut設定!$F$8&amp;"\"&amp;$J144&amp;"（"&amp;$B144&amp;"）.lnk",
  ""
)</f>
        <v>%USERPROFILE%\AppData\Roaming\Microsoft\Windows\Start Menu\Programs\$QuickAccess\cmd（コマンドプロンプト起動_管理者権限）.lnk</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IF(
  AND($A144&lt;&gt;"",$L144&lt;&gt;"-",$L144&lt;&gt;""),
  (
    """"&amp;shortcut設定!$F$7&amp;""""&amp;
    " """&amp;$AD144&amp;""""&amp;
    " """&amp;$C144&amp;""""&amp;
    IF($D144="-"," """""," """&amp;$D144&amp;"""")&amp;
    IF($E144="-"," """""," """&amp;$E144&amp;"""")
  ),
  ""
)</f>
        <v/>
      </c>
      <c r="AB144" s="9" t="str">
        <f ca="1">IFERROR(
  VLOOKUP(
    $H144,
    shortcut設定!$F:$J,
    MATCH(
      "ProgramsIndex",
      shortcut設定!$F$12:$J$12,
      0
    ),
    FALSE
  ),
  ""
)</f>
        <v>172</v>
      </c>
      <c r="AC144" s="20" t="str">
        <f t="shared" si="22"/>
        <v/>
      </c>
      <c r="AD144" s="13" t="str">
        <f>IF(
  AND($A144&lt;&gt;"",$L144="○"),
  shortcut設定!$F$5&amp;"\"&amp;AB144&amp;"_"&amp;A144&amp;"（"&amp;B144&amp;"）"&amp;AC144&amp;".lnk",
  ""
)</f>
        <v/>
      </c>
      <c r="AE144" s="13" t="str">
        <f>IF(
  AND($A144&lt;&gt;"",$N144="○"),
  (
    """"&amp;shortcut設定!$F$7&amp;""""&amp;
    " """&amp;$AF144&amp;""""&amp;
    " """&amp;$C144&amp;""""&amp;
    IF($D144="-"," """""," """&amp;$D144&amp;"""")&amp;
    IF($E144="-"," """""," """&amp;$E144&amp;"""")
  ),
  ""
)</f>
        <v/>
      </c>
      <c r="AF144" s="9" t="str">
        <f>IF(
  AND($A144&lt;&gt;"",$N144="○"),
  shortcut設定!$F$6&amp;"\"&amp;A144&amp;"（"&amp;B144&amp;"）.lnk",
  ""
)</f>
        <v/>
      </c>
      <c r="AG144" s="13" t="str">
        <f t="shared" si="23"/>
        <v/>
      </c>
      <c r="AH144" s="13" t="str">
        <f t="shared" si="24"/>
        <v/>
      </c>
      <c r="AI144" s="13" t="str">
        <f>IF(
  AND($A144&lt;&gt;"",$Q144&lt;&gt;"-",$Q144&lt;&gt;""),
  (
    """"&amp;shortcut設定!$F$7&amp;""""&amp;
    " """&amp;$Q144&amp;".lnk"""&amp;
    " """&amp;$C144&amp;""""&amp;
    IF($D144="-"," """""," """&amp;$D144&amp;"""")&amp;
    IF($E144="-"," """""," """&amp;$E144&amp;"""")
  ),
  ""
)</f>
        <v/>
      </c>
      <c r="AJ144" s="91" t="s">
        <v>181</v>
      </c>
    </row>
    <row r="145" spans="1:36">
      <c r="A145" s="9" t="s">
        <v>678</v>
      </c>
      <c r="B145" s="9" t="s">
        <v>815</v>
      </c>
      <c r="C145" s="9" t="s">
        <v>96</v>
      </c>
      <c r="D145" s="15" t="s">
        <v>40</v>
      </c>
      <c r="E145" s="26" t="s">
        <v>40</v>
      </c>
      <c r="F145" s="15" t="s">
        <v>0</v>
      </c>
      <c r="G145" s="15" t="s">
        <v>0</v>
      </c>
      <c r="H145" s="9" t="s">
        <v>538</v>
      </c>
      <c r="I145" s="15" t="s">
        <v>66</v>
      </c>
      <c r="J145" s="15" t="s">
        <v>66</v>
      </c>
      <c r="K145" s="15" t="s">
        <v>66</v>
      </c>
      <c r="L145" s="93" t="s">
        <v>66</v>
      </c>
      <c r="M145" s="94" t="s">
        <v>564</v>
      </c>
      <c r="N145" s="15" t="s">
        <v>863</v>
      </c>
      <c r="O145" s="26" t="s">
        <v>1292</v>
      </c>
      <c r="P145" s="157" t="s">
        <v>1292</v>
      </c>
      <c r="Q145" s="26" t="s">
        <v>964</v>
      </c>
      <c r="R145" s="9" t="str">
        <f t="shared" si="20"/>
        <v/>
      </c>
      <c r="S145" s="9" t="str">
        <f t="shared" si="2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22"/>
        <v/>
      </c>
      <c r="AD145" s="13" t="str">
        <f>IF(
  AND($A145&lt;&gt;"",$L145="○"),
  shortcut設定!$F$5&amp;"\"&amp;AB145&amp;"_"&amp;A145&amp;"（"&amp;B145&amp;"）"&amp;AC145&amp;".lnk",
  ""
)</f>
        <v/>
      </c>
      <c r="AE145" s="13" t="str">
        <f>IF(
  AND($A145&lt;&gt;"",$N145="○"),
  (
    """"&amp;shortcut設定!$F$7&amp;""""&amp;
    " """&amp;$AF145&amp;""""&amp;
    " """&amp;$C145&amp;""""&amp;
    IF($D145="-"," """""," """&amp;$D145&amp;"""")&amp;
    IF($E145="-"," """""," """&amp;$E145&amp;"""")
  ),
  ""
)</f>
        <v>"C:\codes\vbs\command\CreateShortcutFile.vbs" "%USERPROFILE%\AppData\Roaming\Microsoft\Windows\Start Menu\Programs\Startup\UserDefHotKey2.ahk（ホットキー）.lnk" "C:\codes\ahk\UserDefHotKey2.ahk" "" ""</v>
      </c>
      <c r="AF145" s="9" t="str">
        <f>IF(
  AND($A145&lt;&gt;"",$N145="○"),
  shortcut設定!$F$6&amp;"\"&amp;A145&amp;"（"&amp;B145&amp;"）.lnk",
  ""
)</f>
        <v>%USERPROFILE%\AppData\Roaming\Microsoft\Windows\Start Menu\Programs\Startup\UserDefHotKey2.ahk（ホットキー）.lnk</v>
      </c>
      <c r="AG145" s="13" t="str">
        <f t="shared" si="23"/>
        <v/>
      </c>
      <c r="AH145" s="13" t="str">
        <f t="shared" si="24"/>
        <v/>
      </c>
      <c r="AI145" s="13" t="str">
        <f>IF(
  AND($A145&lt;&gt;"",$Q145&lt;&gt;"-",$Q145&lt;&gt;""),
  (
    """"&amp;shortcut設定!$F$7&amp;""""&amp;
    " """&amp;$Q145&amp;".lnk"""&amp;
    " """&amp;$C145&amp;""""&amp;
    IF($D145="-"," """""," """&amp;$D145&amp;"""")&amp;
    IF($E145="-"," """""," """&amp;$E145&amp;"""")
  ),
  ""
)</f>
        <v/>
      </c>
      <c r="AJ145" s="91" t="s">
        <v>181</v>
      </c>
    </row>
    <row r="146" spans="1:36">
      <c r="A146" s="9" t="s">
        <v>679</v>
      </c>
      <c r="B146" s="9" t="s">
        <v>816</v>
      </c>
      <c r="C146" s="9" t="s">
        <v>561</v>
      </c>
      <c r="D146" s="15" t="s">
        <v>40</v>
      </c>
      <c r="E146" s="26" t="s">
        <v>40</v>
      </c>
      <c r="F146" s="15" t="s">
        <v>0</v>
      </c>
      <c r="G146" s="15" t="s">
        <v>0</v>
      </c>
      <c r="H146" s="9" t="s">
        <v>538</v>
      </c>
      <c r="I146" s="15" t="s">
        <v>66</v>
      </c>
      <c r="J146" s="15" t="s">
        <v>66</v>
      </c>
      <c r="K146" s="15" t="s">
        <v>66</v>
      </c>
      <c r="L146" s="93" t="s">
        <v>863</v>
      </c>
      <c r="M146" s="94" t="s">
        <v>564</v>
      </c>
      <c r="N146" s="15" t="s">
        <v>66</v>
      </c>
      <c r="O146" s="26" t="s">
        <v>1292</v>
      </c>
      <c r="P146" s="157" t="s">
        <v>1292</v>
      </c>
      <c r="Q146" s="26" t="s">
        <v>964</v>
      </c>
      <c r="R146" s="9" t="str">
        <f t="shared" si="20"/>
        <v/>
      </c>
      <c r="S146" s="9" t="str">
        <f t="shared" si="2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"%USERPROFILE%\AppData\Roaming\Microsoft\Windows\SendTo\200_AddString2FileFolder.vbs（ファイルフォルダ接尾辞付与）.lnk" "C:\codes\vbs\tools\win\file_ope\AddString2FileFolder.vbs" "" ""</v>
      </c>
      <c r="AB146" s="9" t="str">
        <f ca="1">IFERROR(
  VLOOKUP(
    $H146,
    shortcut設定!$F:$J,
    MATCH(
      "ProgramsIndex",
      shortcut設定!$F$12:$J$12,
      0
    ),
    FALSE
  ),
  ""
)</f>
        <v>200</v>
      </c>
      <c r="AC146" s="20" t="str">
        <f t="shared" si="22"/>
        <v/>
      </c>
      <c r="AD146" s="13" t="str">
        <f ca="1">IF(
  AND($A146&lt;&gt;"",$L146="○"),
  shortcut設定!$F$5&amp;"\"&amp;AB146&amp;"_"&amp;A146&amp;"（"&amp;B146&amp;"）"&amp;AC146&amp;".lnk",
  ""
)</f>
        <v>%USERPROFILE%\AppData\Roaming\Microsoft\Windows\SendTo\200_AddString2FileFolder.vbs（ファイルフォルダ接尾辞付与）.lnk</v>
      </c>
      <c r="AE146" s="13" t="str">
        <f>IF(
  AND($A146&lt;&gt;"",$N146="○"),
  (
    """"&amp;shortcut設定!$F$7&amp;""""&amp;
    " """&amp;$AF146&amp;""""&amp;
    " """&amp;$C146&amp;""""&amp;
    IF($D146="-"," """""," """&amp;$D146&amp;"""")&amp;
    IF($E146="-"," """""," """&amp;$E146&amp;"""")
  ),
  ""
)</f>
        <v/>
      </c>
      <c r="AF146" s="9" t="str">
        <f>IF(
  AND($A146&lt;&gt;"",$N146="○"),
  shortcut設定!$F$6&amp;"\"&amp;A146&amp;"（"&amp;B146&amp;"）.lnk",
  ""
)</f>
        <v/>
      </c>
      <c r="AG146" s="13" t="str">
        <f t="shared" si="23"/>
        <v/>
      </c>
      <c r="AH146" s="13" t="str">
        <f t="shared" si="24"/>
        <v/>
      </c>
      <c r="AI146" s="13" t="str">
        <f>IF(
  AND($A146&lt;&gt;"",$Q146&lt;&gt;"-",$Q146&lt;&gt;""),
  (
    """"&amp;shortcut設定!$F$7&amp;""""&amp;
    " """&amp;$Q146&amp;".lnk"""&amp;
    " """&amp;$C146&amp;""""&amp;
    IF($D146="-"," """""," """&amp;$D146&amp;"""")&amp;
    IF($E146="-"," """""," """&amp;$E146&amp;"""")
  ),
  ""
)</f>
        <v/>
      </c>
      <c r="AJ146" s="91" t="s">
        <v>181</v>
      </c>
    </row>
    <row r="147" spans="1:36">
      <c r="A147" s="9" t="s">
        <v>680</v>
      </c>
      <c r="B147" s="9" t="s">
        <v>817</v>
      </c>
      <c r="C147" s="9" t="s">
        <v>97</v>
      </c>
      <c r="D147" s="15" t="s">
        <v>40</v>
      </c>
      <c r="E147" s="26" t="s">
        <v>40</v>
      </c>
      <c r="F147" s="15" t="s">
        <v>0</v>
      </c>
      <c r="G147" s="15" t="s">
        <v>0</v>
      </c>
      <c r="H147" s="9" t="s">
        <v>538</v>
      </c>
      <c r="I147" s="15" t="s">
        <v>66</v>
      </c>
      <c r="J147" s="15" t="s">
        <v>66</v>
      </c>
      <c r="K147" s="15" t="s">
        <v>66</v>
      </c>
      <c r="L147" s="93" t="s">
        <v>863</v>
      </c>
      <c r="M147" s="94" t="s">
        <v>564</v>
      </c>
      <c r="N147" s="15" t="s">
        <v>66</v>
      </c>
      <c r="O147" s="26" t="s">
        <v>1292</v>
      </c>
      <c r="P147" s="157" t="s">
        <v>1292</v>
      </c>
      <c r="Q147" s="26" t="s">
        <v>964</v>
      </c>
      <c r="R147" s="9" t="str">
        <f t="shared" si="20"/>
        <v/>
      </c>
      <c r="S147" s="9" t="str">
        <f t="shared" si="2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"%USERPROFILE%\AppData\Roaming\Microsoft\Windows\SendTo\200_BackUpFile.vbs（ファイルバックアップ）.lnk" "C:\codes\vbs\tools\win\file_ope\BackUpFile.vbs" "" ""</v>
      </c>
      <c r="AB147" s="9" t="str">
        <f ca="1">IFERROR(
  VLOOKUP(
    $H147,
    shortcut設定!$F:$J,
    MATCH(
      "ProgramsIndex",
      shortcut設定!$F$12:$J$12,
      0
    ),
    FALSE
  ),
  ""
)</f>
        <v>200</v>
      </c>
      <c r="AC147" s="20" t="str">
        <f t="shared" si="22"/>
        <v/>
      </c>
      <c r="AD147" s="13" t="str">
        <f ca="1">IF(
  AND($A147&lt;&gt;"",$L147="○"),
  shortcut設定!$F$5&amp;"\"&amp;AB147&amp;"_"&amp;A147&amp;"（"&amp;B147&amp;"）"&amp;AC147&amp;".lnk",
  ""
)</f>
        <v>%USERPROFILE%\AppData\Roaming\Microsoft\Windows\SendTo\200_BackUpFile.vbs（ファイルバックアップ）.lnk</v>
      </c>
      <c r="AE147" s="13" t="str">
        <f>IF(
  AND($A147&lt;&gt;"",$N147="○"),
  (
    """"&amp;shortcut設定!$F$7&amp;""""&amp;
    " """&amp;$AF147&amp;""""&amp;
    " """&amp;$C147&amp;""""&amp;
    IF($D147="-"," """""," """&amp;$D147&amp;"""")&amp;
    IF($E147="-"," """""," """&amp;$E147&amp;"""")
  ),
  ""
)</f>
        <v/>
      </c>
      <c r="AF147" s="9" t="str">
        <f>IF(
  AND($A147&lt;&gt;"",$N147="○"),
  shortcut設定!$F$6&amp;"\"&amp;A147&amp;"（"&amp;B147&amp;"）.lnk",
  ""
)</f>
        <v/>
      </c>
      <c r="AG147" s="13" t="str">
        <f t="shared" si="23"/>
        <v/>
      </c>
      <c r="AH147" s="13" t="str">
        <f t="shared" si="24"/>
        <v/>
      </c>
      <c r="AI147" s="13" t="str">
        <f>IF(
  AND($A147&lt;&gt;"",$Q147&lt;&gt;"-",$Q147&lt;&gt;""),
  (
    """"&amp;shortcut設定!$F$7&amp;""""&amp;
    " """&amp;$Q147&amp;".lnk"""&amp;
    " """&amp;$C147&amp;""""&amp;
    IF($D147="-"," """""," """&amp;$D147&amp;"""")&amp;
    IF($E147="-"," """""," """&amp;$E147&amp;"""")
  ),
  ""
)</f>
        <v/>
      </c>
      <c r="AJ147" s="91" t="s">
        <v>181</v>
      </c>
    </row>
    <row r="148" spans="1:36">
      <c r="A148" s="9" t="s">
        <v>681</v>
      </c>
      <c r="B148" s="9" t="s">
        <v>818</v>
      </c>
      <c r="C148" s="9" t="s">
        <v>98</v>
      </c>
      <c r="D148" s="15" t="s">
        <v>40</v>
      </c>
      <c r="E148" s="26" t="s">
        <v>40</v>
      </c>
      <c r="F148" s="15" t="s">
        <v>0</v>
      </c>
      <c r="G148" s="15" t="s">
        <v>0</v>
      </c>
      <c r="H148" s="9" t="s">
        <v>538</v>
      </c>
      <c r="I148" s="15" t="s">
        <v>66</v>
      </c>
      <c r="J148" s="15" t="s">
        <v>66</v>
      </c>
      <c r="K148" s="15" t="s">
        <v>66</v>
      </c>
      <c r="L148" s="93" t="s">
        <v>863</v>
      </c>
      <c r="M148" s="94" t="s">
        <v>564</v>
      </c>
      <c r="N148" s="15" t="s">
        <v>66</v>
      </c>
      <c r="O148" s="26" t="s">
        <v>1292</v>
      </c>
      <c r="P148" s="157" t="s">
        <v>1292</v>
      </c>
      <c r="Q148" s="26" t="s">
        <v>964</v>
      </c>
      <c r="R148" s="9" t="str">
        <f t="shared" si="20"/>
        <v/>
      </c>
      <c r="S148" s="9" t="str">
        <f t="shared" si="2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"%USERPROFILE%\AppData\Roaming\Microsoft\Windows\SendTo\200_BackUpMemoFiles.vbs（ファイル一括バックアップ）.lnk" "C:\codes\vbs\tools\win\file_ope\BackUpMemoFiles.vbs" "" ""</v>
      </c>
      <c r="AB148" s="9" t="str">
        <f ca="1">IFERROR(
  VLOOKUP(
    $H148,
    shortcut設定!$F:$J,
    MATCH(
      "ProgramsIndex",
      shortcut設定!$F$12:$J$12,
      0
    ),
    FALSE
  ),
  ""
)</f>
        <v>200</v>
      </c>
      <c r="AC148" s="20" t="str">
        <f t="shared" si="22"/>
        <v/>
      </c>
      <c r="AD148" s="13" t="str">
        <f ca="1">IF(
  AND($A148&lt;&gt;"",$L148="○"),
  shortcut設定!$F$5&amp;"\"&amp;AB148&amp;"_"&amp;A148&amp;"（"&amp;B148&amp;"）"&amp;AC148&amp;".lnk",
  ""
)</f>
        <v>%USERPROFILE%\AppData\Roaming\Microsoft\Windows\SendTo\200_BackUpMemoFiles.vbs（ファイル一括バックアップ）.lnk</v>
      </c>
      <c r="AE148" s="13" t="str">
        <f>IF(
  AND($A148&lt;&gt;"",$N148="○"),
  (
    """"&amp;shortcut設定!$F$7&amp;""""&amp;
    " """&amp;$AF148&amp;""""&amp;
    " """&amp;$C148&amp;""""&amp;
    IF($D148="-"," """""," """&amp;$D148&amp;"""")&amp;
    IF($E148="-"," """""," """&amp;$E148&amp;"""")
  ),
  ""
)</f>
        <v/>
      </c>
      <c r="AF148" s="9" t="str">
        <f>IF(
  AND($A148&lt;&gt;"",$N148="○"),
  shortcut設定!$F$6&amp;"\"&amp;A148&amp;"（"&amp;B148&amp;"）.lnk",
  ""
)</f>
        <v/>
      </c>
      <c r="AG148" s="13" t="str">
        <f t="shared" si="23"/>
        <v/>
      </c>
      <c r="AH148" s="13" t="str">
        <f t="shared" si="24"/>
        <v/>
      </c>
      <c r="AI148" s="13" t="str">
        <f>IF(
  AND($A148&lt;&gt;"",$Q148&lt;&gt;"-",$Q148&lt;&gt;""),
  (
    """"&amp;shortcut設定!$F$7&amp;""""&amp;
    " """&amp;$Q148&amp;".lnk"""&amp;
    " """&amp;$C148&amp;""""&amp;
    IF($D148="-"," """""," """&amp;$D148&amp;"""")&amp;
    IF($E148="-"," """""," """&amp;$E148&amp;"""")
  ),
  ""
)</f>
        <v/>
      </c>
      <c r="AJ148" s="91" t="s">
        <v>181</v>
      </c>
    </row>
    <row r="149" spans="1:36">
      <c r="A149" s="9" t="s">
        <v>682</v>
      </c>
      <c r="B149" s="9" t="s">
        <v>819</v>
      </c>
      <c r="C149" s="9" t="s">
        <v>99</v>
      </c>
      <c r="D149" s="15" t="s">
        <v>40</v>
      </c>
      <c r="E149" s="26" t="s">
        <v>40</v>
      </c>
      <c r="F149" s="15" t="s">
        <v>0</v>
      </c>
      <c r="G149" s="15" t="s">
        <v>0</v>
      </c>
      <c r="H149" s="9" t="s">
        <v>538</v>
      </c>
      <c r="I149" s="15" t="s">
        <v>66</v>
      </c>
      <c r="J149" s="15" t="s">
        <v>66</v>
      </c>
      <c r="K149" s="15" t="s">
        <v>66</v>
      </c>
      <c r="L149" s="93" t="s">
        <v>863</v>
      </c>
      <c r="M149" s="94" t="s">
        <v>564</v>
      </c>
      <c r="N149" s="15" t="s">
        <v>66</v>
      </c>
      <c r="O149" s="26" t="s">
        <v>1292</v>
      </c>
      <c r="P149" s="157" t="s">
        <v>1292</v>
      </c>
      <c r="Q149" s="26" t="s">
        <v>964</v>
      </c>
      <c r="R149" s="9" t="str">
        <f t="shared" si="20"/>
        <v/>
      </c>
      <c r="S149" s="9" t="str">
        <f t="shared" si="2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 ca="1">IF(
  AND($A149&lt;&gt;"",$L149&lt;&gt;"-",$L149&lt;&gt;""),
  (
    """"&amp;shortcut設定!$F$7&amp;""""&amp;
    " """&amp;$AD149&amp;""""&amp;
    " """&amp;$C149&amp;""""&amp;
    IF($D149="-"," """""," """&amp;$D149&amp;"""")&amp;
    IF($E149="-"," """""," """&amp;$E149&amp;"""")
  ),
  ""
)</f>
        <v>"C:\codes\vbs\command\CreateShortcutFile.vbs" "%USERPROFILE%\AppData\Roaming\Microsoft\Windows\SendTo\200_CopyRefFile.vbs（参照ファイル複製）.lnk" "C:\codes\vbs\tools\win\file_ope\CopyRefFile.vbs" "" ""</v>
      </c>
      <c r="AB149" s="9" t="str">
        <f ca="1">IFERROR(
  VLOOKUP(
    $H149,
    shortcut設定!$F:$J,
    MATCH(
      "ProgramsIndex",
      shortcut設定!$F$12:$J$12,
      0
    ),
    FALSE
  ),
  ""
)</f>
        <v>200</v>
      </c>
      <c r="AC149" s="20" t="str">
        <f t="shared" si="22"/>
        <v/>
      </c>
      <c r="AD149" s="13" t="str">
        <f ca="1">IF(
  AND($A149&lt;&gt;"",$L149="○"),
  shortcut設定!$F$5&amp;"\"&amp;AB149&amp;"_"&amp;A149&amp;"（"&amp;B149&amp;"）"&amp;AC149&amp;".lnk",
  ""
)</f>
        <v>%USERPROFILE%\AppData\Roaming\Microsoft\Windows\SendTo\200_CopyRefFile.vbs（参照ファイル複製）.lnk</v>
      </c>
      <c r="AE149" s="13" t="str">
        <f>IF(
  AND($A149&lt;&gt;"",$N149="○"),
  (
    """"&amp;shortcut設定!$F$7&amp;""""&amp;
    " """&amp;$AF149&amp;""""&amp;
    " """&amp;$C149&amp;""""&amp;
    IF($D149="-"," """""," """&amp;$D149&amp;"""")&amp;
    IF($E149="-"," """""," """&amp;$E149&amp;"""")
  ),
  ""
)</f>
        <v/>
      </c>
      <c r="AF149" s="9" t="str">
        <f>IF(
  AND($A149&lt;&gt;"",$N149="○"),
  shortcut設定!$F$6&amp;"\"&amp;A149&amp;"（"&amp;B149&amp;"）.lnk",
  ""
)</f>
        <v/>
      </c>
      <c r="AG149" s="13" t="str">
        <f t="shared" si="23"/>
        <v/>
      </c>
      <c r="AH149" s="13" t="str">
        <f t="shared" si="24"/>
        <v/>
      </c>
      <c r="AI149" s="13" t="str">
        <f>IF(
  AND($A149&lt;&gt;"",$Q149&lt;&gt;"-",$Q149&lt;&gt;""),
  (
    """"&amp;shortcut設定!$F$7&amp;""""&amp;
    " """&amp;$Q149&amp;".lnk"""&amp;
    " """&amp;$C149&amp;""""&amp;
    IF($D149="-"," """""," """&amp;$D149&amp;"""")&amp;
    IF($E149="-"," """""," """&amp;$E149&amp;"""")
  ),
  ""
)</f>
        <v/>
      </c>
      <c r="AJ149" s="91" t="s">
        <v>181</v>
      </c>
    </row>
    <row r="150" spans="1:36">
      <c r="A150" s="9" t="s">
        <v>683</v>
      </c>
      <c r="B150" s="9" t="s">
        <v>820</v>
      </c>
      <c r="C150" s="9" t="s">
        <v>100</v>
      </c>
      <c r="D150" s="15" t="s">
        <v>40</v>
      </c>
      <c r="E150" s="26" t="s">
        <v>40</v>
      </c>
      <c r="F150" s="15" t="s">
        <v>0</v>
      </c>
      <c r="G150" s="15" t="s">
        <v>0</v>
      </c>
      <c r="H150" s="9" t="s">
        <v>538</v>
      </c>
      <c r="I150" s="15" t="s">
        <v>66</v>
      </c>
      <c r="J150" s="15" t="s">
        <v>66</v>
      </c>
      <c r="K150" s="15" t="s">
        <v>66</v>
      </c>
      <c r="L150" s="93" t="s">
        <v>863</v>
      </c>
      <c r="M150" s="94" t="s">
        <v>564</v>
      </c>
      <c r="N150" s="15" t="s">
        <v>66</v>
      </c>
      <c r="O150" s="26" t="s">
        <v>1292</v>
      </c>
      <c r="P150" s="157" t="s">
        <v>1292</v>
      </c>
      <c r="Q150" s="26" t="s">
        <v>964</v>
      </c>
      <c r="R150" s="9" t="str">
        <f t="shared" si="20"/>
        <v/>
      </c>
      <c r="S150" s="9" t="str">
        <f t="shared" si="2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 ca="1">IF(
  AND($A150&lt;&gt;"",$L150&lt;&gt;"-",$L150&lt;&gt;""),
  (
    """"&amp;shortcut設定!$F$7&amp;""""&amp;
    " """&amp;$AD150&amp;""""&amp;
    " """&amp;$C150&amp;""""&amp;
    IF($D150="-"," """""," """&amp;$D150&amp;"""")&amp;
    IF($E150="-"," """""," """&amp;$E150&amp;"""")
  ),
  ""
)</f>
        <v>"C:\codes\vbs\command\CreateShortcutFile.vbs" "%USERPROFILE%\AppData\Roaming\Microsoft\Windows\SendTo\200_CopyRefFileFromWeb.vbs（参照ファイル複製fromWeb）.lnk" "C:\codes\vbs\tools\win\file_ope\CopyRefFileFromWeb.vbs" "" ""</v>
      </c>
      <c r="AB150" s="9" t="str">
        <f ca="1">IFERROR(
  VLOOKUP(
    $H150,
    shortcut設定!$F:$J,
    MATCH(
      "ProgramsIndex",
      shortcut設定!$F$12:$J$12,
      0
    ),
    FALSE
  ),
  ""
)</f>
        <v>200</v>
      </c>
      <c r="AC150" s="20" t="str">
        <f t="shared" si="22"/>
        <v/>
      </c>
      <c r="AD150" s="13" t="str">
        <f ca="1">IF(
  AND($A150&lt;&gt;"",$L150="○"),
  shortcut設定!$F$5&amp;"\"&amp;AB150&amp;"_"&amp;A150&amp;"（"&amp;B150&amp;"）"&amp;AC150&amp;".lnk",
  ""
)</f>
        <v>%USERPROFILE%\AppData\Roaming\Microsoft\Windows\SendTo\200_CopyRefFileFromWeb.vbs（参照ファイル複製fromWeb）.lnk</v>
      </c>
      <c r="AE150" s="13" t="str">
        <f>IF(
  AND($A150&lt;&gt;"",$N150="○"),
  (
    """"&amp;shortcut設定!$F$7&amp;""""&amp;
    " """&amp;$AF150&amp;""""&amp;
    " """&amp;$C150&amp;""""&amp;
    IF($D150="-"," """""," """&amp;$D150&amp;"""")&amp;
    IF($E150="-"," """""," """&amp;$E150&amp;"""")
  ),
  ""
)</f>
        <v/>
      </c>
      <c r="AF150" s="9" t="str">
        <f>IF(
  AND($A150&lt;&gt;"",$N150="○"),
  shortcut設定!$F$6&amp;"\"&amp;A150&amp;"（"&amp;B150&amp;"）.lnk",
  ""
)</f>
        <v/>
      </c>
      <c r="AG150" s="13" t="str">
        <f t="shared" si="23"/>
        <v/>
      </c>
      <c r="AH150" s="13" t="str">
        <f t="shared" si="24"/>
        <v/>
      </c>
      <c r="AI150" s="13" t="str">
        <f>IF(
  AND($A150&lt;&gt;"",$Q150&lt;&gt;"-",$Q150&lt;&gt;""),
  (
    """"&amp;shortcut設定!$F$7&amp;""""&amp;
    " """&amp;$Q150&amp;".lnk"""&amp;
    " """&amp;$C150&amp;""""&amp;
    IF($D150="-"," """""," """&amp;$D150&amp;"""")&amp;
    IF($E150="-"," """""," """&amp;$E150&amp;"""")
  ),
  ""
)</f>
        <v/>
      </c>
      <c r="AJ150" s="91" t="s">
        <v>181</v>
      </c>
    </row>
    <row r="151" spans="1:36">
      <c r="A151" s="9" t="s">
        <v>684</v>
      </c>
      <c r="B151" s="9" t="s">
        <v>821</v>
      </c>
      <c r="C151" s="9" t="s">
        <v>102</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 t="shared" si="20"/>
        <v/>
      </c>
      <c r="S151" s="9" t="str">
        <f t="shared" si="2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22"/>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23"/>
        <v/>
      </c>
      <c r="AH151" s="13" t="str">
        <f t="shared" si="24"/>
        <v/>
      </c>
      <c r="AI151" s="13" t="str">
        <f>IF(
  AND($A151&lt;&gt;"",$Q151&lt;&gt;"-",$Q151&lt;&gt;""),
  (
    """"&amp;shortcut設定!$F$7&amp;""""&amp;
    " """&amp;$Q151&amp;".lnk"""&amp;
    " """&amp;$C151&amp;""""&amp;
    IF($D151="-"," """""," """&amp;$D151&amp;"""")&amp;
    IF($E151="-"," """""," """&amp;$E151&amp;"""")
  ),
  ""
)</f>
        <v/>
      </c>
      <c r="AJ151" s="91" t="s">
        <v>181</v>
      </c>
    </row>
    <row r="152" spans="1:36">
      <c r="A152" s="9" t="s">
        <v>685</v>
      </c>
      <c r="B152" s="9" t="s">
        <v>822</v>
      </c>
      <c r="C152" s="9" t="s">
        <v>103</v>
      </c>
      <c r="D152" s="15" t="s">
        <v>40</v>
      </c>
      <c r="E152" s="26" t="s">
        <v>40</v>
      </c>
      <c r="F152" s="15" t="s">
        <v>0</v>
      </c>
      <c r="G152" s="15" t="s">
        <v>0</v>
      </c>
      <c r="H152" s="9" t="s">
        <v>538</v>
      </c>
      <c r="I152" s="15" t="s">
        <v>66</v>
      </c>
      <c r="J152" s="15" t="s">
        <v>66</v>
      </c>
      <c r="K152" s="15" t="s">
        <v>66</v>
      </c>
      <c r="L152" s="93" t="s">
        <v>66</v>
      </c>
      <c r="M152" s="94" t="s">
        <v>564</v>
      </c>
      <c r="N152" s="15" t="s">
        <v>66</v>
      </c>
      <c r="O152" s="26" t="s">
        <v>1292</v>
      </c>
      <c r="P152" s="157" t="s">
        <v>1292</v>
      </c>
      <c r="Q152" s="26" t="s">
        <v>964</v>
      </c>
      <c r="R152" s="9" t="str">
        <f t="shared" si="20"/>
        <v/>
      </c>
      <c r="S152" s="9" t="str">
        <f t="shared" si="2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22"/>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23"/>
        <v/>
      </c>
      <c r="AH152" s="13" t="str">
        <f t="shared" si="24"/>
        <v/>
      </c>
      <c r="AI152" s="13" t="str">
        <f>IF(
  AND($A152&lt;&gt;"",$Q152&lt;&gt;"-",$Q152&lt;&gt;""),
  (
    """"&amp;shortcut設定!$F$7&amp;""""&amp;
    " """&amp;$Q152&amp;".lnk"""&amp;
    " """&amp;$C152&amp;""""&amp;
    IF($D152="-"," """""," """&amp;$D152&amp;"""")&amp;
    IF($E152="-"," """""," """&amp;$E152&amp;"""")
  ),
  ""
)</f>
        <v/>
      </c>
      <c r="AJ152" s="91" t="s">
        <v>181</v>
      </c>
    </row>
    <row r="153" spans="1:36">
      <c r="A153" s="9" t="s">
        <v>686</v>
      </c>
      <c r="B153" s="9" t="s">
        <v>823</v>
      </c>
      <c r="C153" s="9" t="s">
        <v>104</v>
      </c>
      <c r="D153" s="15" t="s">
        <v>40</v>
      </c>
      <c r="E153" s="26" t="s">
        <v>40</v>
      </c>
      <c r="F153" s="15" t="s">
        <v>0</v>
      </c>
      <c r="G153" s="15" t="s">
        <v>0</v>
      </c>
      <c r="H153" s="9" t="s">
        <v>538</v>
      </c>
      <c r="I153" s="15" t="s">
        <v>66</v>
      </c>
      <c r="J153" s="15" t="s">
        <v>66</v>
      </c>
      <c r="K153" s="15" t="s">
        <v>66</v>
      </c>
      <c r="L153" s="93" t="s">
        <v>66</v>
      </c>
      <c r="M153" s="94" t="s">
        <v>564</v>
      </c>
      <c r="N153" s="15" t="s">
        <v>66</v>
      </c>
      <c r="O153" s="26" t="s">
        <v>1292</v>
      </c>
      <c r="P153" s="157" t="s">
        <v>1292</v>
      </c>
      <c r="Q153" s="26" t="s">
        <v>964</v>
      </c>
      <c r="R153" s="9" t="str">
        <f t="shared" si="20"/>
        <v/>
      </c>
      <c r="S153" s="9" t="str">
        <f t="shared" si="2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22"/>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23"/>
        <v/>
      </c>
      <c r="AH153" s="13" t="str">
        <f t="shared" si="24"/>
        <v/>
      </c>
      <c r="AI153" s="13" t="str">
        <f>IF(
  AND($A153&lt;&gt;"",$Q153&lt;&gt;"-",$Q153&lt;&gt;""),
  (
    """"&amp;shortcut設定!$F$7&amp;""""&amp;
    " """&amp;$Q153&amp;".lnk"""&amp;
    " """&amp;$C153&amp;""""&amp;
    IF($D153="-"," """""," """&amp;$D153&amp;"""")&amp;
    IF($E153="-"," """""," """&amp;$E153&amp;"""")
  ),
  ""
)</f>
        <v/>
      </c>
      <c r="AJ153" s="91" t="s">
        <v>181</v>
      </c>
    </row>
    <row r="154" spans="1:36">
      <c r="A154" s="9" t="s">
        <v>687</v>
      </c>
      <c r="B154" s="9" t="s">
        <v>824</v>
      </c>
      <c r="C154" s="9" t="s">
        <v>110</v>
      </c>
      <c r="D154" s="15" t="s">
        <v>40</v>
      </c>
      <c r="E154" s="26" t="s">
        <v>40</v>
      </c>
      <c r="F154" s="15" t="s">
        <v>0</v>
      </c>
      <c r="G154" s="15" t="s">
        <v>0</v>
      </c>
      <c r="H154" s="9" t="s">
        <v>538</v>
      </c>
      <c r="I154" s="15" t="s">
        <v>66</v>
      </c>
      <c r="J154" s="15" t="s">
        <v>66</v>
      </c>
      <c r="K154" s="15" t="s">
        <v>66</v>
      </c>
      <c r="L154" s="93" t="s">
        <v>66</v>
      </c>
      <c r="M154" s="94" t="s">
        <v>564</v>
      </c>
      <c r="N154" s="15" t="s">
        <v>66</v>
      </c>
      <c r="O154" s="26" t="s">
        <v>1292</v>
      </c>
      <c r="P154" s="157" t="s">
        <v>1292</v>
      </c>
      <c r="Q154" s="26" t="s">
        <v>964</v>
      </c>
      <c r="R154" s="9" t="str">
        <f t="shared" si="20"/>
        <v/>
      </c>
      <c r="S154" s="9" t="str">
        <f t="shared" si="2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22"/>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23"/>
        <v/>
      </c>
      <c r="AH154" s="13" t="str">
        <f t="shared" si="24"/>
        <v/>
      </c>
      <c r="AI154" s="13" t="str">
        <f>IF(
  AND($A154&lt;&gt;"",$Q154&lt;&gt;"-",$Q154&lt;&gt;""),
  (
    """"&amp;shortcut設定!$F$7&amp;""""&amp;
    " """&amp;$Q154&amp;".lnk"""&amp;
    " """&amp;$C154&amp;""""&amp;
    IF($D154="-"," """""," """&amp;$D154&amp;"""")&amp;
    IF($E154="-"," """""," """&amp;$E154&amp;"""")
  ),
  ""
)</f>
        <v/>
      </c>
      <c r="AJ154" s="91" t="s">
        <v>181</v>
      </c>
    </row>
    <row r="155" spans="1:36">
      <c r="A155" s="9" t="s">
        <v>688</v>
      </c>
      <c r="B155" s="9" t="s">
        <v>825</v>
      </c>
      <c r="C155" s="9" t="s">
        <v>111</v>
      </c>
      <c r="D155" s="15" t="s">
        <v>40</v>
      </c>
      <c r="E155" s="26" t="s">
        <v>40</v>
      </c>
      <c r="F155" s="15" t="s">
        <v>0</v>
      </c>
      <c r="G155" s="15" t="s">
        <v>0</v>
      </c>
      <c r="H155" s="9" t="s">
        <v>538</v>
      </c>
      <c r="I155" s="15" t="s">
        <v>66</v>
      </c>
      <c r="J155" s="15" t="s">
        <v>66</v>
      </c>
      <c r="K155" s="15" t="s">
        <v>66</v>
      </c>
      <c r="L155" s="93" t="s">
        <v>66</v>
      </c>
      <c r="M155" s="94" t="s">
        <v>564</v>
      </c>
      <c r="N155" s="15" t="s">
        <v>66</v>
      </c>
      <c r="O155" s="26" t="s">
        <v>1292</v>
      </c>
      <c r="P155" s="157" t="s">
        <v>1292</v>
      </c>
      <c r="Q155" s="26" t="s">
        <v>964</v>
      </c>
      <c r="R155" s="9" t="str">
        <f t="shared" si="20"/>
        <v/>
      </c>
      <c r="S155" s="9" t="str">
        <f t="shared" si="2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22"/>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23"/>
        <v/>
      </c>
      <c r="AH155" s="13" t="str">
        <f t="shared" si="24"/>
        <v/>
      </c>
      <c r="AI155" s="13" t="str">
        <f>IF(
  AND($A155&lt;&gt;"",$Q155&lt;&gt;"-",$Q155&lt;&gt;""),
  (
    """"&amp;shortcut設定!$F$7&amp;""""&amp;
    " """&amp;$Q155&amp;".lnk"""&amp;
    " """&amp;$C155&amp;""""&amp;
    IF($D155="-"," """""," """&amp;$D155&amp;"""")&amp;
    IF($E155="-"," """""," """&amp;$E155&amp;"""")
  ),
  ""
)</f>
        <v/>
      </c>
      <c r="AJ155" s="91" t="s">
        <v>181</v>
      </c>
    </row>
    <row r="156" spans="1:36">
      <c r="A156" s="9" t="s">
        <v>689</v>
      </c>
      <c r="B156" s="9" t="s">
        <v>826</v>
      </c>
      <c r="C156" s="9" t="s">
        <v>112</v>
      </c>
      <c r="D156" s="15" t="s">
        <v>40</v>
      </c>
      <c r="E156" s="26" t="s">
        <v>40</v>
      </c>
      <c r="F156" s="15" t="s">
        <v>0</v>
      </c>
      <c r="G156" s="15" t="s">
        <v>0</v>
      </c>
      <c r="H156" s="9" t="s">
        <v>538</v>
      </c>
      <c r="I156" s="15" t="s">
        <v>66</v>
      </c>
      <c r="J156" s="15" t="s">
        <v>66</v>
      </c>
      <c r="K156" s="15" t="s">
        <v>66</v>
      </c>
      <c r="L156" s="93" t="s">
        <v>66</v>
      </c>
      <c r="M156" s="94" t="s">
        <v>564</v>
      </c>
      <c r="N156" s="15" t="s">
        <v>66</v>
      </c>
      <c r="O156" s="26" t="s">
        <v>1292</v>
      </c>
      <c r="P156" s="157" t="s">
        <v>1292</v>
      </c>
      <c r="Q156" s="26" t="s">
        <v>964</v>
      </c>
      <c r="R156" s="9" t="str">
        <f t="shared" si="20"/>
        <v/>
      </c>
      <c r="S156" s="9" t="str">
        <f t="shared" si="2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22"/>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23"/>
        <v/>
      </c>
      <c r="AH156" s="13" t="str">
        <f t="shared" si="24"/>
        <v/>
      </c>
      <c r="AI156" s="13" t="str">
        <f>IF(
  AND($A156&lt;&gt;"",$Q156&lt;&gt;"-",$Q156&lt;&gt;""),
  (
    """"&amp;shortcut設定!$F$7&amp;""""&amp;
    " """&amp;$Q156&amp;".lnk"""&amp;
    " """&amp;$C156&amp;""""&amp;
    IF($D156="-"," """""," """&amp;$D156&amp;"""")&amp;
    IF($E156="-"," """""," """&amp;$E156&amp;"""")
  ),
  ""
)</f>
        <v/>
      </c>
      <c r="AJ156" s="91" t="s">
        <v>181</v>
      </c>
    </row>
    <row r="157" spans="1:36">
      <c r="A157" s="9" t="s">
        <v>690</v>
      </c>
      <c r="B157" s="9" t="s">
        <v>827</v>
      </c>
      <c r="C157" s="9" t="s">
        <v>30</v>
      </c>
      <c r="D157" s="15" t="s">
        <v>40</v>
      </c>
      <c r="E157" s="26" t="s">
        <v>40</v>
      </c>
      <c r="F157" s="15" t="s">
        <v>0</v>
      </c>
      <c r="G157" s="15" t="s">
        <v>0</v>
      </c>
      <c r="H157" s="9" t="s">
        <v>538</v>
      </c>
      <c r="I157" s="15" t="s">
        <v>66</v>
      </c>
      <c r="J157" s="15" t="s">
        <v>66</v>
      </c>
      <c r="K157" s="15" t="s">
        <v>66</v>
      </c>
      <c r="L157" s="93" t="s">
        <v>863</v>
      </c>
      <c r="M157" s="94" t="s">
        <v>564</v>
      </c>
      <c r="N157" s="15" t="s">
        <v>66</v>
      </c>
      <c r="O157" s="26" t="s">
        <v>1292</v>
      </c>
      <c r="P157" s="157" t="s">
        <v>1292</v>
      </c>
      <c r="Q157" s="26" t="s">
        <v>964</v>
      </c>
      <c r="R157" s="9" t="str">
        <f t="shared" si="20"/>
        <v/>
      </c>
      <c r="S157" s="9" t="str">
        <f t="shared" si="2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"%USERPROFILE%\AppData\Roaming\Microsoft\Windows\SendTo\200_CreateRenameBat.vbs（リネーム用バッチ作成）.lnk" "C:\codes\vbs\tools\win\file_ope\CreateRenameBat.vbs" "" ""</v>
      </c>
      <c r="AB157" s="9" t="str">
        <f ca="1">IFERROR(
  VLOOKUP(
    $H157,
    shortcut設定!$F:$J,
    MATCH(
      "ProgramsIndex",
      shortcut設定!$F$12:$J$12,
      0
    ),
    FALSE
  ),
  ""
)</f>
        <v>200</v>
      </c>
      <c r="AC157" s="20" t="str">
        <f t="shared" si="22"/>
        <v/>
      </c>
      <c r="AD157" s="13" t="str">
        <f ca="1">IF(
  AND($A157&lt;&gt;"",$L157="○"),
  shortcut設定!$F$5&amp;"\"&amp;AB157&amp;"_"&amp;A157&amp;"（"&amp;B157&amp;"）"&amp;AC157&amp;".lnk",
  ""
)</f>
        <v>%USERPROFILE%\AppData\Roaming\Microsoft\Windows\SendTo\200_CreateRenameBat.vbs（リネーム用バッチ作成）.lnk</v>
      </c>
      <c r="AE157" s="13" t="str">
        <f>IF(
  AND($A157&lt;&gt;"",$N157="○"),
  (
    """"&amp;shortcut設定!$F$7&amp;""""&amp;
    " """&amp;$AF157&amp;""""&amp;
    " """&amp;$C157&amp;""""&amp;
    IF($D157="-"," """""," """&amp;$D157&amp;"""")&amp;
    IF($E157="-"," """""," """&amp;$E157&amp;"""")
  ),
  ""
)</f>
        <v/>
      </c>
      <c r="AF157" s="9" t="str">
        <f>IF(
  AND($A157&lt;&gt;"",$N157="○"),
  shortcut設定!$F$6&amp;"\"&amp;A157&amp;"（"&amp;B157&amp;"）.lnk",
  ""
)</f>
        <v/>
      </c>
      <c r="AG157" s="13" t="str">
        <f t="shared" si="23"/>
        <v/>
      </c>
      <c r="AH157" s="13" t="str">
        <f t="shared" si="24"/>
        <v/>
      </c>
      <c r="AI157" s="13" t="str">
        <f>IF(
  AND($A157&lt;&gt;"",$Q157&lt;&gt;"-",$Q157&lt;&gt;""),
  (
    """"&amp;shortcut設定!$F$7&amp;""""&amp;
    " """&amp;$Q157&amp;".lnk"""&amp;
    " """&amp;$C157&amp;""""&amp;
    IF($D157="-"," """""," """&amp;$D157&amp;"""")&amp;
    IF($E157="-"," """""," """&amp;$E157&amp;"""")
  ),
  ""
)</f>
        <v/>
      </c>
      <c r="AJ157" s="91" t="s">
        <v>181</v>
      </c>
    </row>
    <row r="158" spans="1:36">
      <c r="A158" s="9" t="s">
        <v>691</v>
      </c>
      <c r="B158" s="9" t="s">
        <v>828</v>
      </c>
      <c r="C158" s="9" t="s">
        <v>31</v>
      </c>
      <c r="D158" s="15" t="s">
        <v>40</v>
      </c>
      <c r="E158" s="26" t="s">
        <v>40</v>
      </c>
      <c r="F158" s="15" t="s">
        <v>0</v>
      </c>
      <c r="G158" s="15" t="s">
        <v>0</v>
      </c>
      <c r="H158" s="9" t="s">
        <v>538</v>
      </c>
      <c r="I158" s="15" t="s">
        <v>66</v>
      </c>
      <c r="J158" s="15" t="s">
        <v>66</v>
      </c>
      <c r="K158" s="15" t="s">
        <v>66</v>
      </c>
      <c r="L158" s="93" t="s">
        <v>863</v>
      </c>
      <c r="M158" s="94" t="s">
        <v>564</v>
      </c>
      <c r="N158" s="15" t="s">
        <v>66</v>
      </c>
      <c r="O158" s="26" t="s">
        <v>1292</v>
      </c>
      <c r="P158" s="157" t="s">
        <v>1292</v>
      </c>
      <c r="Q158" s="26" t="s">
        <v>964</v>
      </c>
      <c r="R158" s="9" t="str">
        <f t="shared" si="20"/>
        <v/>
      </c>
      <c r="S158" s="9" t="str">
        <f t="shared" si="2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 ca="1">IF(
  AND($A158&lt;&gt;"",$L158&lt;&gt;"-",$L158&lt;&gt;""),
  (
    """"&amp;shortcut設定!$F$7&amp;""""&amp;
    " """&amp;$AD158&amp;""""&amp;
    " """&amp;$C158&amp;""""&amp;
    IF($D158="-"," """""," """&amp;$D158&amp;"""")&amp;
    IF($E158="-"," """""," """&amp;$E158&amp;"""")
  ),
  ""
)</f>
        <v>"C:\codes\vbs\command\CreateShortcutFile.vbs" "%USERPROFILE%\AppData\Roaming\Microsoft\Windows\SendTo\200_CreateSymbolicLink.vbs（シンボリックリンク作成）.lnk" "C:\codes\vbs\tools\win\file_ope\CreateSymbolicLink.vbs" "" ""</v>
      </c>
      <c r="AB158" s="9" t="str">
        <f ca="1">IFERROR(
  VLOOKUP(
    $H158,
    shortcut設定!$F:$J,
    MATCH(
      "ProgramsIndex",
      shortcut設定!$F$12:$J$12,
      0
    ),
    FALSE
  ),
  ""
)</f>
        <v>200</v>
      </c>
      <c r="AC158" s="20" t="str">
        <f t="shared" si="22"/>
        <v/>
      </c>
      <c r="AD158" s="13" t="str">
        <f ca="1">IF(
  AND($A158&lt;&gt;"",$L158="○"),
  shortcut設定!$F$5&amp;"\"&amp;AB158&amp;"_"&amp;A158&amp;"（"&amp;B158&amp;"）"&amp;AC158&amp;".lnk",
  ""
)</f>
        <v>%USERPROFILE%\AppData\Roaming\Microsoft\Windows\SendTo\200_CreateSymbolicLink.vbs（シンボリックリンク作成）.lnk</v>
      </c>
      <c r="AE158" s="13" t="str">
        <f>IF(
  AND($A158&lt;&gt;"",$N158="○"),
  (
    """"&amp;shortcut設定!$F$7&amp;""""&amp;
    " """&amp;$AF158&amp;""""&amp;
    " """&amp;$C158&amp;""""&amp;
    IF($D158="-"," """""," """&amp;$D158&amp;"""")&amp;
    IF($E158="-"," """""," """&amp;$E158&amp;"""")
  ),
  ""
)</f>
        <v/>
      </c>
      <c r="AF158" s="9" t="str">
        <f>IF(
  AND($A158&lt;&gt;"",$N158="○"),
  shortcut設定!$F$6&amp;"\"&amp;A158&amp;"（"&amp;B158&amp;"）.lnk",
  ""
)</f>
        <v/>
      </c>
      <c r="AG158" s="13" t="str">
        <f t="shared" si="23"/>
        <v/>
      </c>
      <c r="AH158" s="13" t="str">
        <f t="shared" si="24"/>
        <v/>
      </c>
      <c r="AI158" s="13" t="str">
        <f>IF(
  AND($A158&lt;&gt;"",$Q158&lt;&gt;"-",$Q158&lt;&gt;""),
  (
    """"&amp;shortcut設定!$F$7&amp;""""&amp;
    " """&amp;$Q158&amp;".lnk"""&amp;
    " """&amp;$C158&amp;""""&amp;
    IF($D158="-"," """""," """&amp;$D158&amp;"""")&amp;
    IF($E158="-"," """""," """&amp;$E158&amp;"""")
  ),
  ""
)</f>
        <v/>
      </c>
      <c r="AJ158" s="91" t="s">
        <v>181</v>
      </c>
    </row>
    <row r="159" spans="1:36">
      <c r="A159" s="9" t="s">
        <v>692</v>
      </c>
      <c r="B159" s="9" t="s">
        <v>829</v>
      </c>
      <c r="C159" s="9" t="s">
        <v>105</v>
      </c>
      <c r="D159" s="15" t="s">
        <v>40</v>
      </c>
      <c r="E159" s="26" t="s">
        <v>40</v>
      </c>
      <c r="F159" s="15" t="s">
        <v>0</v>
      </c>
      <c r="G159" s="15" t="s">
        <v>0</v>
      </c>
      <c r="H159" s="9" t="s">
        <v>538</v>
      </c>
      <c r="I159" s="15" t="s">
        <v>66</v>
      </c>
      <c r="J159" s="15" t="s">
        <v>66</v>
      </c>
      <c r="K159" s="15" t="s">
        <v>66</v>
      </c>
      <c r="L159" s="93" t="s">
        <v>863</v>
      </c>
      <c r="M159" s="94" t="s">
        <v>564</v>
      </c>
      <c r="N159" s="15" t="s">
        <v>66</v>
      </c>
      <c r="O159" s="26" t="s">
        <v>1292</v>
      </c>
      <c r="P159" s="157" t="s">
        <v>1292</v>
      </c>
      <c r="Q159" s="26" t="s">
        <v>964</v>
      </c>
      <c r="R159" s="9" t="str">
        <f t="shared" si="20"/>
        <v/>
      </c>
      <c r="S159" s="9" t="str">
        <f t="shared" si="2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"%USERPROFILE%\AppData\Roaming\Microsoft\Windows\SendTo\200_ExtractIfdef.vbs（C言語ifdef削除）.lnk" "C:\codes\vbs\tools\win\file_ope\ExtractIfdef.vbs" "" ""</v>
      </c>
      <c r="AB159" s="9" t="str">
        <f ca="1">IFERROR(
  VLOOKUP(
    $H159,
    shortcut設定!$F:$J,
    MATCH(
      "ProgramsIndex",
      shortcut設定!$F$12:$J$12,
      0
    ),
    FALSE
  ),
  ""
)</f>
        <v>200</v>
      </c>
      <c r="AC159" s="20" t="str">
        <f t="shared" si="22"/>
        <v/>
      </c>
      <c r="AD159" s="13" t="str">
        <f ca="1">IF(
  AND($A159&lt;&gt;"",$L159="○"),
  shortcut設定!$F$5&amp;"\"&amp;AB159&amp;"_"&amp;A159&amp;"（"&amp;B159&amp;"）"&amp;AC159&amp;".lnk",
  ""
)</f>
        <v>%USERPROFILE%\AppData\Roaming\Microsoft\Windows\SendTo\200_ExtractIfdef.vbs（C言語ifdef削除）.lnk</v>
      </c>
      <c r="AE159" s="13" t="str">
        <f>IF(
  AND($A159&lt;&gt;"",$N159="○"),
  (
    """"&amp;shortcut設定!$F$7&amp;""""&amp;
    " """&amp;$AF159&amp;""""&amp;
    " """&amp;$C159&amp;""""&amp;
    IF($D159="-"," """""," """&amp;$D159&amp;"""")&amp;
    IF($E159="-"," """""," """&amp;$E159&amp;"""")
  ),
  ""
)</f>
        <v/>
      </c>
      <c r="AF159" s="9" t="str">
        <f>IF(
  AND($A159&lt;&gt;"",$N159="○"),
  shortcut設定!$F$6&amp;"\"&amp;A159&amp;"（"&amp;B159&amp;"）.lnk",
  ""
)</f>
        <v/>
      </c>
      <c r="AG159" s="13" t="str">
        <f t="shared" si="23"/>
        <v/>
      </c>
      <c r="AH159" s="13" t="str">
        <f t="shared" si="24"/>
        <v/>
      </c>
      <c r="AI159" s="13" t="str">
        <f>IF(
  AND($A159&lt;&gt;"",$Q159&lt;&gt;"-",$Q159&lt;&gt;""),
  (
    """"&amp;shortcut設定!$F$7&amp;""""&amp;
    " """&amp;$Q159&amp;".lnk"""&amp;
    " """&amp;$C159&amp;""""&amp;
    IF($D159="-"," """""," """&amp;$D159&amp;"""")&amp;
    IF($E159="-"," """""," """&amp;$E159&amp;"""")
  ),
  ""
)</f>
        <v/>
      </c>
      <c r="AJ159" s="91" t="s">
        <v>181</v>
      </c>
    </row>
    <row r="160" spans="1:36">
      <c r="A160" s="77" t="s">
        <v>693</v>
      </c>
      <c r="B160" s="77" t="s">
        <v>830</v>
      </c>
      <c r="C160" s="9" t="s">
        <v>106</v>
      </c>
      <c r="D160" s="15" t="s">
        <v>40</v>
      </c>
      <c r="E160" s="26" t="s">
        <v>40</v>
      </c>
      <c r="F160" s="15" t="s">
        <v>0</v>
      </c>
      <c r="G160" s="15" t="s">
        <v>0</v>
      </c>
      <c r="H160" s="9" t="s">
        <v>538</v>
      </c>
      <c r="I160" s="15" t="s">
        <v>66</v>
      </c>
      <c r="J160" s="15" t="s">
        <v>66</v>
      </c>
      <c r="K160" s="15" t="s">
        <v>66</v>
      </c>
      <c r="L160" s="93" t="s">
        <v>66</v>
      </c>
      <c r="M160" s="94" t="s">
        <v>564</v>
      </c>
      <c r="N160" s="15" t="s">
        <v>66</v>
      </c>
      <c r="O160" s="26" t="s">
        <v>1292</v>
      </c>
      <c r="P160" s="157" t="s">
        <v>1292</v>
      </c>
      <c r="Q160" s="26" t="s">
        <v>964</v>
      </c>
      <c r="R160" s="9" t="str">
        <f t="shared" si="20"/>
        <v/>
      </c>
      <c r="S160" s="9" t="str">
        <f t="shared" si="2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22"/>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23"/>
        <v/>
      </c>
      <c r="AH160" s="13" t="str">
        <f t="shared" si="24"/>
        <v/>
      </c>
      <c r="AI160" s="13" t="str">
        <f>IF(
  AND($A160&lt;&gt;"",$Q160&lt;&gt;"-",$Q160&lt;&gt;""),
  (
    """"&amp;shortcut設定!$F$7&amp;""""&amp;
    " """&amp;$Q160&amp;".lnk"""&amp;
    " """&amp;$C160&amp;""""&amp;
    IF($D160="-"," """""," """&amp;$D160&amp;"""")&amp;
    IF($E160="-"," """""," """&amp;$E160&amp;"""")
  ),
  ""
)</f>
        <v/>
      </c>
      <c r="AJ160" s="91" t="s">
        <v>181</v>
      </c>
    </row>
    <row r="161" spans="1:36">
      <c r="A161" s="9" t="s">
        <v>694</v>
      </c>
      <c r="B161" s="9" t="s">
        <v>831</v>
      </c>
      <c r="C161" s="9" t="s">
        <v>101</v>
      </c>
      <c r="D161" s="15" t="s">
        <v>40</v>
      </c>
      <c r="E161" s="26" t="s">
        <v>40</v>
      </c>
      <c r="F161" s="15" t="s">
        <v>0</v>
      </c>
      <c r="G161" s="15" t="s">
        <v>0</v>
      </c>
      <c r="H161" s="9" t="s">
        <v>538</v>
      </c>
      <c r="I161" s="15" t="s">
        <v>66</v>
      </c>
      <c r="J161" s="15" t="s">
        <v>66</v>
      </c>
      <c r="K161" s="15" t="s">
        <v>66</v>
      </c>
      <c r="L161" s="93" t="s">
        <v>863</v>
      </c>
      <c r="M161" s="94" t="s">
        <v>564</v>
      </c>
      <c r="N161" s="15" t="s">
        <v>66</v>
      </c>
      <c r="O161" s="26" t="s">
        <v>1292</v>
      </c>
      <c r="P161" s="157" t="s">
        <v>1292</v>
      </c>
      <c r="Q161" s="26" t="s">
        <v>964</v>
      </c>
      <c r="R161" s="9" t="str">
        <f t="shared" si="20"/>
        <v/>
      </c>
      <c r="S161" s="9" t="str">
        <f t="shared" si="2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 ca="1">IF(
  AND($A161&lt;&gt;"",$L161&lt;&gt;"-",$L161&lt;&gt;""),
  (
    """"&amp;shortcut設定!$F$7&amp;""""&amp;
    " """&amp;$AD161&amp;""""&amp;
    " """&amp;$C161&amp;""""&amp;
    IF($D161="-"," """""," """&amp;$D161&amp;"""")&amp;
    IF($E161="-"," """""," """&amp;$E161&amp;"""")
  ),
  ""
)</f>
        <v>"C:\codes\vbs\command\CreateShortcutFile.vbs" "%USERPROFILE%\AppData\Roaming\Microsoft\Windows\SendTo\200_CopyToDir.vbs（フォルダファイルコピー）.lnk" "C:\codes\vbs\tools\win\file_ope\CopyToDir.vbs" "" ""</v>
      </c>
      <c r="AB161" s="9" t="str">
        <f ca="1">IFERROR(
  VLOOKUP(
    $H161,
    shortcut設定!$F:$J,
    MATCH(
      "ProgramsIndex",
      shortcut設定!$F$12:$J$12,
      0
    ),
    FALSE
  ),
  ""
)</f>
        <v>200</v>
      </c>
      <c r="AC161" s="20" t="str">
        <f t="shared" si="22"/>
        <v/>
      </c>
      <c r="AD161" s="13" t="str">
        <f ca="1">IF(
  AND($A161&lt;&gt;"",$L161="○"),
  shortcut設定!$F$5&amp;"\"&amp;AB161&amp;"_"&amp;A161&amp;"（"&amp;B161&amp;"）"&amp;AC161&amp;".lnk",
  ""
)</f>
        <v>%USERPROFILE%\AppData\Roaming\Microsoft\Windows\SendTo\200_CopyToDir.vbs（フォルダファイルコピー）.lnk</v>
      </c>
      <c r="AE161" s="13" t="str">
        <f>IF(
  AND($A161&lt;&gt;"",$N161="○"),
  (
    """"&amp;shortcut設定!$F$7&amp;""""&amp;
    " """&amp;$AF161&amp;""""&amp;
    " """&amp;$C161&amp;""""&amp;
    IF($D161="-"," """""," """&amp;$D161&amp;"""")&amp;
    IF($E161="-"," """""," """&amp;$E161&amp;"""")
  ),
  ""
)</f>
        <v/>
      </c>
      <c r="AF161" s="9" t="str">
        <f>IF(
  AND($A161&lt;&gt;"",$N161="○"),
  shortcut設定!$F$6&amp;"\"&amp;A161&amp;"（"&amp;B161&amp;"）.lnk",
  ""
)</f>
        <v/>
      </c>
      <c r="AG161" s="13" t="str">
        <f t="shared" si="23"/>
        <v/>
      </c>
      <c r="AH161" s="13" t="str">
        <f t="shared" si="24"/>
        <v/>
      </c>
      <c r="AI161" s="13" t="str">
        <f>IF(
  AND($A161&lt;&gt;"",$Q161&lt;&gt;"-",$Q161&lt;&gt;""),
  (
    """"&amp;shortcut設定!$F$7&amp;""""&amp;
    " """&amp;$Q161&amp;".lnk"""&amp;
    " """&amp;$C161&amp;""""&amp;
    IF($D161="-"," """""," """&amp;$D161&amp;"""")&amp;
    IF($E161="-"," """""," """&amp;$E161&amp;"""")
  ),
  ""
)</f>
        <v/>
      </c>
      <c r="AJ161" s="91" t="s">
        <v>181</v>
      </c>
    </row>
    <row r="162" spans="1:36">
      <c r="A162" s="9" t="s">
        <v>695</v>
      </c>
      <c r="B162" s="9" t="s">
        <v>832</v>
      </c>
      <c r="C162" s="9" t="s">
        <v>107</v>
      </c>
      <c r="D162" s="15" t="s">
        <v>40</v>
      </c>
      <c r="E162" s="26" t="s">
        <v>40</v>
      </c>
      <c r="F162" s="15" t="s">
        <v>0</v>
      </c>
      <c r="G162" s="15" t="s">
        <v>0</v>
      </c>
      <c r="H162" s="9" t="s">
        <v>538</v>
      </c>
      <c r="I162" s="15" t="s">
        <v>66</v>
      </c>
      <c r="J162" s="15" t="s">
        <v>66</v>
      </c>
      <c r="K162" s="15" t="s">
        <v>66</v>
      </c>
      <c r="L162" s="93" t="s">
        <v>66</v>
      </c>
      <c r="M162" s="94" t="s">
        <v>564</v>
      </c>
      <c r="N162" s="15" t="s">
        <v>66</v>
      </c>
      <c r="O162" s="26" t="s">
        <v>1292</v>
      </c>
      <c r="P162" s="157" t="s">
        <v>1292</v>
      </c>
      <c r="Q162" s="26" t="s">
        <v>964</v>
      </c>
      <c r="R162" s="9" t="str">
        <f t="shared" si="20"/>
        <v/>
      </c>
      <c r="S162" s="9" t="str">
        <f t="shared" si="2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22"/>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23"/>
        <v/>
      </c>
      <c r="AH162" s="13" t="str">
        <f t="shared" si="24"/>
        <v/>
      </c>
      <c r="AI162" s="13" t="str">
        <f>IF(
  AND($A162&lt;&gt;"",$Q162&lt;&gt;"-",$Q162&lt;&gt;""),
  (
    """"&amp;shortcut設定!$F$7&amp;""""&amp;
    " """&amp;$Q162&amp;".lnk"""&amp;
    " """&amp;$C162&amp;""""&amp;
    IF($D162="-"," """""," """&amp;$D162&amp;"""")&amp;
    IF($E162="-"," """""," """&amp;$E162&amp;"""")
  ),
  ""
)</f>
        <v/>
      </c>
      <c r="AJ162" s="91" t="s">
        <v>181</v>
      </c>
    </row>
    <row r="163" spans="1:36">
      <c r="A163" s="9" t="s">
        <v>696</v>
      </c>
      <c r="B163" s="9" t="s">
        <v>833</v>
      </c>
      <c r="C163" s="9" t="s">
        <v>108</v>
      </c>
      <c r="D163" s="15" t="s">
        <v>40</v>
      </c>
      <c r="E163" s="26" t="s">
        <v>40</v>
      </c>
      <c r="F163" s="15" t="s">
        <v>559</v>
      </c>
      <c r="G163" s="15" t="s">
        <v>0</v>
      </c>
      <c r="H163" s="9" t="s">
        <v>538</v>
      </c>
      <c r="I163" s="15" t="s">
        <v>66</v>
      </c>
      <c r="J163" s="15" t="s">
        <v>66</v>
      </c>
      <c r="K163" s="15" t="s">
        <v>66</v>
      </c>
      <c r="L163" s="93" t="s">
        <v>66</v>
      </c>
      <c r="M163" s="94" t="s">
        <v>564</v>
      </c>
      <c r="N163" s="15" t="s">
        <v>66</v>
      </c>
      <c r="O163" s="26" t="s">
        <v>1292</v>
      </c>
      <c r="P163" s="157" t="s">
        <v>1292</v>
      </c>
      <c r="Q163" s="26" t="s">
        <v>964</v>
      </c>
      <c r="R163" s="9" t="str">
        <f t="shared" si="20"/>
        <v/>
      </c>
      <c r="S163" s="9" t="str">
        <f t="shared" si="2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22"/>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23"/>
        <v/>
      </c>
      <c r="AH163" s="13" t="str">
        <f t="shared" si="24"/>
        <v/>
      </c>
      <c r="AI163" s="13" t="str">
        <f>IF(
  AND($A163&lt;&gt;"",$Q163&lt;&gt;"-",$Q163&lt;&gt;""),
  (
    """"&amp;shortcut設定!$F$7&amp;""""&amp;
    " """&amp;$Q163&amp;".lnk"""&amp;
    " """&amp;$C163&amp;""""&amp;
    IF($D163="-"," """""," """&amp;$D163&amp;"""")&amp;
    IF($E163="-"," """""," """&amp;$E163&amp;"""")
  ),
  ""
)</f>
        <v/>
      </c>
      <c r="AJ163" s="91" t="s">
        <v>181</v>
      </c>
    </row>
    <row r="164" spans="1:36">
      <c r="A164" s="9" t="s">
        <v>697</v>
      </c>
      <c r="B164" s="9" t="s">
        <v>834</v>
      </c>
      <c r="C164" s="9" t="s">
        <v>109</v>
      </c>
      <c r="D164" s="15" t="s">
        <v>40</v>
      </c>
      <c r="E164" s="26" t="s">
        <v>40</v>
      </c>
      <c r="F164" s="15" t="s">
        <v>559</v>
      </c>
      <c r="G164" s="15" t="s">
        <v>0</v>
      </c>
      <c r="H164" s="9" t="s">
        <v>538</v>
      </c>
      <c r="I164" s="15" t="s">
        <v>66</v>
      </c>
      <c r="J164" s="15" t="s">
        <v>66</v>
      </c>
      <c r="K164" s="15" t="s">
        <v>66</v>
      </c>
      <c r="L164" s="93" t="s">
        <v>66</v>
      </c>
      <c r="M164" s="94" t="s">
        <v>564</v>
      </c>
      <c r="N164" s="15" t="s">
        <v>66</v>
      </c>
      <c r="O164" s="26" t="s">
        <v>1292</v>
      </c>
      <c r="P164" s="157" t="s">
        <v>1292</v>
      </c>
      <c r="Q164" s="26" t="s">
        <v>964</v>
      </c>
      <c r="R164" s="9" t="str">
        <f t="shared" si="20"/>
        <v/>
      </c>
      <c r="S164" s="9" t="str">
        <f t="shared" si="2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22"/>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23"/>
        <v/>
      </c>
      <c r="AH164" s="13" t="str">
        <f t="shared" si="24"/>
        <v/>
      </c>
      <c r="AI164" s="13" t="str">
        <f>IF(
  AND($A164&lt;&gt;"",$Q164&lt;&gt;"-",$Q164&lt;&gt;""),
  (
    """"&amp;shortcut設定!$F$7&amp;""""&amp;
    " """&amp;$Q164&amp;".lnk"""&amp;
    " """&amp;$C164&amp;""""&amp;
    IF($D164="-"," """""," """&amp;$D164&amp;"""")&amp;
    IF($E164="-"," """""," """&amp;$E164&amp;"""")
  ),
  ""
)</f>
        <v/>
      </c>
      <c r="AJ164" s="91" t="s">
        <v>181</v>
      </c>
    </row>
    <row r="165" spans="1:36">
      <c r="A165" s="9" t="s">
        <v>698</v>
      </c>
      <c r="B165" s="9" t="s">
        <v>835</v>
      </c>
      <c r="C165" s="9" t="s">
        <v>113</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 t="shared" si="20"/>
        <v/>
      </c>
      <c r="S165" s="9" t="str">
        <f t="shared" si="2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22"/>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23"/>
        <v/>
      </c>
      <c r="AH165" s="13" t="str">
        <f t="shared" si="24"/>
        <v/>
      </c>
      <c r="AI165" s="13" t="str">
        <f>IF(
  AND($A165&lt;&gt;"",$Q165&lt;&gt;"-",$Q165&lt;&gt;""),
  (
    """"&amp;shortcut設定!$F$7&amp;""""&amp;
    " """&amp;$Q165&amp;".lnk"""&amp;
    " """&amp;$C165&amp;""""&amp;
    IF($D165="-"," """""," """&amp;$D165&amp;"""")&amp;
    IF($E165="-"," """""," """&amp;$E165&amp;"""")
  ),
  ""
)</f>
        <v/>
      </c>
      <c r="AJ165" s="91" t="s">
        <v>181</v>
      </c>
    </row>
    <row r="166" spans="1:36">
      <c r="A166" s="9" t="s">
        <v>699</v>
      </c>
      <c r="B166" s="9" t="s">
        <v>836</v>
      </c>
      <c r="C166" s="9" t="s">
        <v>116</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 t="shared" si="20"/>
        <v/>
      </c>
      <c r="S166" s="9" t="str">
        <f t="shared" si="2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22"/>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23"/>
        <v/>
      </c>
      <c r="AH166" s="13" t="str">
        <f t="shared" si="24"/>
        <v/>
      </c>
      <c r="AI166" s="13" t="str">
        <f>IF(
  AND($A166&lt;&gt;"",$Q166&lt;&gt;"-",$Q166&lt;&gt;""),
  (
    """"&amp;shortcut設定!$F$7&amp;""""&amp;
    " """&amp;$Q166&amp;".lnk"""&amp;
    " """&amp;$C166&amp;""""&amp;
    IF($D166="-"," """""," """&amp;$D166&amp;"""")&amp;
    IF($E166="-"," """""," """&amp;$E166&amp;"""")
  ),
  ""
)</f>
        <v/>
      </c>
      <c r="AJ166" s="91" t="s">
        <v>181</v>
      </c>
    </row>
    <row r="167" spans="1:36">
      <c r="A167" s="9" t="s">
        <v>700</v>
      </c>
      <c r="B167" s="9" t="s">
        <v>837</v>
      </c>
      <c r="C167" s="9" t="s">
        <v>114</v>
      </c>
      <c r="D167" s="15" t="s">
        <v>40</v>
      </c>
      <c r="E167" s="26" t="s">
        <v>40</v>
      </c>
      <c r="F167" s="15" t="s">
        <v>0</v>
      </c>
      <c r="G167" s="15" t="s">
        <v>0</v>
      </c>
      <c r="H167" s="9" t="s">
        <v>538</v>
      </c>
      <c r="I167" s="15" t="s">
        <v>66</v>
      </c>
      <c r="J167" s="15" t="s">
        <v>66</v>
      </c>
      <c r="K167" s="15" t="s">
        <v>66</v>
      </c>
      <c r="L167" s="93" t="s">
        <v>66</v>
      </c>
      <c r="M167" s="94" t="s">
        <v>564</v>
      </c>
      <c r="N167" s="15" t="s">
        <v>66</v>
      </c>
      <c r="O167" s="26" t="s">
        <v>1292</v>
      </c>
      <c r="P167" s="157" t="s">
        <v>1292</v>
      </c>
      <c r="Q167" s="26" t="s">
        <v>964</v>
      </c>
      <c r="R167" s="9" t="str">
        <f t="shared" si="20"/>
        <v/>
      </c>
      <c r="S167" s="9" t="str">
        <f t="shared" si="2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22"/>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23"/>
        <v/>
      </c>
      <c r="AH167" s="13" t="str">
        <f t="shared" si="24"/>
        <v/>
      </c>
      <c r="AI167" s="13" t="str">
        <f>IF(
  AND($A167&lt;&gt;"",$Q167&lt;&gt;"-",$Q167&lt;&gt;""),
  (
    """"&amp;shortcut設定!$F$7&amp;""""&amp;
    " """&amp;$Q167&amp;".lnk"""&amp;
    " """&amp;$C167&amp;""""&amp;
    IF($D167="-"," """""," """&amp;$D167&amp;"""")&amp;
    IF($E167="-"," """""," """&amp;$E167&amp;"""")
  ),
  ""
)</f>
        <v/>
      </c>
      <c r="AJ167" s="91" t="s">
        <v>181</v>
      </c>
    </row>
    <row r="168" spans="1:36">
      <c r="A168" s="9" t="s">
        <v>701</v>
      </c>
      <c r="B168" s="9" t="s">
        <v>838</v>
      </c>
      <c r="C168" s="9" t="s">
        <v>115</v>
      </c>
      <c r="D168" s="15" t="s">
        <v>40</v>
      </c>
      <c r="E168" s="26" t="s">
        <v>40</v>
      </c>
      <c r="F168" s="15" t="s">
        <v>0</v>
      </c>
      <c r="G168" s="15" t="s">
        <v>0</v>
      </c>
      <c r="H168" s="9" t="s">
        <v>538</v>
      </c>
      <c r="I168" s="15" t="s">
        <v>66</v>
      </c>
      <c r="J168" s="15" t="s">
        <v>66</v>
      </c>
      <c r="K168" s="15" t="s">
        <v>66</v>
      </c>
      <c r="L168" s="93" t="s">
        <v>66</v>
      </c>
      <c r="M168" s="94" t="s">
        <v>564</v>
      </c>
      <c r="N168" s="15" t="s">
        <v>66</v>
      </c>
      <c r="O168" s="26" t="s">
        <v>1292</v>
      </c>
      <c r="P168" s="157" t="s">
        <v>1292</v>
      </c>
      <c r="Q168" s="26" t="s">
        <v>964</v>
      </c>
      <c r="R168" s="9" t="str">
        <f t="shared" si="20"/>
        <v/>
      </c>
      <c r="S168" s="9" t="str">
        <f t="shared" si="2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22"/>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23"/>
        <v/>
      </c>
      <c r="AH168" s="13" t="str">
        <f t="shared" si="24"/>
        <v/>
      </c>
      <c r="AI168" s="13" t="str">
        <f>IF(
  AND($A168&lt;&gt;"",$Q168&lt;&gt;"-",$Q168&lt;&gt;""),
  (
    """"&amp;shortcut設定!$F$7&amp;""""&amp;
    " """&amp;$Q168&amp;".lnk"""&amp;
    " """&amp;$C168&amp;""""&amp;
    IF($D168="-"," """""," """&amp;$D168&amp;"""")&amp;
    IF($E168="-"," """""," """&amp;$E168&amp;"""")
  ),
  ""
)</f>
        <v/>
      </c>
      <c r="AJ168" s="91" t="s">
        <v>181</v>
      </c>
    </row>
    <row r="169" spans="1:36">
      <c r="A169" s="9" t="s">
        <v>702</v>
      </c>
      <c r="B169" s="9" t="s">
        <v>839</v>
      </c>
      <c r="C169" s="9" t="s">
        <v>117</v>
      </c>
      <c r="D169" s="15" t="s">
        <v>40</v>
      </c>
      <c r="E169" s="26" t="s">
        <v>40</v>
      </c>
      <c r="F169" s="15" t="s">
        <v>0</v>
      </c>
      <c r="G169" s="15" t="s">
        <v>0</v>
      </c>
      <c r="H169" s="9" t="s">
        <v>538</v>
      </c>
      <c r="I169" s="15" t="s">
        <v>66</v>
      </c>
      <c r="J169" s="15" t="s">
        <v>66</v>
      </c>
      <c r="K169" s="15" t="s">
        <v>66</v>
      </c>
      <c r="L169" s="93" t="s">
        <v>66</v>
      </c>
      <c r="M169" s="94" t="s">
        <v>564</v>
      </c>
      <c r="N169" s="15" t="s">
        <v>66</v>
      </c>
      <c r="O169" s="26" t="s">
        <v>1292</v>
      </c>
      <c r="P169" s="157" t="s">
        <v>1292</v>
      </c>
      <c r="Q169" s="26" t="s">
        <v>964</v>
      </c>
      <c r="R169" s="9" t="str">
        <f t="shared" si="20"/>
        <v/>
      </c>
      <c r="S169" s="9" t="str">
        <f t="shared" si="2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2"/>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23"/>
        <v/>
      </c>
      <c r="AH169" s="13" t="str">
        <f t="shared" si="24"/>
        <v/>
      </c>
      <c r="AI169" s="13" t="str">
        <f>IF(
  AND($A169&lt;&gt;"",$Q169&lt;&gt;"-",$Q169&lt;&gt;""),
  (
    """"&amp;shortcut設定!$F$7&amp;""""&amp;
    " """&amp;$Q169&amp;".lnk"""&amp;
    " """&amp;$C169&amp;""""&amp;
    IF($D169="-"," """""," """&amp;$D169&amp;"""")&amp;
    IF($E169="-"," """""," """&amp;$E169&amp;"""")
  ),
  ""
)</f>
        <v/>
      </c>
      <c r="AJ169" s="91" t="s">
        <v>181</v>
      </c>
    </row>
    <row r="170" spans="1:36">
      <c r="A170" s="9" t="s">
        <v>703</v>
      </c>
      <c r="B170" s="9" t="s">
        <v>840</v>
      </c>
      <c r="C170" s="9" t="s">
        <v>118</v>
      </c>
      <c r="D170" s="15" t="s">
        <v>40</v>
      </c>
      <c r="E170" s="26" t="s">
        <v>40</v>
      </c>
      <c r="F170" s="15" t="s">
        <v>0</v>
      </c>
      <c r="G170" s="15" t="s">
        <v>0</v>
      </c>
      <c r="H170" s="9" t="s">
        <v>538</v>
      </c>
      <c r="I170" s="15" t="s">
        <v>66</v>
      </c>
      <c r="J170" s="15" t="s">
        <v>66</v>
      </c>
      <c r="K170" s="15" t="s">
        <v>66</v>
      </c>
      <c r="L170" s="93" t="s">
        <v>863</v>
      </c>
      <c r="M170" s="94" t="s">
        <v>564</v>
      </c>
      <c r="N170" s="15" t="s">
        <v>66</v>
      </c>
      <c r="O170" s="26" t="s">
        <v>1292</v>
      </c>
      <c r="P170" s="157" t="s">
        <v>1292</v>
      </c>
      <c r="Q170" s="26" t="s">
        <v>964</v>
      </c>
      <c r="R170" s="9" t="str">
        <f t="shared" si="20"/>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"%USERPROFILE%\AppData\Roaming\Microsoft\Windows\SendTo\200_OutputFileInfo.vbs（ファイル情報出力）.lnk" "C:\codes\vbs\tools\win\file_info\OutputFileInfo.vbs" "" ""</v>
      </c>
      <c r="AB170" s="9" t="str">
        <f ca="1">IFERROR(
  VLOOKUP(
    $H170,
    shortcut設定!$F:$J,
    MATCH(
      "ProgramsIndex",
      shortcut設定!$F$12:$J$12,
      0
    ),
    FALSE
  ),
  ""
)</f>
        <v>200</v>
      </c>
      <c r="AC170" s="20" t="str">
        <f t="shared" si="22"/>
        <v/>
      </c>
      <c r="AD170" s="13" t="str">
        <f ca="1">IF(
  AND($A170&lt;&gt;"",$L170="○"),
  shortcut設定!$F$5&amp;"\"&amp;AB170&amp;"_"&amp;A170&amp;"（"&amp;B170&amp;"）"&amp;AC170&amp;".lnk",
  ""
)</f>
        <v>%USERPROFILE%\AppData\Roaming\Microsoft\Windows\SendTo\200_OutputFileInfo.vbs（ファイル情報出力）.lnk</v>
      </c>
      <c r="AE170" s="13" t="str">
        <f>IF(
  AND($A170&lt;&gt;"",$N170="○"),
  (
    """"&amp;shortcut設定!$F$7&amp;""""&amp;
    " """&amp;$AF170&amp;""""&amp;
    " """&amp;$C170&amp;""""&amp;
    IF($D170="-"," """""," """&amp;$D170&amp;"""")&amp;
    IF($E170="-"," """""," """&amp;$E170&amp;"""")
  ),
  ""
)</f>
        <v/>
      </c>
      <c r="AF170" s="9" t="str">
        <f>IF(
  AND($A170&lt;&gt;"",$N170="○"),
  shortcut設定!$F$6&amp;"\"&amp;A170&amp;"（"&amp;B170&amp;"）.lnk",
  ""
)</f>
        <v/>
      </c>
      <c r="AG170" s="13" t="str">
        <f t="shared" si="23"/>
        <v/>
      </c>
      <c r="AH170" s="13" t="str">
        <f t="shared" si="24"/>
        <v/>
      </c>
      <c r="AI170" s="13" t="str">
        <f>IF(
  AND($A170&lt;&gt;"",$Q170&lt;&gt;"-",$Q170&lt;&gt;""),
  (
    """"&amp;shortcut設定!$F$7&amp;""""&amp;
    " """&amp;$Q170&amp;".lnk"""&amp;
    " """&amp;$C170&amp;""""&amp;
    IF($D170="-"," """""," """&amp;$D170&amp;"""")&amp;
    IF($E170="-"," """""," """&amp;$E170&amp;"""")
  ),
  ""
)</f>
        <v/>
      </c>
      <c r="AJ170" s="91" t="s">
        <v>181</v>
      </c>
    </row>
    <row r="171" spans="1:36">
      <c r="A171" s="9" t="s">
        <v>704</v>
      </c>
      <c r="B171" s="9" t="s">
        <v>841</v>
      </c>
      <c r="C171" s="9" t="s">
        <v>119</v>
      </c>
      <c r="D171" s="15" t="s">
        <v>40</v>
      </c>
      <c r="E171" s="26" t="s">
        <v>40</v>
      </c>
      <c r="F171" s="15" t="s">
        <v>0</v>
      </c>
      <c r="G171" s="15" t="s">
        <v>0</v>
      </c>
      <c r="H171" s="9" t="s">
        <v>538</v>
      </c>
      <c r="I171" s="15" t="s">
        <v>66</v>
      </c>
      <c r="J171" s="15" t="s">
        <v>66</v>
      </c>
      <c r="K171" s="15" t="s">
        <v>66</v>
      </c>
      <c r="L171" s="93" t="s">
        <v>66</v>
      </c>
      <c r="M171" s="94" t="s">
        <v>564</v>
      </c>
      <c r="N171" s="15" t="s">
        <v>66</v>
      </c>
      <c r="O171" s="26" t="s">
        <v>1292</v>
      </c>
      <c r="P171" s="157" t="s">
        <v>1292</v>
      </c>
      <c r="Q171" s="26" t="s">
        <v>964</v>
      </c>
      <c r="R171" s="9" t="str">
        <f t="shared" ref="R171:R202" si="25">IF(
  AND(
    $A171&lt;&gt;"",
    COUNTIF(C:C,$A171)&gt;1
  ),
  "★NG★",
  ""
)</f>
        <v/>
      </c>
      <c r="S171" s="9" t="str">
        <f t="shared" si="2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22"/>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23"/>
        <v/>
      </c>
      <c r="AH171" s="13" t="str">
        <f t="shared" si="24"/>
        <v/>
      </c>
      <c r="AI171" s="13" t="str">
        <f>IF(
  AND($A171&lt;&gt;"",$Q171&lt;&gt;"-",$Q171&lt;&gt;""),
  (
    """"&amp;shortcut設定!$F$7&amp;""""&amp;
    " """&amp;$Q171&amp;".lnk"""&amp;
    " """&amp;$C171&amp;""""&amp;
    IF($D171="-"," """""," """&amp;$D171&amp;"""")&amp;
    IF($E171="-"," """""," """&amp;$E171&amp;"""")
  ),
  ""
)</f>
        <v/>
      </c>
      <c r="AJ171" s="91" t="s">
        <v>181</v>
      </c>
    </row>
    <row r="172" spans="1:36">
      <c r="A172" s="9" t="s">
        <v>705</v>
      </c>
      <c r="B172" s="9" t="s">
        <v>842</v>
      </c>
      <c r="C172" s="9" t="s">
        <v>120</v>
      </c>
      <c r="D172" s="15" t="s">
        <v>40</v>
      </c>
      <c r="E172" s="26" t="s">
        <v>40</v>
      </c>
      <c r="F172" s="15" t="s">
        <v>0</v>
      </c>
      <c r="G172" s="15" t="s">
        <v>0</v>
      </c>
      <c r="H172" s="9" t="s">
        <v>538</v>
      </c>
      <c r="I172" s="15" t="s">
        <v>66</v>
      </c>
      <c r="J172" s="15" t="s">
        <v>66</v>
      </c>
      <c r="K172" s="15" t="s">
        <v>66</v>
      </c>
      <c r="L172" s="93" t="s">
        <v>66</v>
      </c>
      <c r="M172" s="94" t="s">
        <v>564</v>
      </c>
      <c r="N172" s="15" t="s">
        <v>66</v>
      </c>
      <c r="O172" s="26" t="s">
        <v>1292</v>
      </c>
      <c r="P172" s="157" t="s">
        <v>1292</v>
      </c>
      <c r="Q172" s="26" t="s">
        <v>964</v>
      </c>
      <c r="R172" s="9" t="str">
        <f t="shared" si="25"/>
        <v/>
      </c>
      <c r="S172" s="9" t="str">
        <f t="shared" si="21"/>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22"/>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23"/>
        <v/>
      </c>
      <c r="AH172" s="13" t="str">
        <f t="shared" si="24"/>
        <v/>
      </c>
      <c r="AI172" s="13" t="str">
        <f>IF(
  AND($A172&lt;&gt;"",$Q172&lt;&gt;"-",$Q172&lt;&gt;""),
  (
    """"&amp;shortcut設定!$F$7&amp;""""&amp;
    " """&amp;$Q172&amp;".lnk"""&amp;
    " """&amp;$C172&amp;""""&amp;
    IF($D172="-"," """""," """&amp;$D172&amp;"""")&amp;
    IF($E172="-"," """""," """&amp;$E172&amp;"""")
  ),
  ""
)</f>
        <v/>
      </c>
      <c r="AJ172" s="91" t="s">
        <v>181</v>
      </c>
    </row>
    <row r="173" spans="1:36">
      <c r="A173" s="9" t="s">
        <v>706</v>
      </c>
      <c r="B173" s="9" t="s">
        <v>843</v>
      </c>
      <c r="C173" s="9" t="s">
        <v>121</v>
      </c>
      <c r="D173" s="15" t="s">
        <v>40</v>
      </c>
      <c r="E173" s="26" t="s">
        <v>40</v>
      </c>
      <c r="F173" s="15" t="s">
        <v>0</v>
      </c>
      <c r="G173" s="15" t="s">
        <v>0</v>
      </c>
      <c r="H173" s="9" t="s">
        <v>538</v>
      </c>
      <c r="I173" s="15" t="s">
        <v>66</v>
      </c>
      <c r="J173" s="15" t="s">
        <v>66</v>
      </c>
      <c r="K173" s="15" t="s">
        <v>66</v>
      </c>
      <c r="L173" s="93" t="s">
        <v>66</v>
      </c>
      <c r="M173" s="94" t="s">
        <v>564</v>
      </c>
      <c r="N173" s="15" t="s">
        <v>66</v>
      </c>
      <c r="O173" s="26" t="s">
        <v>1292</v>
      </c>
      <c r="P173" s="157" t="s">
        <v>1292</v>
      </c>
      <c r="Q173" s="26" t="s">
        <v>964</v>
      </c>
      <c r="R173" s="9" t="str">
        <f t="shared" si="25"/>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IF(
  AND($A173&lt;&gt;"",$L173&lt;&gt;"-",$L173&lt;&gt;""),
  (
    """"&amp;shortcut設定!$F$7&amp;""""&amp;
    " """&amp;$AD173&amp;""""&amp;
    " """&amp;$C173&amp;""""&amp;
    IF($D173="-"," """""," """&amp;$D173&amp;"""")&amp;
    IF($E173="-"," """""," """&amp;$E173&amp;"""")
  ),
  ""
)</f>
        <v/>
      </c>
      <c r="AB173" s="9" t="str">
        <f ca="1">IFERROR(
  VLOOKUP(
    $H173,
    shortcut設定!$F:$J,
    MATCH(
      "ProgramsIndex",
      shortcut設定!$F$12:$J$12,
      0
    ),
    FALSE
  ),
  ""
)</f>
        <v>200</v>
      </c>
      <c r="AC173" s="20" t="str">
        <f t="shared" si="22"/>
        <v/>
      </c>
      <c r="AD173" s="13" t="str">
        <f>IF(
  AND($A173&lt;&gt;"",$L173="○"),
  shortcut設定!$F$5&amp;"\"&amp;AB173&amp;"_"&amp;A173&amp;"（"&amp;B173&amp;"）"&amp;AC173&amp;".lnk",
  ""
)</f>
        <v/>
      </c>
      <c r="AE173" s="13" t="str">
        <f>IF(
  AND($A173&lt;&gt;"",$N173="○"),
  (
    """"&amp;shortcut設定!$F$7&amp;""""&amp;
    " """&amp;$AF173&amp;""""&amp;
    " """&amp;$C173&amp;""""&amp;
    IF($D173="-"," """""," """&amp;$D173&amp;"""")&amp;
    IF($E173="-"," """""," """&amp;$E173&amp;"""")
  ),
  ""
)</f>
        <v/>
      </c>
      <c r="AF173" s="9" t="str">
        <f>IF(
  AND($A173&lt;&gt;"",$N173="○"),
  shortcut設定!$F$6&amp;"\"&amp;A173&amp;"（"&amp;B173&amp;"）.lnk",
  ""
)</f>
        <v/>
      </c>
      <c r="AG173" s="13" t="str">
        <f t="shared" si="23"/>
        <v/>
      </c>
      <c r="AH173" s="13" t="str">
        <f t="shared" si="24"/>
        <v/>
      </c>
      <c r="AI173" s="13" t="str">
        <f>IF(
  AND($A173&lt;&gt;"",$Q173&lt;&gt;"-",$Q173&lt;&gt;""),
  (
    """"&amp;shortcut設定!$F$7&amp;""""&amp;
    " """&amp;$Q173&amp;".lnk"""&amp;
    " """&amp;$C173&amp;""""&amp;
    IF($D173="-"," """""," """&amp;$D173&amp;"""")&amp;
    IF($E173="-"," """""," """&amp;$E173&amp;"""")
  ),
  ""
)</f>
        <v/>
      </c>
      <c r="AJ173" s="91" t="s">
        <v>181</v>
      </c>
    </row>
    <row r="174" spans="1:36">
      <c r="A174" s="9" t="s">
        <v>707</v>
      </c>
      <c r="B174" s="9" t="s">
        <v>844</v>
      </c>
      <c r="C174" s="9" t="s">
        <v>122</v>
      </c>
      <c r="D174" s="15" t="s">
        <v>40</v>
      </c>
      <c r="E174" s="26" t="s">
        <v>40</v>
      </c>
      <c r="F174" s="15" t="s">
        <v>0</v>
      </c>
      <c r="G174" s="15" t="s">
        <v>28</v>
      </c>
      <c r="H174" s="9" t="s">
        <v>538</v>
      </c>
      <c r="I174" s="15" t="s">
        <v>66</v>
      </c>
      <c r="J174" s="15" t="s">
        <v>66</v>
      </c>
      <c r="K174" s="15" t="s">
        <v>66</v>
      </c>
      <c r="L174" s="93" t="s">
        <v>66</v>
      </c>
      <c r="M174" s="94" t="s">
        <v>564</v>
      </c>
      <c r="N174" s="15" t="s">
        <v>66</v>
      </c>
      <c r="O174" s="26" t="s">
        <v>1292</v>
      </c>
      <c r="P174" s="157" t="s">
        <v>1292</v>
      </c>
      <c r="Q174" s="26" t="s">
        <v>964</v>
      </c>
      <c r="R174" s="9" t="str">
        <f t="shared" si="25"/>
        <v/>
      </c>
      <c r="S174" s="9" t="str">
        <f t="shared" ref="S174:S205" si="26">IF(
  OR(
    $H174="",
    $H174="-",
    COUNTIF(カテゴリ,$H174)&gt;0
  ),
  "",
  "★NG★"
)</f>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ref="AC174:AC205" si="27">IF(AND($M174&lt;&gt;"",$M174&lt;&gt;"-")," (&amp;"&amp;$M174&amp;")","")</f>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ref="AG174:AG205" si="28">IF(
  AND($A174&lt;&gt;"",$O174&lt;&gt;"-",$O174&lt;&gt;""),
  (
    "schtasks /create /tn """&amp;$O174&amp;""" /tr """&amp;$C174&amp;""" /sc daily /st "&amp;$P174&amp;" /rl highest"
  ),
  ""
)</f>
        <v/>
      </c>
      <c r="AH174" s="13" t="str">
        <f t="shared" ref="AH174:AH205" si="29">IF(
  AND($A174&lt;&gt;"",$O174&lt;&gt;"-",$O174&lt;&gt;""),
  (
    "schtasks /delete /tn """&amp;$O174&amp;""""
  ),
  ""
)</f>
        <v/>
      </c>
      <c r="AI174" s="13" t="str">
        <f>IF(
  AND($A174&lt;&gt;"",$Q174&lt;&gt;"-",$Q174&lt;&gt;""),
  (
    """"&amp;shortcut設定!$F$7&amp;""""&amp;
    " """&amp;$Q174&amp;".lnk"""&amp;
    " """&amp;$C174&amp;""""&amp;
    IF($D174="-"," """""," """&amp;$D174&amp;"""")&amp;
    IF($E174="-"," """""," """&amp;$E174&amp;"""")
  ),
  ""
)</f>
        <v/>
      </c>
      <c r="AJ174" s="91" t="s">
        <v>181</v>
      </c>
    </row>
    <row r="175" spans="1:36">
      <c r="A175" s="9" t="s">
        <v>708</v>
      </c>
      <c r="B175" s="9" t="s">
        <v>845</v>
      </c>
      <c r="C175" s="9" t="s">
        <v>123</v>
      </c>
      <c r="D175" s="15" t="s">
        <v>40</v>
      </c>
      <c r="E175" s="26" t="s">
        <v>40</v>
      </c>
      <c r="F175" s="15" t="s">
        <v>0</v>
      </c>
      <c r="G175" s="15" t="s">
        <v>0</v>
      </c>
      <c r="H175" s="9" t="s">
        <v>538</v>
      </c>
      <c r="I175" s="15" t="s">
        <v>66</v>
      </c>
      <c r="J175" s="15" t="s">
        <v>66</v>
      </c>
      <c r="K175" s="15" t="s">
        <v>66</v>
      </c>
      <c r="L175" s="93" t="s">
        <v>863</v>
      </c>
      <c r="M175" s="94" t="s">
        <v>565</v>
      </c>
      <c r="N175" s="15" t="s">
        <v>66</v>
      </c>
      <c r="O175" s="26" t="s">
        <v>1292</v>
      </c>
      <c r="P175" s="157" t="s">
        <v>1292</v>
      </c>
      <c r="Q175" s="26" t="s">
        <v>964</v>
      </c>
      <c r="R175" s="9" t="str">
        <f t="shared" si="25"/>
        <v/>
      </c>
      <c r="S175" s="9" t="str">
        <f t="shared" si="2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"%USERPROFILE%\AppData\Roaming\Microsoft\Windows\SendTo\200_CompareWithWinmerge.vbs（ファイル比較＠Winmerge） (&amp;D).lnk" "C:\codes\vbs\tools\wimmerge\CompareWithWinmerge.vbs" "" ""</v>
      </c>
      <c r="AB175" s="9" t="str">
        <f ca="1">IFERROR(
  VLOOKUP(
    $H175,
    shortcut設定!$F:$J,
    MATCH(
      "ProgramsIndex",
      shortcut設定!$F$12:$J$12,
      0
    ),
    FALSE
  ),
  ""
)</f>
        <v>200</v>
      </c>
      <c r="AC175" s="20" t="str">
        <f t="shared" si="27"/>
        <v xml:space="preserve"> (&amp;D)</v>
      </c>
      <c r="AD175" s="13" t="str">
        <f ca="1">IF(
  AND($A175&lt;&gt;"",$L175="○"),
  shortcut設定!$F$5&amp;"\"&amp;AB175&amp;"_"&amp;A175&amp;"（"&amp;B175&amp;"）"&amp;AC175&amp;".lnk",
  ""
)</f>
        <v>%USERPROFILE%\AppData\Roaming\Microsoft\Windows\SendTo\200_CompareWithWinmerge.vbs（ファイル比較＠Winmerge） (&amp;D).lnk</v>
      </c>
      <c r="AE175" s="13" t="str">
        <f>IF(
  AND($A175&lt;&gt;"",$N175="○"),
  (
    """"&amp;shortcut設定!$F$7&amp;""""&amp;
    " """&amp;$AF175&amp;""""&amp;
    " """&amp;$C175&amp;""""&amp;
    IF($D175="-"," """""," """&amp;$D175&amp;"""")&amp;
    IF($E175="-"," """""," """&amp;$E175&amp;"""")
  ),
  ""
)</f>
        <v/>
      </c>
      <c r="AF175" s="9" t="str">
        <f>IF(
  AND($A175&lt;&gt;"",$N175="○"),
  shortcut設定!$F$6&amp;"\"&amp;A175&amp;"（"&amp;B175&amp;"）.lnk",
  ""
)</f>
        <v/>
      </c>
      <c r="AG175" s="13" t="str">
        <f t="shared" si="28"/>
        <v/>
      </c>
      <c r="AH175" s="13" t="str">
        <f t="shared" si="29"/>
        <v/>
      </c>
      <c r="AI175" s="13" t="str">
        <f>IF(
  AND($A175&lt;&gt;"",$Q175&lt;&gt;"-",$Q175&lt;&gt;""),
  (
    """"&amp;shortcut設定!$F$7&amp;""""&amp;
    " """&amp;$Q175&amp;".lnk"""&amp;
    " """&amp;$C175&amp;""""&amp;
    IF($D175="-"," """""," """&amp;$D175&amp;"""")&amp;
    IF($E175="-"," """""," """&amp;$E175&amp;"""")
  ),
  ""
)</f>
        <v/>
      </c>
      <c r="AJ175" s="91" t="s">
        <v>181</v>
      </c>
    </row>
    <row r="176" spans="1:36">
      <c r="A176" s="9" t="s">
        <v>709</v>
      </c>
      <c r="B176" s="9" t="s">
        <v>846</v>
      </c>
      <c r="C176" s="9" t="s">
        <v>124</v>
      </c>
      <c r="D176" s="15" t="s">
        <v>40</v>
      </c>
      <c r="E176" s="26" t="s">
        <v>40</v>
      </c>
      <c r="F176" s="15" t="s">
        <v>0</v>
      </c>
      <c r="G176" s="15" t="s">
        <v>0</v>
      </c>
      <c r="H176" s="9" t="s">
        <v>538</v>
      </c>
      <c r="I176" s="15" t="s">
        <v>66</v>
      </c>
      <c r="J176" s="15" t="s">
        <v>66</v>
      </c>
      <c r="K176" s="15" t="s">
        <v>66</v>
      </c>
      <c r="L176" s="93" t="s">
        <v>863</v>
      </c>
      <c r="M176" s="94" t="s">
        <v>564</v>
      </c>
      <c r="N176" s="15" t="s">
        <v>66</v>
      </c>
      <c r="O176" s="26" t="s">
        <v>1292</v>
      </c>
      <c r="P176" s="157" t="s">
        <v>1292</v>
      </c>
      <c r="Q176" s="26" t="s">
        <v>964</v>
      </c>
      <c r="R176" s="9" t="str">
        <f t="shared" si="25"/>
        <v/>
      </c>
      <c r="S176" s="9" t="str">
        <f t="shared" si="2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"%USERPROFILE%\AppData\Roaming\Microsoft\Windows\SendTo\200_OpenAllFilesWithVim.vbs（全ファイル開く＠Vim）.lnk" "C:\codes\vbs\tools\vim\OpenAllFilesWithVim.vbs" "" ""</v>
      </c>
      <c r="AB176" s="9" t="str">
        <f ca="1">IFERROR(
  VLOOKUP(
    $H176,
    shortcut設定!$F:$J,
    MATCH(
      "ProgramsIndex",
      shortcut設定!$F$12:$J$12,
      0
    ),
    FALSE
  ),
  ""
)</f>
        <v>200</v>
      </c>
      <c r="AC176" s="20" t="str">
        <f t="shared" si="27"/>
        <v/>
      </c>
      <c r="AD176" s="13" t="str">
        <f ca="1">IF(
  AND($A176&lt;&gt;"",$L176="○"),
  shortcut設定!$F$5&amp;"\"&amp;AB176&amp;"_"&amp;A176&amp;"（"&amp;B176&amp;"）"&amp;AC176&amp;".lnk",
  ""
)</f>
        <v>%USERPROFILE%\AppData\Roaming\Microsoft\Windows\SendTo\200_OpenAllFilesWithVim.vbs（全ファイル開く＠Vim）.lnk</v>
      </c>
      <c r="AE176" s="13" t="str">
        <f>IF(
  AND($A176&lt;&gt;"",$N176="○"),
  (
    """"&amp;shortcut設定!$F$7&amp;""""&amp;
    " """&amp;$AF176&amp;""""&amp;
    " """&amp;$C176&amp;""""&amp;
    IF($D176="-"," """""," """&amp;$D176&amp;"""")&amp;
    IF($E176="-"," """""," """&amp;$E176&amp;"""")
  ),
  ""
)</f>
        <v/>
      </c>
      <c r="AF176" s="9" t="str">
        <f>IF(
  AND($A176&lt;&gt;"",$N176="○"),
  shortcut設定!$F$6&amp;"\"&amp;A176&amp;"（"&amp;B176&amp;"）.lnk",
  ""
)</f>
        <v/>
      </c>
      <c r="AG176" s="13" t="str">
        <f t="shared" si="28"/>
        <v/>
      </c>
      <c r="AH176" s="13" t="str">
        <f t="shared" si="29"/>
        <v/>
      </c>
      <c r="AI176" s="13" t="str">
        <f>IF(
  AND($A176&lt;&gt;"",$Q176&lt;&gt;"-",$Q176&lt;&gt;""),
  (
    """"&amp;shortcut設定!$F$7&amp;""""&amp;
    " """&amp;$Q176&amp;".lnk"""&amp;
    " """&amp;$C176&amp;""""&amp;
    IF($D176="-"," """""," """&amp;$D176&amp;"""")&amp;
    IF($E176="-"," """""," """&amp;$E176&amp;"""")
  ),
  ""
)</f>
        <v/>
      </c>
      <c r="AJ176" s="91" t="s">
        <v>181</v>
      </c>
    </row>
    <row r="177" spans="1:36">
      <c r="A177" s="9" t="s">
        <v>710</v>
      </c>
      <c r="B177" s="9" t="s">
        <v>847</v>
      </c>
      <c r="C177" s="9" t="s">
        <v>125</v>
      </c>
      <c r="D177" s="15" t="s">
        <v>40</v>
      </c>
      <c r="E177" s="26" t="s">
        <v>40</v>
      </c>
      <c r="F177" s="15" t="s">
        <v>0</v>
      </c>
      <c r="G177" s="15" t="s">
        <v>0</v>
      </c>
      <c r="H177" s="9" t="s">
        <v>538</v>
      </c>
      <c r="I177" s="15" t="s">
        <v>66</v>
      </c>
      <c r="J177" s="15" t="s">
        <v>66</v>
      </c>
      <c r="K177" s="15" t="s">
        <v>66</v>
      </c>
      <c r="L177" s="93" t="s">
        <v>66</v>
      </c>
      <c r="M177" s="94" t="s">
        <v>564</v>
      </c>
      <c r="N177" s="15" t="s">
        <v>66</v>
      </c>
      <c r="O177" s="26" t="s">
        <v>1292</v>
      </c>
      <c r="P177" s="157" t="s">
        <v>1292</v>
      </c>
      <c r="Q177" s="26" t="s">
        <v>964</v>
      </c>
      <c r="R177" s="9" t="str">
        <f t="shared" si="25"/>
        <v/>
      </c>
      <c r="S177" s="9" t="str">
        <f t="shared" si="2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7"/>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28"/>
        <v/>
      </c>
      <c r="AH177" s="13" t="str">
        <f t="shared" si="29"/>
        <v/>
      </c>
      <c r="AI177" s="13" t="str">
        <f>IF(
  AND($A177&lt;&gt;"",$Q177&lt;&gt;"-",$Q177&lt;&gt;""),
  (
    """"&amp;shortcut設定!$F$7&amp;""""&amp;
    " """&amp;$Q177&amp;".lnk"""&amp;
    " """&amp;$C177&amp;""""&amp;
    IF($D177="-"," """""," """&amp;$D177&amp;"""")&amp;
    IF($E177="-"," """""," """&amp;$E177&amp;"""")
  ),
  ""
)</f>
        <v/>
      </c>
      <c r="AJ177" s="91" t="s">
        <v>181</v>
      </c>
    </row>
    <row r="178" spans="1:36">
      <c r="A178" s="9" t="s">
        <v>711</v>
      </c>
      <c r="B178" s="9" t="s">
        <v>848</v>
      </c>
      <c r="C178" s="9" t="s">
        <v>126</v>
      </c>
      <c r="D178" s="15" t="s">
        <v>40</v>
      </c>
      <c r="E178" s="26" t="s">
        <v>40</v>
      </c>
      <c r="F178" s="15" t="s">
        <v>0</v>
      </c>
      <c r="G178" s="15" t="s">
        <v>0</v>
      </c>
      <c r="H178" s="9" t="s">
        <v>538</v>
      </c>
      <c r="I178" s="15" t="s">
        <v>66</v>
      </c>
      <c r="J178" s="15" t="s">
        <v>66</v>
      </c>
      <c r="K178" s="15" t="s">
        <v>66</v>
      </c>
      <c r="L178" s="93" t="s">
        <v>863</v>
      </c>
      <c r="M178" s="94" t="s">
        <v>566</v>
      </c>
      <c r="N178" s="15" t="s">
        <v>66</v>
      </c>
      <c r="O178" s="26" t="s">
        <v>1292</v>
      </c>
      <c r="P178" s="157" t="s">
        <v>1292</v>
      </c>
      <c r="Q178" s="26" t="s">
        <v>964</v>
      </c>
      <c r="R178" s="9" t="str">
        <f t="shared" si="25"/>
        <v/>
      </c>
      <c r="S178" s="9" t="str">
        <f t="shared" si="2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"%USERPROFILE%\AppData\Roaming\Microsoft\Windows\SendTo\200_UnzipFile.vbs（Zip解凍） (&amp;U).lnk" "C:\codes\vbs\tools\7zip\UnzipFile.vbs" "" ""</v>
      </c>
      <c r="AB178" s="9" t="str">
        <f ca="1">IFERROR(
  VLOOKUP(
    $H178,
    shortcut設定!$F:$J,
    MATCH(
      "ProgramsIndex",
      shortcut設定!$F$12:$J$12,
      0
    ),
    FALSE
  ),
  ""
)</f>
        <v>200</v>
      </c>
      <c r="AC178" s="20" t="str">
        <f t="shared" si="27"/>
        <v xml:space="preserve"> (&amp;U)</v>
      </c>
      <c r="AD178" s="13" t="str">
        <f ca="1">IF(
  AND($A178&lt;&gt;"",$L178="○"),
  shortcut設定!$F$5&amp;"\"&amp;AB178&amp;"_"&amp;A178&amp;"（"&amp;B178&amp;"）"&amp;AC178&amp;".lnk",
  ""
)</f>
        <v>%USERPROFILE%\AppData\Roaming\Microsoft\Windows\SendTo\200_UnzipFile.vbs（Zip解凍） (&amp;U).lnk</v>
      </c>
      <c r="AE178" s="13" t="str">
        <f>IF(
  AND($A178&lt;&gt;"",$N178="○"),
  (
    """"&amp;shortcut設定!$F$7&amp;""""&amp;
    " """&amp;$AF178&amp;""""&amp;
    " """&amp;$C178&amp;""""&amp;
    IF($D178="-"," """""," """&amp;$D178&amp;"""")&amp;
    IF($E178="-"," """""," """&amp;$E178&amp;"""")
  ),
  ""
)</f>
        <v/>
      </c>
      <c r="AF178" s="9" t="str">
        <f>IF(
  AND($A178&lt;&gt;"",$N178="○"),
  shortcut設定!$F$6&amp;"\"&amp;A178&amp;"（"&amp;B178&amp;"）.lnk",
  ""
)</f>
        <v/>
      </c>
      <c r="AG178" s="13" t="str">
        <f t="shared" si="28"/>
        <v/>
      </c>
      <c r="AH178" s="13" t="str">
        <f t="shared" si="29"/>
        <v/>
      </c>
      <c r="AI178" s="13" t="str">
        <f>IF(
  AND($A178&lt;&gt;"",$Q178&lt;&gt;"-",$Q178&lt;&gt;""),
  (
    """"&amp;shortcut設定!$F$7&amp;""""&amp;
    " """&amp;$Q178&amp;".lnk"""&amp;
    " """&amp;$C178&amp;""""&amp;
    IF($D178="-"," """""," """&amp;$D178&amp;"""")&amp;
    IF($E178="-"," """""," """&amp;$E178&amp;"""")
  ),
  ""
)</f>
        <v/>
      </c>
      <c r="AJ178" s="91" t="s">
        <v>181</v>
      </c>
    </row>
    <row r="179" spans="1:36">
      <c r="A179" s="9" t="s">
        <v>712</v>
      </c>
      <c r="B179" s="9" t="s">
        <v>849</v>
      </c>
      <c r="C179" s="9" t="s">
        <v>127</v>
      </c>
      <c r="D179" s="15" t="s">
        <v>40</v>
      </c>
      <c r="E179" s="26" t="s">
        <v>40</v>
      </c>
      <c r="F179" s="15" t="s">
        <v>0</v>
      </c>
      <c r="G179" s="15" t="s">
        <v>0</v>
      </c>
      <c r="H179" s="9" t="s">
        <v>538</v>
      </c>
      <c r="I179" s="15" t="s">
        <v>66</v>
      </c>
      <c r="J179" s="15" t="s">
        <v>66</v>
      </c>
      <c r="K179" s="15" t="s">
        <v>66</v>
      </c>
      <c r="L179" s="93" t="s">
        <v>863</v>
      </c>
      <c r="M179" s="94" t="s">
        <v>567</v>
      </c>
      <c r="N179" s="15" t="s">
        <v>66</v>
      </c>
      <c r="O179" s="26" t="s">
        <v>1292</v>
      </c>
      <c r="P179" s="157" t="s">
        <v>1292</v>
      </c>
      <c r="Q179" s="26" t="s">
        <v>964</v>
      </c>
      <c r="R179" s="9" t="str">
        <f t="shared" si="25"/>
        <v/>
      </c>
      <c r="S179" s="9" t="str">
        <f t="shared" si="2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 ca="1">IF(
  AND($A179&lt;&gt;"",$L179&lt;&gt;"-",$L179&lt;&gt;""),
  (
    """"&amp;shortcut設定!$F$7&amp;""""&amp;
    " """&amp;$AD179&amp;""""&amp;
    " """&amp;$C179&amp;""""&amp;
    IF($D179="-"," """""," """&amp;$D179&amp;"""")&amp;
    IF($E179="-"," """""," """&amp;$E179&amp;"""")
  ),
  ""
)</f>
        <v>"C:\codes\vbs\command\CreateShortcutFile.vbs" "%USERPROFILE%\AppData\Roaming\Microsoft\Windows\SendTo\200_ZipFile.vbs（Zip圧縮） (&amp;Z).lnk" "C:\codes\vbs\tools\7zip\ZipFile.vbs" "" ""</v>
      </c>
      <c r="AB179" s="9" t="str">
        <f ca="1">IFERROR(
  VLOOKUP(
    $H179,
    shortcut設定!$F:$J,
    MATCH(
      "ProgramsIndex",
      shortcut設定!$F$12:$J$12,
      0
    ),
    FALSE
  ),
  ""
)</f>
        <v>200</v>
      </c>
      <c r="AC179" s="20" t="str">
        <f t="shared" si="27"/>
        <v xml:space="preserve"> (&amp;Z)</v>
      </c>
      <c r="AD179" s="13" t="str">
        <f ca="1">IF(
  AND($A179&lt;&gt;"",$L179="○"),
  shortcut設定!$F$5&amp;"\"&amp;AB179&amp;"_"&amp;A179&amp;"（"&amp;B179&amp;"）"&amp;AC179&amp;".lnk",
  ""
)</f>
        <v>%USERPROFILE%\AppData\Roaming\Microsoft\Windows\SendTo\200_ZipFile.vbs（Zip圧縮） (&amp;Z).lnk</v>
      </c>
      <c r="AE179" s="13" t="str">
        <f>IF(
  AND($A179&lt;&gt;"",$N179="○"),
  (
    """"&amp;shortcut設定!$F$7&amp;""""&amp;
    " """&amp;$AF179&amp;""""&amp;
    " """&amp;$C179&amp;""""&amp;
    IF($D179="-"," """""," """&amp;$D179&amp;"""")&amp;
    IF($E179="-"," """""," """&amp;$E179&amp;"""")
  ),
  ""
)</f>
        <v/>
      </c>
      <c r="AF179" s="9" t="str">
        <f>IF(
  AND($A179&lt;&gt;"",$N179="○"),
  shortcut設定!$F$6&amp;"\"&amp;A179&amp;"（"&amp;B179&amp;"）.lnk",
  ""
)</f>
        <v/>
      </c>
      <c r="AG179" s="13" t="str">
        <f t="shared" si="28"/>
        <v/>
      </c>
      <c r="AH179" s="13" t="str">
        <f t="shared" si="29"/>
        <v/>
      </c>
      <c r="AI179" s="13" t="str">
        <f>IF(
  AND($A179&lt;&gt;"",$Q179&lt;&gt;"-",$Q179&lt;&gt;""),
  (
    """"&amp;shortcut設定!$F$7&amp;""""&amp;
    " """&amp;$Q179&amp;".lnk"""&amp;
    " """&amp;$C179&amp;""""&amp;
    IF($D179="-"," """""," """&amp;$D179&amp;"""")&amp;
    IF($E179="-"," """""," """&amp;$E179&amp;"""")
  ),
  ""
)</f>
        <v/>
      </c>
      <c r="AJ179" s="91" t="s">
        <v>181</v>
      </c>
    </row>
    <row r="180" spans="1:36">
      <c r="A180" s="9" t="s">
        <v>713</v>
      </c>
      <c r="B180" s="9" t="s">
        <v>850</v>
      </c>
      <c r="C180" s="9" t="s">
        <v>128</v>
      </c>
      <c r="D180" s="15" t="s">
        <v>40</v>
      </c>
      <c r="E180" s="26" t="s">
        <v>40</v>
      </c>
      <c r="F180" s="15" t="s">
        <v>0</v>
      </c>
      <c r="G180" s="15" t="s">
        <v>0</v>
      </c>
      <c r="H180" s="9" t="s">
        <v>538</v>
      </c>
      <c r="I180" s="15" t="s">
        <v>66</v>
      </c>
      <c r="J180" s="15" t="s">
        <v>66</v>
      </c>
      <c r="K180" s="15" t="s">
        <v>66</v>
      </c>
      <c r="L180" s="93" t="s">
        <v>863</v>
      </c>
      <c r="M180" s="94" t="s">
        <v>564</v>
      </c>
      <c r="N180" s="15" t="s">
        <v>66</v>
      </c>
      <c r="O180" s="26" t="s">
        <v>1292</v>
      </c>
      <c r="P180" s="157" t="s">
        <v>1292</v>
      </c>
      <c r="Q180" s="26" t="s">
        <v>964</v>
      </c>
      <c r="R180" s="9" t="str">
        <f t="shared" si="25"/>
        <v/>
      </c>
      <c r="S180" s="9" t="str">
        <f t="shared" si="2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 ca="1">IF(
  AND($A180&lt;&gt;"",$L180&lt;&gt;"-",$L180&lt;&gt;""),
  (
    """"&amp;shortcut設定!$F$7&amp;""""&amp;
    " """&amp;$AD180&amp;""""&amp;
    " """&amp;$C180&amp;""""&amp;
    IF($D180="-"," """""," """&amp;$D180&amp;"""")&amp;
    IF($E180="-"," """""," """&amp;$E180&amp;"""")
  ),
  ""
)</f>
        <v>"C:\codes\vbs\command\CreateShortcutFile.vbs" "%USERPROFILE%\AppData\Roaming\Microsoft\Windows\SendTo\200_ZipPasswordFile.vbs（Zipパスワード圧縮）.lnk" "C:\codes\vbs\tools\7zip\ZipPasswordFile.vbs" "" ""</v>
      </c>
      <c r="AB180" s="9" t="str">
        <f ca="1">IFERROR(
  VLOOKUP(
    $H180,
    shortcut設定!$F:$J,
    MATCH(
      "ProgramsIndex",
      shortcut設定!$F$12:$J$12,
      0
    ),
    FALSE
  ),
  ""
)</f>
        <v>200</v>
      </c>
      <c r="AC180" s="20" t="str">
        <f t="shared" si="27"/>
        <v/>
      </c>
      <c r="AD180" s="13" t="str">
        <f ca="1">IF(
  AND($A180&lt;&gt;"",$L180="○"),
  shortcut設定!$F$5&amp;"\"&amp;AB180&amp;"_"&amp;A180&amp;"（"&amp;B180&amp;"）"&amp;AC180&amp;".lnk",
  ""
)</f>
        <v>%USERPROFILE%\AppData\Roaming\Microsoft\Windows\SendTo\200_ZipPasswordFile.vbs（Zipパスワード圧縮）.lnk</v>
      </c>
      <c r="AE180" s="13" t="str">
        <f>IF(
  AND($A180&lt;&gt;"",$N180="○"),
  (
    """"&amp;shortcut設定!$F$7&amp;""""&amp;
    " """&amp;$AF180&amp;""""&amp;
    " """&amp;$C180&amp;""""&amp;
    IF($D180="-"," """""," """&amp;$D180&amp;"""")&amp;
    IF($E180="-"," """""," """&amp;$E180&amp;"""")
  ),
  ""
)</f>
        <v/>
      </c>
      <c r="AF180" s="9" t="str">
        <f>IF(
  AND($A180&lt;&gt;"",$N180="○"),
  shortcut設定!$F$6&amp;"\"&amp;A180&amp;"（"&amp;B180&amp;"）.lnk",
  ""
)</f>
        <v/>
      </c>
      <c r="AG180" s="13" t="str">
        <f t="shared" si="28"/>
        <v/>
      </c>
      <c r="AH180" s="13" t="str">
        <f t="shared" si="29"/>
        <v/>
      </c>
      <c r="AI180" s="13" t="str">
        <f>IF(
  AND($A180&lt;&gt;"",$Q180&lt;&gt;"-",$Q180&lt;&gt;""),
  (
    """"&amp;shortcut設定!$F$7&amp;""""&amp;
    " """&amp;$Q180&amp;".lnk"""&amp;
    " """&amp;$C180&amp;""""&amp;
    IF($D180="-"," """""," """&amp;$D180&amp;"""")&amp;
    IF($E180="-"," """""," """&amp;$E180&amp;"""")
  ),
  ""
)</f>
        <v/>
      </c>
      <c r="AJ180" s="91" t="s">
        <v>181</v>
      </c>
    </row>
    <row r="181" spans="1:36">
      <c r="A181" s="9" t="s">
        <v>714</v>
      </c>
      <c r="B181" s="9" t="s">
        <v>851</v>
      </c>
      <c r="C181" s="9" t="s">
        <v>560</v>
      </c>
      <c r="D181" s="15" t="s">
        <v>40</v>
      </c>
      <c r="E181" s="26" t="s">
        <v>40</v>
      </c>
      <c r="F181" s="15" t="s">
        <v>0</v>
      </c>
      <c r="G181" s="15" t="s">
        <v>0</v>
      </c>
      <c r="H181" s="9" t="s">
        <v>538</v>
      </c>
      <c r="I181" s="15" t="s">
        <v>66</v>
      </c>
      <c r="J181" s="15" t="s">
        <v>66</v>
      </c>
      <c r="K181" s="15" t="s">
        <v>66</v>
      </c>
      <c r="L181" s="93" t="s">
        <v>66</v>
      </c>
      <c r="M181" s="94" t="s">
        <v>564</v>
      </c>
      <c r="N181" s="15" t="s">
        <v>66</v>
      </c>
      <c r="O181" s="26" t="s">
        <v>1292</v>
      </c>
      <c r="P181" s="157" t="s">
        <v>1292</v>
      </c>
      <c r="Q181" s="26" t="s">
        <v>964</v>
      </c>
      <c r="R181" s="9" t="str">
        <f t="shared" si="25"/>
        <v/>
      </c>
      <c r="S181" s="9" t="str">
        <f t="shared" si="2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7"/>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28"/>
        <v/>
      </c>
      <c r="AH181" s="13" t="str">
        <f t="shared" si="29"/>
        <v/>
      </c>
      <c r="AI181" s="13" t="str">
        <f>IF(
  AND($A181&lt;&gt;"",$Q181&lt;&gt;"-",$Q181&lt;&gt;""),
  (
    """"&amp;shortcut設定!$F$7&amp;""""&amp;
    " """&amp;$Q181&amp;".lnk"""&amp;
    " """&amp;$C181&amp;""""&amp;
    IF($D181="-"," """""," """&amp;$D181&amp;"""")&amp;
    IF($E181="-"," """""," """&amp;$E181&amp;"""")
  ),
  ""
)</f>
        <v/>
      </c>
      <c r="AJ181" s="91" t="s">
        <v>181</v>
      </c>
    </row>
    <row r="182" spans="1:36">
      <c r="A182" s="9" t="s">
        <v>715</v>
      </c>
      <c r="B182" s="9" t="s">
        <v>852</v>
      </c>
      <c r="C182" s="9" t="s">
        <v>544</v>
      </c>
      <c r="D182" s="15" t="s">
        <v>40</v>
      </c>
      <c r="E182" s="26" t="s">
        <v>40</v>
      </c>
      <c r="F182" s="15" t="s">
        <v>28</v>
      </c>
      <c r="G182" s="15" t="s">
        <v>0</v>
      </c>
      <c r="H182" s="9" t="s">
        <v>538</v>
      </c>
      <c r="I182" s="15" t="s">
        <v>66</v>
      </c>
      <c r="J182" s="15" t="s">
        <v>66</v>
      </c>
      <c r="K182" s="15" t="s">
        <v>66</v>
      </c>
      <c r="L182" s="93" t="s">
        <v>66</v>
      </c>
      <c r="M182" s="94" t="s">
        <v>564</v>
      </c>
      <c r="N182" s="15" t="s">
        <v>40</v>
      </c>
      <c r="O182" s="26" t="s">
        <v>1292</v>
      </c>
      <c r="P182" s="157" t="s">
        <v>1292</v>
      </c>
      <c r="Q182" s="26" t="s">
        <v>964</v>
      </c>
      <c r="R182" s="9" t="str">
        <f t="shared" si="25"/>
        <v/>
      </c>
      <c r="S182" s="9" t="str">
        <f t="shared" si="2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7"/>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28"/>
        <v/>
      </c>
      <c r="AH182" s="13" t="str">
        <f t="shared" si="29"/>
        <v/>
      </c>
      <c r="AI182" s="13" t="str">
        <f>IF(
  AND($A182&lt;&gt;"",$Q182&lt;&gt;"-",$Q182&lt;&gt;""),
  (
    """"&amp;shortcut設定!$F$7&amp;""""&amp;
    " """&amp;$Q182&amp;".lnk"""&amp;
    " """&amp;$C182&amp;""""&amp;
    IF($D182="-"," """""," """&amp;$D182&amp;"""")&amp;
    IF($E182="-"," """""," """&amp;$E182&amp;"""")
  ),
  ""
)</f>
        <v/>
      </c>
      <c r="AJ182" s="91" t="s">
        <v>181</v>
      </c>
    </row>
    <row r="183" spans="1:36">
      <c r="A183" s="9" t="s">
        <v>716</v>
      </c>
      <c r="B183" s="9" t="s">
        <v>853</v>
      </c>
      <c r="C183" s="9" t="s">
        <v>545</v>
      </c>
      <c r="D183" s="15" t="s">
        <v>40</v>
      </c>
      <c r="E183" s="26" t="s">
        <v>40</v>
      </c>
      <c r="F183" s="15" t="s">
        <v>0</v>
      </c>
      <c r="G183" s="15" t="s">
        <v>0</v>
      </c>
      <c r="H183" s="9" t="s">
        <v>538</v>
      </c>
      <c r="I183" s="15" t="s">
        <v>66</v>
      </c>
      <c r="J183" s="15" t="s">
        <v>864</v>
      </c>
      <c r="K183" s="15" t="s">
        <v>66</v>
      </c>
      <c r="L183" s="93" t="s">
        <v>66</v>
      </c>
      <c r="M183" s="94" t="s">
        <v>564</v>
      </c>
      <c r="N183" s="15" t="s">
        <v>66</v>
      </c>
      <c r="O183" s="26" t="s">
        <v>1292</v>
      </c>
      <c r="P183" s="157" t="s">
        <v>1292</v>
      </c>
      <c r="Q183" s="26" t="s">
        <v>964</v>
      </c>
      <c r="R183" s="9" t="str">
        <f t="shared" si="25"/>
        <v/>
      </c>
      <c r="S183" s="9" t="str">
        <f t="shared" si="2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3" s="14" t="str">
        <f>IF(
  AND($A183&lt;&gt;"",$J183&lt;&gt;"-",$J183&lt;&gt;""),
  shortcut設定!$F$4&amp;"\"&amp;shortcut設定!$F$8&amp;"\"&amp;$J183&amp;"（"&amp;$B183&amp;"）.lnk",
  ""
)</f>
        <v>%USERPROFILE%\AppData\Roaming\Microsoft\Windows\Start Menu\Programs\$QuickAccess\ttw（SSH接続toWSL2＠Teraterm）.lnk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7"/>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28"/>
        <v/>
      </c>
      <c r="AH183" s="13" t="str">
        <f t="shared" si="29"/>
        <v/>
      </c>
      <c r="AI183" s="13" t="str">
        <f>IF(
  AND($A183&lt;&gt;"",$Q183&lt;&gt;"-",$Q183&lt;&gt;""),
  (
    """"&amp;shortcut設定!$F$7&amp;""""&amp;
    " """&amp;$Q183&amp;".lnk"""&amp;
    " """&amp;$C183&amp;""""&amp;
    IF($D183="-"," """""," """&amp;$D183&amp;"""")&amp;
    IF($E183="-"," """""," """&amp;$E183&amp;"""")
  ),
  ""
)</f>
        <v/>
      </c>
      <c r="AJ183" s="91" t="s">
        <v>181</v>
      </c>
    </row>
    <row r="184" spans="1:36">
      <c r="A184" s="9" t="s">
        <v>717</v>
      </c>
      <c r="B184" s="9" t="s">
        <v>853</v>
      </c>
      <c r="C184" s="9" t="s">
        <v>129</v>
      </c>
      <c r="D184" s="15" t="s">
        <v>40</v>
      </c>
      <c r="E184" s="26" t="s">
        <v>40</v>
      </c>
      <c r="F184" s="15" t="s">
        <v>0</v>
      </c>
      <c r="G184" s="15" t="s">
        <v>0</v>
      </c>
      <c r="H184" s="9" t="s">
        <v>538</v>
      </c>
      <c r="I184" s="15" t="s">
        <v>66</v>
      </c>
      <c r="J184" s="15" t="s">
        <v>66</v>
      </c>
      <c r="K184" s="15" t="s">
        <v>66</v>
      </c>
      <c r="L184" s="93" t="s">
        <v>66</v>
      </c>
      <c r="M184" s="94" t="s">
        <v>564</v>
      </c>
      <c r="N184" s="15" t="s">
        <v>66</v>
      </c>
      <c r="O184" s="26" t="s">
        <v>1292</v>
      </c>
      <c r="P184" s="157" t="s">
        <v>1292</v>
      </c>
      <c r="Q184" s="26" t="s">
        <v>964</v>
      </c>
      <c r="R184" s="9" t="str">
        <f t="shared" si="25"/>
        <v/>
      </c>
      <c r="S184" s="9" t="str">
        <f t="shared" si="2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7"/>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28"/>
        <v/>
      </c>
      <c r="AH184" s="13" t="str">
        <f t="shared" si="29"/>
        <v/>
      </c>
      <c r="AI184" s="13" t="str">
        <f>IF(
  AND($A184&lt;&gt;"",$Q184&lt;&gt;"-",$Q184&lt;&gt;""),
  (
    """"&amp;shortcut設定!$F$7&amp;""""&amp;
    " """&amp;$Q184&amp;".lnk"""&amp;
    " """&amp;$C184&amp;""""&amp;
    IF($D184="-"," """""," """&amp;$D184&amp;"""")&amp;
    IF($E184="-"," """""," """&amp;$E184&amp;"""")
  ),
  ""
)</f>
        <v/>
      </c>
      <c r="AJ184" s="91" t="s">
        <v>181</v>
      </c>
    </row>
    <row r="185" spans="1:36">
      <c r="A185" s="9" t="s">
        <v>718</v>
      </c>
      <c r="B185" s="9" t="s">
        <v>854</v>
      </c>
      <c r="C185" s="9" t="s">
        <v>130</v>
      </c>
      <c r="D185" s="15" t="s">
        <v>40</v>
      </c>
      <c r="E185" s="26" t="s">
        <v>40</v>
      </c>
      <c r="F185" s="15" t="s">
        <v>28</v>
      </c>
      <c r="G185" s="15" t="s">
        <v>0</v>
      </c>
      <c r="H185" s="9" t="s">
        <v>538</v>
      </c>
      <c r="I185" s="15" t="s">
        <v>66</v>
      </c>
      <c r="J185" s="15" t="s">
        <v>865</v>
      </c>
      <c r="K185" s="15" t="s">
        <v>66</v>
      </c>
      <c r="L185" s="93" t="s">
        <v>66</v>
      </c>
      <c r="M185" s="94" t="s">
        <v>564</v>
      </c>
      <c r="N185" s="15" t="s">
        <v>66</v>
      </c>
      <c r="O185" s="26" t="s">
        <v>1292</v>
      </c>
      <c r="P185" s="157" t="s">
        <v>1292</v>
      </c>
      <c r="Q185" s="26" t="s">
        <v>964</v>
      </c>
      <c r="R185" s="9" t="str">
        <f t="shared" si="25"/>
        <v/>
      </c>
      <c r="S185" s="9" t="str">
        <f t="shared" si="2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Menu\Programs\$QuickAccess\ttr（SSH接続toMyRaspberryPi＠Teraterm）.lnk" "C:\codes\ttl\login_raspberrypi.ttl" "" ""</v>
      </c>
      <c r="X185" s="14" t="str">
        <f>IF(
  AND($A185&lt;&gt;"",$J185&lt;&gt;"-",$J185&lt;&gt;""),
  shortcut設定!$F$4&amp;"\"&amp;shortcut設定!$F$8&amp;"\"&amp;$J185&amp;"（"&amp;$B185&amp;"）.lnk",
  ""
)</f>
        <v>%USERPROFILE%\AppData\Roaming\Microsoft\Windows\Start Menu\Programs\$QuickAccess\ttr（SSH接続toMyRaspberryPi＠Teraterm）.lnk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7"/>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28"/>
        <v/>
      </c>
      <c r="AH185" s="13" t="str">
        <f t="shared" si="29"/>
        <v/>
      </c>
      <c r="AI185" s="13" t="str">
        <f>IF(
  AND($A185&lt;&gt;"",$Q185&lt;&gt;"-",$Q185&lt;&gt;""),
  (
    """"&amp;shortcut設定!$F$7&amp;""""&amp;
    " """&amp;$Q185&amp;".lnk"""&amp;
    " """&amp;$C185&amp;""""&amp;
    IF($D185="-"," """""," """&amp;$D185&amp;"""")&amp;
    IF($E185="-"," """""," """&amp;$E185&amp;"""")
  ),
  ""
)</f>
        <v/>
      </c>
      <c r="AJ185" s="91" t="s">
        <v>181</v>
      </c>
    </row>
    <row r="186" spans="1:36">
      <c r="A186" s="9" t="s">
        <v>719</v>
      </c>
      <c r="B186" s="9" t="s">
        <v>855</v>
      </c>
      <c r="C186" s="9" t="s">
        <v>546</v>
      </c>
      <c r="D186" s="15" t="s">
        <v>40</v>
      </c>
      <c r="E186" s="26" t="s">
        <v>40</v>
      </c>
      <c r="F186" s="15" t="s">
        <v>28</v>
      </c>
      <c r="G186" s="15" t="s">
        <v>0</v>
      </c>
      <c r="H186" s="9" t="s">
        <v>538</v>
      </c>
      <c r="I186" s="15" t="s">
        <v>66</v>
      </c>
      <c r="J186" s="15" t="s">
        <v>866</v>
      </c>
      <c r="K186" s="15" t="s">
        <v>66</v>
      </c>
      <c r="L186" s="93" t="s">
        <v>66</v>
      </c>
      <c r="M186" s="94" t="s">
        <v>564</v>
      </c>
      <c r="N186" s="15" t="s">
        <v>66</v>
      </c>
      <c r="O186" s="26" t="s">
        <v>1292</v>
      </c>
      <c r="P186" s="157" t="s">
        <v>1292</v>
      </c>
      <c r="Q186" s="26" t="s">
        <v>964</v>
      </c>
      <c r="R186" s="9" t="str">
        <f t="shared" si="25"/>
        <v/>
      </c>
      <c r="S186" s="9" t="str">
        <f t="shared" si="2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Menu\Programs\$QuickAccess\ttm（SSH接続toMyMac＠Teraterm）.lnk" "C:\codes\ttl\login_mac.ttl" "" ""</v>
      </c>
      <c r="X186" s="14" t="str">
        <f>IF(
  AND($A186&lt;&gt;"",$J186&lt;&gt;"-",$J186&lt;&gt;""),
  shortcut設定!$F$4&amp;"\"&amp;shortcut設定!$F$8&amp;"\"&amp;$J186&amp;"（"&amp;$B186&amp;"）.lnk",
  ""
)</f>
        <v>%USERPROFILE%\AppData\Roaming\Microsoft\Windows\Start Menu\Programs\$QuickAccess\ttm（SSH接続toMyMac＠Teraterm）.lnk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7"/>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28"/>
        <v/>
      </c>
      <c r="AH186" s="13" t="str">
        <f t="shared" si="29"/>
        <v/>
      </c>
      <c r="AI186" s="13" t="str">
        <f>IF(
  AND($A186&lt;&gt;"",$Q186&lt;&gt;"-",$Q186&lt;&gt;""),
  (
    """"&amp;shortcut設定!$F$7&amp;""""&amp;
    " """&amp;$Q186&amp;".lnk"""&amp;
    " """&amp;$C186&amp;""""&amp;
    IF($D186="-"," """""," """&amp;$D186&amp;"""")&amp;
    IF($E186="-"," """""," """&amp;$E186&amp;"""")
  ),
  ""
)</f>
        <v/>
      </c>
      <c r="AJ186" s="91" t="s">
        <v>181</v>
      </c>
    </row>
    <row r="187" spans="1:36">
      <c r="A187" s="9" t="s">
        <v>720</v>
      </c>
      <c r="B187" s="9" t="s">
        <v>856</v>
      </c>
      <c r="C187" s="9" t="s">
        <v>547</v>
      </c>
      <c r="D187" s="15" t="s">
        <v>40</v>
      </c>
      <c r="E187" s="26" t="s">
        <v>40</v>
      </c>
      <c r="F187" s="15" t="s">
        <v>28</v>
      </c>
      <c r="G187" s="15" t="s">
        <v>0</v>
      </c>
      <c r="H187" s="9" t="s">
        <v>538</v>
      </c>
      <c r="I187" s="15" t="s">
        <v>66</v>
      </c>
      <c r="J187" s="15" t="s">
        <v>867</v>
      </c>
      <c r="K187" s="15" t="s">
        <v>66</v>
      </c>
      <c r="L187" s="93" t="s">
        <v>66</v>
      </c>
      <c r="M187" s="94" t="s">
        <v>564</v>
      </c>
      <c r="N187" s="15" t="s">
        <v>66</v>
      </c>
      <c r="O187" s="26" t="s">
        <v>1292</v>
      </c>
      <c r="P187" s="157" t="s">
        <v>1292</v>
      </c>
      <c r="Q187" s="26" t="s">
        <v>964</v>
      </c>
      <c r="R187" s="9" t="str">
        <f t="shared" si="25"/>
        <v/>
      </c>
      <c r="S187" s="9" t="str">
        <f t="shared" si="2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7" s="14" t="str">
        <f>IF(
  AND($A187&lt;&gt;"",$J187&lt;&gt;"-",$J187&lt;&gt;""),
  shortcut設定!$F$4&amp;"\"&amp;shortcut設定!$F$8&amp;"\"&amp;$J187&amp;"（"&amp;$B187&amp;"）.lnk",
  ""
)</f>
        <v>%USERPROFILE%\AppData\Roaming\Microsoft\Windows\Start Menu\Programs\$QuickAccess\wsr（SFTP接続toMyRaspberryPi＠WinSCP）.lnk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7"/>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28"/>
        <v/>
      </c>
      <c r="AH187" s="13" t="str">
        <f t="shared" si="29"/>
        <v/>
      </c>
      <c r="AI187" s="13" t="str">
        <f>IF(
  AND($A187&lt;&gt;"",$Q187&lt;&gt;"-",$Q187&lt;&gt;""),
  (
    """"&amp;shortcut設定!$F$7&amp;""""&amp;
    " """&amp;$Q187&amp;".lnk"""&amp;
    " """&amp;$C187&amp;""""&amp;
    IF($D187="-"," """""," """&amp;$D187&amp;"""")&amp;
    IF($E187="-"," """""," """&amp;$E187&amp;"""")
  ),
  ""
)</f>
        <v/>
      </c>
      <c r="AJ187" s="91" t="s">
        <v>181</v>
      </c>
    </row>
    <row r="188" spans="1:36">
      <c r="A188" s="9" t="s">
        <v>721</v>
      </c>
      <c r="B188" s="9" t="s">
        <v>857</v>
      </c>
      <c r="C188" s="9" t="s">
        <v>548</v>
      </c>
      <c r="D188" s="15" t="s">
        <v>40</v>
      </c>
      <c r="E188" s="26" t="s">
        <v>40</v>
      </c>
      <c r="F188" s="15" t="s">
        <v>0</v>
      </c>
      <c r="G188" s="15" t="s">
        <v>28</v>
      </c>
      <c r="H188" s="9" t="s">
        <v>538</v>
      </c>
      <c r="I188" s="15" t="s">
        <v>66</v>
      </c>
      <c r="J188" s="15" t="s">
        <v>66</v>
      </c>
      <c r="K188" s="15" t="s">
        <v>66</v>
      </c>
      <c r="L188" s="93" t="s">
        <v>66</v>
      </c>
      <c r="M188" s="94" t="s">
        <v>564</v>
      </c>
      <c r="N188" s="15" t="s">
        <v>66</v>
      </c>
      <c r="O188" s="26" t="s">
        <v>1292</v>
      </c>
      <c r="P188" s="157" t="s">
        <v>1292</v>
      </c>
      <c r="Q188" s="26" t="s">
        <v>964</v>
      </c>
      <c r="R188" s="9" t="str">
        <f t="shared" si="25"/>
        <v/>
      </c>
      <c r="S188" s="9" t="str">
        <f t="shared" si="2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7"/>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28"/>
        <v/>
      </c>
      <c r="AH188" s="13" t="str">
        <f t="shared" si="29"/>
        <v/>
      </c>
      <c r="AI188" s="13" t="str">
        <f>IF(
  AND($A188&lt;&gt;"",$Q188&lt;&gt;"-",$Q188&lt;&gt;""),
  (
    """"&amp;shortcut設定!$F$7&amp;""""&amp;
    " """&amp;$Q188&amp;".lnk"""&amp;
    " """&amp;$C188&amp;""""&amp;
    IF($D188="-"," """""," """&amp;$D188&amp;"""")&amp;
    IF($E188="-"," """""," """&amp;$E188&amp;"""")
  ),
  ""
)</f>
        <v/>
      </c>
      <c r="AJ188" s="91" t="s">
        <v>181</v>
      </c>
    </row>
    <row r="189" spans="1:36">
      <c r="A189" s="9" t="s">
        <v>722</v>
      </c>
      <c r="B189" s="9" t="s">
        <v>858</v>
      </c>
      <c r="C189" s="9" t="s">
        <v>549</v>
      </c>
      <c r="D189" s="15" t="s">
        <v>40</v>
      </c>
      <c r="E189" s="26" t="s">
        <v>40</v>
      </c>
      <c r="F189" s="15" t="s">
        <v>0</v>
      </c>
      <c r="G189" s="15" t="s">
        <v>0</v>
      </c>
      <c r="H189" s="9" t="s">
        <v>538</v>
      </c>
      <c r="I189" s="15" t="s">
        <v>66</v>
      </c>
      <c r="J189" s="15" t="s">
        <v>66</v>
      </c>
      <c r="K189" s="15" t="s">
        <v>66</v>
      </c>
      <c r="L189" s="93" t="s">
        <v>66</v>
      </c>
      <c r="M189" s="94" t="s">
        <v>564</v>
      </c>
      <c r="N189" s="15" t="s">
        <v>863</v>
      </c>
      <c r="O189" s="26" t="s">
        <v>1292</v>
      </c>
      <c r="P189" s="157" t="s">
        <v>1292</v>
      </c>
      <c r="Q189" s="26" t="s">
        <v>964</v>
      </c>
      <c r="R189" s="9" t="str">
        <f t="shared" si="25"/>
        <v/>
      </c>
      <c r="S189" s="9" t="str">
        <f t="shared" si="26"/>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7"/>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Menu\Programs\Startup\XF_BackupIniToTabbak.bat（X-Finder.iniタブバックアップ）.lnk" "C:\prg_exe\X-Finder\BackupIniToTabbak.bat" "" ""</v>
      </c>
      <c r="AF189" s="9" t="str">
        <f>IF(
  AND($A189&lt;&gt;"",$N189="○"),
  shortcut設定!$F$6&amp;"\"&amp;A189&amp;"（"&amp;B189&amp;"）.lnk",
  ""
)</f>
        <v>%USERPROFILE%\AppData\Roaming\Microsoft\Windows\Start Menu\Programs\Startup\XF_BackupIniToTabbak.bat（X-Finder.iniタブバックアップ）.lnk</v>
      </c>
      <c r="AG189" s="13" t="str">
        <f t="shared" si="28"/>
        <v/>
      </c>
      <c r="AH189" s="13" t="str">
        <f t="shared" si="29"/>
        <v/>
      </c>
      <c r="AI189" s="13" t="str">
        <f>IF(
  AND($A189&lt;&gt;"",$Q189&lt;&gt;"-",$Q189&lt;&gt;""),
  (
    """"&amp;shortcut設定!$F$7&amp;""""&amp;
    " """&amp;$Q189&amp;".lnk"""&amp;
    " """&amp;$C189&amp;""""&amp;
    IF($D189="-"," """""," """&amp;$D189&amp;"""")&amp;
    IF($E189="-"," """""," """&amp;$E189&amp;"""")
  ),
  ""
)</f>
        <v/>
      </c>
      <c r="AJ189" s="91" t="s">
        <v>181</v>
      </c>
    </row>
    <row r="190" spans="1:36">
      <c r="A190" s="9" t="s">
        <v>723</v>
      </c>
      <c r="B190" s="9" t="s">
        <v>817</v>
      </c>
      <c r="C190" s="9" t="s">
        <v>550</v>
      </c>
      <c r="D190" s="15" t="s">
        <v>40</v>
      </c>
      <c r="E190" s="26" t="s">
        <v>40</v>
      </c>
      <c r="F190" s="15" t="s">
        <v>0</v>
      </c>
      <c r="G190" s="15" t="s">
        <v>28</v>
      </c>
      <c r="H190" s="9" t="s">
        <v>538</v>
      </c>
      <c r="I190" s="15" t="s">
        <v>66</v>
      </c>
      <c r="J190" s="15" t="s">
        <v>66</v>
      </c>
      <c r="K190" s="15" t="s">
        <v>66</v>
      </c>
      <c r="L190" s="93" t="s">
        <v>66</v>
      </c>
      <c r="M190" s="94" t="s">
        <v>564</v>
      </c>
      <c r="N190" s="15" t="s">
        <v>558</v>
      </c>
      <c r="O190" s="26" t="s">
        <v>1292</v>
      </c>
      <c r="P190" s="157" t="s">
        <v>1292</v>
      </c>
      <c r="Q190" s="26" t="s">
        <v>964</v>
      </c>
      <c r="R190" s="9" t="str">
        <f t="shared" si="25"/>
        <v/>
      </c>
      <c r="S190" s="9" t="str">
        <f t="shared" si="2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7"/>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28"/>
        <v/>
      </c>
      <c r="AH190" s="13" t="str">
        <f t="shared" si="29"/>
        <v/>
      </c>
      <c r="AI190" s="13" t="str">
        <f>IF(
  AND($A190&lt;&gt;"",$Q190&lt;&gt;"-",$Q190&lt;&gt;""),
  (
    """"&amp;shortcut設定!$F$7&amp;""""&amp;
    " """&amp;$Q190&amp;".lnk"""&amp;
    " """&amp;$C190&amp;""""&amp;
    IF($D190="-"," """""," """&amp;$D190&amp;"""")&amp;
    IF($E190="-"," """""," """&amp;$E190&amp;"""")
  ),
  ""
)</f>
        <v/>
      </c>
      <c r="AJ190" s="91" t="s">
        <v>181</v>
      </c>
    </row>
    <row r="191" spans="1:36">
      <c r="A191" s="9" t="s">
        <v>724</v>
      </c>
      <c r="B191" s="9" t="s">
        <v>859</v>
      </c>
      <c r="C191" s="9" t="s">
        <v>551</v>
      </c>
      <c r="D191" s="15" t="s">
        <v>40</v>
      </c>
      <c r="E191" s="26" t="s">
        <v>40</v>
      </c>
      <c r="F191" s="15" t="s">
        <v>0</v>
      </c>
      <c r="G191" s="15" t="s">
        <v>28</v>
      </c>
      <c r="H191" s="9" t="s">
        <v>538</v>
      </c>
      <c r="I191" s="15" t="s">
        <v>66</v>
      </c>
      <c r="J191" s="15" t="s">
        <v>66</v>
      </c>
      <c r="K191" s="15" t="s">
        <v>66</v>
      </c>
      <c r="L191" s="93" t="s">
        <v>66</v>
      </c>
      <c r="M191" s="94" t="s">
        <v>564</v>
      </c>
      <c r="N191" s="15" t="s">
        <v>863</v>
      </c>
      <c r="O191" s="26" t="s">
        <v>1292</v>
      </c>
      <c r="P191" s="157" t="s">
        <v>1292</v>
      </c>
      <c r="Q191" s="26" t="s">
        <v>964</v>
      </c>
      <c r="R191" s="9" t="str">
        <f t="shared" si="25"/>
        <v/>
      </c>
      <c r="S191" s="9" t="str">
        <f t="shared" si="2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7"/>
        <v/>
      </c>
      <c r="AD191" s="13" t="str">
        <f>IF(
  AND($A191&lt;&gt;"",$L191="○"),
  shortcut設定!$F$5&amp;"\"&amp;AB191&amp;"_"&amp;A191&amp;"（"&amp;B191&amp;"）"&amp;AC191&amp;".lnk",
  ""
)</f>
        <v/>
      </c>
      <c r="AE191" s="13" t="str">
        <f>IF(
  AND($A191&lt;&gt;"",$N191="○"),
  (
    """"&amp;shortcut設定!$F$7&amp;""""&amp;
    " """&amp;$AF191&amp;""""&amp;
    " """&amp;$C191&amp;""""&amp;
    IF($D191="-"," """""," """&amp;$D191&amp;"""")&amp;
    IF($E191="-"," """""," """&amp;$E191&amp;"""")
  ),
  ""
)</f>
        <v>"C:\codes\vbs\command\CreateShortcutFile.vbs" "%USERPROFILE%\AppData\Roaming\Microsoft\Windows\Start Menu\Programs\Startup\ScheduledBackup.bat（定期ファイルバックアップ）.lnk" "C:\root\30_tool\ScheduledBackup.bat" "" ""</v>
      </c>
      <c r="AF191" s="9" t="str">
        <f>IF(
  AND($A191&lt;&gt;"",$N191="○"),
  shortcut設定!$F$6&amp;"\"&amp;A191&amp;"（"&amp;B191&amp;"）.lnk",
  ""
)</f>
        <v>%USERPROFILE%\AppData\Roaming\Microsoft\Windows\Start Menu\Programs\Startup\ScheduledBackup.bat（定期ファイルバックアップ）.lnk</v>
      </c>
      <c r="AG191" s="13" t="str">
        <f t="shared" si="28"/>
        <v/>
      </c>
      <c r="AH191" s="13" t="str">
        <f t="shared" si="29"/>
        <v/>
      </c>
      <c r="AI191" s="13" t="str">
        <f>IF(
  AND($A191&lt;&gt;"",$Q191&lt;&gt;"-",$Q191&lt;&gt;""),
  (
    """"&amp;shortcut設定!$F$7&amp;""""&amp;
    " """&amp;$Q191&amp;".lnk"""&amp;
    " """&amp;$C191&amp;""""&amp;
    IF($D191="-"," """""," """&amp;$D191&amp;"""")&amp;
    IF($E191="-"," """""," """&amp;$E191&amp;"""")
  ),
  ""
)</f>
        <v/>
      </c>
      <c r="AJ191" s="91" t="s">
        <v>181</v>
      </c>
    </row>
    <row r="192" spans="1:36">
      <c r="A192" s="9" t="s">
        <v>725</v>
      </c>
      <c r="B192" s="9" t="s">
        <v>860</v>
      </c>
      <c r="C192" s="9" t="s">
        <v>552</v>
      </c>
      <c r="D192" s="15" t="s">
        <v>40</v>
      </c>
      <c r="E192" s="26" t="s">
        <v>40</v>
      </c>
      <c r="F192" s="15" t="s">
        <v>0</v>
      </c>
      <c r="G192" s="15" t="s">
        <v>28</v>
      </c>
      <c r="H192" s="9" t="s">
        <v>538</v>
      </c>
      <c r="I192" s="15" t="s">
        <v>66</v>
      </c>
      <c r="J192" s="15" t="s">
        <v>868</v>
      </c>
      <c r="K192" s="15" t="s">
        <v>66</v>
      </c>
      <c r="L192" s="93" t="s">
        <v>66</v>
      </c>
      <c r="M192" s="94" t="s">
        <v>564</v>
      </c>
      <c r="N192" s="15" t="s">
        <v>66</v>
      </c>
      <c r="O192" s="26" t="s">
        <v>1292</v>
      </c>
      <c r="P192" s="157" t="s">
        <v>1292</v>
      </c>
      <c r="Q192" s="26" t="s">
        <v>964</v>
      </c>
      <c r="R192" s="9" t="str">
        <f t="shared" si="25"/>
        <v/>
      </c>
      <c r="S192" s="9" t="str">
        <f t="shared" si="2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2" s="14" t="str">
        <f>IF(
  AND($A192&lt;&gt;"",$J192&lt;&gt;"-",$J192&lt;&gt;""),
  shortcut設定!$F$4&amp;"\"&amp;shortcut設定!$F$8&amp;"\"&amp;$J192&amp;"（"&amp;$B192&amp;"）.lnk",
  ""
)</f>
        <v>%USERPROFILE%\AppData\Roaming\Microsoft\Windows\Start Menu\Programs\$QuickAccess\tvr（VNC接続toRobocipA1＠TurboVNC）.lnk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7"/>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28"/>
        <v/>
      </c>
      <c r="AH192" s="13" t="str">
        <f t="shared" si="29"/>
        <v/>
      </c>
      <c r="AI192" s="13" t="str">
        <f>IF(
  AND($A192&lt;&gt;"",$Q192&lt;&gt;"-",$Q192&lt;&gt;""),
  (
    """"&amp;shortcut設定!$F$7&amp;""""&amp;
    " """&amp;$Q192&amp;".lnk"""&amp;
    " """&amp;$C192&amp;""""&amp;
    IF($D192="-"," """""," """&amp;$D192&amp;"""")&amp;
    IF($E192="-"," """""," """&amp;$E192&amp;"""")
  ),
  ""
)</f>
        <v/>
      </c>
      <c r="AJ192" s="91" t="s">
        <v>181</v>
      </c>
    </row>
    <row r="193" spans="1:36">
      <c r="A193" s="9" t="s">
        <v>726</v>
      </c>
      <c r="B193" s="9" t="s">
        <v>861</v>
      </c>
      <c r="C193" s="9" t="s">
        <v>553</v>
      </c>
      <c r="D193" s="15" t="s">
        <v>40</v>
      </c>
      <c r="E193" s="26" t="s">
        <v>40</v>
      </c>
      <c r="F193" s="15" t="s">
        <v>0</v>
      </c>
      <c r="G193" s="15" t="s">
        <v>28</v>
      </c>
      <c r="H193" s="9" t="s">
        <v>538</v>
      </c>
      <c r="I193" s="15" t="s">
        <v>66</v>
      </c>
      <c r="J193" s="15" t="s">
        <v>865</v>
      </c>
      <c r="K193" s="15" t="s">
        <v>66</v>
      </c>
      <c r="L193" s="93" t="s">
        <v>66</v>
      </c>
      <c r="M193" s="94" t="s">
        <v>564</v>
      </c>
      <c r="N193" s="15" t="s">
        <v>66</v>
      </c>
      <c r="O193" s="26" t="s">
        <v>1292</v>
      </c>
      <c r="P193" s="157" t="s">
        <v>1292</v>
      </c>
      <c r="Q193" s="26" t="s">
        <v>964</v>
      </c>
      <c r="R193" s="9" t="str">
        <f t="shared" si="25"/>
        <v/>
      </c>
      <c r="S193" s="9" t="str">
        <f t="shared" si="2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3" s="14" t="str">
        <f>IF(
  AND($A193&lt;&gt;"",$J193&lt;&gt;"-",$J193&lt;&gt;""),
  shortcut設定!$F$4&amp;"\"&amp;shortcut設定!$F$8&amp;"\"&amp;$J193&amp;"（"&amp;$B193&amp;"）.lnk",
  ""
)</f>
        <v>%USERPROFILE%\AppData\Roaming\Microsoft\Windows\Start Menu\Programs\$QuickAccess\ttr（SSH接続toRobocipA1＠Teraterm）.lnk</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7"/>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28"/>
        <v/>
      </c>
      <c r="AH193" s="13" t="str">
        <f t="shared" si="29"/>
        <v/>
      </c>
      <c r="AI193" s="13" t="str">
        <f>IF(
  AND($A193&lt;&gt;"",$Q193&lt;&gt;"-",$Q193&lt;&gt;""),
  (
    """"&amp;shortcut設定!$F$7&amp;""""&amp;
    " """&amp;$Q193&amp;".lnk"""&amp;
    " """&amp;$C193&amp;""""&amp;
    IF($D193="-"," """""," """&amp;$D193&amp;"""")&amp;
    IF($E193="-"," """""," """&amp;$E193&amp;"""")
  ),
  ""
)</f>
        <v/>
      </c>
      <c r="AJ193" s="91" t="s">
        <v>181</v>
      </c>
    </row>
    <row r="194" spans="1:36">
      <c r="A194" s="9" t="s">
        <v>727</v>
      </c>
      <c r="B194" s="9" t="s">
        <v>862</v>
      </c>
      <c r="C194" s="9" t="s">
        <v>1422</v>
      </c>
      <c r="D194" s="15" t="s">
        <v>40</v>
      </c>
      <c r="E194" s="26" t="s">
        <v>40</v>
      </c>
      <c r="F194" s="15" t="s">
        <v>0</v>
      </c>
      <c r="G194" s="15" t="s">
        <v>28</v>
      </c>
      <c r="H194" s="9" t="s">
        <v>538</v>
      </c>
      <c r="I194" s="15" t="s">
        <v>66</v>
      </c>
      <c r="J194" s="15" t="s">
        <v>867</v>
      </c>
      <c r="K194" s="15" t="s">
        <v>66</v>
      </c>
      <c r="L194" s="93" t="s">
        <v>66</v>
      </c>
      <c r="M194" s="94" t="s">
        <v>564</v>
      </c>
      <c r="N194" s="15" t="s">
        <v>66</v>
      </c>
      <c r="O194" s="26" t="s">
        <v>1292</v>
      </c>
      <c r="P194" s="157" t="s">
        <v>1292</v>
      </c>
      <c r="Q194" s="26" t="s">
        <v>964</v>
      </c>
      <c r="R194" s="9" t="str">
        <f t="shared" si="25"/>
        <v/>
      </c>
      <c r="S194" s="9" t="str">
        <f t="shared" si="2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4" s="14" t="str">
        <f>IF(
  AND($A194&lt;&gt;"",$J194&lt;&gt;"-",$J194&lt;&gt;""),
  shortcut設定!$F$4&amp;"\"&amp;shortcut設定!$F$8&amp;"\"&amp;$J194&amp;"（"&amp;$B194&amp;"）.lnk",
  ""
)</f>
        <v>%USERPROFILE%\AppData\Roaming\Microsoft\Windows\Start Menu\Programs\$QuickAccess\wsr（SFTP接続toRobocipA1＠WinSCP）.lnk</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7"/>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28"/>
        <v/>
      </c>
      <c r="AH194" s="13" t="str">
        <f t="shared" si="29"/>
        <v/>
      </c>
      <c r="AI194" s="13" t="str">
        <f>IF(
  AND($A194&lt;&gt;"",$Q194&lt;&gt;"-",$Q194&lt;&gt;""),
  (
    """"&amp;shortcut設定!$F$7&amp;""""&amp;
    " """&amp;$Q194&amp;".lnk"""&amp;
    " """&amp;$C194&amp;""""&amp;
    IF($D194="-"," """""," """&amp;$D194&amp;"""")&amp;
    IF($E194="-"," """""," """&amp;$E194&amp;"""")
  ),
  ""
)</f>
        <v/>
      </c>
      <c r="AJ194" s="91" t="s">
        <v>181</v>
      </c>
    </row>
    <row r="195" spans="1:36">
      <c r="A195" s="9" t="s">
        <v>1464</v>
      </c>
      <c r="B195" s="9" t="s">
        <v>1423</v>
      </c>
      <c r="C195" s="9" t="s">
        <v>1465</v>
      </c>
      <c r="D195" s="15" t="s">
        <v>40</v>
      </c>
      <c r="E195" s="26" t="s">
        <v>40</v>
      </c>
      <c r="F195" s="15" t="s">
        <v>28</v>
      </c>
      <c r="G195" s="15" t="s">
        <v>0</v>
      </c>
      <c r="H195" s="9" t="s">
        <v>538</v>
      </c>
      <c r="I195" s="15" t="s">
        <v>40</v>
      </c>
      <c r="J195" s="15" t="s">
        <v>40</v>
      </c>
      <c r="K195" s="15" t="s">
        <v>40</v>
      </c>
      <c r="L195" s="93" t="s">
        <v>156</v>
      </c>
      <c r="M195" s="94" t="s">
        <v>1424</v>
      </c>
      <c r="N195" s="15" t="s">
        <v>963</v>
      </c>
      <c r="O195" s="26" t="s">
        <v>963</v>
      </c>
      <c r="P195" s="157" t="s">
        <v>963</v>
      </c>
      <c r="Q195" s="26" t="s">
        <v>963</v>
      </c>
      <c r="R195" s="9" t="str">
        <f t="shared" si="25"/>
        <v/>
      </c>
      <c r="S195" s="9" t="str">
        <f t="shared" si="2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 ca="1">IF(
  AND($A195&lt;&gt;"",$L195&lt;&gt;"-",$L195&lt;&gt;""),
  (
    """"&amp;shortcut設定!$F$7&amp;""""&amp;
    " """&amp;$AD195&amp;""""&amp;
    " """&amp;$C195&amp;""""&amp;
    IF($D195="-"," """""," """&amp;$D195&amp;"""")&amp;
    IF($E195="-"," """""," """&amp;$E195&amp;"""")
  ),
  ""
)</f>
        <v>"C:\codes\vbs\command\CreateShortcutFile.vbs" "%USERPROFILE%\AppData\Roaming\Microsoft\Windows\SendTo\200_ScpUploadToRemote.vbs（SCP送信toリモート） (&amp;R).lnk" "C:\root\30_tool\ScpUploadToRemote.vbs" "" ""</v>
      </c>
      <c r="AB195" s="9" t="str">
        <f ca="1">IFERROR(
  VLOOKUP(
    $H195,
    shortcut設定!$F:$J,
    MATCH(
      "ProgramsIndex",
      shortcut設定!$F$12:$J$12,
      0
    ),
    FALSE
  ),
  ""
)</f>
        <v>200</v>
      </c>
      <c r="AC195" s="20" t="str">
        <f t="shared" si="27"/>
        <v xml:space="preserve"> (&amp;R)</v>
      </c>
      <c r="AD195" s="13" t="str">
        <f ca="1">IF(
  AND($A195&lt;&gt;"",$L195="○"),
  shortcut設定!$F$5&amp;"\"&amp;AB195&amp;"_"&amp;A195&amp;"（"&amp;B195&amp;"）"&amp;AC195&amp;".lnk",
  ""
)</f>
        <v>%USERPROFILE%\AppData\Roaming\Microsoft\Windows\SendTo\200_ScpUploadToRemote.vbs（SCP送信toリモート） (&amp;R).lnk</v>
      </c>
      <c r="AE195" s="13" t="str">
        <f>IF(
  AND($A195&lt;&gt;"",$N195="○"),
  (
    """"&amp;shortcut設定!$F$7&amp;""""&amp;
    " """&amp;$AF195&amp;""""&amp;
    " """&amp;$C195&amp;""""&amp;
    IF($D195="-"," """""," """&amp;$D195&amp;"""")&amp;
    IF($E195="-"," """""," """&amp;$E195&amp;"""")
  ),
  ""
)</f>
        <v/>
      </c>
      <c r="AF195" s="9" t="str">
        <f>IF(
  AND($A195&lt;&gt;"",$N195="○"),
  shortcut設定!$F$6&amp;"\"&amp;A195&amp;"（"&amp;B195&amp;"）.lnk",
  ""
)</f>
        <v/>
      </c>
      <c r="AG195" s="13" t="str">
        <f t="shared" si="28"/>
        <v/>
      </c>
      <c r="AH195" s="13" t="str">
        <f t="shared" si="29"/>
        <v/>
      </c>
      <c r="AI195" s="13" t="str">
        <f>IF(
  AND($A195&lt;&gt;"",$Q195&lt;&gt;"-",$Q195&lt;&gt;""),
  (
    """"&amp;shortcut設定!$F$7&amp;""""&amp;
    " """&amp;$Q195&amp;".lnk"""&amp;
    " """&amp;$C195&amp;""""&amp;
    IF($D195="-"," """""," """&amp;$D195&amp;"""")&amp;
    IF($E195="-"," """""," """&amp;$E195&amp;"""")
  ),
  ""
)</f>
        <v/>
      </c>
      <c r="AJ195" s="91" t="s">
        <v>181</v>
      </c>
    </row>
    <row r="196" spans="1:36">
      <c r="A196" s="9" t="s">
        <v>1467</v>
      </c>
      <c r="B196" s="9" t="s">
        <v>1425</v>
      </c>
      <c r="C196" s="9" t="s">
        <v>1466</v>
      </c>
      <c r="D196" s="15" t="s">
        <v>40</v>
      </c>
      <c r="E196" s="26" t="s">
        <v>40</v>
      </c>
      <c r="F196" s="15" t="s">
        <v>28</v>
      </c>
      <c r="G196" s="15" t="s">
        <v>0</v>
      </c>
      <c r="H196" s="9" t="s">
        <v>538</v>
      </c>
      <c r="I196" s="15" t="s">
        <v>40</v>
      </c>
      <c r="J196" s="15" t="s">
        <v>1455</v>
      </c>
      <c r="K196" s="15" t="s">
        <v>40</v>
      </c>
      <c r="L196" s="93" t="s">
        <v>66</v>
      </c>
      <c r="M196" s="94" t="s">
        <v>40</v>
      </c>
      <c r="N196" s="15" t="s">
        <v>963</v>
      </c>
      <c r="O196" s="26" t="s">
        <v>963</v>
      </c>
      <c r="P196" s="157" t="s">
        <v>963</v>
      </c>
      <c r="Q196" s="26" t="s">
        <v>963</v>
      </c>
      <c r="R196" s="9" t="str">
        <f t="shared" si="25"/>
        <v/>
      </c>
      <c r="S196" s="9" t="str">
        <f t="shared" si="26"/>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mkdir "%USERPROFILE%\AppData\Roaming\Microsoft\Windows\Start Menu\Programs\$QuickAccess" &amp; "C:\codes\vbs\command\CreateShortcutFile.vbs" "%USERPROFILE%\AppData\Roaming\Microsoft\Windows\Start Menu\Programs\$QuickAccess\ffr（SCP受信fromリモート）.lnk" "C:\root\30_tool\ScpFetchFromRemote.vbs" "" ""</v>
      </c>
      <c r="X196" s="14" t="str">
        <f>IF(
  AND($A196&lt;&gt;"",$J196&lt;&gt;"-",$J196&lt;&gt;""),
  shortcut設定!$F$4&amp;"\"&amp;shortcut設定!$F$8&amp;"\"&amp;$J196&amp;"（"&amp;$B196&amp;"）.lnk",
  ""
)</f>
        <v>%USERPROFILE%\AppData\Roaming\Microsoft\Windows\Start Menu\Programs\$QuickAccess\ffr（SCP受信fromリモート）.lnk</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7"/>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28"/>
        <v/>
      </c>
      <c r="AH196" s="13" t="str">
        <f t="shared" si="29"/>
        <v/>
      </c>
      <c r="AI196" s="13" t="str">
        <f>IF(
  AND($A196&lt;&gt;"",$Q196&lt;&gt;"-",$Q196&lt;&gt;""),
  (
    """"&amp;shortcut設定!$F$7&amp;""""&amp;
    " """&amp;$Q196&amp;".lnk"""&amp;
    " """&amp;$C196&amp;""""&amp;
    IF($D196="-"," """""," """&amp;$D196&amp;"""")&amp;
    IF($E196="-"," """""," """&amp;$E196&amp;"""")
  ),
  ""
)</f>
        <v/>
      </c>
      <c r="AJ196" s="91" t="s">
        <v>181</v>
      </c>
    </row>
    <row r="197" spans="1:36">
      <c r="A197" s="9" t="s">
        <v>970</v>
      </c>
      <c r="B197" s="9" t="s">
        <v>971</v>
      </c>
      <c r="C197" s="9" t="s">
        <v>965</v>
      </c>
      <c r="D197" s="15" t="s">
        <v>963</v>
      </c>
      <c r="E197" s="26" t="s">
        <v>40</v>
      </c>
      <c r="F197" s="15" t="s">
        <v>28</v>
      </c>
      <c r="G197" s="15" t="s">
        <v>0</v>
      </c>
      <c r="H197" s="9" t="s">
        <v>538</v>
      </c>
      <c r="I197" s="15" t="s">
        <v>66</v>
      </c>
      <c r="J197" s="15" t="s">
        <v>66</v>
      </c>
      <c r="K197" s="15" t="s">
        <v>66</v>
      </c>
      <c r="L197" s="93" t="s">
        <v>66</v>
      </c>
      <c r="M197" s="94" t="s">
        <v>40</v>
      </c>
      <c r="N197" s="15" t="s">
        <v>963</v>
      </c>
      <c r="O197" s="26" t="s">
        <v>1292</v>
      </c>
      <c r="P197" s="157" t="s">
        <v>1292</v>
      </c>
      <c r="Q197" s="26" t="s">
        <v>966</v>
      </c>
      <c r="R197" s="9" t="str">
        <f t="shared" si="25"/>
        <v/>
      </c>
      <c r="S197" s="9" t="str">
        <f t="shared" si="26"/>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7"/>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8"/>
        <v/>
      </c>
      <c r="AH197" s="13" t="str">
        <f t="shared" si="29"/>
        <v/>
      </c>
      <c r="AI197" s="13" t="str">
        <f>IF(
  AND($A197&lt;&gt;"",$Q197&lt;&gt;"-",$Q197&lt;&gt;""),
  (
    """"&amp;shortcut設定!$F$7&amp;""""&amp;
    " """&amp;$Q197&amp;".lnk"""&amp;
    " """&amp;$C197&amp;""""&amp;
    IF($D197="-"," """""," """&amp;$D197&amp;"""")&amp;
    IF($E197="-"," """""," """&amp;$E197&amp;"""")
  ),
  ""
)</f>
        <v>"C:\codes\vbs\command\CreateShortcutFile.vbs" "C:\_push_all.bat.lnk" "C:\codes\bat\tools\tortoisegit\ShowGitPushWindows.bat" "" ""</v>
      </c>
      <c r="AJ197" s="91" t="s">
        <v>181</v>
      </c>
    </row>
    <row r="198" spans="1:36">
      <c r="A198" s="9" t="s">
        <v>1082</v>
      </c>
      <c r="B198" s="9" t="s">
        <v>1044</v>
      </c>
      <c r="C198" s="9" t="s">
        <v>1081</v>
      </c>
      <c r="D198" s="15" t="s">
        <v>963</v>
      </c>
      <c r="E198" s="26" t="s">
        <v>40</v>
      </c>
      <c r="F198" s="15" t="s">
        <v>28</v>
      </c>
      <c r="G198" s="15" t="s">
        <v>0</v>
      </c>
      <c r="H198" s="9" t="s">
        <v>538</v>
      </c>
      <c r="I198" s="15" t="s">
        <v>963</v>
      </c>
      <c r="J198" s="15" t="s">
        <v>1045</v>
      </c>
      <c r="K198" s="15" t="s">
        <v>1045</v>
      </c>
      <c r="L198" s="93" t="s">
        <v>1045</v>
      </c>
      <c r="M198" s="94" t="s">
        <v>1045</v>
      </c>
      <c r="N198" s="15" t="s">
        <v>0</v>
      </c>
      <c r="O198" s="26" t="s">
        <v>1292</v>
      </c>
      <c r="P198" s="157" t="s">
        <v>1292</v>
      </c>
      <c r="Q198" s="26" t="s">
        <v>40</v>
      </c>
      <c r="R198" s="9" t="str">
        <f t="shared" si="25"/>
        <v/>
      </c>
      <c r="S198" s="9" t="str">
        <f t="shared" si="26"/>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7"/>
        <v/>
      </c>
      <c r="AD198" s="13" t="str">
        <f>IF(
  AND($A198&lt;&gt;"",$L198="○"),
  shortcut設定!$F$5&amp;"\"&amp;AB198&amp;"_"&amp;A198&amp;"（"&amp;B198&amp;"）"&amp;AC198&amp;".lnk",
  ""
)</f>
        <v/>
      </c>
      <c r="AE198" s="13" t="str">
        <f>IF(
  AND($A198&lt;&gt;"",$N198="○"),
  (
    """"&amp;shortcut設定!$F$7&amp;""""&amp;
    " """&amp;$AF198&amp;""""&amp;
    " """&amp;$C198&amp;""""&amp;
    IF($D198="-"," """""," """&amp;$D198&amp;"""")&amp;
    IF($E198="-"," """""," """&amp;$E198&amp;"""")
  ),
  ""
)</f>
        <v>"C:\codes\vbs\command\CreateShortcutFile.vbs" "%USERPROFILE%\AppData\Roaming\Microsoft\Windows\Start Menu\Programs\Startup\CreateProgramList.bat（インストールプログラム一覧作成）.lnk" "C:\codes\bat\tools\other\CreateProgramList.bat" "" ""</v>
      </c>
      <c r="AF198" s="9" t="str">
        <f>IF(
  AND($A198&lt;&gt;"",$N198="○"),
  shortcut設定!$F$6&amp;"\"&amp;A198&amp;"（"&amp;B198&amp;"）.lnk",
  ""
)</f>
        <v>%USERPROFILE%\AppData\Roaming\Microsoft\Windows\Start Menu\Programs\Startup\CreateProgramList.bat（インストールプログラム一覧作成）.lnk</v>
      </c>
      <c r="AG198" s="13" t="str">
        <f t="shared" si="28"/>
        <v/>
      </c>
      <c r="AH198" s="13" t="str">
        <f t="shared" si="29"/>
        <v/>
      </c>
      <c r="AI198" s="13" t="str">
        <f>IF(
  AND($A198&lt;&gt;"",$Q198&lt;&gt;"-",$Q198&lt;&gt;""),
  (
    """"&amp;shortcut設定!$F$7&amp;""""&amp;
    " """&amp;$Q198&amp;".lnk"""&amp;
    " """&amp;$C198&amp;""""&amp;
    IF($D198="-"," """""," """&amp;$D198&amp;"""")&amp;
    IF($E198="-"," """""," """&amp;$E198&amp;"""")
  ),
  ""
)</f>
        <v/>
      </c>
      <c r="AJ198" s="91" t="s">
        <v>181</v>
      </c>
    </row>
    <row r="199" spans="1:36">
      <c r="A199" s="9" t="s">
        <v>1269</v>
      </c>
      <c r="B199" s="9" t="s">
        <v>1274</v>
      </c>
      <c r="C199" s="9" t="s">
        <v>1267</v>
      </c>
      <c r="D199" s="15" t="s">
        <v>963</v>
      </c>
      <c r="E199" s="26" t="s">
        <v>40</v>
      </c>
      <c r="F199" s="15" t="s">
        <v>28</v>
      </c>
      <c r="G199" s="15" t="s">
        <v>0</v>
      </c>
      <c r="H199" s="9" t="s">
        <v>538</v>
      </c>
      <c r="I199" s="15" t="s">
        <v>0</v>
      </c>
      <c r="J199" s="15" t="s">
        <v>1449</v>
      </c>
      <c r="K199" s="15" t="s">
        <v>40</v>
      </c>
      <c r="L199" s="93" t="s">
        <v>40</v>
      </c>
      <c r="M199" s="94" t="s">
        <v>40</v>
      </c>
      <c r="N199" s="15" t="s">
        <v>963</v>
      </c>
      <c r="O199" s="26" t="s">
        <v>1292</v>
      </c>
      <c r="P199" s="157" t="s">
        <v>1292</v>
      </c>
      <c r="Q199" s="26" t="s">
        <v>40</v>
      </c>
      <c r="R199" s="9" t="str">
        <f t="shared" si="25"/>
        <v/>
      </c>
      <c r="S199" s="9" t="str">
        <f t="shared" si="26"/>
        <v/>
      </c>
      <c r="T199" s="13" t="str">
        <f ca="1">IF(
  AND($A199&lt;&gt;"",$I199="○"),
  (
    "mkdir """&amp;V199&amp;""" &amp; "
  )&amp;(
    """"&amp;shortcut設定!$F$7&amp;""""&amp;
    " """&amp;V199&amp;"\"&amp;$A199&amp;"（"&amp;$B199&amp;"）.lnk"""&amp;
    " """&amp;$C199&amp;""""&amp;
    IF($D199="-"," """""," """&amp;$D199&amp;"""")&amp;
    IF($E199="-"," """""," """&amp;$E199&amp;"""")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9" s="9" t="str">
        <f ca="1">IFERROR(
  VLOOKUP(
    $H199,
    shortcut設定!$F:$J,
    MATCH(
      "ProgramsIndex",
      shortcut設定!$F$12:$J$12,
      0
    ),
    FALSE
  ),
  ""
)</f>
        <v>200</v>
      </c>
      <c r="V199" s="13" t="str">
        <f ca="1">IF(
  AND($A199&lt;&gt;"",$I199="○"),
  shortcut設定!$F$4&amp;"\"&amp;U199&amp;"_"&amp;H199,
  ""
)</f>
        <v>%USERPROFILE%\AppData\Roaming\Microsoft\Windows\Start Menu\Programs\200_Codes</v>
      </c>
      <c r="W199" s="13" t="str">
        <f>IF(
  AND($A199&lt;&gt;"",$J199&lt;&gt;"-",$J199&lt;&gt;""),
  (
    "mkdir """&amp;shortcut設定!$F$4&amp;"\"&amp;shortcut設定!$F$8&amp;""" &amp; "
  )&amp;(
    """"&amp;shortcut設定!$F$7&amp;""""&amp;
    " """&amp;$X199&amp;""""&amp;
    " """&amp;$C199&amp;""""&amp;
    IF($D199="-"," """""," """&amp;$D199&amp;"""")&amp;
    IF($E199="-"," """""," """&amp;$E199&amp;"""")
  ),
  ""
)</f>
        <v>mkdir "%USERPROFILE%\AppData\Roaming\Microsoft\Windows\Start Menu\Programs\$QuickAccess" &amp; "C:\codes\vbs\command\CreateShortcutFile.vbs" "%USERPROFILE%\AppData\Roaming\Microsoft\Windows\Start Menu\Programs\$QuickAccess\bua（HDDバックアップ（全て））.lnk" "C:\codes\bat\tools\other\BackupAll.bat" "" ""</v>
      </c>
      <c r="X199" s="14" t="str">
        <f>IF(
  AND($A199&lt;&gt;"",$J199&lt;&gt;"-",$J199&lt;&gt;""),
  shortcut設定!$F$4&amp;"\"&amp;shortcut設定!$F$8&amp;"\"&amp;$J199&amp;"（"&amp;$B199&amp;"）.lnk",
  ""
)</f>
        <v>%USERPROFILE%\AppData\Roaming\Microsoft\Windows\Start Menu\Programs\$QuickAccess\bua（HDDバックアップ（全て））.lnk</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7"/>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8"/>
        <v/>
      </c>
      <c r="AH199" s="13" t="str">
        <f t="shared" si="29"/>
        <v/>
      </c>
      <c r="AI199" s="13" t="str">
        <f>IF(
  AND($A199&lt;&gt;"",$Q199&lt;&gt;"-",$Q199&lt;&gt;""),
  (
    """"&amp;shortcut設定!$F$7&amp;""""&amp;
    " """&amp;$Q199&amp;".lnk"""&amp;
    " """&amp;$C199&amp;""""&amp;
    IF($D199="-"," """""," """&amp;$D199&amp;"""")&amp;
    IF($E199="-"," """""," """&amp;$E199&amp;"""")
  ),
  ""
)</f>
        <v/>
      </c>
      <c r="AJ199" s="91" t="s">
        <v>181</v>
      </c>
    </row>
    <row r="200" spans="1:36">
      <c r="A200" s="9" t="s">
        <v>1270</v>
      </c>
      <c r="B200" s="9" t="s">
        <v>1275</v>
      </c>
      <c r="C200" s="9" t="s">
        <v>1080</v>
      </c>
      <c r="D200" s="15" t="s">
        <v>963</v>
      </c>
      <c r="E200" s="26" t="s">
        <v>40</v>
      </c>
      <c r="F200" s="15" t="s">
        <v>28</v>
      </c>
      <c r="G200" s="15" t="s">
        <v>0</v>
      </c>
      <c r="H200" s="9" t="s">
        <v>538</v>
      </c>
      <c r="I200" s="15" t="s">
        <v>1279</v>
      </c>
      <c r="J200" s="15" t="s">
        <v>963</v>
      </c>
      <c r="K200" s="15" t="s">
        <v>40</v>
      </c>
      <c r="L200" s="93" t="s">
        <v>40</v>
      </c>
      <c r="M200" s="94" t="s">
        <v>40</v>
      </c>
      <c r="N200" s="15" t="s">
        <v>963</v>
      </c>
      <c r="O200" s="26" t="s">
        <v>1292</v>
      </c>
      <c r="P200" s="157" t="s">
        <v>1292</v>
      </c>
      <c r="Q200" s="26" t="s">
        <v>40</v>
      </c>
      <c r="R200" s="9" t="str">
        <f t="shared" si="25"/>
        <v/>
      </c>
      <c r="S200" s="9" t="str">
        <f t="shared" si="26"/>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7"/>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8"/>
        <v/>
      </c>
      <c r="AH200" s="13" t="str">
        <f t="shared" si="29"/>
        <v/>
      </c>
      <c r="AI200" s="13" t="str">
        <f>IF(
  AND($A200&lt;&gt;"",$Q200&lt;&gt;"-",$Q200&lt;&gt;""),
  (
    """"&amp;shortcut設定!$F$7&amp;""""&amp;
    " """&amp;$Q200&amp;".lnk"""&amp;
    " """&amp;$C200&amp;""""&amp;
    IF($D200="-"," """""," """&amp;$D200&amp;"""")&amp;
    IF($E200="-"," """""," """&amp;$E200&amp;"""")
  ),
  ""
)</f>
        <v/>
      </c>
      <c r="AJ200" s="91" t="s">
        <v>181</v>
      </c>
    </row>
    <row r="201" spans="1:36">
      <c r="A201" s="9" t="s">
        <v>1271</v>
      </c>
      <c r="B201" s="9" t="s">
        <v>1276</v>
      </c>
      <c r="C201" s="9" t="s">
        <v>1085</v>
      </c>
      <c r="D201" s="15" t="s">
        <v>963</v>
      </c>
      <c r="E201" s="26" t="s">
        <v>40</v>
      </c>
      <c r="F201" s="15" t="s">
        <v>28</v>
      </c>
      <c r="G201" s="15" t="s">
        <v>0</v>
      </c>
      <c r="H201" s="9" t="s">
        <v>538</v>
      </c>
      <c r="I201" s="15" t="s">
        <v>1279</v>
      </c>
      <c r="J201" s="15" t="s">
        <v>963</v>
      </c>
      <c r="K201" s="15" t="s">
        <v>40</v>
      </c>
      <c r="L201" s="93" t="s">
        <v>40</v>
      </c>
      <c r="M201" s="94" t="s">
        <v>40</v>
      </c>
      <c r="N201" s="15" t="s">
        <v>963</v>
      </c>
      <c r="O201" s="26" t="s">
        <v>1292</v>
      </c>
      <c r="P201" s="157" t="s">
        <v>1292</v>
      </c>
      <c r="Q201" s="26" t="s">
        <v>40</v>
      </c>
      <c r="R201" s="9" t="str">
        <f t="shared" si="25"/>
        <v/>
      </c>
      <c r="S201" s="9" t="str">
        <f t="shared" si="26"/>
        <v/>
      </c>
      <c r="T201" s="13" t="str">
        <f>IF(
  AND($A201&lt;&gt;"",$I201="○"),
  (
    "mkdir """&amp;V201&amp;""" &amp; "
  )&amp;(
    """"&amp;shortcut設定!$F$7&amp;""""&amp;
    " """&amp;V201&amp;"\"&amp;$A201&amp;"（"&amp;$B201&amp;"）.lnk"""&amp;
    " """&amp;$C201&amp;""""&amp;
    IF($D201="-"," """""," """&amp;$D201&amp;"""")&amp;
    IF($E201="-"," """""," """&amp;$E201&amp;"""")
  ),
  ""
)</f>
        <v/>
      </c>
      <c r="U201" s="9" t="str">
        <f ca="1">IFERROR(
  VLOOKUP(
    $H201,
    shortcut設定!$F:$J,
    MATCH(
      "ProgramsIndex",
      shortcut設定!$F$12:$J$12,
      0
    ),
    FALSE
  ),
  ""
)</f>
        <v>200</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 t="shared" si="27"/>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8"/>
        <v/>
      </c>
      <c r="AH201" s="13" t="str">
        <f t="shared" si="29"/>
        <v/>
      </c>
      <c r="AI201" s="13" t="str">
        <f>IF(
  AND($A201&lt;&gt;"",$Q201&lt;&gt;"-",$Q201&lt;&gt;""),
  (
    """"&amp;shortcut設定!$F$7&amp;""""&amp;
    " """&amp;$Q201&amp;".lnk"""&amp;
    " """&amp;$C201&amp;""""&amp;
    IF($D201="-"," """""," """&amp;$D201&amp;"""")&amp;
    IF($E201="-"," """""," """&amp;$E201&amp;"""")
  ),
  ""
)</f>
        <v/>
      </c>
      <c r="AJ201" s="91" t="s">
        <v>181</v>
      </c>
    </row>
    <row r="202" spans="1:36">
      <c r="A202" s="9" t="s">
        <v>1272</v>
      </c>
      <c r="B202" s="9" t="s">
        <v>1277</v>
      </c>
      <c r="C202" s="9" t="s">
        <v>1086</v>
      </c>
      <c r="D202" s="15" t="s">
        <v>963</v>
      </c>
      <c r="E202" s="26" t="s">
        <v>40</v>
      </c>
      <c r="F202" s="15" t="s">
        <v>0</v>
      </c>
      <c r="G202" s="15" t="s">
        <v>0</v>
      </c>
      <c r="H202" s="9" t="s">
        <v>538</v>
      </c>
      <c r="I202" s="15" t="s">
        <v>1279</v>
      </c>
      <c r="J202" s="15" t="s">
        <v>963</v>
      </c>
      <c r="K202" s="15" t="s">
        <v>40</v>
      </c>
      <c r="L202" s="93" t="s">
        <v>40</v>
      </c>
      <c r="M202" s="94" t="s">
        <v>40</v>
      </c>
      <c r="N202" s="15" t="s">
        <v>963</v>
      </c>
      <c r="O202" s="26" t="s">
        <v>1292</v>
      </c>
      <c r="P202" s="157" t="s">
        <v>1292</v>
      </c>
      <c r="Q202" s="26" t="s">
        <v>40</v>
      </c>
      <c r="R202" s="9" t="str">
        <f t="shared" si="25"/>
        <v/>
      </c>
      <c r="S202" s="9" t="str">
        <f t="shared" si="26"/>
        <v/>
      </c>
      <c r="T202" s="13" t="str">
        <f>IF(
  AND($A202&lt;&gt;"",$I202="○"),
  (
    "mkdir """&amp;V202&amp;""" &amp; "
  )&amp;(
    """"&amp;shortcut設定!$F$7&amp;""""&amp;
    " """&amp;V202&amp;"\"&amp;$A202&amp;"（"&amp;$B202&amp;"）.lnk"""&amp;
    " """&amp;$C202&amp;""""&amp;
    IF($D202="-"," """""," """&amp;$D202&amp;"""")&amp;
    IF($E202="-"," """""," """&amp;$E202&amp;"""")
  ),
  ""
)</f>
        <v/>
      </c>
      <c r="U202" s="9" t="str">
        <f ca="1">IFERROR(
  VLOOKUP(
    $H202,
    shortcut設定!$F:$J,
    MATCH(
      "ProgramsIndex",
      shortcut設定!$F$12:$J$12,
      0
    ),
    FALSE
  ),
  ""
)</f>
        <v>200</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 ca="1">IFERROR(
  VLOOKUP(
    $H202,
    shortcut設定!$F:$J,
    MATCH(
      "ProgramsIndex",
      shortcut設定!$F$12:$J$12,
      0
    ),
    FALSE
  ),
  ""
)</f>
        <v>200</v>
      </c>
      <c r="AC202" s="20" t="str">
        <f t="shared" si="27"/>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8"/>
        <v/>
      </c>
      <c r="AH202" s="13" t="str">
        <f t="shared" si="29"/>
        <v/>
      </c>
      <c r="AI202" s="13" t="str">
        <f>IF(
  AND($A202&lt;&gt;"",$Q202&lt;&gt;"-",$Q202&lt;&gt;""),
  (
    """"&amp;shortcut設定!$F$7&amp;""""&amp;
    " """&amp;$Q202&amp;".lnk"""&amp;
    " """&amp;$C202&amp;""""&amp;
    IF($D202="-"," """""," """&amp;$D202&amp;"""")&amp;
    IF($E202="-"," """""," """&amp;$E202&amp;"""")
  ),
  ""
)</f>
        <v/>
      </c>
      <c r="AJ202" s="91" t="s">
        <v>181</v>
      </c>
    </row>
    <row r="203" spans="1:36">
      <c r="A203" s="9" t="s">
        <v>1273</v>
      </c>
      <c r="B203" s="9" t="s">
        <v>1278</v>
      </c>
      <c r="C203" s="9" t="s">
        <v>1268</v>
      </c>
      <c r="D203" s="15" t="s">
        <v>963</v>
      </c>
      <c r="E203" s="26" t="s">
        <v>40</v>
      </c>
      <c r="F203" s="15" t="s">
        <v>0</v>
      </c>
      <c r="G203" s="15" t="s">
        <v>28</v>
      </c>
      <c r="H203" s="9" t="s">
        <v>538</v>
      </c>
      <c r="I203" s="15" t="s">
        <v>1279</v>
      </c>
      <c r="J203" s="15" t="s">
        <v>963</v>
      </c>
      <c r="K203" s="15" t="s">
        <v>40</v>
      </c>
      <c r="L203" s="93" t="s">
        <v>40</v>
      </c>
      <c r="M203" s="94" t="s">
        <v>40</v>
      </c>
      <c r="N203" s="15" t="s">
        <v>963</v>
      </c>
      <c r="O203" s="26" t="s">
        <v>1293</v>
      </c>
      <c r="P203" s="157" t="s">
        <v>1296</v>
      </c>
      <c r="Q203" s="26" t="s">
        <v>40</v>
      </c>
      <c r="R203" s="9" t="str">
        <f t="shared" ref="R203:R208" si="30">IF(
  AND(
    $A203&lt;&gt;"",
    COUNTIF(C:C,$A203)&gt;1
  ),
  "★NG★",
  ""
)</f>
        <v/>
      </c>
      <c r="S203" s="9" t="str">
        <f t="shared" si="26"/>
        <v/>
      </c>
      <c r="T203" s="13" t="str">
        <f>IF(
  AND($A203&lt;&gt;"",$I203="○"),
  (
    "mkdir """&amp;V203&amp;""" &amp; "
  )&amp;(
    """"&amp;shortcut設定!$F$7&amp;""""&amp;
    " """&amp;V203&amp;"\"&amp;$A203&amp;"（"&amp;$B203&amp;"）.lnk"""&amp;
    " """&amp;$C203&amp;""""&amp;
    IF($D203="-"," """""," """&amp;$D203&amp;"""")&amp;
    IF($E203="-"," """""," """&amp;$E203&amp;"""")
  ),
  ""
)</f>
        <v/>
      </c>
      <c r="U203" s="9" t="str">
        <f ca="1">IFERROR(
  VLOOKUP(
    $H203,
    shortcut設定!$F:$J,
    MATCH(
      "ProgramsIndex",
      shortcut設定!$F$12:$J$12,
      0
    ),
    FALSE
  ),
  ""
)</f>
        <v>200</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 ca="1">IFERROR(
  VLOOKUP(
    $H203,
    shortcut設定!$F:$J,
    MATCH(
      "ProgramsIndex",
      shortcut設定!$F$12:$J$12,
      0
    ),
    FALSE
  ),
  ""
)</f>
        <v>200</v>
      </c>
      <c r="AC203" s="20" t="str">
        <f t="shared" si="27"/>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8"/>
        <v>schtasks /create /tn "_scheduled_backup_root" /tr "C:\codes\bat\tools\other\BackupRoot.bat" /sc daily /st 17:56 /rl highest</v>
      </c>
      <c r="AH203" s="13" t="str">
        <f t="shared" si="29"/>
        <v>schtasks /delete /tn "_scheduled_backup_root"</v>
      </c>
      <c r="AI203" s="13" t="str">
        <f>IF(
  AND($A203&lt;&gt;"",$Q203&lt;&gt;"-",$Q203&lt;&gt;""),
  (
    """"&amp;shortcut設定!$F$7&amp;""""&amp;
    " """&amp;$Q203&amp;".lnk"""&amp;
    " """&amp;$C203&amp;""""&amp;
    IF($D203="-"," """""," """&amp;$D203&amp;"""")&amp;
    IF($E203="-"," """""," """&amp;$E203&amp;"""")
  ),
  ""
)</f>
        <v/>
      </c>
      <c r="AJ203" s="91" t="s">
        <v>181</v>
      </c>
    </row>
    <row r="204" spans="1:36">
      <c r="A204" s="9" t="s">
        <v>1313</v>
      </c>
      <c r="B204" s="9" t="s">
        <v>1314</v>
      </c>
      <c r="C204" s="9" t="s">
        <v>1312</v>
      </c>
      <c r="D204" s="15" t="s">
        <v>1315</v>
      </c>
      <c r="E204" s="26" t="s">
        <v>1315</v>
      </c>
      <c r="F204" s="15" t="s">
        <v>28</v>
      </c>
      <c r="G204" s="15" t="s">
        <v>0</v>
      </c>
      <c r="H204" s="9" t="s">
        <v>538</v>
      </c>
      <c r="I204" s="15" t="s">
        <v>1315</v>
      </c>
      <c r="J204" s="15" t="s">
        <v>1315</v>
      </c>
      <c r="K204" s="15" t="s">
        <v>1315</v>
      </c>
      <c r="L204" s="93" t="s">
        <v>1315</v>
      </c>
      <c r="M204" s="94" t="s">
        <v>1315</v>
      </c>
      <c r="N204" s="15" t="s">
        <v>0</v>
      </c>
      <c r="O204" s="26" t="s">
        <v>1315</v>
      </c>
      <c r="P204" s="157" t="s">
        <v>1315</v>
      </c>
      <c r="Q204" s="26" t="s">
        <v>1315</v>
      </c>
      <c r="R204" s="9" t="str">
        <f t="shared" si="30"/>
        <v/>
      </c>
      <c r="S204" s="9" t="str">
        <f t="shared" si="26"/>
        <v/>
      </c>
      <c r="T204" s="13" t="str">
        <f>IF(
  AND($A204&lt;&gt;"",$I204="○"),
  (
    "mkdir """&amp;V204&amp;""" &amp; "
  )&amp;(
    """"&amp;shortcut設定!$F$7&amp;""""&amp;
    " """&amp;V204&amp;"\"&amp;$A204&amp;"（"&amp;$B204&amp;"）.lnk"""&amp;
    " """&amp;$C204&amp;""""&amp;
    IF($D204="-"," """""," """&amp;$D204&amp;"""")&amp;
    IF($E204="-"," """""," """&amp;$E204&amp;"""")
  ),
  ""
)</f>
        <v/>
      </c>
      <c r="U204" s="9" t="str">
        <f ca="1">IFERROR(
  VLOOKUP(
    $H204,
    shortcut設定!$F:$J,
    MATCH(
      "ProgramsIndex",
      shortcut設定!$F$12:$J$12,
      0
    ),
    FALSE
  ),
  ""
)</f>
        <v>200</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 ca="1">IFERROR(
  VLOOKUP(
    $H204,
    shortcut設定!$F:$J,
    MATCH(
      "ProgramsIndex",
      shortcut設定!$F$12:$J$12,
      0
    ),
    FALSE
  ),
  ""
)</f>
        <v>200</v>
      </c>
      <c r="AC204" s="20" t="str">
        <f t="shared" si="27"/>
        <v/>
      </c>
      <c r="AD204" s="13" t="str">
        <f>IF(
  AND($A204&lt;&gt;"",$L204="○"),
  shortcut設定!$F$5&amp;"\"&amp;AB204&amp;"_"&amp;A204&amp;"（"&amp;B204&amp;"）"&amp;AC204&amp;".lnk",
  ""
)</f>
        <v/>
      </c>
      <c r="AE204" s="13" t="str">
        <f>IF(
  AND($A204&lt;&gt;"",$N204="○"),
  (
    """"&amp;shortcut設定!$F$7&amp;""""&amp;
    " """&amp;$AF204&amp;""""&amp;
    " """&amp;$C204&amp;""""&amp;
    IF($D204="-"," """""," """&amp;$D204&amp;"""")&amp;
    IF($E204="-"," """""," """&amp;$E204&amp;"""")
  ),
  ""
)</f>
        <v>"C:\codes\vbs\command\CreateShortcutFile.vbs" "%USERPROFILE%\AppData\Roaming\Microsoft\Windows\Start Menu\Programs\Startup\BackupOtherPrgSettings.bat（各種プログラム設定バックアップ）.lnk" "C:\codes\bat\tools\other\BackupOtherPrgSettings.bat" "" ""</v>
      </c>
      <c r="AF204" s="9" t="str">
        <f>IF(
  AND($A204&lt;&gt;"",$N204="○"),
  shortcut設定!$F$6&amp;"\"&amp;A204&amp;"（"&amp;B204&amp;"）.lnk",
  ""
)</f>
        <v>%USERPROFILE%\AppData\Roaming\Microsoft\Windows\Start Menu\Programs\Startup\BackupOtherPrgSettings.bat（各種プログラム設定バックアップ）.lnk</v>
      </c>
      <c r="AG204" s="13" t="str">
        <f t="shared" si="28"/>
        <v/>
      </c>
      <c r="AH204" s="13" t="str">
        <f t="shared" si="29"/>
        <v/>
      </c>
      <c r="AI204" s="13" t="str">
        <f>IF(
  AND($A204&lt;&gt;"",$Q204&lt;&gt;"-",$Q204&lt;&gt;""),
  (
    """"&amp;shortcut設定!$F$7&amp;""""&amp;
    " """&amp;$Q204&amp;".lnk"""&amp;
    " """&amp;$C204&amp;""""&amp;
    IF($D204="-"," """""," """&amp;$D204&amp;"""")&amp;
    IF($E204="-"," """""," """&amp;$E204&amp;"""")
  ),
  ""
)</f>
        <v/>
      </c>
      <c r="AJ204" s="91" t="s">
        <v>181</v>
      </c>
    </row>
    <row r="205" spans="1:36">
      <c r="A205" s="9" t="s">
        <v>1445</v>
      </c>
      <c r="B205" s="9" t="s">
        <v>1446</v>
      </c>
      <c r="C205" s="9" t="s">
        <v>1444</v>
      </c>
      <c r="D205" s="15" t="s">
        <v>1447</v>
      </c>
      <c r="E205" s="26" t="s">
        <v>1447</v>
      </c>
      <c r="F205" s="15" t="s">
        <v>0</v>
      </c>
      <c r="G205" s="15" t="s">
        <v>0</v>
      </c>
      <c r="H205" s="9" t="s">
        <v>538</v>
      </c>
      <c r="I205" s="15" t="s">
        <v>0</v>
      </c>
      <c r="J205" s="15" t="s">
        <v>1448</v>
      </c>
      <c r="K205" s="15" t="s">
        <v>1447</v>
      </c>
      <c r="L205" s="93" t="s">
        <v>1447</v>
      </c>
      <c r="M205" s="94" t="s">
        <v>1447</v>
      </c>
      <c r="N205" s="15" t="s">
        <v>1447</v>
      </c>
      <c r="O205" s="26" t="s">
        <v>1447</v>
      </c>
      <c r="P205" s="157" t="s">
        <v>1447</v>
      </c>
      <c r="Q205" s="26" t="s">
        <v>1447</v>
      </c>
      <c r="R205" s="9" t="str">
        <f t="shared" si="30"/>
        <v/>
      </c>
      <c r="S205" s="9" t="str">
        <f t="shared" si="26"/>
        <v/>
      </c>
      <c r="T205" s="13" t="str">
        <f ca="1">IF(
  AND($A205&lt;&gt;"",$I205="○"),
  (
    "mkdir """&amp;V205&amp;""" &amp; "
  )&amp;(
    """"&amp;shortcut設定!$F$7&amp;""""&amp;
    " """&amp;V205&amp;"\"&amp;$A205&amp;"（"&amp;$B205&amp;"）.lnk"""&amp;
    " """&amp;$C205&amp;""""&amp;
    IF($D205="-"," """""," """&amp;$D205&amp;"""")&amp;
    IF($E205="-"," """""," """&amp;$E205&amp;"""")
  ),
  ""
)</f>
        <v>mkdir "%USERPROFILE%\AppData\Roaming\Microsoft\Windows\Start Menu\Programs\200_Codes" &amp; "C:\codes\vbs\command\CreateShortcutFile.vbs" "%USERPROFILE%\AppData\Roaming\Microsoft\Windows\Start Menu\Programs\200_Codes\extract_drawio_diagram.pyw（drawioダイヤグラム抽出）.lnk" "C:\codes\python\extract_drawio_diagram.pyw" "" ""</v>
      </c>
      <c r="U205" s="9" t="str">
        <f ca="1">IFERROR(
  VLOOKUP(
    $H205,
    shortcut設定!$F:$J,
    MATCH(
      "ProgramsIndex",
      shortcut設定!$F$12:$J$12,
      0
    ),
    FALSE
  ),
  ""
)</f>
        <v>200</v>
      </c>
      <c r="V205" s="13" t="str">
        <f ca="1">IF(
  AND($A205&lt;&gt;"",$I205="○"),
  shortcut設定!$F$4&amp;"\"&amp;U205&amp;"_"&amp;H205,
  ""
)</f>
        <v>%USERPROFILE%\AppData\Roaming\Microsoft\Windows\Start Menu\Programs\200_Codes</v>
      </c>
      <c r="W205" s="13" t="str">
        <f>IF(
  AND($A205&lt;&gt;"",$J205&lt;&gt;"-",$J205&lt;&gt;""),
  (
    "mkdir """&amp;shortcut設定!$F$4&amp;"\"&amp;shortcut設定!$F$8&amp;""" &amp; "
  )&amp;(
    """"&amp;shortcut設定!$F$7&amp;""""&amp;
    " """&amp;$X205&amp;""""&amp;
    " """&amp;$C205&amp;""""&amp;
    IF($D205="-"," """""," """&amp;$D205&amp;"""")&amp;
    IF($E205="-"," """""," """&amp;$E205&amp;"""")
  ),
  ""
)</f>
        <v>mkdir "%USERPROFILE%\AppData\Roaming\Microsoft\Windows\Start Menu\Programs\$QuickAccess" &amp; "C:\codes\vbs\command\CreateShortcutFile.vbs" "%USERPROFILE%\AppData\Roaming\Microsoft\Windows\Start Menu\Programs\$QuickAccess\edd（drawioダイヤグラム抽出）.lnk" "C:\codes\python\extract_drawio_diagram.pyw" "" ""</v>
      </c>
      <c r="X205" s="14" t="str">
        <f>IF(
  AND($A205&lt;&gt;"",$J205&lt;&gt;"-",$J205&lt;&gt;""),
  shortcut設定!$F$4&amp;"\"&amp;shortcut設定!$F$8&amp;"\"&amp;$J205&amp;"（"&amp;$B205&amp;"）.lnk",
  ""
)</f>
        <v>%USERPROFILE%\AppData\Roaming\Microsoft\Windows\Start Menu\Programs\$QuickAccess\edd（drawioダイヤグラム抽出）.lnk</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 ca="1">IFERROR(
  VLOOKUP(
    $H205,
    shortcut設定!$F:$J,
    MATCH(
      "ProgramsIndex",
      shortcut設定!$F$12:$J$12,
      0
    ),
    FALSE
  ),
  ""
)</f>
        <v>200</v>
      </c>
      <c r="AC205" s="20" t="str">
        <f t="shared" si="27"/>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8"/>
        <v/>
      </c>
      <c r="AH205" s="13" t="str">
        <f t="shared" si="29"/>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30"/>
        <v/>
      </c>
      <c r="S206" s="9" t="str">
        <f t="shared" ref="S206:S208" si="31">IF(
  OR(
    $H206="",
    $H206="-",
    COUNTIF(カテゴリ,$H206)&gt;0
  ),
  "",
  "★NG★"
)</f>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ref="AC206:AC208" si="32">IF(AND($M206&lt;&gt;"",$M206&lt;&gt;"-")," (&amp;"&amp;$M206&amp;")","")</f>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ref="AG206:AG208" si="33">IF(
  AND($A206&lt;&gt;"",$O206&lt;&gt;"-",$O206&lt;&gt;""),
  (
    "schtasks /create /tn """&amp;$O206&amp;""" /tr """&amp;$C206&amp;""" /sc daily /st "&amp;$P206&amp;" /rl highest"
  ),
  ""
)</f>
        <v/>
      </c>
      <c r="AH206" s="13" t="str">
        <f t="shared" ref="AH206:AH208" si="34">IF(
  AND($A206&lt;&gt;"",$O206&lt;&gt;"-",$O206&lt;&gt;""),
  (
    "schtasks /delete /tn """&amp;$O206&amp;""""
  ),
  ""
)</f>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30"/>
        <v/>
      </c>
      <c r="S207" s="9" t="str">
        <f t="shared" si="3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32"/>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33"/>
        <v/>
      </c>
      <c r="AH207" s="13" t="str">
        <f t="shared" si="3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30"/>
        <v/>
      </c>
      <c r="S208" s="9" t="str">
        <f t="shared" si="3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32"/>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33"/>
        <v/>
      </c>
      <c r="AH208" s="13" t="str">
        <f t="shared" si="3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 t="shared" ref="R211:R216" si="35">IF(
  AND(
    $A211&lt;&gt;"",
    COUNTIF(C:C,$A211)&gt;1
  ),
  "★NG★",
  ""
)</f>
        <v/>
      </c>
      <c r="S211" s="9" t="str">
        <f t="shared" ref="S211:S216" si="36">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37">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38">IF(
  AND($A211&lt;&gt;"",$O211&lt;&gt;"-",$O211&lt;&gt;""),
  (
    "schtasks /create /tn """&amp;$O211&amp;""" /tr """&amp;$C211&amp;""" /sc daily /st "&amp;$P211&amp;" /rl highest"
  ),
  ""
)</f>
        <v/>
      </c>
      <c r="AH211" s="13" t="str">
        <f t="shared" ref="AH211:AH216" si="39">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 t="shared" si="35"/>
        <v/>
      </c>
      <c r="S212" s="9" t="str">
        <f t="shared" si="36"/>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37"/>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38"/>
        <v/>
      </c>
      <c r="AH212" s="13" t="str">
        <f t="shared" si="39"/>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 t="shared" si="35"/>
        <v/>
      </c>
      <c r="S213" s="9" t="str">
        <f t="shared" si="36"/>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37"/>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38"/>
        <v/>
      </c>
      <c r="AH213" s="13" t="str">
        <f t="shared" si="39"/>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 t="shared" si="35"/>
        <v/>
      </c>
      <c r="S214" s="9" t="str">
        <f t="shared" si="36"/>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37"/>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38"/>
        <v/>
      </c>
      <c r="AH214" s="13" t="str">
        <f t="shared" si="39"/>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 t="shared" si="35"/>
        <v/>
      </c>
      <c r="S215" s="9" t="str">
        <f t="shared" si="36"/>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37"/>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38"/>
        <v/>
      </c>
      <c r="AH215" s="13" t="str">
        <f t="shared" si="39"/>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 t="shared" si="35"/>
        <v/>
      </c>
      <c r="S216" s="9" t="str">
        <f t="shared" si="36"/>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37"/>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38"/>
        <v/>
      </c>
      <c r="AH216" s="13" t="str">
        <f t="shared" si="39"/>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206:H208 H11:H205" xr:uid="{00000000-0002-0000-0200-000000000000}">
      <formula1>カテゴリ</formula1>
    </dataValidation>
    <dataValidation type="list" allowBlank="1" showInputMessage="1" showErrorMessage="1" sqref="F211:G216 F206:G208 F11:G205" xr:uid="{00000000-0002-0000-0200-000001000000}">
      <formula1>"○,×"</formula1>
    </dataValidation>
    <dataValidation type="list" allowBlank="1" showInputMessage="1" showErrorMessage="1" sqref="I211:I216 L211:L216 N211:N216 N206:N208 N11:N205 L206:L208 L11:L205 I206:I208 I11:I205" xr:uid="{00000000-0002-0000-0200-000002000000}">
      <formula1>"○,-"</formula1>
    </dataValidation>
  </dataValidations>
  <hyperlinks>
    <hyperlink ref="A130"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1433</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竜也 遠藤</cp:lastModifiedBy>
  <dcterms:created xsi:type="dcterms:W3CDTF">2021-01-15T04:23:06Z</dcterms:created>
  <dcterms:modified xsi:type="dcterms:W3CDTF">2025-07-26T13:04:30Z</dcterms:modified>
</cp:coreProperties>
</file>