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C:\other\"/>
    </mc:Choice>
  </mc:AlternateContent>
  <xr:revisionPtr revIDLastSave="0" documentId="13_ncr:1_{9446E1F5-4F5D-4BBB-8EC6-85DD69AE40E0}" xr6:coauthVersionLast="47" xr6:coauthVersionMax="47" xr10:uidLastSave="{00000000-0000-0000-0000-000000000000}"/>
  <bookViews>
    <workbookView xWindow="-32400" yWindow="-4095" windowWidth="32415" windowHeight="40725" activeTab="2" xr2:uid="{4766EE0F-731E-4860-9E19-7E5345AFF867}"/>
  </bookViews>
  <sheets>
    <sheet name="セットアップ事項" sheetId="21" r:id="rId1"/>
    <sheet name="shortcut設定" sheetId="8" r:id="rId2"/>
    <sheet name="shortcut" sheetId="20" r:id="rId3"/>
    <sheet name="symlink" sheetId="4" r:id="rId4"/>
    <sheet name="linux環境構築" sheetId="14" r:id="rId5"/>
    <sheet name="検討→" sheetId="19" r:id="rId6"/>
    <sheet name="PCバックアップ先" sheetId="16" r:id="rId7"/>
    <sheet name="旧→" sheetId="23" r:id="rId8"/>
    <sheet name="CloudStrg検討" sheetId="15" r:id="rId9"/>
    <sheet name="script整理" sheetId="17" r:id="rId10"/>
    <sheet name="PCバックアップPrg整理" sheetId="18" r:id="rId11"/>
  </sheets>
  <externalReferences>
    <externalReference r:id="rId12"/>
  </externalReferences>
  <definedNames>
    <definedName name="_xlnm._FilterDatabase" localSheetId="4" hidden="1">linux環境構築!#REF!</definedName>
    <definedName name="_xlnm._FilterDatabase" localSheetId="2" hidden="1">shortcut!$A$9:$AJ$203</definedName>
    <definedName name="_xlnm._FilterDatabase" localSheetId="3" hidden="1">symlink!$A$11:$L$65</definedName>
    <definedName name="_xlnm._FilterDatabase" localSheetId="0" hidden="1">セットアップ事項!$A$2:$H$73</definedName>
    <definedName name="_xlnm.Print_Area" localSheetId="4">linux環境構築!$A$6:$H$95</definedName>
    <definedName name="_xlnm.Print_Area" localSheetId="2">shortcut!$A$8:$AI$203</definedName>
    <definedName name="_xlnm.Print_Area" localSheetId="1">shortcut設定!$A$1:$O$38</definedName>
    <definedName name="_xlnm.Print_Area" localSheetId="3">symlink!$A$10:$L$65</definedName>
    <definedName name="_xlnm.Print_Area" localSheetId="0">セットアップ事項!$A$1:$H$74</definedName>
    <definedName name="カテゴリ">shortcut設定!$F$13:$F$37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202" i="20" l="1"/>
  <c r="S201" i="20"/>
  <c r="S200" i="20"/>
  <c r="S199" i="20"/>
  <c r="S198" i="20"/>
  <c r="S197" i="20"/>
  <c r="S195" i="20"/>
  <c r="S194" i="20"/>
  <c r="S193" i="20"/>
  <c r="S192" i="20"/>
  <c r="S191" i="20"/>
  <c r="S190" i="20"/>
  <c r="S189" i="20"/>
  <c r="S188" i="20"/>
  <c r="S187" i="20"/>
  <c r="S186" i="20"/>
  <c r="S185" i="20"/>
  <c r="S184" i="20"/>
  <c r="S183" i="20"/>
  <c r="S182" i="20"/>
  <c r="S181" i="20"/>
  <c r="S180" i="20"/>
  <c r="S179" i="20"/>
  <c r="S178" i="20"/>
  <c r="S177" i="20"/>
  <c r="S176" i="20"/>
  <c r="S175" i="20"/>
  <c r="S174" i="20"/>
  <c r="S173" i="20"/>
  <c r="S172" i="20"/>
  <c r="S171" i="20"/>
  <c r="S170" i="20"/>
  <c r="S169" i="20"/>
  <c r="S168" i="20"/>
  <c r="S167" i="20"/>
  <c r="S166" i="20"/>
  <c r="S165" i="20"/>
  <c r="S164" i="20"/>
  <c r="S163" i="20"/>
  <c r="S162" i="20"/>
  <c r="S161" i="20"/>
  <c r="S160" i="20"/>
  <c r="S159" i="20"/>
  <c r="S158" i="20"/>
  <c r="S157" i="20"/>
  <c r="S156" i="20"/>
  <c r="S155" i="20"/>
  <c r="S154" i="20"/>
  <c r="S153" i="20"/>
  <c r="S152" i="20"/>
  <c r="S151" i="20"/>
  <c r="S150" i="20"/>
  <c r="S149" i="20"/>
  <c r="S148" i="20"/>
  <c r="S147" i="20"/>
  <c r="S146" i="20"/>
  <c r="S145" i="20"/>
  <c r="S144" i="20"/>
  <c r="S143" i="20"/>
  <c r="S142" i="20"/>
  <c r="S141" i="20"/>
  <c r="S140" i="20"/>
  <c r="S139" i="20"/>
  <c r="S138" i="20"/>
  <c r="S137" i="20"/>
  <c r="S136" i="20"/>
  <c r="S135" i="20"/>
  <c r="S134" i="20"/>
  <c r="S133" i="20"/>
  <c r="S132" i="20"/>
  <c r="S131" i="20"/>
  <c r="S130" i="20"/>
  <c r="S129" i="20"/>
  <c r="S128" i="20"/>
  <c r="S127" i="20"/>
  <c r="S126" i="20"/>
  <c r="S125" i="20"/>
  <c r="S124" i="20"/>
  <c r="S123" i="20"/>
  <c r="S122" i="20"/>
  <c r="S121" i="20"/>
  <c r="S120" i="20"/>
  <c r="S119" i="20"/>
  <c r="S118" i="20"/>
  <c r="S117" i="20"/>
  <c r="S116" i="20"/>
  <c r="S115" i="20"/>
  <c r="S114" i="20"/>
  <c r="S113" i="20"/>
  <c r="S112" i="20"/>
  <c r="S111" i="20"/>
  <c r="S110" i="20"/>
  <c r="S109" i="20"/>
  <c r="S108" i="20"/>
  <c r="S107" i="20"/>
  <c r="S106" i="20"/>
  <c r="S105" i="20"/>
  <c r="S104" i="20"/>
  <c r="S103" i="20"/>
  <c r="S102" i="20"/>
  <c r="S101" i="20"/>
  <c r="S100" i="20"/>
  <c r="S99" i="20"/>
  <c r="S98" i="20"/>
  <c r="S97" i="20"/>
  <c r="S96" i="20"/>
  <c r="S95" i="20"/>
  <c r="S94" i="20"/>
  <c r="S93" i="20"/>
  <c r="S92" i="20"/>
  <c r="S91" i="20"/>
  <c r="S90" i="20"/>
  <c r="S89" i="20"/>
  <c r="S88" i="20"/>
  <c r="S87" i="20"/>
  <c r="S86" i="20"/>
  <c r="S85" i="20"/>
  <c r="S84" i="20"/>
  <c r="S83" i="20"/>
  <c r="S82" i="20"/>
  <c r="S81" i="20"/>
  <c r="S80" i="20"/>
  <c r="S79" i="20"/>
  <c r="S78" i="20"/>
  <c r="S77" i="20"/>
  <c r="S76" i="20"/>
  <c r="S75" i="20"/>
  <c r="S74" i="20"/>
  <c r="S73" i="20"/>
  <c r="S72" i="20"/>
  <c r="S71" i="20"/>
  <c r="S70" i="20"/>
  <c r="S69" i="20"/>
  <c r="S68" i="20"/>
  <c r="S67" i="20"/>
  <c r="S66" i="20"/>
  <c r="S65" i="20"/>
  <c r="S64" i="20"/>
  <c r="S63" i="20"/>
  <c r="S62" i="20"/>
  <c r="S61" i="20"/>
  <c r="S60" i="20"/>
  <c r="S59" i="20"/>
  <c r="S58" i="20"/>
  <c r="S57" i="20"/>
  <c r="S56" i="20"/>
  <c r="S55" i="20"/>
  <c r="S54" i="20"/>
  <c r="S53" i="20"/>
  <c r="S52" i="20"/>
  <c r="S51" i="20"/>
  <c r="S50" i="20"/>
  <c r="S49" i="20"/>
  <c r="S48" i="20"/>
  <c r="S47" i="20"/>
  <c r="S46" i="20"/>
  <c r="S45" i="20"/>
  <c r="S44" i="20"/>
  <c r="S43" i="20"/>
  <c r="S42" i="20"/>
  <c r="S41" i="20"/>
  <c r="S40" i="20"/>
  <c r="S39" i="20"/>
  <c r="S38" i="20"/>
  <c r="S37" i="20"/>
  <c r="S36" i="20"/>
  <c r="S35" i="20"/>
  <c r="S34" i="20"/>
  <c r="S33" i="20"/>
  <c r="S32" i="20"/>
  <c r="S31" i="20"/>
  <c r="S30" i="20"/>
  <c r="S29" i="20"/>
  <c r="S28" i="20"/>
  <c r="S27" i="20"/>
  <c r="S26" i="20"/>
  <c r="S25" i="20"/>
  <c r="S24" i="20"/>
  <c r="S23" i="20"/>
  <c r="S22" i="20"/>
  <c r="S21" i="20"/>
  <c r="S20" i="20"/>
  <c r="S19" i="20"/>
  <c r="S18" i="20"/>
  <c r="S17" i="20"/>
  <c r="S16" i="20"/>
  <c r="S15" i="20"/>
  <c r="S14" i="20"/>
  <c r="S13" i="20"/>
  <c r="S12" i="20"/>
  <c r="S11" i="20"/>
  <c r="S196" i="20"/>
  <c r="AH202" i="20"/>
  <c r="AG202" i="20"/>
  <c r="AH201" i="20"/>
  <c r="AG201" i="20"/>
  <c r="AH200" i="20"/>
  <c r="AG200" i="20"/>
  <c r="AH199" i="20"/>
  <c r="AG199" i="20"/>
  <c r="AH198" i="20"/>
  <c r="AG198" i="20"/>
  <c r="AH197" i="20"/>
  <c r="AG197" i="20"/>
  <c r="AH196" i="20"/>
  <c r="AG196" i="20"/>
  <c r="AH194" i="20"/>
  <c r="AG194" i="20"/>
  <c r="AH193" i="20"/>
  <c r="AG193" i="20"/>
  <c r="AH192" i="20"/>
  <c r="AG192" i="20"/>
  <c r="AH191" i="20"/>
  <c r="AG191" i="20"/>
  <c r="AH190" i="20"/>
  <c r="AG190" i="20"/>
  <c r="AH189" i="20"/>
  <c r="AG189" i="20"/>
  <c r="AH188" i="20"/>
  <c r="AG188" i="20"/>
  <c r="AH187" i="20"/>
  <c r="AG187" i="20"/>
  <c r="AH186" i="20"/>
  <c r="AG186" i="20"/>
  <c r="AH185" i="20"/>
  <c r="AG185" i="20"/>
  <c r="AH184" i="20"/>
  <c r="AG184" i="20"/>
  <c r="AH183" i="20"/>
  <c r="AG183" i="20"/>
  <c r="AH182" i="20"/>
  <c r="AG182" i="20"/>
  <c r="AH181" i="20"/>
  <c r="AG181" i="20"/>
  <c r="AH180" i="20"/>
  <c r="AG180" i="20"/>
  <c r="AH179" i="20"/>
  <c r="AG179" i="20"/>
  <c r="AH178" i="20"/>
  <c r="AG178" i="20"/>
  <c r="AH177" i="20"/>
  <c r="AG177" i="20"/>
  <c r="AH176" i="20"/>
  <c r="AG176" i="20"/>
  <c r="AH175" i="20"/>
  <c r="AG175" i="20"/>
  <c r="AH174" i="20"/>
  <c r="AG174" i="20"/>
  <c r="AH173" i="20"/>
  <c r="AG173" i="20"/>
  <c r="AH172" i="20"/>
  <c r="AG172" i="20"/>
  <c r="AH171" i="20"/>
  <c r="AG171" i="20"/>
  <c r="AH170" i="20"/>
  <c r="AG170" i="20"/>
  <c r="AH169" i="20"/>
  <c r="AG169" i="20"/>
  <c r="AH168" i="20"/>
  <c r="AG168" i="20"/>
  <c r="AH167" i="20"/>
  <c r="AG167" i="20"/>
  <c r="AH166" i="20"/>
  <c r="AG166" i="20"/>
  <c r="AH165" i="20"/>
  <c r="AG165" i="20"/>
  <c r="AH164" i="20"/>
  <c r="AG164" i="20"/>
  <c r="AH163" i="20"/>
  <c r="AG163" i="20"/>
  <c r="AH162" i="20"/>
  <c r="AG162" i="20"/>
  <c r="AH161" i="20"/>
  <c r="AG161" i="20"/>
  <c r="AH160" i="20"/>
  <c r="AG160" i="20"/>
  <c r="AH159" i="20"/>
  <c r="AG159" i="20"/>
  <c r="AH158" i="20"/>
  <c r="AG158" i="20"/>
  <c r="AH157" i="20"/>
  <c r="AG157" i="20"/>
  <c r="AH156" i="20"/>
  <c r="AG156" i="20"/>
  <c r="AH155" i="20"/>
  <c r="AG155" i="20"/>
  <c r="AH154" i="20"/>
  <c r="AG154" i="20"/>
  <c r="AH153" i="20"/>
  <c r="AG153" i="20"/>
  <c r="AH152" i="20"/>
  <c r="AG152" i="20"/>
  <c r="AH151" i="20"/>
  <c r="AG151" i="20"/>
  <c r="AH150" i="20"/>
  <c r="AG150" i="20"/>
  <c r="AH149" i="20"/>
  <c r="AG149" i="20"/>
  <c r="AH148" i="20"/>
  <c r="AG148" i="20"/>
  <c r="AH147" i="20"/>
  <c r="AG147" i="20"/>
  <c r="AH146" i="20"/>
  <c r="AG146" i="20"/>
  <c r="AH145" i="20"/>
  <c r="AG145" i="20"/>
  <c r="AH144" i="20"/>
  <c r="AG144" i="20"/>
  <c r="AH143" i="20"/>
  <c r="AG143" i="20"/>
  <c r="AH142" i="20"/>
  <c r="AG142" i="20"/>
  <c r="AH141" i="20"/>
  <c r="AG141" i="20"/>
  <c r="AH140" i="20"/>
  <c r="AG140" i="20"/>
  <c r="AH139" i="20"/>
  <c r="AG139" i="20"/>
  <c r="AH138" i="20"/>
  <c r="AG138" i="20"/>
  <c r="AH137" i="20"/>
  <c r="AG137" i="20"/>
  <c r="AH136" i="20"/>
  <c r="AG136" i="20"/>
  <c r="AH135" i="20"/>
  <c r="AG135" i="20"/>
  <c r="AH134" i="20"/>
  <c r="AG134" i="20"/>
  <c r="AH133" i="20"/>
  <c r="AG133" i="20"/>
  <c r="AH132" i="20"/>
  <c r="AG132" i="20"/>
  <c r="AH131" i="20"/>
  <c r="AG131" i="20"/>
  <c r="AH130" i="20"/>
  <c r="AG130" i="20"/>
  <c r="AH129" i="20"/>
  <c r="AG129" i="20"/>
  <c r="AH128" i="20"/>
  <c r="AG128" i="20"/>
  <c r="AH127" i="20"/>
  <c r="AG127" i="20"/>
  <c r="AH126" i="20"/>
  <c r="AG126" i="20"/>
  <c r="AH125" i="20"/>
  <c r="AG125" i="20"/>
  <c r="AH124" i="20"/>
  <c r="AG124" i="20"/>
  <c r="AH123" i="20"/>
  <c r="AG123" i="20"/>
  <c r="AH122" i="20"/>
  <c r="AG122" i="20"/>
  <c r="AH121" i="20"/>
  <c r="AG121" i="20"/>
  <c r="AH120" i="20"/>
  <c r="AG120" i="20"/>
  <c r="AH119" i="20"/>
  <c r="AG119" i="20"/>
  <c r="AH118" i="20"/>
  <c r="AG118" i="20"/>
  <c r="AH117" i="20"/>
  <c r="AG117" i="20"/>
  <c r="AH116" i="20"/>
  <c r="AG116" i="20"/>
  <c r="AH115" i="20"/>
  <c r="AG115" i="20"/>
  <c r="AH114" i="20"/>
  <c r="AG114" i="20"/>
  <c r="AH113" i="20"/>
  <c r="AG113" i="20"/>
  <c r="AH112" i="20"/>
  <c r="AG112" i="20"/>
  <c r="AH111" i="20"/>
  <c r="AG111" i="20"/>
  <c r="AH110" i="20"/>
  <c r="AG110" i="20"/>
  <c r="AH109" i="20"/>
  <c r="AG109" i="20"/>
  <c r="AH108" i="20"/>
  <c r="AG108" i="20"/>
  <c r="AH107" i="20"/>
  <c r="AG107" i="20"/>
  <c r="AH106" i="20"/>
  <c r="AG106" i="20"/>
  <c r="AH105" i="20"/>
  <c r="AG105" i="20"/>
  <c r="AH104" i="20"/>
  <c r="AG104" i="20"/>
  <c r="AH103" i="20"/>
  <c r="AG103" i="20"/>
  <c r="AH102" i="20"/>
  <c r="AG102" i="20"/>
  <c r="AH101" i="20"/>
  <c r="AG101" i="20"/>
  <c r="AH100" i="20"/>
  <c r="AG100" i="20"/>
  <c r="AH99" i="20"/>
  <c r="AG99" i="20"/>
  <c r="AH98" i="20"/>
  <c r="AG98" i="20"/>
  <c r="AH97" i="20"/>
  <c r="AG97" i="20"/>
  <c r="AH96" i="20"/>
  <c r="AG96" i="20"/>
  <c r="AH95" i="20"/>
  <c r="AG95" i="20"/>
  <c r="AH94" i="20"/>
  <c r="AG94" i="20"/>
  <c r="AH93" i="20"/>
  <c r="AG93" i="20"/>
  <c r="AH92" i="20"/>
  <c r="AG92" i="20"/>
  <c r="AH91" i="20"/>
  <c r="AG91" i="20"/>
  <c r="AH90" i="20"/>
  <c r="AG90" i="20"/>
  <c r="AH89" i="20"/>
  <c r="AG89" i="20"/>
  <c r="AH88" i="20"/>
  <c r="AG88" i="20"/>
  <c r="AH87" i="20"/>
  <c r="AG87" i="20"/>
  <c r="AH86" i="20"/>
  <c r="AG86" i="20"/>
  <c r="AH85" i="20"/>
  <c r="AG85" i="20"/>
  <c r="AH84" i="20"/>
  <c r="AG84" i="20"/>
  <c r="AH83" i="20"/>
  <c r="AG83" i="20"/>
  <c r="AH82" i="20"/>
  <c r="AG82" i="20"/>
  <c r="AH81" i="20"/>
  <c r="AG81" i="20"/>
  <c r="AH80" i="20"/>
  <c r="AG80" i="20"/>
  <c r="AH79" i="20"/>
  <c r="AG79" i="20"/>
  <c r="AH78" i="20"/>
  <c r="AG78" i="20"/>
  <c r="AH77" i="20"/>
  <c r="AG77" i="20"/>
  <c r="AH76" i="20"/>
  <c r="AG76" i="20"/>
  <c r="AH75" i="20"/>
  <c r="AG75" i="20"/>
  <c r="AH74" i="20"/>
  <c r="AG74" i="20"/>
  <c r="AH73" i="20"/>
  <c r="AG73" i="20"/>
  <c r="AH72" i="20"/>
  <c r="AG72" i="20"/>
  <c r="AH71" i="20"/>
  <c r="AG71" i="20"/>
  <c r="AH70" i="20"/>
  <c r="AG70" i="20"/>
  <c r="AH69" i="20"/>
  <c r="AG69" i="20"/>
  <c r="AH68" i="20"/>
  <c r="AG68" i="20"/>
  <c r="AH67" i="20"/>
  <c r="AG67" i="20"/>
  <c r="AH66" i="20"/>
  <c r="AG66" i="20"/>
  <c r="AH65" i="20"/>
  <c r="AG65" i="20"/>
  <c r="AH64" i="20"/>
  <c r="AG64" i="20"/>
  <c r="AH63" i="20"/>
  <c r="AG63" i="20"/>
  <c r="AH62" i="20"/>
  <c r="AG62" i="20"/>
  <c r="AH61" i="20"/>
  <c r="AG61" i="20"/>
  <c r="AH60" i="20"/>
  <c r="AG60" i="20"/>
  <c r="AH59" i="20"/>
  <c r="AG59" i="20"/>
  <c r="AH58" i="20"/>
  <c r="AG58" i="20"/>
  <c r="AH57" i="20"/>
  <c r="AG57" i="20"/>
  <c r="AH56" i="20"/>
  <c r="AG56" i="20"/>
  <c r="AH55" i="20"/>
  <c r="AG55" i="20"/>
  <c r="AH54" i="20"/>
  <c r="AG54" i="20"/>
  <c r="AH53" i="20"/>
  <c r="AG53" i="20"/>
  <c r="AH52" i="20"/>
  <c r="AG52" i="20"/>
  <c r="AH51" i="20"/>
  <c r="AG51" i="20"/>
  <c r="AH50" i="20"/>
  <c r="AG50" i="20"/>
  <c r="AH49" i="20"/>
  <c r="AG49" i="20"/>
  <c r="AH48" i="20"/>
  <c r="AG48" i="20"/>
  <c r="AH47" i="20"/>
  <c r="AG47" i="20"/>
  <c r="AH46" i="20"/>
  <c r="AG46" i="20"/>
  <c r="AH45" i="20"/>
  <c r="AG45" i="20"/>
  <c r="AH44" i="20"/>
  <c r="AG44" i="20"/>
  <c r="AH43" i="20"/>
  <c r="AG43" i="20"/>
  <c r="AH42" i="20"/>
  <c r="AG42" i="20"/>
  <c r="AH41" i="20"/>
  <c r="AG41" i="20"/>
  <c r="AH40" i="20"/>
  <c r="AG40" i="20"/>
  <c r="AH39" i="20"/>
  <c r="AG39" i="20"/>
  <c r="AH38" i="20"/>
  <c r="AG38" i="20"/>
  <c r="AH37" i="20"/>
  <c r="AG37" i="20"/>
  <c r="AH36" i="20"/>
  <c r="AG36" i="20"/>
  <c r="AH35" i="20"/>
  <c r="AG35" i="20"/>
  <c r="AH34" i="20"/>
  <c r="AG34" i="20"/>
  <c r="AH33" i="20"/>
  <c r="AG33" i="20"/>
  <c r="AH32" i="20"/>
  <c r="AG32" i="20"/>
  <c r="AH31" i="20"/>
  <c r="AG31" i="20"/>
  <c r="AH30" i="20"/>
  <c r="AG30" i="20"/>
  <c r="AH29" i="20"/>
  <c r="AG29" i="20"/>
  <c r="AH28" i="20"/>
  <c r="AG28" i="20"/>
  <c r="AH27" i="20"/>
  <c r="AG27" i="20"/>
  <c r="AH26" i="20"/>
  <c r="AG26" i="20"/>
  <c r="AH25" i="20"/>
  <c r="AG25" i="20"/>
  <c r="AH24" i="20"/>
  <c r="AG24" i="20"/>
  <c r="AH23" i="20"/>
  <c r="AG23" i="20"/>
  <c r="AH22" i="20"/>
  <c r="AG22" i="20"/>
  <c r="AH21" i="20"/>
  <c r="AG21" i="20"/>
  <c r="AH20" i="20"/>
  <c r="AG20" i="20"/>
  <c r="AH19" i="20"/>
  <c r="AG19" i="20"/>
  <c r="AH18" i="20"/>
  <c r="AG18" i="20"/>
  <c r="AH17" i="20"/>
  <c r="AG17" i="20"/>
  <c r="AH16" i="20"/>
  <c r="AG16" i="20"/>
  <c r="AH15" i="20"/>
  <c r="AG15" i="20"/>
  <c r="AH14" i="20"/>
  <c r="AG14" i="20"/>
  <c r="AH13" i="20"/>
  <c r="AG13" i="20"/>
  <c r="AH12" i="20"/>
  <c r="AG12" i="20"/>
  <c r="AH11" i="20"/>
  <c r="AG11" i="20"/>
  <c r="AH195" i="20"/>
  <c r="AG195" i="20"/>
  <c r="AI198" i="20"/>
  <c r="AF198" i="20"/>
  <c r="AE198" i="20"/>
  <c r="AD198" i="20"/>
  <c r="AC198" i="20"/>
  <c r="AB198" i="20"/>
  <c r="AA198" i="20"/>
  <c r="Z198" i="20"/>
  <c r="Y198" i="20"/>
  <c r="X198" i="20"/>
  <c r="W198" i="20"/>
  <c r="V198" i="20"/>
  <c r="U198" i="20"/>
  <c r="T198" i="20"/>
  <c r="R198" i="20"/>
  <c r="AI197" i="20"/>
  <c r="AF197" i="20"/>
  <c r="AE197" i="20"/>
  <c r="AD197" i="20"/>
  <c r="AC197" i="20"/>
  <c r="AB197" i="20"/>
  <c r="AA197" i="20"/>
  <c r="Z197" i="20"/>
  <c r="Y197" i="20"/>
  <c r="X197" i="20"/>
  <c r="W197" i="20"/>
  <c r="V197" i="20"/>
  <c r="U197" i="20"/>
  <c r="T197" i="20"/>
  <c r="R197" i="20"/>
  <c r="AI196" i="20"/>
  <c r="AF196" i="20"/>
  <c r="AE196" i="20"/>
  <c r="AD196" i="20"/>
  <c r="AC196" i="20"/>
  <c r="AB196" i="20"/>
  <c r="AA196" i="20"/>
  <c r="Z196" i="20"/>
  <c r="Y196" i="20"/>
  <c r="X196" i="20"/>
  <c r="W196" i="20"/>
  <c r="V196" i="20"/>
  <c r="U196" i="20"/>
  <c r="T196" i="20"/>
  <c r="R196" i="20"/>
  <c r="AI195" i="20"/>
  <c r="AF195" i="20"/>
  <c r="AE195" i="20" s="1"/>
  <c r="AD195" i="20"/>
  <c r="AC195" i="20"/>
  <c r="AA195" i="20"/>
  <c r="Z195" i="20"/>
  <c r="Y195" i="20"/>
  <c r="X195" i="20"/>
  <c r="W195" i="20"/>
  <c r="V195" i="20"/>
  <c r="T195" i="20"/>
  <c r="R195" i="20"/>
  <c r="AI194" i="20"/>
  <c r="AF194" i="20"/>
  <c r="AE194" i="20"/>
  <c r="AD194" i="20"/>
  <c r="AC194" i="20"/>
  <c r="AA194" i="20"/>
  <c r="Z194" i="20"/>
  <c r="Y194" i="20"/>
  <c r="X194" i="20"/>
  <c r="W194" i="20"/>
  <c r="V194" i="20"/>
  <c r="T194" i="20"/>
  <c r="R194" i="20"/>
  <c r="AI193" i="20"/>
  <c r="AF193" i="20"/>
  <c r="AE193" i="20"/>
  <c r="AD193" i="20"/>
  <c r="AC193" i="20"/>
  <c r="AA193" i="20"/>
  <c r="Z193" i="20"/>
  <c r="Y193" i="20"/>
  <c r="X193" i="20"/>
  <c r="W193" i="20"/>
  <c r="V193" i="20"/>
  <c r="T193" i="20"/>
  <c r="R193" i="20"/>
  <c r="AI192" i="20"/>
  <c r="AF192" i="20"/>
  <c r="AE192" i="20"/>
  <c r="AD192" i="20"/>
  <c r="AC192" i="20"/>
  <c r="AA192" i="20"/>
  <c r="Z192" i="20"/>
  <c r="Y192" i="20"/>
  <c r="X192" i="20"/>
  <c r="W192" i="20"/>
  <c r="V192" i="20"/>
  <c r="T192" i="20"/>
  <c r="R192" i="20"/>
  <c r="AI191" i="20"/>
  <c r="AF191" i="20"/>
  <c r="AE191" i="20"/>
  <c r="AD191" i="20"/>
  <c r="AC191" i="20"/>
  <c r="AA191" i="20"/>
  <c r="Z191" i="20"/>
  <c r="Y191" i="20"/>
  <c r="X191" i="20"/>
  <c r="W191" i="20"/>
  <c r="R191" i="20"/>
  <c r="D41" i="14"/>
  <c r="E41" i="14" s="1"/>
  <c r="D78" i="14"/>
  <c r="D77" i="14"/>
  <c r="D76" i="14"/>
  <c r="D75" i="14"/>
  <c r="D74" i="14"/>
  <c r="D73" i="14"/>
  <c r="D72" i="14"/>
  <c r="D71" i="14"/>
  <c r="D70" i="14"/>
  <c r="D69" i="14"/>
  <c r="AI202" i="20"/>
  <c r="AF202" i="20"/>
  <c r="AE202" i="20"/>
  <c r="AD202" i="20"/>
  <c r="AC202" i="20"/>
  <c r="AB202" i="20"/>
  <c r="AA202" i="20"/>
  <c r="Z202" i="20"/>
  <c r="Y202" i="20"/>
  <c r="X202" i="20"/>
  <c r="W202" i="20"/>
  <c r="V202" i="20"/>
  <c r="U202" i="20"/>
  <c r="T202" i="20"/>
  <c r="R202" i="20"/>
  <c r="AI201" i="20"/>
  <c r="AF201" i="20"/>
  <c r="AE201" i="20"/>
  <c r="AD201" i="20"/>
  <c r="AC201" i="20"/>
  <c r="AB201" i="20"/>
  <c r="AA201" i="20"/>
  <c r="Z201" i="20"/>
  <c r="Y201" i="20"/>
  <c r="X201" i="20"/>
  <c r="W201" i="20"/>
  <c r="V201" i="20"/>
  <c r="U201" i="20"/>
  <c r="T201" i="20"/>
  <c r="R201" i="20"/>
  <c r="AI200" i="20"/>
  <c r="AF200" i="20"/>
  <c r="AE200" i="20"/>
  <c r="AD200" i="20"/>
  <c r="AC200" i="20"/>
  <c r="AB200" i="20"/>
  <c r="AA200" i="20"/>
  <c r="Z200" i="20"/>
  <c r="Y200" i="20"/>
  <c r="X200" i="20"/>
  <c r="W200" i="20"/>
  <c r="V200" i="20"/>
  <c r="U200" i="20"/>
  <c r="T200" i="20"/>
  <c r="R200" i="20"/>
  <c r="AI199" i="20"/>
  <c r="AF199" i="20"/>
  <c r="AE199" i="20"/>
  <c r="AD199" i="20"/>
  <c r="AC199" i="20"/>
  <c r="AB199" i="20"/>
  <c r="AA199" i="20"/>
  <c r="Z199" i="20"/>
  <c r="Y199" i="20"/>
  <c r="X199" i="20"/>
  <c r="W199" i="20"/>
  <c r="V199" i="20"/>
  <c r="U199" i="20"/>
  <c r="T199" i="20"/>
  <c r="R199" i="20"/>
  <c r="AI117" i="20"/>
  <c r="AF117" i="20"/>
  <c r="AE117" i="20"/>
  <c r="AD117" i="20"/>
  <c r="AC117" i="20"/>
  <c r="AA117" i="20"/>
  <c r="Z117" i="20"/>
  <c r="Y117" i="20"/>
  <c r="X117" i="20"/>
  <c r="W117" i="20"/>
  <c r="R117" i="20"/>
  <c r="L63" i="4"/>
  <c r="K63" i="4"/>
  <c r="J63" i="4"/>
  <c r="I63" i="4"/>
  <c r="L51" i="4"/>
  <c r="K51" i="4"/>
  <c r="L53" i="4"/>
  <c r="K53" i="4"/>
  <c r="J51" i="4"/>
  <c r="I51" i="4"/>
  <c r="I53" i="4"/>
  <c r="E16" i="20"/>
  <c r="E85" i="20"/>
  <c r="J53" i="4"/>
  <c r="K33" i="4" l="1"/>
  <c r="L33" i="4"/>
  <c r="K34" i="4"/>
  <c r="L34" i="4"/>
  <c r="AI116" i="20"/>
  <c r="AI138" i="20"/>
  <c r="AI127" i="20"/>
  <c r="AI137" i="20"/>
  <c r="AI190" i="20"/>
  <c r="AI189" i="20"/>
  <c r="AI188" i="20"/>
  <c r="AI187" i="20"/>
  <c r="AI186" i="20"/>
  <c r="AI185" i="20"/>
  <c r="AI184" i="20"/>
  <c r="AI183" i="20"/>
  <c r="AI182" i="20"/>
  <c r="AI181" i="20"/>
  <c r="AI180" i="20"/>
  <c r="AI179" i="20"/>
  <c r="AI178" i="20"/>
  <c r="AI177" i="20"/>
  <c r="AI176" i="20"/>
  <c r="AI175" i="20"/>
  <c r="AI174" i="20"/>
  <c r="AI173" i="20"/>
  <c r="AI172" i="20"/>
  <c r="AI171" i="20"/>
  <c r="AI170" i="20"/>
  <c r="AI169" i="20"/>
  <c r="AI168" i="20"/>
  <c r="AI167" i="20"/>
  <c r="AI166" i="20"/>
  <c r="AI165" i="20"/>
  <c r="AI164" i="20"/>
  <c r="AI163" i="20"/>
  <c r="AI162" i="20"/>
  <c r="AI161" i="20"/>
  <c r="AI160" i="20"/>
  <c r="AI159" i="20"/>
  <c r="AI158" i="20"/>
  <c r="AI157" i="20"/>
  <c r="AI156" i="20"/>
  <c r="AI155" i="20"/>
  <c r="AI154" i="20"/>
  <c r="AI153" i="20"/>
  <c r="AI152" i="20"/>
  <c r="AI151" i="20"/>
  <c r="AI150" i="20"/>
  <c r="AI149" i="20"/>
  <c r="AI148" i="20"/>
  <c r="AI147" i="20"/>
  <c r="AI146" i="20"/>
  <c r="AI145" i="20"/>
  <c r="AI144" i="20"/>
  <c r="AI143" i="20"/>
  <c r="AI142" i="20"/>
  <c r="AI141" i="20"/>
  <c r="AI140" i="20"/>
  <c r="AI139" i="20"/>
  <c r="AI136" i="20"/>
  <c r="AI135" i="20"/>
  <c r="AI134" i="20"/>
  <c r="AI133" i="20"/>
  <c r="AI132" i="20"/>
  <c r="AI131" i="20"/>
  <c r="AI130" i="20"/>
  <c r="AI128" i="20"/>
  <c r="AI126" i="20"/>
  <c r="AI125" i="20"/>
  <c r="AI124" i="20"/>
  <c r="AI123" i="20"/>
  <c r="AI122" i="20"/>
  <c r="AI121" i="20"/>
  <c r="AI120" i="20"/>
  <c r="AI119" i="20"/>
  <c r="AI118" i="20"/>
  <c r="AI115" i="20"/>
  <c r="AI114" i="20"/>
  <c r="AI113" i="20"/>
  <c r="AI112" i="20"/>
  <c r="AI111" i="20"/>
  <c r="AI110" i="20"/>
  <c r="AI109" i="20"/>
  <c r="AI108" i="20"/>
  <c r="AI107" i="20"/>
  <c r="AI106" i="20"/>
  <c r="AI105" i="20"/>
  <c r="AI104" i="20"/>
  <c r="AI103" i="20"/>
  <c r="AI102" i="20"/>
  <c r="AI101" i="20"/>
  <c r="AI100" i="20"/>
  <c r="AI99" i="20"/>
  <c r="AI98" i="20"/>
  <c r="AI97" i="20"/>
  <c r="AI96" i="20"/>
  <c r="AI95" i="20"/>
  <c r="AI94" i="20"/>
  <c r="AI93" i="20"/>
  <c r="AI92" i="20"/>
  <c r="AI91" i="20"/>
  <c r="AI90" i="20"/>
  <c r="AI89" i="20"/>
  <c r="AI88" i="20"/>
  <c r="AI87" i="20"/>
  <c r="AI86" i="20"/>
  <c r="AI85" i="20"/>
  <c r="AI84" i="20"/>
  <c r="AI83" i="20"/>
  <c r="AI82" i="20"/>
  <c r="AI81" i="20"/>
  <c r="AI80" i="20"/>
  <c r="AI79" i="20"/>
  <c r="AI78" i="20"/>
  <c r="AI77" i="20"/>
  <c r="AI76" i="20"/>
  <c r="AI75" i="20"/>
  <c r="AI74" i="20"/>
  <c r="AI73" i="20"/>
  <c r="AI72" i="20"/>
  <c r="AI71" i="20"/>
  <c r="AI70" i="20"/>
  <c r="AI69" i="20"/>
  <c r="AI68" i="20"/>
  <c r="AI67" i="20"/>
  <c r="AI66" i="20"/>
  <c r="AI65" i="20"/>
  <c r="AI64" i="20"/>
  <c r="AI63" i="20"/>
  <c r="AI62" i="20"/>
  <c r="AI61" i="20"/>
  <c r="AI60" i="20"/>
  <c r="AI59" i="20"/>
  <c r="AI58" i="20"/>
  <c r="AI57" i="20"/>
  <c r="AI56" i="20"/>
  <c r="AI55" i="20"/>
  <c r="AI54" i="20"/>
  <c r="AI53" i="20"/>
  <c r="AI52" i="20"/>
  <c r="AI51" i="20"/>
  <c r="AI50" i="20"/>
  <c r="AI49" i="20"/>
  <c r="AI48" i="20"/>
  <c r="AI47" i="20"/>
  <c r="AI46" i="20"/>
  <c r="AI45" i="20"/>
  <c r="AI44" i="20"/>
  <c r="AI43" i="20"/>
  <c r="AI42" i="20"/>
  <c r="AI41" i="20"/>
  <c r="AI40" i="20"/>
  <c r="AI39" i="20"/>
  <c r="AI38" i="20"/>
  <c r="AI37" i="20"/>
  <c r="AI36" i="20"/>
  <c r="AI35" i="20"/>
  <c r="AI34" i="20"/>
  <c r="AI33" i="20"/>
  <c r="AI32" i="20"/>
  <c r="AI31" i="20"/>
  <c r="AI30" i="20"/>
  <c r="AI29" i="20"/>
  <c r="AI28" i="20"/>
  <c r="AI27" i="20"/>
  <c r="AI26" i="20"/>
  <c r="AI25" i="20"/>
  <c r="AI24" i="20"/>
  <c r="AI23" i="20"/>
  <c r="AI22" i="20"/>
  <c r="AI21" i="20"/>
  <c r="AI20" i="20"/>
  <c r="AI19" i="20"/>
  <c r="AI18" i="20"/>
  <c r="AI17" i="20"/>
  <c r="AI16" i="20"/>
  <c r="AI15" i="20"/>
  <c r="AI14" i="20"/>
  <c r="AI13" i="20"/>
  <c r="AI12" i="20"/>
  <c r="AI11" i="20"/>
  <c r="AI129" i="20"/>
  <c r="AE138" i="20"/>
  <c r="AE127" i="20"/>
  <c r="AE137" i="20"/>
  <c r="AE189" i="20"/>
  <c r="AE188" i="20"/>
  <c r="AE187" i="20"/>
  <c r="AE186" i="20"/>
  <c r="AE184" i="20"/>
  <c r="AE182" i="20"/>
  <c r="AE181" i="20"/>
  <c r="AE180" i="20"/>
  <c r="AE179" i="20"/>
  <c r="AE178" i="20"/>
  <c r="AE177" i="20"/>
  <c r="AE176" i="20"/>
  <c r="AE175" i="20"/>
  <c r="AE174" i="20"/>
  <c r="AE173" i="20"/>
  <c r="AE172" i="20"/>
  <c r="AE171" i="20"/>
  <c r="AE170" i="20"/>
  <c r="AE169" i="20"/>
  <c r="AE168" i="20"/>
  <c r="AE167" i="20"/>
  <c r="AE166" i="20"/>
  <c r="AE165" i="20"/>
  <c r="AE164" i="20"/>
  <c r="AE163" i="20"/>
  <c r="AE162" i="20"/>
  <c r="AE161" i="20"/>
  <c r="AE160" i="20"/>
  <c r="AE159" i="20"/>
  <c r="AE158" i="20"/>
  <c r="AE157" i="20"/>
  <c r="AE156" i="20"/>
  <c r="AE155" i="20"/>
  <c r="AE154" i="20"/>
  <c r="AE153" i="20"/>
  <c r="AE152" i="20"/>
  <c r="AE151" i="20"/>
  <c r="AE150" i="20"/>
  <c r="AE149" i="20"/>
  <c r="AE148" i="20"/>
  <c r="AE147" i="20"/>
  <c r="AE146" i="20"/>
  <c r="AE145" i="20"/>
  <c r="AE144" i="20"/>
  <c r="AE143" i="20"/>
  <c r="AE142" i="20"/>
  <c r="AE141" i="20"/>
  <c r="AE140" i="20"/>
  <c r="AE136" i="20"/>
  <c r="AE135" i="20"/>
  <c r="AE134" i="20"/>
  <c r="AE133" i="20"/>
  <c r="AE132" i="20"/>
  <c r="AE131" i="20"/>
  <c r="AE130" i="20"/>
  <c r="AE126" i="20"/>
  <c r="AE125" i="20"/>
  <c r="AE124" i="20"/>
  <c r="AE123" i="20"/>
  <c r="AE122" i="20"/>
  <c r="AE121" i="20"/>
  <c r="AE120" i="20"/>
  <c r="AE119" i="20"/>
  <c r="AE118" i="20"/>
  <c r="AE115" i="20"/>
  <c r="AE114" i="20"/>
  <c r="AE113" i="20"/>
  <c r="AE112" i="20"/>
  <c r="AE111" i="20"/>
  <c r="AE110" i="20"/>
  <c r="AE109" i="20"/>
  <c r="AE108" i="20"/>
  <c r="AE107" i="20"/>
  <c r="AE106" i="20"/>
  <c r="AE105" i="20"/>
  <c r="AE104" i="20"/>
  <c r="AE103" i="20"/>
  <c r="AE102" i="20"/>
  <c r="AE101" i="20"/>
  <c r="AE100" i="20"/>
  <c r="AE99" i="20"/>
  <c r="AE98" i="20"/>
  <c r="AE97" i="20"/>
  <c r="AE96" i="20"/>
  <c r="AE95" i="20"/>
  <c r="AE94" i="20"/>
  <c r="AE93" i="20"/>
  <c r="AE92" i="20"/>
  <c r="AE91" i="20"/>
  <c r="AE90" i="20"/>
  <c r="AE89" i="20"/>
  <c r="AE88" i="20"/>
  <c r="AE87" i="20"/>
  <c r="AE86" i="20"/>
  <c r="AE85" i="20"/>
  <c r="AE84" i="20"/>
  <c r="AE83" i="20"/>
  <c r="AE82" i="20"/>
  <c r="AE81" i="20"/>
  <c r="AE80" i="20"/>
  <c r="AE79" i="20"/>
  <c r="AE78" i="20"/>
  <c r="AE77" i="20"/>
  <c r="AE76" i="20"/>
  <c r="AE75" i="20"/>
  <c r="AE74" i="20"/>
  <c r="AE73" i="20"/>
  <c r="AE72" i="20"/>
  <c r="AE71" i="20"/>
  <c r="AE70" i="20"/>
  <c r="AE69" i="20"/>
  <c r="AE68" i="20"/>
  <c r="AE67" i="20"/>
  <c r="AE66" i="20"/>
  <c r="AE65" i="20"/>
  <c r="AE63" i="20"/>
  <c r="AE62" i="20"/>
  <c r="AE61" i="20"/>
  <c r="AE60" i="20"/>
  <c r="AE59" i="20"/>
  <c r="AE58" i="20"/>
  <c r="AE57" i="20"/>
  <c r="AE56" i="20"/>
  <c r="AE55" i="20"/>
  <c r="AE54" i="20"/>
  <c r="AE53" i="20"/>
  <c r="AE52" i="20"/>
  <c r="AE51" i="20"/>
  <c r="AE50" i="20"/>
  <c r="AE49" i="20"/>
  <c r="AE48" i="20"/>
  <c r="AE47" i="20"/>
  <c r="AE46" i="20"/>
  <c r="AE45" i="20"/>
  <c r="AE44" i="20"/>
  <c r="AE43" i="20"/>
  <c r="AE42" i="20"/>
  <c r="AE41" i="20"/>
  <c r="AE40" i="20"/>
  <c r="AE39" i="20"/>
  <c r="AE38" i="20"/>
  <c r="AE36" i="20"/>
  <c r="AE35" i="20"/>
  <c r="AE34" i="20"/>
  <c r="AE33" i="20"/>
  <c r="AE32" i="20"/>
  <c r="AE31" i="20"/>
  <c r="AE30" i="20"/>
  <c r="AE29" i="20"/>
  <c r="AE28" i="20"/>
  <c r="AE27" i="20"/>
  <c r="AE26" i="20"/>
  <c r="AE25" i="20"/>
  <c r="AE24" i="20"/>
  <c r="AE23" i="20"/>
  <c r="AE21" i="20"/>
  <c r="AE20" i="20"/>
  <c r="AE19" i="20"/>
  <c r="AE18" i="20"/>
  <c r="AE17" i="20"/>
  <c r="AE16" i="20"/>
  <c r="AE15" i="20"/>
  <c r="AE14" i="20"/>
  <c r="AE13" i="20"/>
  <c r="AE12" i="20"/>
  <c r="AE11" i="20"/>
  <c r="AE129" i="20"/>
  <c r="AA138" i="20"/>
  <c r="AA127" i="20"/>
  <c r="AA137" i="20"/>
  <c r="AA190" i="20"/>
  <c r="AA189" i="20"/>
  <c r="AA188" i="20"/>
  <c r="AA187" i="20"/>
  <c r="AA186" i="20"/>
  <c r="AA185" i="20"/>
  <c r="AA184" i="20"/>
  <c r="AA183" i="20"/>
  <c r="AA182" i="20"/>
  <c r="AA181" i="20"/>
  <c r="AA180" i="20"/>
  <c r="AA179" i="20"/>
  <c r="AA178" i="20"/>
  <c r="AA177" i="20"/>
  <c r="AA176" i="20"/>
  <c r="AA175" i="20"/>
  <c r="AA171" i="20"/>
  <c r="AA168" i="20"/>
  <c r="AA167" i="20"/>
  <c r="AA166" i="20"/>
  <c r="AA165" i="20"/>
  <c r="AA163" i="20"/>
  <c r="AA162" i="20"/>
  <c r="AA161" i="20"/>
  <c r="AA160" i="20"/>
  <c r="AA159" i="20"/>
  <c r="AA158" i="20"/>
  <c r="AA157" i="20"/>
  <c r="AA156" i="20"/>
  <c r="AA154" i="20"/>
  <c r="AA150" i="20"/>
  <c r="AA149" i="20"/>
  <c r="AA148" i="20"/>
  <c r="AA147" i="20"/>
  <c r="AA146" i="20"/>
  <c r="AA145" i="20"/>
  <c r="AA139" i="20"/>
  <c r="AA136" i="20"/>
  <c r="AA135" i="20"/>
  <c r="AA134" i="20"/>
  <c r="AA133" i="20"/>
  <c r="AA132" i="20"/>
  <c r="AA131" i="20"/>
  <c r="AA130" i="20"/>
  <c r="AA128" i="20"/>
  <c r="AA126" i="20"/>
  <c r="AA125" i="20"/>
  <c r="AA124" i="20"/>
  <c r="AA123" i="20"/>
  <c r="AA122" i="20"/>
  <c r="AA121" i="20"/>
  <c r="AA120" i="20"/>
  <c r="AA119" i="20"/>
  <c r="AA118" i="20"/>
  <c r="AA115" i="20"/>
  <c r="AA114" i="20"/>
  <c r="AA113" i="20"/>
  <c r="AA112" i="20"/>
  <c r="AA111" i="20"/>
  <c r="AA110" i="20"/>
  <c r="AA109" i="20"/>
  <c r="AA108" i="20"/>
  <c r="AA107" i="20"/>
  <c r="AA106" i="20"/>
  <c r="AA103" i="20"/>
  <c r="AA102" i="20"/>
  <c r="AA101" i="20"/>
  <c r="AA100" i="20"/>
  <c r="AA99" i="20"/>
  <c r="AA98" i="20"/>
  <c r="AA97" i="20"/>
  <c r="AA96" i="20"/>
  <c r="AA95" i="20"/>
  <c r="AA94" i="20"/>
  <c r="AA93" i="20"/>
  <c r="AA92" i="20"/>
  <c r="AA90" i="20"/>
  <c r="AA89" i="20"/>
  <c r="AA88" i="20"/>
  <c r="AA87" i="20"/>
  <c r="AA86" i="20"/>
  <c r="AA85" i="20"/>
  <c r="AA84" i="20"/>
  <c r="AA83" i="20"/>
  <c r="AA81" i="20"/>
  <c r="AA80" i="20"/>
  <c r="AA79" i="20"/>
  <c r="AA78" i="20"/>
  <c r="AA77" i="20"/>
  <c r="AA76" i="20"/>
  <c r="AA75" i="20"/>
  <c r="AA73" i="20"/>
  <c r="AA72" i="20"/>
  <c r="AA71" i="20"/>
  <c r="AA70" i="20"/>
  <c r="AA68" i="20"/>
  <c r="AA67" i="20"/>
  <c r="AA66" i="20"/>
  <c r="AA65" i="20"/>
  <c r="AA64" i="20"/>
  <c r="AA63" i="20"/>
  <c r="AA62" i="20"/>
  <c r="AA61" i="20"/>
  <c r="AA60" i="20"/>
  <c r="AA59" i="20"/>
  <c r="AA58" i="20"/>
  <c r="AA57" i="20"/>
  <c r="AA56" i="20"/>
  <c r="AA55" i="20"/>
  <c r="AA54" i="20"/>
  <c r="AA53" i="20"/>
  <c r="AA52" i="20"/>
  <c r="AA51" i="20"/>
  <c r="AA49" i="20"/>
  <c r="AA48" i="20"/>
  <c r="AA47" i="20"/>
  <c r="AA46" i="20"/>
  <c r="AA45" i="20"/>
  <c r="AA44" i="20"/>
  <c r="AA43" i="20"/>
  <c r="AA42" i="20"/>
  <c r="AA41" i="20"/>
  <c r="AA40" i="20"/>
  <c r="AA39" i="20"/>
  <c r="AA38" i="20"/>
  <c r="AA37" i="20"/>
  <c r="AA36" i="20"/>
  <c r="AA35" i="20"/>
  <c r="AA34" i="20"/>
  <c r="AA33" i="20"/>
  <c r="AA32" i="20"/>
  <c r="AA31" i="20"/>
  <c r="AA30" i="20"/>
  <c r="AA29" i="20"/>
  <c r="AA28" i="20"/>
  <c r="AA27" i="20"/>
  <c r="AA26" i="20"/>
  <c r="AA25" i="20"/>
  <c r="AA24" i="20"/>
  <c r="AA23" i="20"/>
  <c r="AA22" i="20"/>
  <c r="AA21" i="20"/>
  <c r="AA20" i="20"/>
  <c r="AA19" i="20"/>
  <c r="AA18" i="20"/>
  <c r="AA17" i="20"/>
  <c r="AA16" i="20"/>
  <c r="AA15" i="20"/>
  <c r="AA14" i="20"/>
  <c r="AA13" i="20"/>
  <c r="AA12" i="20"/>
  <c r="AA11" i="20"/>
  <c r="AA129" i="20"/>
  <c r="T190" i="20"/>
  <c r="T189" i="20"/>
  <c r="T188" i="20"/>
  <c r="T187" i="20"/>
  <c r="T186" i="20"/>
  <c r="T185" i="20"/>
  <c r="T184" i="20"/>
  <c r="T183" i="20"/>
  <c r="T182" i="20"/>
  <c r="T181" i="20"/>
  <c r="T180" i="20"/>
  <c r="T179" i="20"/>
  <c r="T178" i="20"/>
  <c r="T177" i="20"/>
  <c r="T176" i="20"/>
  <c r="T175" i="20"/>
  <c r="T174" i="20"/>
  <c r="T173" i="20"/>
  <c r="T172" i="20"/>
  <c r="T171" i="20"/>
  <c r="T170" i="20"/>
  <c r="T169" i="20"/>
  <c r="T168" i="20"/>
  <c r="T167" i="20"/>
  <c r="T166" i="20"/>
  <c r="T165" i="20"/>
  <c r="T164" i="20"/>
  <c r="T163" i="20"/>
  <c r="T162" i="20"/>
  <c r="T161" i="20"/>
  <c r="T160" i="20"/>
  <c r="T159" i="20"/>
  <c r="T158" i="20"/>
  <c r="T157" i="20"/>
  <c r="T156" i="20"/>
  <c r="T155" i="20"/>
  <c r="T154" i="20"/>
  <c r="T153" i="20"/>
  <c r="T152" i="20"/>
  <c r="T151" i="20"/>
  <c r="T150" i="20"/>
  <c r="T149" i="20"/>
  <c r="T148" i="20"/>
  <c r="T147" i="20"/>
  <c r="T146" i="20"/>
  <c r="T145" i="20"/>
  <c r="T144" i="20"/>
  <c r="T143" i="20"/>
  <c r="T142" i="20"/>
  <c r="T141" i="20"/>
  <c r="T140" i="20"/>
  <c r="T139" i="20"/>
  <c r="W116" i="20"/>
  <c r="W127" i="20"/>
  <c r="W190" i="20"/>
  <c r="W189" i="20"/>
  <c r="W185" i="20"/>
  <c r="W184" i="20"/>
  <c r="W183" i="20"/>
  <c r="W182" i="20"/>
  <c r="W178" i="20"/>
  <c r="W176" i="20"/>
  <c r="W175" i="20"/>
  <c r="W174" i="20"/>
  <c r="W173" i="20"/>
  <c r="W172" i="20"/>
  <c r="W171" i="20"/>
  <c r="W170" i="20"/>
  <c r="W169" i="20"/>
  <c r="W168" i="20"/>
  <c r="W167" i="20"/>
  <c r="W166" i="20"/>
  <c r="W165" i="20"/>
  <c r="W164" i="20"/>
  <c r="W163" i="20"/>
  <c r="W162" i="20"/>
  <c r="W161" i="20"/>
  <c r="W160" i="20"/>
  <c r="W159" i="20"/>
  <c r="W158" i="20"/>
  <c r="W157" i="20"/>
  <c r="W156" i="20"/>
  <c r="W155" i="20"/>
  <c r="W154" i="20"/>
  <c r="W153" i="20"/>
  <c r="W152" i="20"/>
  <c r="W151" i="20"/>
  <c r="W150" i="20"/>
  <c r="W149" i="20"/>
  <c r="W148" i="20"/>
  <c r="W147" i="20"/>
  <c r="W146" i="20"/>
  <c r="W145" i="20"/>
  <c r="W144" i="20"/>
  <c r="W143" i="20"/>
  <c r="W142" i="20"/>
  <c r="W141" i="20"/>
  <c r="W140" i="20"/>
  <c r="W139" i="20"/>
  <c r="W136" i="20"/>
  <c r="W135" i="20"/>
  <c r="W134" i="20"/>
  <c r="W133" i="20"/>
  <c r="W132" i="20"/>
  <c r="W131" i="20"/>
  <c r="W130" i="20"/>
  <c r="W128" i="20"/>
  <c r="W126" i="20"/>
  <c r="W125" i="20"/>
  <c r="W124" i="20"/>
  <c r="W123" i="20"/>
  <c r="W122" i="20"/>
  <c r="W121" i="20"/>
  <c r="W120" i="20"/>
  <c r="W119" i="20"/>
  <c r="W118" i="20"/>
  <c r="W115" i="20"/>
  <c r="W114" i="20"/>
  <c r="W113" i="20"/>
  <c r="W112" i="20"/>
  <c r="W111" i="20"/>
  <c r="W110" i="20"/>
  <c r="W109" i="20"/>
  <c r="W108" i="20"/>
  <c r="W107" i="20"/>
  <c r="W106" i="20"/>
  <c r="W105" i="20"/>
  <c r="W104" i="20"/>
  <c r="W103" i="20"/>
  <c r="W102" i="20"/>
  <c r="W101" i="20"/>
  <c r="W100" i="20"/>
  <c r="W99" i="20"/>
  <c r="W98" i="20"/>
  <c r="W97" i="20"/>
  <c r="W96" i="20"/>
  <c r="W95" i="20"/>
  <c r="W94" i="20"/>
  <c r="W93" i="20"/>
  <c r="W92" i="20"/>
  <c r="W91" i="20"/>
  <c r="W90" i="20"/>
  <c r="W89" i="20"/>
  <c r="W88" i="20"/>
  <c r="W87" i="20"/>
  <c r="W86" i="20"/>
  <c r="W85" i="20"/>
  <c r="W84" i="20"/>
  <c r="W83" i="20"/>
  <c r="W82" i="20"/>
  <c r="W81" i="20"/>
  <c r="W80" i="20"/>
  <c r="W79" i="20"/>
  <c r="W78" i="20"/>
  <c r="W77" i="20"/>
  <c r="W76" i="20"/>
  <c r="W75" i="20"/>
  <c r="W74" i="20"/>
  <c r="W73" i="20"/>
  <c r="W72" i="20"/>
  <c r="W71" i="20"/>
  <c r="W70" i="20"/>
  <c r="W69" i="20"/>
  <c r="W68" i="20"/>
  <c r="W67" i="20"/>
  <c r="W66" i="20"/>
  <c r="W65" i="20"/>
  <c r="W64" i="20"/>
  <c r="W63" i="20"/>
  <c r="W62" i="20"/>
  <c r="W61" i="20"/>
  <c r="W60" i="20"/>
  <c r="W59" i="20"/>
  <c r="W58" i="20"/>
  <c r="W57" i="20"/>
  <c r="W56" i="20"/>
  <c r="W55" i="20"/>
  <c r="W54" i="20"/>
  <c r="W53" i="20"/>
  <c r="W52" i="20"/>
  <c r="W51" i="20"/>
  <c r="W50" i="20"/>
  <c r="W49" i="20"/>
  <c r="W48" i="20"/>
  <c r="W47" i="20"/>
  <c r="W46" i="20"/>
  <c r="W45" i="20"/>
  <c r="W44" i="20"/>
  <c r="W43" i="20"/>
  <c r="W42" i="20"/>
  <c r="W41" i="20"/>
  <c r="W40" i="20"/>
  <c r="W39" i="20"/>
  <c r="W38" i="20"/>
  <c r="W37" i="20"/>
  <c r="W36" i="20"/>
  <c r="W35" i="20"/>
  <c r="W34" i="20"/>
  <c r="W33" i="20"/>
  <c r="W32" i="20"/>
  <c r="W31" i="20"/>
  <c r="W30" i="20"/>
  <c r="W29" i="20"/>
  <c r="W28" i="20"/>
  <c r="W27" i="20"/>
  <c r="W26" i="20"/>
  <c r="W25" i="20"/>
  <c r="W24" i="20"/>
  <c r="W23" i="20"/>
  <c r="W22" i="20"/>
  <c r="W21" i="20"/>
  <c r="W20" i="20"/>
  <c r="W19" i="20"/>
  <c r="W18" i="20"/>
  <c r="W17" i="20"/>
  <c r="W16" i="20"/>
  <c r="W15" i="20"/>
  <c r="W14" i="20"/>
  <c r="W13" i="20"/>
  <c r="W12" i="20"/>
  <c r="W11" i="20"/>
  <c r="Y116" i="20"/>
  <c r="Y138" i="20"/>
  <c r="Y127" i="20"/>
  <c r="Y137" i="20"/>
  <c r="Y190" i="20"/>
  <c r="Y189" i="20"/>
  <c r="Y188" i="20"/>
  <c r="Y187" i="20"/>
  <c r="Y186" i="20"/>
  <c r="Y185" i="20"/>
  <c r="Y184" i="20"/>
  <c r="Y183" i="20"/>
  <c r="Y182" i="20"/>
  <c r="Y181" i="20"/>
  <c r="Y180" i="20"/>
  <c r="Y179" i="20"/>
  <c r="Y178" i="20"/>
  <c r="Y177" i="20"/>
  <c r="Y176" i="20"/>
  <c r="Y175" i="20"/>
  <c r="Y174" i="20"/>
  <c r="Y173" i="20"/>
  <c r="Y172" i="20"/>
  <c r="Y171" i="20"/>
  <c r="Y170" i="20"/>
  <c r="Y169" i="20"/>
  <c r="Y168" i="20"/>
  <c r="Y167" i="20"/>
  <c r="Y166" i="20"/>
  <c r="Y165" i="20"/>
  <c r="Y164" i="20"/>
  <c r="Y163" i="20"/>
  <c r="Y162" i="20"/>
  <c r="Y161" i="20"/>
  <c r="Y160" i="20"/>
  <c r="Y159" i="20"/>
  <c r="Y158" i="20"/>
  <c r="Y157" i="20"/>
  <c r="Y156" i="20"/>
  <c r="Y155" i="20"/>
  <c r="Y154" i="20"/>
  <c r="Y153" i="20"/>
  <c r="Y152" i="20"/>
  <c r="Y151" i="20"/>
  <c r="Y150" i="20"/>
  <c r="Y149" i="20"/>
  <c r="Y148" i="20"/>
  <c r="Y147" i="20"/>
  <c r="Y146" i="20"/>
  <c r="Y145" i="20"/>
  <c r="Y144" i="20"/>
  <c r="Y143" i="20"/>
  <c r="Y142" i="20"/>
  <c r="Y141" i="20"/>
  <c r="Y140" i="20"/>
  <c r="Y139" i="20"/>
  <c r="Y136" i="20"/>
  <c r="Y135" i="20"/>
  <c r="Y134" i="20"/>
  <c r="Y133" i="20"/>
  <c r="Y132" i="20"/>
  <c r="Y131" i="20"/>
  <c r="Y130" i="20"/>
  <c r="Y128" i="20"/>
  <c r="Y126" i="20"/>
  <c r="Y125" i="20"/>
  <c r="Y124" i="20"/>
  <c r="Y123" i="20"/>
  <c r="Y122" i="20"/>
  <c r="Y121" i="20"/>
  <c r="Y120" i="20"/>
  <c r="Y119" i="20"/>
  <c r="Y118" i="20"/>
  <c r="Y115" i="20"/>
  <c r="Y114" i="20"/>
  <c r="Y113" i="20"/>
  <c r="Y112" i="20"/>
  <c r="Y111" i="20"/>
  <c r="Y110" i="20"/>
  <c r="Y109" i="20"/>
  <c r="Y108" i="20"/>
  <c r="Y107" i="20"/>
  <c r="Y106" i="20"/>
  <c r="Y105" i="20"/>
  <c r="Y104" i="20"/>
  <c r="Y103" i="20"/>
  <c r="Y102" i="20"/>
  <c r="Y101" i="20"/>
  <c r="Y100" i="20"/>
  <c r="Y99" i="20"/>
  <c r="Y98" i="20"/>
  <c r="Y97" i="20"/>
  <c r="Y96" i="20"/>
  <c r="Y95" i="20"/>
  <c r="Y94" i="20"/>
  <c r="Y93" i="20"/>
  <c r="Y92" i="20"/>
  <c r="Y91" i="20"/>
  <c r="Y90" i="20"/>
  <c r="Y89" i="20"/>
  <c r="Y88" i="20"/>
  <c r="Y87" i="20"/>
  <c r="Y86" i="20"/>
  <c r="Y85" i="20"/>
  <c r="Y84" i="20"/>
  <c r="Y83" i="20"/>
  <c r="Y82" i="20"/>
  <c r="Y81" i="20"/>
  <c r="Y80" i="20"/>
  <c r="Y79" i="20"/>
  <c r="Y78" i="20"/>
  <c r="Y77" i="20"/>
  <c r="Y76" i="20"/>
  <c r="Y75" i="20"/>
  <c r="Y74" i="20"/>
  <c r="Y73" i="20"/>
  <c r="Y72" i="20"/>
  <c r="Y71" i="20"/>
  <c r="Y70" i="20"/>
  <c r="Y69" i="20"/>
  <c r="Y68" i="20"/>
  <c r="Y67" i="20"/>
  <c r="Y66" i="20"/>
  <c r="Y65" i="20"/>
  <c r="Y64" i="20"/>
  <c r="Y63" i="20"/>
  <c r="Y62" i="20"/>
  <c r="Y61" i="20"/>
  <c r="Y60" i="20"/>
  <c r="Y59" i="20"/>
  <c r="Y58" i="20"/>
  <c r="Y57" i="20"/>
  <c r="Y56" i="20"/>
  <c r="Y55" i="20"/>
  <c r="Y54" i="20"/>
  <c r="Y53" i="20"/>
  <c r="Y52" i="20"/>
  <c r="Y51" i="20"/>
  <c r="Y50" i="20"/>
  <c r="Y49" i="20"/>
  <c r="Y48" i="20"/>
  <c r="Y47" i="20"/>
  <c r="Y46" i="20"/>
  <c r="Y45" i="20"/>
  <c r="Y44" i="20"/>
  <c r="Y43" i="20"/>
  <c r="Y42" i="20"/>
  <c r="Y41" i="20"/>
  <c r="Y40" i="20"/>
  <c r="Y39" i="20"/>
  <c r="Y38" i="20"/>
  <c r="Y37" i="20"/>
  <c r="Y36" i="20"/>
  <c r="Y35" i="20"/>
  <c r="Y34" i="20"/>
  <c r="Y33" i="20"/>
  <c r="Y32" i="20"/>
  <c r="Y31" i="20"/>
  <c r="Y30" i="20"/>
  <c r="Y29" i="20"/>
  <c r="Y28" i="20"/>
  <c r="Y27" i="20"/>
  <c r="Y26" i="20"/>
  <c r="Y25" i="20"/>
  <c r="Y24" i="20"/>
  <c r="Y23" i="20"/>
  <c r="Y22" i="20"/>
  <c r="Y21" i="20"/>
  <c r="Y20" i="20"/>
  <c r="Y19" i="20"/>
  <c r="Y18" i="20"/>
  <c r="Y17" i="20"/>
  <c r="Y16" i="20"/>
  <c r="Y15" i="20"/>
  <c r="Y14" i="20"/>
  <c r="Y13" i="20"/>
  <c r="Y12" i="20"/>
  <c r="Y11" i="20"/>
  <c r="W129" i="20"/>
  <c r="Y129" i="20"/>
  <c r="K65" i="4"/>
  <c r="J65" i="4"/>
  <c r="J64" i="4"/>
  <c r="J52" i="4"/>
  <c r="J50" i="4"/>
  <c r="J62" i="4"/>
  <c r="J61" i="4"/>
  <c r="J60" i="4"/>
  <c r="J54" i="4"/>
  <c r="J49" i="4"/>
  <c r="J48" i="4"/>
  <c r="J47" i="4"/>
  <c r="J46" i="4"/>
  <c r="J45" i="4"/>
  <c r="J44" i="4"/>
  <c r="J43" i="4"/>
  <c r="J42" i="4"/>
  <c r="J41" i="4"/>
  <c r="J40" i="4"/>
  <c r="J39" i="4"/>
  <c r="J38" i="4"/>
  <c r="J21" i="4"/>
  <c r="J20" i="4"/>
  <c r="J18" i="4"/>
  <c r="J17" i="4"/>
  <c r="J16" i="4"/>
  <c r="J15" i="4"/>
  <c r="J14" i="4"/>
  <c r="J13" i="4"/>
  <c r="J12" i="4"/>
  <c r="I65" i="4"/>
  <c r="I64" i="4"/>
  <c r="I17" i="4"/>
  <c r="I50" i="4"/>
  <c r="I22" i="4"/>
  <c r="I18" i="4"/>
  <c r="I45" i="4"/>
  <c r="J26" i="4"/>
  <c r="J22" i="4"/>
  <c r="I34" i="4"/>
  <c r="I19" i="4"/>
  <c r="I14" i="4"/>
  <c r="I44" i="4"/>
  <c r="J58" i="4"/>
  <c r="I39" i="4"/>
  <c r="I41" i="4"/>
  <c r="J56" i="4"/>
  <c r="J24" i="4"/>
  <c r="I42" i="4"/>
  <c r="I20" i="4"/>
  <c r="J25" i="4"/>
  <c r="I25" i="4"/>
  <c r="I49" i="4"/>
  <c r="I23" i="4"/>
  <c r="I13" i="4"/>
  <c r="J31" i="4"/>
  <c r="I26" i="4"/>
  <c r="I55" i="4"/>
  <c r="I29" i="4"/>
  <c r="I40" i="4"/>
  <c r="J29" i="4"/>
  <c r="I15" i="4"/>
  <c r="I37" i="4"/>
  <c r="I60" i="4"/>
  <c r="I59" i="4"/>
  <c r="I43" i="4"/>
  <c r="I54" i="4"/>
  <c r="I27" i="4"/>
  <c r="J36" i="4"/>
  <c r="I57" i="4"/>
  <c r="I32" i="4"/>
  <c r="J59" i="4"/>
  <c r="I35" i="4"/>
  <c r="I62" i="4"/>
  <c r="J32" i="4"/>
  <c r="J33" i="4"/>
  <c r="I33" i="4"/>
  <c r="I31" i="4"/>
  <c r="J27" i="4"/>
  <c r="J35" i="4"/>
  <c r="I47" i="4"/>
  <c r="I56" i="4"/>
  <c r="I12" i="4"/>
  <c r="I24" i="4"/>
  <c r="I58" i="4"/>
  <c r="I16" i="4"/>
  <c r="I36" i="4"/>
  <c r="I21" i="4"/>
  <c r="J57" i="4"/>
  <c r="I46" i="4"/>
  <c r="J19" i="4"/>
  <c r="J37" i="4"/>
  <c r="I38" i="4"/>
  <c r="J28" i="4"/>
  <c r="J23" i="4"/>
  <c r="J34" i="4"/>
  <c r="I28" i="4"/>
  <c r="I52" i="4"/>
  <c r="I61" i="4"/>
  <c r="I30" i="4"/>
  <c r="J55" i="4"/>
  <c r="J30" i="4"/>
  <c r="I48" i="4"/>
  <c r="K64" i="4" l="1"/>
  <c r="K32" i="4"/>
  <c r="K52" i="4"/>
  <c r="K50" i="4"/>
  <c r="K62" i="4"/>
  <c r="K61" i="4"/>
  <c r="K60" i="4"/>
  <c r="K59" i="4"/>
  <c r="K58" i="4"/>
  <c r="K57" i="4"/>
  <c r="K56" i="4"/>
  <c r="K55" i="4"/>
  <c r="K54" i="4"/>
  <c r="K37" i="4"/>
  <c r="K36" i="4"/>
  <c r="K49" i="4"/>
  <c r="K48" i="4"/>
  <c r="K47" i="4"/>
  <c r="K46" i="4"/>
  <c r="K45" i="4"/>
  <c r="K44" i="4"/>
  <c r="K43" i="4"/>
  <c r="K42" i="4"/>
  <c r="K41" i="4"/>
  <c r="K40" i="4"/>
  <c r="K39" i="4"/>
  <c r="K38" i="4"/>
  <c r="K35" i="4"/>
  <c r="K31" i="4"/>
  <c r="K30" i="4"/>
  <c r="K29" i="4"/>
  <c r="K28" i="4"/>
  <c r="K27" i="4"/>
  <c r="K26" i="4"/>
  <c r="K25" i="4"/>
  <c r="K24" i="4"/>
  <c r="K23" i="4"/>
  <c r="K22" i="4"/>
  <c r="K21" i="4"/>
  <c r="K20" i="4"/>
  <c r="K19" i="4"/>
  <c r="K18" i="4"/>
  <c r="K17" i="4"/>
  <c r="K16" i="4"/>
  <c r="K15" i="4"/>
  <c r="K14" i="4"/>
  <c r="K13" i="4"/>
  <c r="K12" i="4"/>
  <c r="L65" i="4"/>
  <c r="L64" i="4"/>
  <c r="L32" i="4"/>
  <c r="L52" i="4"/>
  <c r="L50" i="4"/>
  <c r="L62" i="4"/>
  <c r="L61" i="4"/>
  <c r="L60" i="4"/>
  <c r="L59" i="4"/>
  <c r="L58" i="4"/>
  <c r="L57" i="4"/>
  <c r="L56" i="4"/>
  <c r="L55" i="4"/>
  <c r="L54" i="4"/>
  <c r="L37" i="4"/>
  <c r="L36" i="4"/>
  <c r="L49" i="4"/>
  <c r="L48" i="4"/>
  <c r="L47" i="4"/>
  <c r="L46" i="4"/>
  <c r="L45" i="4"/>
  <c r="L44" i="4"/>
  <c r="L43" i="4"/>
  <c r="L42" i="4"/>
  <c r="L41" i="4"/>
  <c r="L40" i="4"/>
  <c r="L39" i="4"/>
  <c r="L38" i="4"/>
  <c r="L35" i="4"/>
  <c r="L31" i="4"/>
  <c r="L30" i="4"/>
  <c r="L29" i="4"/>
  <c r="L28" i="4"/>
  <c r="L27" i="4"/>
  <c r="L26" i="4"/>
  <c r="L25" i="4"/>
  <c r="L24" i="4"/>
  <c r="L23" i="4"/>
  <c r="L22" i="4"/>
  <c r="L21" i="4"/>
  <c r="L20" i="4"/>
  <c r="L19" i="4"/>
  <c r="L18" i="4"/>
  <c r="L17" i="4"/>
  <c r="L16" i="4"/>
  <c r="L15" i="4"/>
  <c r="L14" i="4"/>
  <c r="L13" i="4"/>
  <c r="L12" i="4"/>
  <c r="Z116" i="20"/>
  <c r="Z138" i="20"/>
  <c r="Z127" i="20"/>
  <c r="Z137" i="20"/>
  <c r="Z115" i="20"/>
  <c r="Z190" i="20"/>
  <c r="Z189" i="20"/>
  <c r="Z188" i="20"/>
  <c r="Z187" i="20"/>
  <c r="Z186" i="20"/>
  <c r="Z185" i="20"/>
  <c r="Z184" i="20"/>
  <c r="Z183" i="20"/>
  <c r="Z182" i="20"/>
  <c r="Z181" i="20"/>
  <c r="Z180" i="20"/>
  <c r="Z179" i="20"/>
  <c r="Z178" i="20"/>
  <c r="Z177" i="20"/>
  <c r="Z176" i="20"/>
  <c r="Z175" i="20"/>
  <c r="Z174" i="20"/>
  <c r="Z173" i="20"/>
  <c r="Z172" i="20"/>
  <c r="Z171" i="20"/>
  <c r="Z170" i="20"/>
  <c r="Z169" i="20"/>
  <c r="Z168" i="20"/>
  <c r="Z167" i="20"/>
  <c r="Z166" i="20"/>
  <c r="Z165" i="20"/>
  <c r="Z164" i="20"/>
  <c r="Z163" i="20"/>
  <c r="Z162" i="20"/>
  <c r="Z161" i="20"/>
  <c r="Z160" i="20"/>
  <c r="Z159" i="20"/>
  <c r="Z158" i="20"/>
  <c r="Z157" i="20"/>
  <c r="Z156" i="20"/>
  <c r="Z155" i="20"/>
  <c r="Z154" i="20"/>
  <c r="Z153" i="20"/>
  <c r="Z152" i="20"/>
  <c r="Z151" i="20"/>
  <c r="Z150" i="20"/>
  <c r="Z149" i="20"/>
  <c r="Z148" i="20"/>
  <c r="Z147" i="20"/>
  <c r="Z146" i="20"/>
  <c r="Z145" i="20"/>
  <c r="Z144" i="20"/>
  <c r="Z143" i="20"/>
  <c r="Z142" i="20"/>
  <c r="Z141" i="20"/>
  <c r="Z140" i="20"/>
  <c r="Z139" i="20"/>
  <c r="Z136" i="20"/>
  <c r="Z135" i="20"/>
  <c r="Z134" i="20"/>
  <c r="Z133" i="20"/>
  <c r="Z132" i="20"/>
  <c r="Z131" i="20"/>
  <c r="Z130" i="20"/>
  <c r="Z129" i="20"/>
  <c r="Z128" i="20"/>
  <c r="Z126" i="20"/>
  <c r="Z125" i="20"/>
  <c r="Z124" i="20"/>
  <c r="Z123" i="20"/>
  <c r="Z122" i="20"/>
  <c r="Z121" i="20"/>
  <c r="Z120" i="20"/>
  <c r="Z119" i="20"/>
  <c r="Z118" i="20"/>
  <c r="Z114" i="20"/>
  <c r="Z113" i="20"/>
  <c r="Z112" i="20"/>
  <c r="Z111" i="20"/>
  <c r="Z110" i="20"/>
  <c r="Z109" i="20"/>
  <c r="Z108" i="20"/>
  <c r="Z107" i="20"/>
  <c r="Z106" i="20"/>
  <c r="Z105" i="20"/>
  <c r="Z103" i="20"/>
  <c r="Z102" i="20"/>
  <c r="Z101" i="20"/>
  <c r="Z100" i="20"/>
  <c r="Z99" i="20"/>
  <c r="Z98" i="20"/>
  <c r="Z97" i="20"/>
  <c r="Z96" i="20"/>
  <c r="Z95" i="20"/>
  <c r="Z94" i="20"/>
  <c r="Z93" i="20"/>
  <c r="Z92" i="20"/>
  <c r="Z91" i="20"/>
  <c r="Z90" i="20"/>
  <c r="Z89" i="20"/>
  <c r="Z88" i="20"/>
  <c r="Z87" i="20"/>
  <c r="Z86" i="20"/>
  <c r="Z85" i="20"/>
  <c r="Z84" i="20"/>
  <c r="Z83" i="20"/>
  <c r="Z82" i="20"/>
  <c r="Z81" i="20"/>
  <c r="Z80" i="20"/>
  <c r="Z79" i="20"/>
  <c r="Z78" i="20"/>
  <c r="Z77" i="20"/>
  <c r="Z76" i="20"/>
  <c r="Z75" i="20"/>
  <c r="Z74" i="20"/>
  <c r="Z73" i="20"/>
  <c r="Z72" i="20"/>
  <c r="Z71" i="20"/>
  <c r="Z70" i="20"/>
  <c r="Z69" i="20"/>
  <c r="Z68" i="20"/>
  <c r="Z67" i="20"/>
  <c r="Z66" i="20"/>
  <c r="Z65" i="20"/>
  <c r="Z64" i="20"/>
  <c r="Z63" i="20"/>
  <c r="Z62" i="20"/>
  <c r="Z61" i="20"/>
  <c r="Z60" i="20"/>
  <c r="Z59" i="20"/>
  <c r="Z58" i="20"/>
  <c r="Z57" i="20"/>
  <c r="Z56" i="20"/>
  <c r="Z55" i="20"/>
  <c r="Z54" i="20"/>
  <c r="Z53" i="20"/>
  <c r="Z52" i="20"/>
  <c r="Z51" i="20"/>
  <c r="Z50" i="20"/>
  <c r="Z49" i="20"/>
  <c r="Z48" i="20"/>
  <c r="Z47" i="20"/>
  <c r="Z46" i="20"/>
  <c r="Z45" i="20"/>
  <c r="Z44" i="20"/>
  <c r="Z43" i="20"/>
  <c r="Z42" i="20"/>
  <c r="Z41" i="20"/>
  <c r="Z40" i="20"/>
  <c r="Z39" i="20"/>
  <c r="Z38" i="20"/>
  <c r="Z37" i="20"/>
  <c r="Z36" i="20"/>
  <c r="Z35" i="20"/>
  <c r="Z34" i="20"/>
  <c r="Z33" i="20"/>
  <c r="Z32" i="20"/>
  <c r="Z31" i="20"/>
  <c r="Z30" i="20"/>
  <c r="Z29" i="20"/>
  <c r="Z28" i="20"/>
  <c r="Z27" i="20"/>
  <c r="Z26" i="20"/>
  <c r="Z25" i="20"/>
  <c r="Z24" i="20"/>
  <c r="Z23" i="20"/>
  <c r="Z22" i="20"/>
  <c r="Z21" i="20"/>
  <c r="Z20" i="20"/>
  <c r="Z19" i="20"/>
  <c r="Z18" i="20"/>
  <c r="Z17" i="20"/>
  <c r="Z16" i="20"/>
  <c r="Z15" i="20"/>
  <c r="Z14" i="20"/>
  <c r="Z13" i="20"/>
  <c r="Z12" i="20"/>
  <c r="Z11" i="20"/>
  <c r="Z104" i="20"/>
  <c r="X116" i="20"/>
  <c r="X138" i="20"/>
  <c r="W138" i="20" s="1"/>
  <c r="X127" i="20"/>
  <c r="X137" i="20"/>
  <c r="W137" i="20" s="1"/>
  <c r="X115" i="20"/>
  <c r="X190" i="20"/>
  <c r="X189" i="20"/>
  <c r="X188" i="20"/>
  <c r="W188" i="20" s="1"/>
  <c r="X187" i="20"/>
  <c r="W187" i="20" s="1"/>
  <c r="X186" i="20"/>
  <c r="W186" i="20" s="1"/>
  <c r="X185" i="20"/>
  <c r="X184" i="20"/>
  <c r="X183" i="20"/>
  <c r="X182" i="20"/>
  <c r="X181" i="20"/>
  <c r="W181" i="20" s="1"/>
  <c r="X180" i="20"/>
  <c r="W180" i="20" s="1"/>
  <c r="X179" i="20"/>
  <c r="W179" i="20" s="1"/>
  <c r="X178" i="20"/>
  <c r="X177" i="20"/>
  <c r="W177" i="20" s="1"/>
  <c r="X176" i="20"/>
  <c r="X175" i="20"/>
  <c r="X174" i="20"/>
  <c r="X173" i="20"/>
  <c r="X172" i="20"/>
  <c r="X171" i="20"/>
  <c r="X170" i="20"/>
  <c r="X169" i="20"/>
  <c r="X168" i="20"/>
  <c r="X167" i="20"/>
  <c r="X166" i="20"/>
  <c r="X165" i="20"/>
  <c r="X164" i="20"/>
  <c r="X163" i="20"/>
  <c r="X162" i="20"/>
  <c r="X161" i="20"/>
  <c r="X160" i="20"/>
  <c r="X159" i="20"/>
  <c r="X158" i="20"/>
  <c r="X157" i="20"/>
  <c r="X156" i="20"/>
  <c r="X155" i="20"/>
  <c r="X154" i="20"/>
  <c r="X153" i="20"/>
  <c r="X152" i="20"/>
  <c r="X151" i="20"/>
  <c r="X150" i="20"/>
  <c r="X149" i="20"/>
  <c r="X148" i="20"/>
  <c r="X147" i="20"/>
  <c r="X146" i="20"/>
  <c r="X145" i="20"/>
  <c r="X144" i="20"/>
  <c r="X143" i="20"/>
  <c r="X142" i="20"/>
  <c r="X141" i="20"/>
  <c r="X140" i="20"/>
  <c r="X139" i="20"/>
  <c r="X136" i="20"/>
  <c r="X135" i="20"/>
  <c r="X134" i="20"/>
  <c r="X133" i="20"/>
  <c r="X132" i="20"/>
  <c r="X131" i="20"/>
  <c r="X130" i="20"/>
  <c r="X129" i="20"/>
  <c r="X128" i="20"/>
  <c r="X126" i="20"/>
  <c r="X125" i="20"/>
  <c r="X124" i="20"/>
  <c r="X123" i="20"/>
  <c r="X122" i="20"/>
  <c r="X121" i="20"/>
  <c r="X120" i="20"/>
  <c r="X119" i="20"/>
  <c r="X118" i="20"/>
  <c r="X114" i="20"/>
  <c r="X113" i="20"/>
  <c r="X112" i="20"/>
  <c r="X111" i="20"/>
  <c r="X110" i="20"/>
  <c r="X109" i="20"/>
  <c r="X108" i="20"/>
  <c r="X107" i="20"/>
  <c r="X106" i="20"/>
  <c r="X105" i="20"/>
  <c r="X104" i="20"/>
  <c r="X103" i="20"/>
  <c r="X102" i="20"/>
  <c r="X101" i="20"/>
  <c r="X100" i="20"/>
  <c r="X99" i="20"/>
  <c r="X98" i="20"/>
  <c r="X97" i="20"/>
  <c r="X96" i="20"/>
  <c r="X95" i="20"/>
  <c r="X94" i="20"/>
  <c r="X93" i="20"/>
  <c r="X92" i="20"/>
  <c r="X91" i="20"/>
  <c r="X90" i="20"/>
  <c r="X89" i="20"/>
  <c r="X88" i="20"/>
  <c r="X87" i="20"/>
  <c r="X86" i="20"/>
  <c r="X85" i="20"/>
  <c r="X84" i="20"/>
  <c r="X83" i="20"/>
  <c r="X82" i="20"/>
  <c r="X81" i="20"/>
  <c r="X80" i="20"/>
  <c r="X79" i="20"/>
  <c r="X78" i="20"/>
  <c r="X77" i="20"/>
  <c r="X76" i="20"/>
  <c r="X75" i="20"/>
  <c r="X74" i="20"/>
  <c r="X73" i="20"/>
  <c r="X72" i="20"/>
  <c r="X71" i="20"/>
  <c r="X70" i="20"/>
  <c r="X69" i="20"/>
  <c r="X68" i="20"/>
  <c r="X67" i="20"/>
  <c r="X66" i="20"/>
  <c r="X65" i="20"/>
  <c r="X64" i="20"/>
  <c r="X63" i="20"/>
  <c r="X62" i="20"/>
  <c r="X61" i="20"/>
  <c r="X60" i="20"/>
  <c r="X59" i="20"/>
  <c r="X58" i="20"/>
  <c r="X57" i="20"/>
  <c r="X56" i="20"/>
  <c r="X55" i="20"/>
  <c r="X54" i="20"/>
  <c r="X53" i="20"/>
  <c r="X52" i="20"/>
  <c r="X51" i="20"/>
  <c r="X50" i="20"/>
  <c r="X49" i="20"/>
  <c r="X48" i="20"/>
  <c r="X47" i="20"/>
  <c r="X46" i="20"/>
  <c r="X45" i="20"/>
  <c r="X44" i="20"/>
  <c r="X43" i="20"/>
  <c r="X42" i="20"/>
  <c r="X41" i="20"/>
  <c r="X40" i="20"/>
  <c r="X39" i="20"/>
  <c r="X38" i="20"/>
  <c r="X37" i="20"/>
  <c r="X36" i="20"/>
  <c r="X35" i="20"/>
  <c r="X34" i="20"/>
  <c r="X33" i="20"/>
  <c r="X32" i="20"/>
  <c r="X31" i="20"/>
  <c r="X30" i="20"/>
  <c r="X29" i="20"/>
  <c r="X28" i="20"/>
  <c r="X27" i="20"/>
  <c r="X26" i="20"/>
  <c r="X25" i="20"/>
  <c r="X24" i="20"/>
  <c r="X23" i="20"/>
  <c r="X22" i="20"/>
  <c r="X21" i="20"/>
  <c r="X20" i="20"/>
  <c r="X19" i="20"/>
  <c r="X18" i="20"/>
  <c r="X17" i="20"/>
  <c r="X16" i="20"/>
  <c r="X15" i="20"/>
  <c r="X14" i="20"/>
  <c r="X13" i="20"/>
  <c r="X12" i="20"/>
  <c r="X11" i="20"/>
  <c r="AF116" i="20"/>
  <c r="AF138" i="20"/>
  <c r="AF127" i="20"/>
  <c r="AF137" i="20"/>
  <c r="AF115" i="20"/>
  <c r="AF190" i="20"/>
  <c r="AF189" i="20"/>
  <c r="AF136" i="20"/>
  <c r="AF135" i="20"/>
  <c r="AF134" i="20"/>
  <c r="AF188" i="20"/>
  <c r="AF187" i="20"/>
  <c r="AF186" i="20"/>
  <c r="AF185" i="20"/>
  <c r="AF184" i="20"/>
  <c r="AF183" i="20"/>
  <c r="AF182" i="20"/>
  <c r="AF181" i="20"/>
  <c r="AF180" i="20"/>
  <c r="AF179" i="20"/>
  <c r="AF178" i="20"/>
  <c r="AF177" i="20"/>
  <c r="AF176" i="20"/>
  <c r="AF175" i="20"/>
  <c r="AF174" i="20"/>
  <c r="AF173" i="20"/>
  <c r="AF172" i="20"/>
  <c r="AF171" i="20"/>
  <c r="AF170" i="20"/>
  <c r="AF169" i="20"/>
  <c r="AF168" i="20"/>
  <c r="AF167" i="20"/>
  <c r="AF166" i="20"/>
  <c r="AF165" i="20"/>
  <c r="AF164" i="20"/>
  <c r="AF163" i="20"/>
  <c r="AF162" i="20"/>
  <c r="AF161" i="20"/>
  <c r="AF160" i="20"/>
  <c r="AF159" i="20"/>
  <c r="AF158" i="20"/>
  <c r="AF157" i="20"/>
  <c r="AF156" i="20"/>
  <c r="AF155" i="20"/>
  <c r="AF154" i="20"/>
  <c r="AF153" i="20"/>
  <c r="AF152" i="20"/>
  <c r="AF151" i="20"/>
  <c r="AF150" i="20"/>
  <c r="AF149" i="20"/>
  <c r="AF148" i="20"/>
  <c r="AF147" i="20"/>
  <c r="AF146" i="20"/>
  <c r="AF145" i="20"/>
  <c r="AF144" i="20"/>
  <c r="AF143" i="20"/>
  <c r="AF142" i="20"/>
  <c r="AF141" i="20"/>
  <c r="AF140" i="20"/>
  <c r="AF139" i="20"/>
  <c r="AF133" i="20"/>
  <c r="AF132" i="20"/>
  <c r="AF131" i="20"/>
  <c r="AF130" i="20"/>
  <c r="AF129" i="20"/>
  <c r="AF128" i="20"/>
  <c r="AF126" i="20"/>
  <c r="AF125" i="20"/>
  <c r="AF124" i="20"/>
  <c r="AF123" i="20"/>
  <c r="AF122" i="20"/>
  <c r="AF121" i="20"/>
  <c r="AF120" i="20"/>
  <c r="AF119" i="20"/>
  <c r="AF118" i="20"/>
  <c r="AF114" i="20"/>
  <c r="AF113" i="20"/>
  <c r="AF112" i="20"/>
  <c r="AF111" i="20"/>
  <c r="AF110" i="20"/>
  <c r="AF109" i="20"/>
  <c r="AF108" i="20"/>
  <c r="AF107" i="20"/>
  <c r="AF106" i="20"/>
  <c r="AF105" i="20"/>
  <c r="AF104" i="20"/>
  <c r="AF103" i="20"/>
  <c r="AF102" i="20"/>
  <c r="AF101" i="20"/>
  <c r="AF100" i="20"/>
  <c r="AF99" i="20"/>
  <c r="AF98" i="20"/>
  <c r="AF97" i="20"/>
  <c r="AF96" i="20"/>
  <c r="AF95" i="20"/>
  <c r="AF94" i="20"/>
  <c r="AF93" i="20"/>
  <c r="AF92" i="20"/>
  <c r="AF91" i="20"/>
  <c r="AF90" i="20"/>
  <c r="AF89" i="20"/>
  <c r="AF88" i="20"/>
  <c r="AF87" i="20"/>
  <c r="AF86" i="20"/>
  <c r="AF85" i="20"/>
  <c r="AF84" i="20"/>
  <c r="AF83" i="20"/>
  <c r="AF82" i="20"/>
  <c r="AF81" i="20"/>
  <c r="AF80" i="20"/>
  <c r="AF79" i="20"/>
  <c r="AF78" i="20"/>
  <c r="AF77" i="20"/>
  <c r="AF76" i="20"/>
  <c r="AF75" i="20"/>
  <c r="AF74" i="20"/>
  <c r="AF73" i="20"/>
  <c r="AF72" i="20"/>
  <c r="AF71" i="20"/>
  <c r="AF70" i="20"/>
  <c r="AF69" i="20"/>
  <c r="AF68" i="20"/>
  <c r="AF67" i="20"/>
  <c r="AF66" i="20"/>
  <c r="AF65" i="20"/>
  <c r="AF64" i="20"/>
  <c r="AF63" i="20"/>
  <c r="AF62" i="20"/>
  <c r="AF61" i="20"/>
  <c r="AF60" i="20"/>
  <c r="AF59" i="20"/>
  <c r="AF58" i="20"/>
  <c r="AF57" i="20"/>
  <c r="AF56" i="20"/>
  <c r="AF55" i="20"/>
  <c r="AF54" i="20"/>
  <c r="AF53" i="20"/>
  <c r="AF52" i="20"/>
  <c r="AF51" i="20"/>
  <c r="AF50" i="20"/>
  <c r="AF49" i="20"/>
  <c r="AF48" i="20"/>
  <c r="AF47" i="20"/>
  <c r="AF46" i="20"/>
  <c r="AF45" i="20"/>
  <c r="AF44" i="20"/>
  <c r="AF43" i="20"/>
  <c r="AF42" i="20"/>
  <c r="AF41" i="20"/>
  <c r="AF40" i="20"/>
  <c r="AF39" i="20"/>
  <c r="AF38" i="20"/>
  <c r="AF37" i="20"/>
  <c r="AF36" i="20"/>
  <c r="AF35" i="20"/>
  <c r="AF34" i="20"/>
  <c r="AF33" i="20"/>
  <c r="AF32" i="20"/>
  <c r="AF31" i="20"/>
  <c r="AF30" i="20"/>
  <c r="AF29" i="20"/>
  <c r="AF28" i="20"/>
  <c r="AF27" i="20"/>
  <c r="AF26" i="20"/>
  <c r="AF25" i="20"/>
  <c r="AF24" i="20"/>
  <c r="AF23" i="20"/>
  <c r="AF21" i="20"/>
  <c r="AF20" i="20"/>
  <c r="AF19" i="20"/>
  <c r="AF18" i="20"/>
  <c r="AF17" i="20"/>
  <c r="AF16" i="20"/>
  <c r="AF15" i="20"/>
  <c r="AF14" i="20"/>
  <c r="AF13" i="20"/>
  <c r="AF12" i="20"/>
  <c r="AF11" i="20"/>
  <c r="AF22" i="20"/>
  <c r="AD138" i="20"/>
  <c r="AD127" i="20"/>
  <c r="AD137" i="20"/>
  <c r="AD115" i="20"/>
  <c r="AD190" i="20"/>
  <c r="AD189" i="20"/>
  <c r="AD136" i="20"/>
  <c r="AD135" i="20"/>
  <c r="AD134" i="20"/>
  <c r="AD188" i="20"/>
  <c r="AD187" i="20"/>
  <c r="AD186" i="20"/>
  <c r="AD185" i="20"/>
  <c r="AD184" i="20"/>
  <c r="AD183" i="20"/>
  <c r="AD182" i="20"/>
  <c r="AD181" i="20"/>
  <c r="AD180" i="20"/>
  <c r="AD179" i="20"/>
  <c r="AD178" i="20"/>
  <c r="AD177" i="20"/>
  <c r="AD176" i="20"/>
  <c r="AD175" i="20"/>
  <c r="AD171" i="20"/>
  <c r="AD168" i="20"/>
  <c r="AD167" i="20"/>
  <c r="AD166" i="20"/>
  <c r="AD165" i="20"/>
  <c r="AD163" i="20"/>
  <c r="AD162" i="20"/>
  <c r="AD161" i="20"/>
  <c r="AD160" i="20"/>
  <c r="AD159" i="20"/>
  <c r="AD158" i="20"/>
  <c r="AD157" i="20"/>
  <c r="AD156" i="20"/>
  <c r="AD154" i="20"/>
  <c r="AD150" i="20"/>
  <c r="AD149" i="20"/>
  <c r="AD148" i="20"/>
  <c r="AD147" i="20"/>
  <c r="AD146" i="20"/>
  <c r="AD145" i="20"/>
  <c r="AD139" i="20"/>
  <c r="AD133" i="20"/>
  <c r="AD132" i="20"/>
  <c r="AD131" i="20"/>
  <c r="AD130" i="20"/>
  <c r="AD129" i="20"/>
  <c r="AD128" i="20"/>
  <c r="AD126" i="20"/>
  <c r="AD125" i="20"/>
  <c r="AD124" i="20"/>
  <c r="AD123" i="20"/>
  <c r="AD122" i="20"/>
  <c r="AD121" i="20"/>
  <c r="AD120" i="20"/>
  <c r="AD119" i="20"/>
  <c r="AD118" i="20"/>
  <c r="AD114" i="20"/>
  <c r="AD113" i="20"/>
  <c r="AD112" i="20"/>
  <c r="AD111" i="20"/>
  <c r="AD110" i="20"/>
  <c r="AD109" i="20"/>
  <c r="AD108" i="20"/>
  <c r="AD107" i="20"/>
  <c r="AD106" i="20"/>
  <c r="AD103" i="20"/>
  <c r="AD102" i="20"/>
  <c r="AD101" i="20"/>
  <c r="AD100" i="20"/>
  <c r="AD99" i="20"/>
  <c r="AD98" i="20"/>
  <c r="AD97" i="20"/>
  <c r="AD96" i="20"/>
  <c r="AD95" i="20"/>
  <c r="AD94" i="20"/>
  <c r="AD93" i="20"/>
  <c r="AD92" i="20"/>
  <c r="AD90" i="20"/>
  <c r="AD89" i="20"/>
  <c r="AD88" i="20"/>
  <c r="AD87" i="20"/>
  <c r="AD86" i="20"/>
  <c r="AD85" i="20"/>
  <c r="AD84" i="20"/>
  <c r="AD83" i="20"/>
  <c r="AD81" i="20"/>
  <c r="AD80" i="20"/>
  <c r="AD79" i="20"/>
  <c r="AD78" i="20"/>
  <c r="AD77" i="20"/>
  <c r="AD76" i="20"/>
  <c r="AD75" i="20"/>
  <c r="AD73" i="20"/>
  <c r="AD72" i="20"/>
  <c r="AD71" i="20"/>
  <c r="AD70" i="20"/>
  <c r="AD68" i="20"/>
  <c r="AD67" i="20"/>
  <c r="AD66" i="20"/>
  <c r="AD65" i="20"/>
  <c r="AD64" i="20"/>
  <c r="AD63" i="20"/>
  <c r="AD62" i="20"/>
  <c r="AD61" i="20"/>
  <c r="AD60" i="20"/>
  <c r="AD59" i="20"/>
  <c r="AD58" i="20"/>
  <c r="AD57" i="20"/>
  <c r="AD56" i="20"/>
  <c r="AD55" i="20"/>
  <c r="AD54" i="20"/>
  <c r="AD53" i="20"/>
  <c r="AD52" i="20"/>
  <c r="AD51" i="20"/>
  <c r="AD49" i="20"/>
  <c r="AD48" i="20"/>
  <c r="AD47" i="20"/>
  <c r="AD46" i="20"/>
  <c r="AD45" i="20"/>
  <c r="AD44" i="20"/>
  <c r="AD43" i="20"/>
  <c r="AD42" i="20"/>
  <c r="AD41" i="20"/>
  <c r="AD40" i="20"/>
  <c r="AD39" i="20"/>
  <c r="AD38" i="20"/>
  <c r="AD37" i="20"/>
  <c r="AD36" i="20"/>
  <c r="AD35" i="20"/>
  <c r="AD34" i="20"/>
  <c r="AD33" i="20"/>
  <c r="AD32" i="20"/>
  <c r="AD31" i="20"/>
  <c r="AD30" i="20"/>
  <c r="AD29" i="20"/>
  <c r="AD28" i="20"/>
  <c r="AD27" i="20"/>
  <c r="AD26" i="20"/>
  <c r="AD25" i="20"/>
  <c r="AD24" i="20"/>
  <c r="AD23" i="20"/>
  <c r="AD22" i="20"/>
  <c r="AD21" i="20"/>
  <c r="AD20" i="20"/>
  <c r="AD19" i="20"/>
  <c r="AD18" i="20"/>
  <c r="AD17" i="20"/>
  <c r="AD16" i="20"/>
  <c r="AD15" i="20"/>
  <c r="AD14" i="20"/>
  <c r="AD13" i="20"/>
  <c r="AD12" i="20"/>
  <c r="AD11" i="20"/>
  <c r="V190" i="20"/>
  <c r="V189" i="20"/>
  <c r="V188" i="20"/>
  <c r="V187" i="20"/>
  <c r="V186" i="20"/>
  <c r="V185" i="20"/>
  <c r="V184" i="20"/>
  <c r="V183" i="20"/>
  <c r="V182" i="20"/>
  <c r="V181" i="20"/>
  <c r="V180" i="20"/>
  <c r="V179" i="20"/>
  <c r="V178" i="20"/>
  <c r="V177" i="20"/>
  <c r="V176" i="20"/>
  <c r="V175" i="20"/>
  <c r="V174" i="20"/>
  <c r="V173" i="20"/>
  <c r="V172" i="20"/>
  <c r="V171" i="20"/>
  <c r="V170" i="20"/>
  <c r="V169" i="20"/>
  <c r="V168" i="20"/>
  <c r="V167" i="20"/>
  <c r="V166" i="20"/>
  <c r="V165" i="20"/>
  <c r="V164" i="20"/>
  <c r="V163" i="20"/>
  <c r="V162" i="20"/>
  <c r="V161" i="20"/>
  <c r="V160" i="20"/>
  <c r="V159" i="20"/>
  <c r="V158" i="20"/>
  <c r="V157" i="20"/>
  <c r="V156" i="20"/>
  <c r="V155" i="20"/>
  <c r="V154" i="20"/>
  <c r="V153" i="20"/>
  <c r="V152" i="20"/>
  <c r="V151" i="20"/>
  <c r="V150" i="20"/>
  <c r="V149" i="20"/>
  <c r="V148" i="20"/>
  <c r="V147" i="20"/>
  <c r="V146" i="20"/>
  <c r="V145" i="20"/>
  <c r="V144" i="20"/>
  <c r="V143" i="20"/>
  <c r="V142" i="20"/>
  <c r="V141" i="20"/>
  <c r="V140" i="20"/>
  <c r="V139" i="20"/>
  <c r="AC116" i="20"/>
  <c r="AC138" i="20"/>
  <c r="AC127" i="20"/>
  <c r="AC137" i="20"/>
  <c r="AC115" i="20"/>
  <c r="AC190" i="20"/>
  <c r="AC189" i="20"/>
  <c r="AC136" i="20"/>
  <c r="AC135" i="20"/>
  <c r="AC134" i="20"/>
  <c r="AC188" i="20"/>
  <c r="AC187" i="20"/>
  <c r="AC186" i="20"/>
  <c r="AC185" i="20"/>
  <c r="AC184" i="20"/>
  <c r="AC183" i="20"/>
  <c r="AC182" i="20"/>
  <c r="AC181" i="20"/>
  <c r="AC180" i="20"/>
  <c r="AC179" i="20"/>
  <c r="AC178" i="20"/>
  <c r="AC177" i="20"/>
  <c r="AC176" i="20"/>
  <c r="AC175" i="20"/>
  <c r="AC174" i="20"/>
  <c r="AC173" i="20"/>
  <c r="AC172" i="20"/>
  <c r="AC171" i="20"/>
  <c r="AC170" i="20"/>
  <c r="AC168" i="20"/>
  <c r="AC167" i="20"/>
  <c r="AC166" i="20"/>
  <c r="AC165" i="20"/>
  <c r="AC164" i="20"/>
  <c r="AC163" i="20"/>
  <c r="AC162" i="20"/>
  <c r="AC161" i="20"/>
  <c r="AC160" i="20"/>
  <c r="AC159" i="20"/>
  <c r="AC158" i="20"/>
  <c r="AC157" i="20"/>
  <c r="AC156" i="20"/>
  <c r="AC155" i="20"/>
  <c r="AC154" i="20"/>
  <c r="AC153" i="20"/>
  <c r="AC152" i="20"/>
  <c r="AC151" i="20"/>
  <c r="AC150" i="20"/>
  <c r="AC149" i="20"/>
  <c r="AC148" i="20"/>
  <c r="AC147" i="20"/>
  <c r="AC146" i="20"/>
  <c r="AC145" i="20"/>
  <c r="AC144" i="20"/>
  <c r="AC143" i="20"/>
  <c r="AC142" i="20"/>
  <c r="AC141" i="20"/>
  <c r="AC140" i="20"/>
  <c r="AC139" i="20"/>
  <c r="AC133" i="20"/>
  <c r="AC132" i="20"/>
  <c r="AC131" i="20"/>
  <c r="AC130" i="20"/>
  <c r="AC129" i="20"/>
  <c r="AC128" i="20"/>
  <c r="AC126" i="20"/>
  <c r="AC125" i="20"/>
  <c r="AC124" i="20"/>
  <c r="AC123" i="20"/>
  <c r="AC122" i="20"/>
  <c r="AC121" i="20"/>
  <c r="AC120" i="20"/>
  <c r="AC119" i="20"/>
  <c r="AC118" i="20"/>
  <c r="AC114" i="20"/>
  <c r="AC113" i="20"/>
  <c r="AC112" i="20"/>
  <c r="AC111" i="20"/>
  <c r="AC110" i="20"/>
  <c r="AC109" i="20"/>
  <c r="AC108" i="20"/>
  <c r="AC107" i="20"/>
  <c r="AC106" i="20"/>
  <c r="AC105" i="20"/>
  <c r="AC104" i="20"/>
  <c r="AC103" i="20"/>
  <c r="AC102" i="20"/>
  <c r="AC101" i="20"/>
  <c r="AC100" i="20"/>
  <c r="AC99" i="20"/>
  <c r="AC98" i="20"/>
  <c r="AC97" i="20"/>
  <c r="AC96" i="20"/>
  <c r="AC95" i="20"/>
  <c r="AC94" i="20"/>
  <c r="AC93" i="20"/>
  <c r="AC92" i="20"/>
  <c r="AC91" i="20"/>
  <c r="AC90" i="20"/>
  <c r="AC89" i="20"/>
  <c r="AC88" i="20"/>
  <c r="AC87" i="20"/>
  <c r="AC86" i="20"/>
  <c r="AC85" i="20"/>
  <c r="AC84" i="20"/>
  <c r="AC83" i="20"/>
  <c r="AC82" i="20"/>
  <c r="AC81" i="20"/>
  <c r="AC80" i="20"/>
  <c r="AC79" i="20"/>
  <c r="AC78" i="20"/>
  <c r="AC77" i="20"/>
  <c r="AC76" i="20"/>
  <c r="AC75" i="20"/>
  <c r="AC74" i="20"/>
  <c r="AC73" i="20"/>
  <c r="AC72" i="20"/>
  <c r="AC71" i="20"/>
  <c r="AC70" i="20"/>
  <c r="AC69" i="20"/>
  <c r="AC68" i="20"/>
  <c r="AC67" i="20"/>
  <c r="AC66" i="20"/>
  <c r="AC65" i="20"/>
  <c r="AC64" i="20"/>
  <c r="AC63" i="20"/>
  <c r="AC62" i="20"/>
  <c r="AC61" i="20"/>
  <c r="AC60" i="20"/>
  <c r="AC59" i="20"/>
  <c r="AC58" i="20"/>
  <c r="AC57" i="20"/>
  <c r="AC56" i="20"/>
  <c r="AC55" i="20"/>
  <c r="AC54" i="20"/>
  <c r="AC53" i="20"/>
  <c r="AC52" i="20"/>
  <c r="AC51" i="20"/>
  <c r="AC50" i="20"/>
  <c r="AC49" i="20"/>
  <c r="AC48" i="20"/>
  <c r="AC47" i="20"/>
  <c r="AC46" i="20"/>
  <c r="AC45" i="20"/>
  <c r="AC44" i="20"/>
  <c r="AC43" i="20"/>
  <c r="AC42" i="20"/>
  <c r="AC41" i="20"/>
  <c r="AC40" i="20"/>
  <c r="AC39" i="20"/>
  <c r="AC38" i="20"/>
  <c r="AC37" i="20"/>
  <c r="AC36" i="20"/>
  <c r="AC35" i="20"/>
  <c r="AC34" i="20"/>
  <c r="AC33" i="20"/>
  <c r="AC32" i="20"/>
  <c r="AC31" i="20"/>
  <c r="AC30" i="20"/>
  <c r="AC29" i="20"/>
  <c r="AC28" i="20"/>
  <c r="AC27" i="20"/>
  <c r="AC26" i="20"/>
  <c r="AC25" i="20"/>
  <c r="AC24" i="20"/>
  <c r="AC23" i="20"/>
  <c r="AC22" i="20"/>
  <c r="AC21" i="20"/>
  <c r="AC20" i="20"/>
  <c r="AC19" i="20"/>
  <c r="AC18" i="20"/>
  <c r="AC17" i="20"/>
  <c r="AC16" i="20"/>
  <c r="AC15" i="20"/>
  <c r="AC14" i="20"/>
  <c r="AC13" i="20"/>
  <c r="AC12" i="20"/>
  <c r="AC11" i="20"/>
  <c r="AC169" i="20"/>
  <c r="O6" i="8"/>
  <c r="O5" i="8"/>
  <c r="O4" i="8"/>
  <c r="R116" i="20"/>
  <c r="R138" i="20"/>
  <c r="R127" i="20"/>
  <c r="R137" i="20"/>
  <c r="R115" i="20"/>
  <c r="R190" i="20"/>
  <c r="R189" i="20"/>
  <c r="R136" i="20"/>
  <c r="R135" i="20"/>
  <c r="R134" i="20"/>
  <c r="R188" i="20"/>
  <c r="R187" i="20"/>
  <c r="R186" i="20"/>
  <c r="R185" i="20"/>
  <c r="R184" i="20"/>
  <c r="R183" i="20"/>
  <c r="R182" i="20"/>
  <c r="R181" i="20"/>
  <c r="R180" i="20"/>
  <c r="R179" i="20"/>
  <c r="R178" i="20"/>
  <c r="R177" i="20"/>
  <c r="R176" i="20"/>
  <c r="R175" i="20"/>
  <c r="R174" i="20"/>
  <c r="R173" i="20"/>
  <c r="R172" i="20"/>
  <c r="R171" i="20"/>
  <c r="R170" i="20"/>
  <c r="R169" i="20"/>
  <c r="R168" i="20"/>
  <c r="R167" i="20"/>
  <c r="R166" i="20"/>
  <c r="R165" i="20"/>
  <c r="R164" i="20"/>
  <c r="R163" i="20"/>
  <c r="R160" i="20"/>
  <c r="R162" i="20"/>
  <c r="R161" i="20"/>
  <c r="R159" i="20"/>
  <c r="R150" i="20"/>
  <c r="R149" i="20"/>
  <c r="R148" i="20"/>
  <c r="R158" i="20"/>
  <c r="R157" i="20"/>
  <c r="R156" i="20"/>
  <c r="R154" i="20"/>
  <c r="R153" i="20"/>
  <c r="R152" i="20"/>
  <c r="R151" i="20"/>
  <c r="R147" i="20"/>
  <c r="R146" i="20"/>
  <c r="R145" i="20"/>
  <c r="R155" i="20"/>
  <c r="R144" i="20"/>
  <c r="R143" i="20"/>
  <c r="R142" i="20"/>
  <c r="R141" i="20"/>
  <c r="R140" i="20"/>
  <c r="R139" i="20"/>
  <c r="R133" i="20"/>
  <c r="R132" i="20"/>
  <c r="R131" i="20"/>
  <c r="R130" i="20"/>
  <c r="R129" i="20"/>
  <c r="R128" i="20"/>
  <c r="R126" i="20"/>
  <c r="R125" i="20"/>
  <c r="R124" i="20"/>
  <c r="R123" i="20"/>
  <c r="R122" i="20"/>
  <c r="R121" i="20"/>
  <c r="R120" i="20"/>
  <c r="R119" i="20"/>
  <c r="R118" i="20"/>
  <c r="R114" i="20"/>
  <c r="R113" i="20"/>
  <c r="R112" i="20"/>
  <c r="R111" i="20"/>
  <c r="R110" i="20"/>
  <c r="R109" i="20"/>
  <c r="R108" i="20"/>
  <c r="R107" i="20"/>
  <c r="R106" i="20"/>
  <c r="R105" i="20"/>
  <c r="R104" i="20"/>
  <c r="R103" i="20"/>
  <c r="R102" i="20"/>
  <c r="R101" i="20"/>
  <c r="R100" i="20"/>
  <c r="R99" i="20"/>
  <c r="R98" i="20"/>
  <c r="R97" i="20"/>
  <c r="R96" i="20"/>
  <c r="R95" i="20"/>
  <c r="R94" i="20"/>
  <c r="R93" i="20"/>
  <c r="R92" i="20"/>
  <c r="R91" i="20"/>
  <c r="R90" i="20"/>
  <c r="R89" i="20"/>
  <c r="R88" i="20"/>
  <c r="R87" i="20"/>
  <c r="R86" i="20"/>
  <c r="R85" i="20"/>
  <c r="R84" i="20"/>
  <c r="R83" i="20"/>
  <c r="R82" i="20"/>
  <c r="R81" i="20"/>
  <c r="R80" i="20"/>
  <c r="R79" i="20"/>
  <c r="R78" i="20"/>
  <c r="R77" i="20"/>
  <c r="R76" i="20"/>
  <c r="R75" i="20"/>
  <c r="R74" i="20"/>
  <c r="R73" i="20"/>
  <c r="R72" i="20"/>
  <c r="R71" i="20"/>
  <c r="R70" i="20"/>
  <c r="R69" i="20"/>
  <c r="R68" i="20"/>
  <c r="R67" i="20"/>
  <c r="R66" i="20"/>
  <c r="R65" i="20"/>
  <c r="R64" i="20"/>
  <c r="R63" i="20"/>
  <c r="R62" i="20"/>
  <c r="R61" i="20"/>
  <c r="R60" i="20"/>
  <c r="R59" i="20"/>
  <c r="R58" i="20"/>
  <c r="R57" i="20"/>
  <c r="R56" i="20"/>
  <c r="R55" i="20"/>
  <c r="R54" i="20"/>
  <c r="R53" i="20"/>
  <c r="R52" i="20"/>
  <c r="R51" i="20"/>
  <c r="R50" i="20"/>
  <c r="R49" i="20"/>
  <c r="R48" i="20"/>
  <c r="R47" i="20"/>
  <c r="R46" i="20"/>
  <c r="R45" i="20"/>
  <c r="R44" i="20"/>
  <c r="R43" i="20"/>
  <c r="R42" i="20"/>
  <c r="R41" i="20"/>
  <c r="R40" i="20"/>
  <c r="R39" i="20"/>
  <c r="R38" i="20"/>
  <c r="R37" i="20"/>
  <c r="R36" i="20"/>
  <c r="R35" i="20"/>
  <c r="R34" i="20"/>
  <c r="R33" i="20"/>
  <c r="R32" i="20"/>
  <c r="R31" i="20"/>
  <c r="R30" i="20"/>
  <c r="R29" i="20"/>
  <c r="R28" i="20"/>
  <c r="R27" i="20"/>
  <c r="R26" i="20"/>
  <c r="R25" i="20"/>
  <c r="R24" i="20"/>
  <c r="R23" i="20"/>
  <c r="R22" i="20"/>
  <c r="R21" i="20"/>
  <c r="R20" i="20"/>
  <c r="R19" i="20"/>
  <c r="R18" i="20"/>
  <c r="R17" i="20"/>
  <c r="R16" i="20"/>
  <c r="R15" i="20"/>
  <c r="R14" i="20"/>
  <c r="R13" i="20"/>
  <c r="R12" i="20"/>
  <c r="R11" i="20"/>
  <c r="F36" i="8"/>
  <c r="F35" i="8"/>
  <c r="F34" i="8"/>
  <c r="F33" i="8"/>
  <c r="F32" i="8"/>
  <c r="F31" i="8"/>
  <c r="F30" i="8"/>
  <c r="F29" i="8"/>
  <c r="F28" i="8"/>
  <c r="F27" i="8"/>
  <c r="F26" i="8"/>
  <c r="F25" i="8"/>
  <c r="F24" i="8"/>
  <c r="F23" i="8"/>
  <c r="F22" i="8"/>
  <c r="F21" i="8"/>
  <c r="F20" i="8"/>
  <c r="F19" i="8"/>
  <c r="F18" i="8"/>
  <c r="F17" i="8"/>
  <c r="F16" i="8"/>
  <c r="F15" i="8"/>
  <c r="F14" i="8"/>
  <c r="I34" i="8"/>
  <c r="I35" i="8" s="1"/>
  <c r="I32" i="8"/>
  <c r="I33" i="8" s="1"/>
  <c r="I28" i="8"/>
  <c r="I29" i="8" s="1"/>
  <c r="I30" i="8" s="1"/>
  <c r="I31" i="8" s="1"/>
  <c r="I24" i="8"/>
  <c r="I25" i="8" s="1"/>
  <c r="I26" i="8" s="1"/>
  <c r="I27" i="8" s="1"/>
  <c r="I20" i="8"/>
  <c r="I21" i="8" s="1"/>
  <c r="I22" i="8" s="1"/>
  <c r="I23" i="8" s="1"/>
  <c r="I17" i="8"/>
  <c r="I18" i="8" s="1"/>
  <c r="I19" i="8" s="1"/>
  <c r="I14" i="8"/>
  <c r="I15" i="8" s="1"/>
  <c r="I16" i="8" s="1"/>
  <c r="I36" i="8"/>
  <c r="H14" i="8"/>
  <c r="H15" i="8" s="1"/>
  <c r="H16" i="8" s="1"/>
  <c r="H17" i="8" s="1"/>
  <c r="H18" i="8" s="1"/>
  <c r="H19" i="8" s="1"/>
  <c r="H20" i="8" s="1"/>
  <c r="H21" i="8" s="1"/>
  <c r="H22" i="8" s="1"/>
  <c r="H23" i="8" s="1"/>
  <c r="H24" i="8" s="1"/>
  <c r="H25" i="8" s="1"/>
  <c r="H26" i="8" s="1"/>
  <c r="H27" i="8" s="1"/>
  <c r="H28" i="8" s="1"/>
  <c r="H29" i="8" s="1"/>
  <c r="H30" i="8" s="1"/>
  <c r="H31" i="8" s="1"/>
  <c r="H32" i="8" s="1"/>
  <c r="H33" i="8" s="1"/>
  <c r="H34" i="8" s="1"/>
  <c r="H35" i="8" s="1"/>
  <c r="H36" i="8"/>
  <c r="G14" i="8"/>
  <c r="G15" i="8" s="1"/>
  <c r="G16" i="8" s="1"/>
  <c r="G17" i="8" s="1"/>
  <c r="G18" i="8" s="1"/>
  <c r="G19" i="8" s="1"/>
  <c r="G20" i="8" s="1"/>
  <c r="G21" i="8" s="1"/>
  <c r="G22" i="8" s="1"/>
  <c r="G23" i="8" s="1"/>
  <c r="G24" i="8" s="1"/>
  <c r="G25" i="8" s="1"/>
  <c r="G26" i="8" s="1"/>
  <c r="G27" i="8" s="1"/>
  <c r="G28" i="8" s="1"/>
  <c r="G29" i="8" s="1"/>
  <c r="G30" i="8" s="1"/>
  <c r="G31" i="8" s="1"/>
  <c r="G32" i="8" s="1"/>
  <c r="G33" i="8" s="1"/>
  <c r="G34" i="8" s="1"/>
  <c r="G35" i="8" s="1"/>
  <c r="G36" i="8" s="1"/>
  <c r="D56" i="14"/>
  <c r="E56" i="14" s="1"/>
  <c r="D55" i="14"/>
  <c r="E55" i="14" s="1"/>
  <c r="D54" i="14"/>
  <c r="E54" i="14" s="1"/>
  <c r="D53" i="14"/>
  <c r="E53" i="14" s="1"/>
  <c r="D52" i="14"/>
  <c r="E52" i="14" s="1"/>
  <c r="D51" i="14"/>
  <c r="E51" i="14" s="1"/>
  <c r="D44" i="14"/>
  <c r="E44" i="14" s="1"/>
  <c r="D48" i="14"/>
  <c r="D47" i="14"/>
  <c r="D46" i="14"/>
  <c r="D45" i="14"/>
  <c r="AE37" i="20" l="1"/>
  <c r="AE116" i="20"/>
  <c r="AE183" i="20"/>
  <c r="AE64" i="20"/>
  <c r="AE185" i="20"/>
  <c r="AE190" i="20"/>
  <c r="AE139" i="20"/>
  <c r="AE22" i="20"/>
  <c r="AE128" i="20"/>
  <c r="J22" i="8"/>
  <c r="J30" i="8"/>
  <c r="J21" i="8"/>
  <c r="J15" i="8"/>
  <c r="J23" i="8"/>
  <c r="J31" i="8"/>
  <c r="J16" i="8"/>
  <c r="J24" i="8"/>
  <c r="J32" i="8"/>
  <c r="AB127" i="20" s="1"/>
  <c r="J17" i="8"/>
  <c r="J25" i="8"/>
  <c r="J33" i="8"/>
  <c r="J18" i="8"/>
  <c r="J26" i="8"/>
  <c r="J34" i="8"/>
  <c r="U116" i="20" s="1"/>
  <c r="V116" i="20" s="1"/>
  <c r="T116" i="20" s="1"/>
  <c r="J19" i="8"/>
  <c r="J27" i="8"/>
  <c r="J35" i="8"/>
  <c r="AB137" i="20" s="1"/>
  <c r="J29" i="8"/>
  <c r="J20" i="8"/>
  <c r="J28" i="8"/>
  <c r="J36" i="8"/>
  <c r="J14" i="8"/>
  <c r="U191" i="20" l="1"/>
  <c r="V191" i="20" s="1"/>
  <c r="T191" i="20" s="1"/>
  <c r="AB192" i="20"/>
  <c r="U193" i="20"/>
  <c r="U194" i="20"/>
  <c r="U192" i="20"/>
  <c r="U195" i="20"/>
  <c r="AB193" i="20"/>
  <c r="AB195" i="20"/>
  <c r="AB194" i="20"/>
  <c r="AB191" i="20"/>
  <c r="U117" i="20"/>
  <c r="V117" i="20" s="1"/>
  <c r="T117" i="20" s="1"/>
  <c r="AB117" i="20"/>
  <c r="AB116" i="20"/>
  <c r="AD116" i="20" s="1"/>
  <c r="AA116" i="20" s="1"/>
  <c r="AB138" i="20"/>
  <c r="U138" i="20"/>
  <c r="V138" i="20" s="1"/>
  <c r="T138" i="20" s="1"/>
  <c r="U127" i="20"/>
  <c r="V127" i="20" s="1"/>
  <c r="T127" i="20" s="1"/>
  <c r="U137" i="20"/>
  <c r="V137" i="20" s="1"/>
  <c r="T137" i="20" s="1"/>
  <c r="AB115" i="20"/>
  <c r="U189" i="20"/>
  <c r="U115" i="20"/>
  <c r="V115" i="20" s="1"/>
  <c r="T115" i="20" s="1"/>
  <c r="AB190" i="20"/>
  <c r="U190" i="20"/>
  <c r="AB189" i="20"/>
  <c r="U73" i="20"/>
  <c r="V73" i="20" s="1"/>
  <c r="T73" i="20" s="1"/>
  <c r="AB135" i="20"/>
  <c r="U134" i="20"/>
  <c r="V134" i="20" s="1"/>
  <c r="T134" i="20" s="1"/>
  <c r="AB136" i="20"/>
  <c r="U135" i="20"/>
  <c r="V135" i="20" s="1"/>
  <c r="T135" i="20" s="1"/>
  <c r="U136" i="20"/>
  <c r="V136" i="20" s="1"/>
  <c r="T136" i="20" s="1"/>
  <c r="AB134" i="20"/>
  <c r="U124" i="20"/>
  <c r="V124" i="20" s="1"/>
  <c r="T124" i="20" s="1"/>
  <c r="U33" i="20"/>
  <c r="V33" i="20" s="1"/>
  <c r="T33" i="20" s="1"/>
  <c r="U17" i="20"/>
  <c r="V17" i="20" s="1"/>
  <c r="T17" i="20" s="1"/>
  <c r="U110" i="20"/>
  <c r="V110" i="20" s="1"/>
  <c r="T110" i="20" s="1"/>
  <c r="U102" i="20"/>
  <c r="V102" i="20" s="1"/>
  <c r="T102" i="20" s="1"/>
  <c r="U64" i="20"/>
  <c r="V64" i="20" s="1"/>
  <c r="T64" i="20" s="1"/>
  <c r="U84" i="20"/>
  <c r="V84" i="20" s="1"/>
  <c r="T84" i="20" s="1"/>
  <c r="U85" i="20"/>
  <c r="V85" i="20" s="1"/>
  <c r="T85" i="20" s="1"/>
  <c r="U77" i="20"/>
  <c r="V77" i="20" s="1"/>
  <c r="T77" i="20" s="1"/>
  <c r="U37" i="20"/>
  <c r="V37" i="20" s="1"/>
  <c r="T37" i="20" s="1"/>
  <c r="U21" i="20"/>
  <c r="V21" i="20" s="1"/>
  <c r="T21" i="20" s="1"/>
  <c r="U100" i="20"/>
  <c r="V100" i="20" s="1"/>
  <c r="T100" i="20" s="1"/>
  <c r="U114" i="20"/>
  <c r="V114" i="20" s="1"/>
  <c r="T114" i="20" s="1"/>
  <c r="U66" i="20"/>
  <c r="V66" i="20" s="1"/>
  <c r="T66" i="20" s="1"/>
  <c r="U111" i="20"/>
  <c r="V111" i="20" s="1"/>
  <c r="T111" i="20" s="1"/>
  <c r="U103" i="20"/>
  <c r="V103" i="20" s="1"/>
  <c r="T103" i="20" s="1"/>
  <c r="U23" i="20"/>
  <c r="V23" i="20" s="1"/>
  <c r="T23" i="20" s="1"/>
  <c r="U20" i="20"/>
  <c r="V20" i="20" s="1"/>
  <c r="T20" i="20" s="1"/>
  <c r="U70" i="20"/>
  <c r="V70" i="20" s="1"/>
  <c r="T70" i="20" s="1"/>
  <c r="U46" i="20"/>
  <c r="V46" i="20" s="1"/>
  <c r="T46" i="20" s="1"/>
  <c r="U99" i="20"/>
  <c r="V99" i="20" s="1"/>
  <c r="T99" i="20" s="1"/>
  <c r="U43" i="20"/>
  <c r="V43" i="20" s="1"/>
  <c r="T43" i="20" s="1"/>
  <c r="U40" i="20"/>
  <c r="V40" i="20" s="1"/>
  <c r="T40" i="20" s="1"/>
  <c r="U32" i="20"/>
  <c r="V32" i="20" s="1"/>
  <c r="T32" i="20" s="1"/>
  <c r="U16" i="20"/>
  <c r="V16" i="20" s="1"/>
  <c r="T16" i="20" s="1"/>
  <c r="U53" i="20"/>
  <c r="V53" i="20" s="1"/>
  <c r="T53" i="20" s="1"/>
  <c r="U63" i="20"/>
  <c r="V63" i="20" s="1"/>
  <c r="T63" i="20" s="1"/>
  <c r="U55" i="20"/>
  <c r="V55" i="20" s="1"/>
  <c r="T55" i="20" s="1"/>
  <c r="U39" i="20"/>
  <c r="V39" i="20" s="1"/>
  <c r="T39" i="20" s="1"/>
  <c r="U15" i="20"/>
  <c r="V15" i="20" s="1"/>
  <c r="T15" i="20" s="1"/>
  <c r="U133" i="20"/>
  <c r="V133" i="20" s="1"/>
  <c r="T133" i="20" s="1"/>
  <c r="U62" i="20"/>
  <c r="V62" i="20" s="1"/>
  <c r="T62" i="20" s="1"/>
  <c r="U91" i="20"/>
  <c r="V91" i="20" s="1"/>
  <c r="T91" i="20" s="1"/>
  <c r="U50" i="20"/>
  <c r="V50" i="20" s="1"/>
  <c r="T50" i="20" s="1"/>
  <c r="U60" i="20"/>
  <c r="V60" i="20" s="1"/>
  <c r="T60" i="20" s="1"/>
  <c r="U122" i="20"/>
  <c r="V122" i="20" s="1"/>
  <c r="T122" i="20" s="1"/>
  <c r="U185" i="20"/>
  <c r="U177" i="20"/>
  <c r="U169" i="20"/>
  <c r="U162" i="20"/>
  <c r="U154" i="20"/>
  <c r="U146" i="20"/>
  <c r="U182" i="20"/>
  <c r="U174" i="20"/>
  <c r="U166" i="20"/>
  <c r="U159" i="20"/>
  <c r="U151" i="20"/>
  <c r="U143" i="20"/>
  <c r="U187" i="20"/>
  <c r="U179" i="20"/>
  <c r="U171" i="20"/>
  <c r="U156" i="20"/>
  <c r="U148" i="20"/>
  <c r="U140" i="20"/>
  <c r="U188" i="20"/>
  <c r="U184" i="20"/>
  <c r="U176" i="20"/>
  <c r="U168" i="20"/>
  <c r="U161" i="20"/>
  <c r="U153" i="20"/>
  <c r="U145" i="20"/>
  <c r="U181" i="20"/>
  <c r="U173" i="20"/>
  <c r="U165" i="20"/>
  <c r="U158" i="20"/>
  <c r="U150" i="20"/>
  <c r="U142" i="20"/>
  <c r="U180" i="20"/>
  <c r="U157" i="20"/>
  <c r="U186" i="20"/>
  <c r="U178" i="20"/>
  <c r="U170" i="20"/>
  <c r="U163" i="20"/>
  <c r="U155" i="20"/>
  <c r="U147" i="20"/>
  <c r="U139" i="20"/>
  <c r="U164" i="20"/>
  <c r="U141" i="20"/>
  <c r="U183" i="20"/>
  <c r="U175" i="20"/>
  <c r="U167" i="20"/>
  <c r="U160" i="20"/>
  <c r="U152" i="20"/>
  <c r="U144" i="20"/>
  <c r="U172" i="20"/>
  <c r="U149" i="20"/>
  <c r="U118" i="20"/>
  <c r="V118" i="20" s="1"/>
  <c r="T118" i="20" s="1"/>
  <c r="U67" i="20"/>
  <c r="V67" i="20" s="1"/>
  <c r="T67" i="20" s="1"/>
  <c r="U69" i="20"/>
  <c r="V69" i="20" s="1"/>
  <c r="T69" i="20" s="1"/>
  <c r="U74" i="20"/>
  <c r="V74" i="20" s="1"/>
  <c r="T74" i="20" s="1"/>
  <c r="U81" i="20"/>
  <c r="V81" i="20" s="1"/>
  <c r="T81" i="20" s="1"/>
  <c r="U51" i="20"/>
  <c r="V51" i="20" s="1"/>
  <c r="T51" i="20" s="1"/>
  <c r="U112" i="20"/>
  <c r="V112" i="20" s="1"/>
  <c r="T112" i="20" s="1"/>
  <c r="U96" i="20"/>
  <c r="V96" i="20" s="1"/>
  <c r="T96" i="20" s="1"/>
  <c r="U80" i="20"/>
  <c r="V80" i="20" s="1"/>
  <c r="T80" i="20" s="1"/>
  <c r="U109" i="20"/>
  <c r="V109" i="20" s="1"/>
  <c r="T109" i="20" s="1"/>
  <c r="U12" i="20"/>
  <c r="V12" i="20" s="1"/>
  <c r="T12" i="20" s="1"/>
  <c r="U79" i="20"/>
  <c r="V79" i="20" s="1"/>
  <c r="T79" i="20" s="1"/>
  <c r="U38" i="20"/>
  <c r="V38" i="20" s="1"/>
  <c r="T38" i="20" s="1"/>
  <c r="U19" i="20"/>
  <c r="V19" i="20" s="1"/>
  <c r="T19" i="20" s="1"/>
  <c r="U72" i="20"/>
  <c r="V72" i="20" s="1"/>
  <c r="T72" i="20" s="1"/>
  <c r="U95" i="20"/>
  <c r="V95" i="20" s="1"/>
  <c r="T95" i="20" s="1"/>
  <c r="U71" i="20"/>
  <c r="V71" i="20" s="1"/>
  <c r="T71" i="20" s="1"/>
  <c r="U113" i="20"/>
  <c r="V113" i="20" s="1"/>
  <c r="T113" i="20" s="1"/>
  <c r="U97" i="20"/>
  <c r="V97" i="20" s="1"/>
  <c r="T97" i="20" s="1"/>
  <c r="U78" i="20"/>
  <c r="V78" i="20" s="1"/>
  <c r="T78" i="20" s="1"/>
  <c r="U75" i="20"/>
  <c r="V75" i="20" s="1"/>
  <c r="T75" i="20" s="1"/>
  <c r="U88" i="20"/>
  <c r="V88" i="20" s="1"/>
  <c r="T88" i="20" s="1"/>
  <c r="U119" i="20"/>
  <c r="V119" i="20" s="1"/>
  <c r="T119" i="20" s="1"/>
  <c r="U41" i="20"/>
  <c r="V41" i="20" s="1"/>
  <c r="T41" i="20" s="1"/>
  <c r="U30" i="20"/>
  <c r="V30" i="20" s="1"/>
  <c r="T30" i="20" s="1"/>
  <c r="U29" i="20"/>
  <c r="V29" i="20" s="1"/>
  <c r="T29" i="20" s="1"/>
  <c r="U31" i="20"/>
  <c r="V31" i="20" s="1"/>
  <c r="T31" i="20" s="1"/>
  <c r="U14" i="20"/>
  <c r="V14" i="20" s="1"/>
  <c r="T14" i="20" s="1"/>
  <c r="U13" i="20"/>
  <c r="V13" i="20" s="1"/>
  <c r="T13" i="20" s="1"/>
  <c r="U128" i="20"/>
  <c r="V128" i="20" s="1"/>
  <c r="T128" i="20" s="1"/>
  <c r="U92" i="20"/>
  <c r="V92" i="20" s="1"/>
  <c r="T92" i="20" s="1"/>
  <c r="U132" i="20"/>
  <c r="V132" i="20" s="1"/>
  <c r="T132" i="20" s="1"/>
  <c r="U123" i="20"/>
  <c r="V123" i="20" s="1"/>
  <c r="T123" i="20" s="1"/>
  <c r="U45" i="20"/>
  <c r="V45" i="20" s="1"/>
  <c r="T45" i="20" s="1"/>
  <c r="U98" i="20"/>
  <c r="V98" i="20" s="1"/>
  <c r="T98" i="20" s="1"/>
  <c r="U18" i="20"/>
  <c r="V18" i="20" s="1"/>
  <c r="T18" i="20" s="1"/>
  <c r="U52" i="20"/>
  <c r="V52" i="20" s="1"/>
  <c r="T52" i="20" s="1"/>
  <c r="U121" i="20"/>
  <c r="V121" i="20" s="1"/>
  <c r="T121" i="20" s="1"/>
  <c r="U48" i="20"/>
  <c r="V48" i="20" s="1"/>
  <c r="T48" i="20" s="1"/>
  <c r="U105" i="20"/>
  <c r="V105" i="20" s="1"/>
  <c r="T105" i="20" s="1"/>
  <c r="U89" i="20"/>
  <c r="V89" i="20" s="1"/>
  <c r="T89" i="20" s="1"/>
  <c r="U49" i="20"/>
  <c r="V49" i="20" s="1"/>
  <c r="T49" i="20" s="1"/>
  <c r="U130" i="20"/>
  <c r="V130" i="20" s="1"/>
  <c r="T130" i="20" s="1"/>
  <c r="U94" i="20"/>
  <c r="V94" i="20" s="1"/>
  <c r="T94" i="20" s="1"/>
  <c r="U54" i="20"/>
  <c r="V54" i="20" s="1"/>
  <c r="T54" i="20" s="1"/>
  <c r="U126" i="20"/>
  <c r="V126" i="20" s="1"/>
  <c r="T126" i="20" s="1"/>
  <c r="U104" i="20"/>
  <c r="V104" i="20" s="1"/>
  <c r="T104" i="20" s="1"/>
  <c r="U129" i="20"/>
  <c r="V129" i="20" s="1"/>
  <c r="T129" i="20" s="1"/>
  <c r="U120" i="20"/>
  <c r="V120" i="20" s="1"/>
  <c r="T120" i="20" s="1"/>
  <c r="U61" i="20"/>
  <c r="V61" i="20" s="1"/>
  <c r="T61" i="20" s="1"/>
  <c r="U125" i="20"/>
  <c r="V125" i="20" s="1"/>
  <c r="T125" i="20" s="1"/>
  <c r="U82" i="20"/>
  <c r="V82" i="20" s="1"/>
  <c r="T82" i="20" s="1"/>
  <c r="U108" i="20"/>
  <c r="V108" i="20" s="1"/>
  <c r="T108" i="20" s="1"/>
  <c r="U131" i="20"/>
  <c r="V131" i="20" s="1"/>
  <c r="T131" i="20" s="1"/>
  <c r="U47" i="20"/>
  <c r="V47" i="20" s="1"/>
  <c r="T47" i="20" s="1"/>
  <c r="U36" i="20"/>
  <c r="V36" i="20" s="1"/>
  <c r="T36" i="20" s="1"/>
  <c r="U101" i="20"/>
  <c r="V101" i="20" s="1"/>
  <c r="T101" i="20" s="1"/>
  <c r="U90" i="20"/>
  <c r="V90" i="20" s="1"/>
  <c r="T90" i="20" s="1"/>
  <c r="U42" i="20"/>
  <c r="V42" i="20" s="1"/>
  <c r="T42" i="20" s="1"/>
  <c r="U76" i="20"/>
  <c r="V76" i="20" s="1"/>
  <c r="T76" i="20" s="1"/>
  <c r="U57" i="20"/>
  <c r="V57" i="20" s="1"/>
  <c r="T57" i="20" s="1"/>
  <c r="U22" i="20"/>
  <c r="V22" i="20" s="1"/>
  <c r="T22" i="20" s="1"/>
  <c r="U107" i="20"/>
  <c r="V107" i="20" s="1"/>
  <c r="T107" i="20" s="1"/>
  <c r="U35" i="20"/>
  <c r="V35" i="20" s="1"/>
  <c r="T35" i="20" s="1"/>
  <c r="U56" i="20"/>
  <c r="V56" i="20" s="1"/>
  <c r="T56" i="20" s="1"/>
  <c r="U58" i="20"/>
  <c r="V58" i="20" s="1"/>
  <c r="T58" i="20" s="1"/>
  <c r="U34" i="20"/>
  <c r="V34" i="20" s="1"/>
  <c r="T34" i="20" s="1"/>
  <c r="U87" i="20"/>
  <c r="V87" i="20" s="1"/>
  <c r="T87" i="20" s="1"/>
  <c r="U65" i="20"/>
  <c r="V65" i="20" s="1"/>
  <c r="T65" i="20" s="1"/>
  <c r="U25" i="20"/>
  <c r="V25" i="20" s="1"/>
  <c r="T25" i="20" s="1"/>
  <c r="U86" i="20"/>
  <c r="V86" i="20" s="1"/>
  <c r="T86" i="20" s="1"/>
  <c r="U68" i="20"/>
  <c r="V68" i="20" s="1"/>
  <c r="T68" i="20" s="1"/>
  <c r="U28" i="20"/>
  <c r="V28" i="20" s="1"/>
  <c r="T28" i="20" s="1"/>
  <c r="U83" i="20"/>
  <c r="V83" i="20" s="1"/>
  <c r="T83" i="20" s="1"/>
  <c r="U59" i="20"/>
  <c r="V59" i="20" s="1"/>
  <c r="T59" i="20" s="1"/>
  <c r="U27" i="20"/>
  <c r="V27" i="20" s="1"/>
  <c r="T27" i="20" s="1"/>
  <c r="U24" i="20"/>
  <c r="V24" i="20" s="1"/>
  <c r="T24" i="20" s="1"/>
  <c r="U93" i="20"/>
  <c r="V93" i="20" s="1"/>
  <c r="T93" i="20" s="1"/>
  <c r="U44" i="20"/>
  <c r="V44" i="20" s="1"/>
  <c r="T44" i="20" s="1"/>
  <c r="U106" i="20"/>
  <c r="V106" i="20" s="1"/>
  <c r="T106" i="20" s="1"/>
  <c r="U26" i="20"/>
  <c r="V26" i="20" s="1"/>
  <c r="T26" i="20" s="1"/>
  <c r="AB42" i="20"/>
  <c r="AB36" i="20"/>
  <c r="AB101" i="20"/>
  <c r="AB90" i="20"/>
  <c r="AB76" i="20"/>
  <c r="AB107" i="20"/>
  <c r="AB35" i="20"/>
  <c r="AB56" i="20"/>
  <c r="AB58" i="20"/>
  <c r="AB34" i="20"/>
  <c r="AB57" i="20"/>
  <c r="AB22" i="20"/>
  <c r="AB87" i="20"/>
  <c r="AB65" i="20"/>
  <c r="AB86" i="20"/>
  <c r="AB83" i="20"/>
  <c r="AB59" i="20"/>
  <c r="AB27" i="20"/>
  <c r="AB24" i="20"/>
  <c r="AB26" i="20"/>
  <c r="AB44" i="20"/>
  <c r="AB28" i="20"/>
  <c r="AB25" i="20"/>
  <c r="AB93" i="20"/>
  <c r="AB106" i="20"/>
  <c r="AB68" i="20"/>
  <c r="AB185" i="20"/>
  <c r="AB177" i="20"/>
  <c r="AB169" i="20"/>
  <c r="AD169" i="20" s="1"/>
  <c r="AA169" i="20" s="1"/>
  <c r="AB162" i="20"/>
  <c r="AB154" i="20"/>
  <c r="AB146" i="20"/>
  <c r="AB182" i="20"/>
  <c r="AB174" i="20"/>
  <c r="AD174" i="20" s="1"/>
  <c r="AA174" i="20" s="1"/>
  <c r="AB166" i="20"/>
  <c r="AB159" i="20"/>
  <c r="AB151" i="20"/>
  <c r="AD151" i="20" s="1"/>
  <c r="AA151" i="20" s="1"/>
  <c r="AB143" i="20"/>
  <c r="AD143" i="20" s="1"/>
  <c r="AA143" i="20" s="1"/>
  <c r="AB187" i="20"/>
  <c r="AB179" i="20"/>
  <c r="AB171" i="20"/>
  <c r="AB156" i="20"/>
  <c r="AB148" i="20"/>
  <c r="AB140" i="20"/>
  <c r="AD140" i="20" s="1"/>
  <c r="AA140" i="20" s="1"/>
  <c r="AB184" i="20"/>
  <c r="AB176" i="20"/>
  <c r="AB168" i="20"/>
  <c r="AB161" i="20"/>
  <c r="AB153" i="20"/>
  <c r="AD153" i="20" s="1"/>
  <c r="AA153" i="20" s="1"/>
  <c r="AB145" i="20"/>
  <c r="AB181" i="20"/>
  <c r="AB173" i="20"/>
  <c r="AD173" i="20" s="1"/>
  <c r="AA173" i="20" s="1"/>
  <c r="AB165" i="20"/>
  <c r="AB158" i="20"/>
  <c r="AB150" i="20"/>
  <c r="AB142" i="20"/>
  <c r="AD142" i="20" s="1"/>
  <c r="AA142" i="20" s="1"/>
  <c r="AB186" i="20"/>
  <c r="AB178" i="20"/>
  <c r="AB170" i="20"/>
  <c r="AD170" i="20" s="1"/>
  <c r="AA170" i="20" s="1"/>
  <c r="AB163" i="20"/>
  <c r="AB155" i="20"/>
  <c r="AD155" i="20" s="1"/>
  <c r="AA155" i="20" s="1"/>
  <c r="AB147" i="20"/>
  <c r="AB139" i="20"/>
  <c r="AB183" i="20"/>
  <c r="AB175" i="20"/>
  <c r="AB167" i="20"/>
  <c r="AB160" i="20"/>
  <c r="AB152" i="20"/>
  <c r="AD152" i="20" s="1"/>
  <c r="AA152" i="20" s="1"/>
  <c r="AB144" i="20"/>
  <c r="AD144" i="20" s="1"/>
  <c r="AA144" i="20" s="1"/>
  <c r="AB188" i="20"/>
  <c r="AB180" i="20"/>
  <c r="AB172" i="20"/>
  <c r="AD172" i="20" s="1"/>
  <c r="AA172" i="20" s="1"/>
  <c r="AB164" i="20"/>
  <c r="AD164" i="20" s="1"/>
  <c r="AA164" i="20" s="1"/>
  <c r="AB157" i="20"/>
  <c r="AB149" i="20"/>
  <c r="AB141" i="20"/>
  <c r="AD141" i="20" s="1"/>
  <c r="AA141" i="20" s="1"/>
  <c r="AB118" i="20"/>
  <c r="AB67" i="20"/>
  <c r="AB69" i="20"/>
  <c r="AD69" i="20" s="1"/>
  <c r="AA69" i="20" s="1"/>
  <c r="AB74" i="20"/>
  <c r="AD74" i="20" s="1"/>
  <c r="AA74" i="20" s="1"/>
  <c r="AB81" i="20"/>
  <c r="AB51" i="20"/>
  <c r="AB12" i="20"/>
  <c r="AB112" i="20"/>
  <c r="AB96" i="20"/>
  <c r="AB80" i="20"/>
  <c r="AB109" i="20"/>
  <c r="AB79" i="20"/>
  <c r="AB38" i="20"/>
  <c r="AB19" i="20"/>
  <c r="AB72" i="20"/>
  <c r="AB95" i="20"/>
  <c r="AB71" i="20"/>
  <c r="AB105" i="20"/>
  <c r="AD105" i="20" s="1"/>
  <c r="AA105" i="20" s="1"/>
  <c r="AB89" i="20"/>
  <c r="AB130" i="20"/>
  <c r="AB94" i="20"/>
  <c r="AB126" i="20"/>
  <c r="AB61" i="20"/>
  <c r="AB47" i="20"/>
  <c r="AB49" i="20"/>
  <c r="AB54" i="20"/>
  <c r="AB104" i="20"/>
  <c r="AD104" i="20" s="1"/>
  <c r="AA104" i="20" s="1"/>
  <c r="AB129" i="20"/>
  <c r="AB120" i="20"/>
  <c r="AB125" i="20"/>
  <c r="AB82" i="20"/>
  <c r="AD82" i="20" s="1"/>
  <c r="AA82" i="20" s="1"/>
  <c r="AB131" i="20"/>
  <c r="AB108" i="20"/>
  <c r="AB113" i="20"/>
  <c r="AB97" i="20"/>
  <c r="AB78" i="20"/>
  <c r="AB75" i="20"/>
  <c r="AB88" i="20"/>
  <c r="AB119" i="20"/>
  <c r="AB29" i="20"/>
  <c r="AB31" i="20"/>
  <c r="AB41" i="20"/>
  <c r="AB30" i="20"/>
  <c r="AB14" i="20"/>
  <c r="AB13" i="20"/>
  <c r="AB124" i="20"/>
  <c r="AB110" i="20"/>
  <c r="AB102" i="20"/>
  <c r="AB37" i="20"/>
  <c r="AB21" i="20"/>
  <c r="AB23" i="20"/>
  <c r="AB20" i="20"/>
  <c r="AB33" i="20"/>
  <c r="AB17" i="20"/>
  <c r="AB64" i="20"/>
  <c r="AB85" i="20"/>
  <c r="AB77" i="20"/>
  <c r="AB114" i="20"/>
  <c r="AB66" i="20"/>
  <c r="AB111" i="20"/>
  <c r="AB103" i="20"/>
  <c r="AB100" i="20"/>
  <c r="AB84" i="20"/>
  <c r="AB70" i="20"/>
  <c r="AB99" i="20"/>
  <c r="AB43" i="20"/>
  <c r="AB40" i="20"/>
  <c r="AB32" i="20"/>
  <c r="AB16" i="20"/>
  <c r="AB53" i="20"/>
  <c r="AB55" i="20"/>
  <c r="AB39" i="20"/>
  <c r="AB15" i="20"/>
  <c r="AB46" i="20"/>
  <c r="AB63" i="20"/>
  <c r="AB133" i="20"/>
  <c r="AB91" i="20"/>
  <c r="AD91" i="20" s="1"/>
  <c r="AA91" i="20" s="1"/>
  <c r="AB50" i="20"/>
  <c r="AD50" i="20" s="1"/>
  <c r="AA50" i="20" s="1"/>
  <c r="AB60" i="20"/>
  <c r="AB62" i="20"/>
  <c r="AB122" i="20"/>
  <c r="AB73" i="20"/>
  <c r="AB45" i="20"/>
  <c r="AB18" i="20"/>
  <c r="AB52" i="20"/>
  <c r="AB132" i="20"/>
  <c r="AB123" i="20"/>
  <c r="AB98" i="20"/>
  <c r="AB128" i="20"/>
  <c r="AB92" i="20"/>
  <c r="AB121" i="20"/>
  <c r="AB48" i="20"/>
  <c r="AB11" i="20"/>
  <c r="U11" i="20"/>
  <c r="V11" i="20" s="1"/>
  <c r="T11" i="2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G47" authorId="0" shapeId="0" xr:uid="{5A1CA360-0168-4DDA-A0A4-593570275D34}">
      <text>
        <r>
          <rPr>
            <sz val="9"/>
            <color indexed="81"/>
            <rFont val="MS P ゴシック"/>
            <family val="3"/>
            <charset val="128"/>
          </rPr>
          <t xml:space="preserve">【退避】copy "%USERPROFILE%\AppData\Local\TresGrep\TresGrep.exe_Url_o1daaqk3h25533o51axidnnzwhjzviq5\1.20.2019.1214\user.config" "G:\マイドライブ\100_programs\120_setting\TresGrep\user.config"
【復帰】copy "G:\マイドライブ\100_programs\120_setting\TresGrep\user.config" "%USERPROFILE%\AppData\Local\TresGrep\TresGrep.exe_Url_o1daaqk3h25533o51axidnnzwhjzviq5\1.20.2019.1214\user.config"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L8" authorId="0" shapeId="0" xr:uid="{0E73B2B7-DB8E-4A52-AE36-012FACCD0F32}">
      <text>
        <r>
          <rPr>
            <sz val="9"/>
            <color indexed="81"/>
            <rFont val="MS P ゴシック"/>
            <family val="3"/>
            <charset val="128"/>
          </rPr>
          <t>ファイル数は最大46個まで</t>
        </r>
      </text>
    </comment>
    <comment ref="J9" authorId="0" shapeId="0" xr:uid="{A8EB2865-378A-4097-B627-D02B3E78B699}">
      <text>
        <r>
          <rPr>
            <sz val="9"/>
            <color indexed="81"/>
            <rFont val="MS P ゴシック"/>
            <family val="3"/>
            <charset val="128"/>
          </rPr>
          <t>プログラムにアクセスするためのキー文字列
（e.g. TeraTermWsl2 → ttw）</t>
        </r>
      </text>
    </comment>
    <comment ref="K9" authorId="0" shapeId="0" xr:uid="{7D0D2B11-CA86-4B4D-80F3-653BFEB295BD}">
      <text>
        <r>
          <rPr>
            <sz val="9"/>
            <color indexed="81"/>
            <rFont val="MS P ゴシック"/>
            <family val="3"/>
            <charset val="128"/>
          </rPr>
          <t>プログラムにアクセスするためのキー文字列
（e.g. TeraTermWsl2 → ttw）</t>
        </r>
      </text>
    </comment>
    <comment ref="M9" authorId="0" shapeId="0" xr:uid="{B8AE7634-476E-4B6C-8166-3E26B3EA9DA0}">
      <text>
        <r>
          <rPr>
            <sz val="9"/>
            <color indexed="81"/>
            <rFont val="MS P ゴシック"/>
            <family val="3"/>
            <charset val="128"/>
          </rPr>
          <t>「送る」上で指定できるホットキー
（e.g. Winmerge (&amp;W)）</t>
        </r>
      </text>
    </comment>
    <comment ref="E16" authorId="0" shapeId="0" xr:uid="{32DA636E-5671-4837-B60B-AD88E72BA700}">
      <text>
        <r>
          <rPr>
            <sz val="9"/>
            <color indexed="81"/>
            <rFont val="MS P ゴシック"/>
            <family val="3"/>
            <charset val="128"/>
          </rPr>
          <t>設定ファイル保存先指定用</t>
        </r>
      </text>
    </comment>
    <comment ref="E85" authorId="0" shapeId="0" xr:uid="{03170B52-E078-4295-A728-65B66651FB28}">
      <text>
        <r>
          <rPr>
            <sz val="9"/>
            <color indexed="81"/>
            <rFont val="MS P ゴシック"/>
            <family val="3"/>
            <charset val="128"/>
          </rPr>
          <t>設定ファイル保存先指定用</t>
        </r>
      </text>
    </comment>
    <comment ref="E137" authorId="0" shapeId="0" xr:uid="{4C93F09A-40AC-41BB-9DAE-6C149CF1E2EE}">
      <text>
        <r>
          <rPr>
            <sz val="9"/>
            <color indexed="81"/>
            <rFont val="MS P ゴシック"/>
            <family val="3"/>
            <charset val="128"/>
          </rPr>
          <t>初期ディレクトリ指定用</t>
        </r>
      </text>
    </comment>
    <comment ref="D138" authorId="0" shapeId="0" xr:uid="{29535578-1AD5-4AA4-8C7E-B9B08032B313}">
      <text>
        <r>
          <rPr>
            <sz val="9"/>
            <color indexed="81"/>
            <rFont val="MS P ゴシック"/>
            <family val="3"/>
            <charset val="128"/>
          </rPr>
          <t>初期ディレクトリ指定用</t>
        </r>
      </text>
    </comment>
    <comment ref="J176" authorId="0" shapeId="0" xr:uid="{43599851-4CD4-47C7-9140-5CEACB3348C9}">
      <text>
        <r>
          <rPr>
            <sz val="9"/>
            <color indexed="81"/>
            <rFont val="MS P ゴシック"/>
            <family val="3"/>
            <charset val="128"/>
          </rPr>
          <t>「ConnectWSL2withTeraTerm.vbs」でまとめて行う</t>
        </r>
      </text>
    </comment>
    <comment ref="J178" authorId="0" shapeId="0" xr:uid="{2D07A148-9B37-4407-977A-36F9D8D46C29}">
      <text>
        <r>
          <rPr>
            <sz val="9"/>
            <color indexed="81"/>
            <rFont val="MS P ゴシック"/>
            <family val="3"/>
            <charset val="128"/>
          </rPr>
          <t>「ConnectWSL2withTeraTerm.vbs」でまとめて行う</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F17" authorId="0" shapeId="0" xr:uid="{CEB44DC0-AC85-4744-B7F9-D48CA16897C0}">
      <text>
        <r>
          <rPr>
            <sz val="9"/>
            <color indexed="81"/>
            <rFont val="MS P ゴシック"/>
            <family val="3"/>
            <charset val="128"/>
          </rPr>
          <t>シンボリックリンクでは利用できないため、
C:\codes\vba\word\AddIns\_update.vbs
を使って都度指示先パスのアドインから更新する。</t>
        </r>
      </text>
    </comment>
    <comment ref="F50" authorId="0" shapeId="0" xr:uid="{0DBB8378-4701-41D5-9B6A-384715CE5EE1}">
      <text>
        <r>
          <rPr>
            <sz val="9"/>
            <color indexed="81"/>
            <rFont val="MS P ゴシック"/>
            <family val="3"/>
            <charset val="128"/>
          </rPr>
          <t>設定ファイル格納先ディレクトリをシンボリックリンクにすると、設定保存に失敗する。
別ボリュームなので、ハードリンクの設定もできない。
そのため、都度Gドライブから設定をコピーする。</t>
        </r>
      </text>
    </comment>
    <comment ref="F51" authorId="0" shapeId="0" xr:uid="{A3F327E6-E30E-487A-98E1-22E306E3136F}">
      <text>
        <r>
          <rPr>
            <sz val="9"/>
            <color indexed="81"/>
            <rFont val="MS P ゴシック"/>
            <family val="3"/>
            <charset val="128"/>
          </rPr>
          <t>設定ファイル自体をシンボリックリンクにすると、設定保存に失敗する。
別ボリュームなので、ハードリンクの設定もできない。
そのため、都度Gドライブから設定をコピーする</t>
        </r>
      </text>
    </comment>
    <comment ref="B53" authorId="0" shapeId="0" xr:uid="{0A7E6EF2-EFEF-4EF0-ABF4-C55F2C8CAFDD}">
      <text>
        <r>
          <rPr>
            <sz val="9"/>
            <color indexed="81"/>
            <rFont val="MS P ゴシック"/>
            <family val="3"/>
            <charset val="128"/>
          </rPr>
          <t>タブの内容が頻繁に変わるため、codes配下ではなくGドライブで管理する。</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E20" authorId="0" shapeId="0" xr:uid="{90780759-BCA4-4457-9529-429C57946DFA}">
      <text>
        <r>
          <rPr>
            <sz val="9"/>
            <color indexed="81"/>
            <rFont val="MS P ゴシック"/>
            <family val="3"/>
            <charset val="128"/>
          </rPr>
          <t>インストール済み</t>
        </r>
      </text>
    </comment>
    <comment ref="D68" authorId="0" shapeId="0" xr:uid="{68E78246-D12C-4EB5-881E-10BB0ACA579F}">
      <text>
        <r>
          <rPr>
            <b/>
            <sz val="9"/>
            <color indexed="81"/>
            <rFont val="MS P ゴシック"/>
            <family val="3"/>
            <charset val="128"/>
          </rPr>
          <t>例）
26 09 * * * /home/endo/_backup_files.sh</t>
        </r>
      </text>
    </comment>
    <comment ref="E68" authorId="0" shapeId="0" xr:uid="{269FF417-43E8-4231-AE8A-2A4B3C16584E}">
      <text>
        <r>
          <rPr>
            <b/>
            <sz val="9"/>
            <color indexed="81"/>
            <rFont val="MS P ゴシック"/>
            <family val="3"/>
            <charset val="128"/>
          </rPr>
          <t>例）
26 09 * * * /home/endo/_backup_files.sh</t>
        </r>
      </text>
    </comment>
    <comment ref="C78" authorId="0" shapeId="0" xr:uid="{A5A9F337-72E1-41CB-A6FB-B53519F34DDD}">
      <text>
        <r>
          <rPr>
            <sz val="9"/>
            <color indexed="81"/>
            <rFont val="MS P ゴシック"/>
            <family val="3"/>
            <charset val="128"/>
          </rPr>
          <t>以下を追記
if service docker status 2&gt;&amp;1 | grep -q "is not running"; then
    wsl.exe -d "${WSL_DISTRO_NAME}" -u root -e /usr/sbin/service docker start &gt;/dev/null 2&gt;&amp;1
fi</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J8" authorId="0" shapeId="0" xr:uid="{13F410D3-339F-4901-BCCE-015F3EE9C509}">
      <text>
        <r>
          <rPr>
            <b/>
            <sz val="9"/>
            <color indexed="81"/>
            <rFont val="MS P ゴシック"/>
            <family val="3"/>
            <charset val="128"/>
          </rPr>
          <t xml:space="preserve">→以下の理由で実施不要？
　移行するタイミングはかなり少ない
　プログラムの動作を確認しない
　メンテナンスがめんどい
　移行ごとに移行内容が違う
</t>
        </r>
      </text>
    </comment>
    <comment ref="K11" authorId="0" shapeId="0" xr:uid="{ADB509E2-4BC8-42D3-BE15-31D32F794DED}">
      <text>
        <r>
          <rPr>
            <sz val="9"/>
            <color indexed="81"/>
            <rFont val="MS P ゴシック"/>
            <family val="3"/>
            <charset val="128"/>
          </rPr>
          <t>緑色 : 要件を満たすよう処置する</t>
        </r>
      </text>
    </comment>
    <comment ref="N18" authorId="0" shapeId="0" xr:uid="{6C487770-E2ED-48E9-A630-F81E1CAF4C9D}">
      <text>
        <r>
          <rPr>
            <sz val="9"/>
            <color indexed="81"/>
            <rFont val="MS P ゴシック"/>
            <family val="3"/>
            <charset val="128"/>
          </rPr>
          <t xml:space="preserve">C:\codes\bat\tools\other\BackupLibrary.batでバックアップ
バックアップ元：Z:\
バックアップ先：X:\820_BackUp_SD\latest\
</t>
        </r>
      </text>
    </comment>
    <comment ref="N19" authorId="0" shapeId="0" xr:uid="{9FA5A41E-111E-4478-90B2-9F709ABBE38F}">
      <text>
        <r>
          <rPr>
            <sz val="9"/>
            <color indexed="81"/>
            <rFont val="MS P ゴシック"/>
            <family val="3"/>
            <charset val="128"/>
          </rPr>
          <t xml:space="preserve">C:\codes\bat\tools\other\BackupLibrary.batでバックアップ
バックアップ元：Z:\
バックアップ先：X:\820_BackUp_SD\latest\
</t>
        </r>
      </text>
    </comment>
    <comment ref="N20" authorId="0" shapeId="0" xr:uid="{49E93D65-AB78-414E-9FDF-12BB36E9AE47}">
      <text>
        <r>
          <rPr>
            <sz val="9"/>
            <color indexed="81"/>
            <rFont val="MS P ゴシック"/>
            <family val="3"/>
            <charset val="128"/>
          </rPr>
          <t xml:space="preserve">C:\codes\bat\tools\other\BackupLibrary.batでバックアップ
バックアップ元：Z:\
バックアップ先：X:\820_BackUp_SD\latest\
</t>
        </r>
      </text>
    </comment>
    <comment ref="N21" authorId="0" shapeId="0" xr:uid="{ED4658A8-8762-4667-82A4-CFC8298A897C}">
      <text>
        <r>
          <rPr>
            <sz val="9"/>
            <color indexed="81"/>
            <rFont val="MS P ゴシック"/>
            <family val="3"/>
            <charset val="128"/>
          </rPr>
          <t xml:space="preserve">C:\codes\bat\tools\other\BackupLibrary.batでバックアップ
バックアップ元：Z:\
バックアップ先：X:\820_BackUp_SD\latest\
</t>
        </r>
      </text>
    </comment>
    <comment ref="N22" authorId="0" shapeId="0" xr:uid="{96DA2865-3DF1-416B-9A29-18B1BBD75D7E}">
      <text>
        <r>
          <rPr>
            <sz val="9"/>
            <color indexed="81"/>
            <rFont val="MS P ゴシック"/>
            <family val="3"/>
            <charset val="128"/>
          </rPr>
          <t xml:space="preserve">C:\codes\bat\tools\other\BackupLibrary.batでバックアップ
バックアップ元：Z:\
バックアップ先：X:\820_BackUp_SD\latest\
</t>
        </r>
      </text>
    </comment>
    <comment ref="N23" authorId="0" shapeId="0" xr:uid="{782B70D6-57EF-4442-8650-CE73295111E6}">
      <text>
        <r>
          <rPr>
            <sz val="9"/>
            <color indexed="81"/>
            <rFont val="MS P ゴシック"/>
            <family val="3"/>
            <charset val="128"/>
          </rPr>
          <t xml:space="preserve">C:\codes\bat\tools\other\BackupLibrary.batでバックアップ
バックアップ元：Z:\
バックアップ先：X:\820_BackUp_SD\latest\
</t>
        </r>
      </text>
    </comment>
    <comment ref="N24" authorId="0" shapeId="0" xr:uid="{0CDD6674-521B-4D89-B3D9-B45D6727F928}">
      <text>
        <r>
          <rPr>
            <sz val="9"/>
            <color indexed="81"/>
            <rFont val="MS P ゴシック"/>
            <family val="3"/>
            <charset val="128"/>
          </rPr>
          <t xml:space="preserve">C:\codes\bat\tools\other\BackupLibrary.batでバックアップ
バックアップ元：Z:\
バックアップ先：X:\820_BackUp_SD\latest\
</t>
        </r>
      </text>
    </comment>
    <comment ref="N25" authorId="0" shapeId="0" xr:uid="{3DE8017D-44A1-4AAA-9291-D521729E0E47}">
      <text>
        <r>
          <rPr>
            <sz val="9"/>
            <color indexed="81"/>
            <rFont val="MS P ゴシック"/>
            <family val="3"/>
            <charset val="128"/>
          </rPr>
          <t xml:space="preserve">C:\codes\bat\tools\other\BackupLibrary.batでバックアップ
バックアップ元：Z:\
バックアップ先：X:\820_BackUp_SD\latest\
</t>
        </r>
      </text>
    </comment>
    <comment ref="N26" authorId="0" shapeId="0" xr:uid="{8E796108-6FA2-4B2A-959B-EE3BB8482AF7}">
      <text>
        <r>
          <rPr>
            <sz val="9"/>
            <color indexed="81"/>
            <rFont val="MS P ゴシック"/>
            <family val="3"/>
            <charset val="128"/>
          </rPr>
          <t xml:space="preserve">C:\codes\bat\tools\other\BackupLibrary.batでバックアップ
バックアップ元：Z:\
バックアップ先：X:\820_BackUp_SD\latest\
</t>
        </r>
      </text>
    </comment>
    <comment ref="N31" authorId="0" shapeId="0" xr:uid="{932D5DDB-DF63-495D-8693-45932BD2AF02}">
      <text>
        <r>
          <rPr>
            <sz val="9"/>
            <color indexed="81"/>
            <rFont val="MS P ゴシック"/>
            <family val="3"/>
            <charset val="128"/>
          </rPr>
          <t>C:\codes\bat\tools\other\BackupCodesSample.batでバックアップ
バックアップ元：C:\codes_sample
バックアップ先：X:\810_BackUp_PC\latest\codes_sample</t>
        </r>
      </text>
    </comment>
    <comment ref="N35" authorId="0" shapeId="0" xr:uid="{BF2A23E8-F9A4-4524-BF85-2C0491DF4609}">
      <text>
        <r>
          <rPr>
            <sz val="9"/>
            <color indexed="81"/>
            <rFont val="MS P ゴシック"/>
            <family val="3"/>
            <charset val="128"/>
          </rPr>
          <t>C:\codes\bat\tools\other\BackupPrograms.batでバックアップ
バックアップ元：G:\マイドライブ
バックアップ先：X:\810_BackUp_PC\latest\programs</t>
        </r>
      </text>
    </comment>
    <comment ref="N36" authorId="0" shapeId="0" xr:uid="{93A0F346-1D31-46A9-95C5-53EEBBD423FD}">
      <text>
        <r>
          <rPr>
            <sz val="9"/>
            <color indexed="81"/>
            <rFont val="MS P ゴシック"/>
            <family val="3"/>
            <charset val="128"/>
          </rPr>
          <t>C:\codes\bat\tools\other\BackupPrograms.batでバックアップ
バックアップ元：G:\マイドライブ
バックアップ先：X:\810_BackUp_PC\latest\programs</t>
        </r>
      </text>
    </comment>
    <comment ref="N37" authorId="0" shapeId="0" xr:uid="{B395E3F2-DA8E-47D6-B203-6C7EC993AEA0}">
      <text>
        <r>
          <rPr>
            <sz val="9"/>
            <color indexed="81"/>
            <rFont val="MS P ゴシック"/>
            <family val="3"/>
            <charset val="128"/>
          </rPr>
          <t>C:\codes\bat\tools\other\BackupPrograms.batでバックアップ
バックアップ元：G:\マイドライブ
バックアップ先：X:\810_BackUp_PC\latest\programs</t>
        </r>
      </text>
    </comment>
    <comment ref="N38" authorId="0" shapeId="0" xr:uid="{32A8D36B-0E57-4CA4-BA09-A87E737687B4}">
      <text>
        <r>
          <rPr>
            <sz val="9"/>
            <color indexed="81"/>
            <rFont val="MS P ゴシック"/>
            <family val="3"/>
            <charset val="128"/>
          </rPr>
          <t>C:\codes\bat\tools\other\BackupPrograms.batでバックアップ
バックアップ元：G:\マイドライブ
バックアップ先：X:\810_BackUp_PC\latest\programs</t>
        </r>
      </text>
    </comment>
    <comment ref="N39" authorId="0" shapeId="0" xr:uid="{69D4CDF2-2AD0-4079-887C-E9D98397F7FC}">
      <text>
        <r>
          <rPr>
            <sz val="9"/>
            <color indexed="81"/>
            <rFont val="MS P ゴシック"/>
            <family val="3"/>
            <charset val="128"/>
          </rPr>
          <t>C:\codes\bat\tools\other\BackupPrograms.batでバックアップ
バックアップ元：G:\マイドライブ
バックアップ先：X:\810_BackUp_PC\latest\programs</t>
        </r>
      </text>
    </comment>
    <comment ref="N40" authorId="0" shapeId="0" xr:uid="{DEA90179-0756-4026-8A5C-907484C213D9}">
      <text>
        <r>
          <rPr>
            <sz val="9"/>
            <color indexed="81"/>
            <rFont val="MS P ゴシック"/>
            <family val="3"/>
            <charset val="128"/>
          </rPr>
          <t>C:\codes\bat\tools\other\BackupPrograms.batでバックアップ
バックアップ元：G:\マイドライブ
バックアップ先：X:\810_BackUp_PC\latest\programs</t>
        </r>
      </text>
    </comment>
    <comment ref="N41" authorId="0" shapeId="0" xr:uid="{CA8381D9-6653-4BE0-AD59-4C1BC21D2503}">
      <text>
        <r>
          <rPr>
            <sz val="9"/>
            <color indexed="81"/>
            <rFont val="MS P ゴシック"/>
            <family val="3"/>
            <charset val="128"/>
          </rPr>
          <t>C:\codes\bat\tools\other\BackupPrograms.batでバックアップ
バックアップ元：G:\マイドライブ
バックアップ先：X:\810_BackUp_PC\latest\programs</t>
        </r>
      </text>
    </comment>
    <comment ref="N44" authorId="0" shapeId="0" xr:uid="{1923E595-B4BF-4CE1-A598-DEA5DAEDCB5B}">
      <text>
        <r>
          <rPr>
            <sz val="9"/>
            <color indexed="81"/>
            <rFont val="MS P ゴシック"/>
            <family val="3"/>
            <charset val="128"/>
          </rPr>
          <t>C:\codes\bat\tools\other\BackupPrograms.batでバックアップ
バックアップ元：G:\マイドライブ
バックアップ先：X:\810_BackUp_PC\latest\programs</t>
        </r>
      </text>
    </comment>
  </commentList>
</comments>
</file>

<file path=xl/sharedStrings.xml><?xml version="1.0" encoding="utf-8"?>
<sst xmlns="http://schemas.openxmlformats.org/spreadsheetml/2006/main" count="5561" uniqueCount="1329">
  <si>
    <t>○</t>
  </si>
  <si>
    <t>codes</t>
  </si>
  <si>
    <t>other</t>
  </si>
  <si>
    <t>C:\codes\vim\_gvimrc</t>
  </si>
  <si>
    <t>C:\codes\vim\_vimrc</t>
  </si>
  <si>
    <t>C:\codes\vba\excel\AddIns</t>
  </si>
  <si>
    <t>C:\codes\vim\_plugins_user\FavEx\plugin\favex.vim</t>
  </si>
  <si>
    <t>C:\codes\vim\_plugins_user\FavEx\favlist</t>
  </si>
  <si>
    <t>C:\codes\vim\_plugins_user\jellybeans.vim\colors\jellybeans.vim</t>
  </si>
  <si>
    <t>C:\codes\hmac</t>
  </si>
  <si>
    <t>C:\codes\vim\_plugins_user\mark.vim\plugin\mark.vim</t>
  </si>
  <si>
    <t>C:\codes\vim\_plugins_user\qfixapp\autoload\qfixgrep.vim</t>
  </si>
  <si>
    <t>C:\prg_exe\Vim\_gvimrc</t>
    <phoneticPr fontId="2"/>
  </si>
  <si>
    <t>C:\prg_exe\Vim\_vimrc</t>
  </si>
  <si>
    <t>C:\prg_exe\Vim\_plugins_user\FavEx\favlist</t>
  </si>
  <si>
    <t>%USERPROFILE%\AppData\Roaming\Microsoft\AddIns</t>
    <phoneticPr fontId="2"/>
  </si>
  <si>
    <t>file</t>
  </si>
  <si>
    <t>folder</t>
  </si>
  <si>
    <t>対象</t>
    <rPh sb="0" eb="2">
      <t>タイショウ</t>
    </rPh>
    <phoneticPr fontId="2"/>
  </si>
  <si>
    <t>C:\codes</t>
  </si>
  <si>
    <t>C:\other</t>
  </si>
  <si>
    <t>C:\root</t>
    <phoneticPr fontId="2"/>
  </si>
  <si>
    <t>%USERPROFILE%\_root</t>
    <phoneticPr fontId="2"/>
  </si>
  <si>
    <t>%USERPROFILE%\_root\30_tool</t>
    <phoneticPr fontId="2"/>
  </si>
  <si>
    <t>C:\prg_exe</t>
    <phoneticPr fontId="2"/>
  </si>
  <si>
    <t>root</t>
  </si>
  <si>
    <t>C:\codes\vba\outlook\AddIns</t>
    <phoneticPr fontId="2"/>
  </si>
  <si>
    <t>%USERPROFILE%\AppData\Roaming\Microsoft\Outlook</t>
    <phoneticPr fontId="2"/>
  </si>
  <si>
    <t>×</t>
  </si>
  <si>
    <t xml:space="preserve"> </t>
    <phoneticPr fontId="2"/>
  </si>
  <si>
    <t>C:\codes\vbs\tools\win\file_ope\CreateRenameBat.vbs</t>
  </si>
  <si>
    <t>C:\codes\vbs\tools\win\file_ope\CreateSymbolicLink.vbs</t>
  </si>
  <si>
    <t>カテゴリ</t>
    <phoneticPr fontId="2"/>
  </si>
  <si>
    <t>名称</t>
    <rPh sb="0" eb="2">
      <t>メイショウ</t>
    </rPh>
    <phoneticPr fontId="2"/>
  </si>
  <si>
    <t>prg_exe</t>
  </si>
  <si>
    <t>Excel</t>
  </si>
  <si>
    <t>Word</t>
  </si>
  <si>
    <t>Outlook</t>
  </si>
  <si>
    <t>秀丸マクロ</t>
  </si>
  <si>
    <t>秀丸設定</t>
  </si>
  <si>
    <t>-</t>
    <phoneticPr fontId="2"/>
  </si>
  <si>
    <t>%USERPROFILE%\_root\39_other</t>
    <phoneticPr fontId="2"/>
  </si>
  <si>
    <t>%USERPROFILE%\_root\38_programs</t>
    <phoneticPr fontId="2"/>
  </si>
  <si>
    <t>シンボリックリンク</t>
    <phoneticPr fontId="2"/>
  </si>
  <si>
    <t>リンクファイルパス</t>
    <phoneticPr fontId="2"/>
  </si>
  <si>
    <t>指示先パス</t>
    <rPh sb="0" eb="2">
      <t>シジ</t>
    </rPh>
    <rPh sb="2" eb="3">
      <t>サキ</t>
    </rPh>
    <phoneticPr fontId="2"/>
  </si>
  <si>
    <t>実行可否</t>
    <rPh sb="0" eb="2">
      <t>ジッコウ</t>
    </rPh>
    <rPh sb="2" eb="4">
      <t>カヒ</t>
    </rPh>
    <phoneticPr fontId="2"/>
  </si>
  <si>
    <t>WindowsUpdate</t>
  </si>
  <si>
    <t>画面の色</t>
  </si>
  <si>
    <t>OneDrive無効化</t>
  </si>
  <si>
    <t>set_environment_variable.vbs実行</t>
  </si>
  <si>
    <t>TortoiseGit</t>
  </si>
  <si>
    <t>Dropbox</t>
  </si>
  <si>
    <t>GoogleDrive</t>
  </si>
  <si>
    <t>Anki</t>
  </si>
  <si>
    <t>TortoiseSVN</t>
  </si>
  <si>
    <t>DVD Shrink</t>
  </si>
  <si>
    <t>C:\codes_sample</t>
    <phoneticPr fontId="2"/>
  </si>
  <si>
    <t>C:\codes\vbs\command\CreateShortcutFile.vbs</t>
  </si>
  <si>
    <t>$QuickAccess</t>
    <phoneticPr fontId="7"/>
  </si>
  <si>
    <t>StartUp</t>
    <phoneticPr fontId="7"/>
  </si>
  <si>
    <t>Programs</t>
    <phoneticPr fontId="7"/>
  </si>
  <si>
    <t>SendTo</t>
    <phoneticPr fontId="7"/>
  </si>
  <si>
    <t>コマンド</t>
    <phoneticPr fontId="7"/>
  </si>
  <si>
    <t>ショートカットファイルパス</t>
    <phoneticPr fontId="7"/>
  </si>
  <si>
    <t>Common_Edit</t>
  </si>
  <si>
    <t>-</t>
    <phoneticPr fontId="7"/>
  </si>
  <si>
    <t>Doc_View</t>
  </si>
  <si>
    <t>Movie_Record</t>
  </si>
  <si>
    <t>Doc_Analyze</t>
  </si>
  <si>
    <t>Utility_Other</t>
  </si>
  <si>
    <t>Network_Global</t>
  </si>
  <si>
    <t>Audacity</t>
  </si>
  <si>
    <t>Music_Edit</t>
  </si>
  <si>
    <t>Utility_System</t>
  </si>
  <si>
    <t>Common_View</t>
  </si>
  <si>
    <t>DeInput</t>
  </si>
  <si>
    <t>Common_Analyze</t>
  </si>
  <si>
    <t>EasyShot</t>
  </si>
  <si>
    <t>Doc_Edit</t>
  </si>
  <si>
    <t>Music_Listen</t>
  </si>
  <si>
    <t>Picture_Edit</t>
  </si>
  <si>
    <t>HNXgrep</t>
  </si>
  <si>
    <t>Icaros</t>
  </si>
  <si>
    <t>Movie_Edit</t>
  </si>
  <si>
    <t>Picture_View</t>
  </si>
  <si>
    <t>Movie_View</t>
  </si>
  <si>
    <t>Network_Local</t>
  </si>
  <si>
    <t>TVClock</t>
  </si>
  <si>
    <t>C:\Program Files (x86)\Microsoft\Edge\Application\msedge.exe</t>
    <phoneticPr fontId="7"/>
  </si>
  <si>
    <t>C:\prg\Anki\anki.exe</t>
  </si>
  <si>
    <t>C:\Program Files (x86)\Microsoft Office\root\Office16\EXCEL.EXE</t>
    <phoneticPr fontId="7"/>
  </si>
  <si>
    <t>C:\Program Files (x86)\Microsoft Office\root\Office16\VISIO.EXE</t>
    <phoneticPr fontId="7"/>
  </si>
  <si>
    <t>C:\Program Files (x86)\Microsoft Office\root\Office16\WINWORD.EXE</t>
    <phoneticPr fontId="7"/>
  </si>
  <si>
    <t>C:\Program Files (x86)\Microsoft Office\root\Office16\OUTLOOK.EXE</t>
    <phoneticPr fontId="7"/>
  </si>
  <si>
    <t>C:\prg\DVD Shrink\DVD Shrink 3.2.exe</t>
    <phoneticPr fontId="7"/>
  </si>
  <si>
    <t>C:\codes\ahk\UserDefHotKey2.ahk</t>
  </si>
  <si>
    <t>C:\codes\vbs\tools\win\file_ope\BackUpFile.vbs</t>
  </si>
  <si>
    <t>C:\codes\vbs\tools\win\file_ope\BackUpMemoFiles.vbs</t>
  </si>
  <si>
    <t>C:\codes\vbs\tools\win\file_ope\CopyRefFile.vbs</t>
  </si>
  <si>
    <t>C:\codes\vbs\tools\win\file_ope\CopyRefFileFromWeb.vbs</t>
  </si>
  <si>
    <t>C:\codes\vbs\tools\win\file_ope\CopyToDir.vbs</t>
  </si>
  <si>
    <t>C:\codes\vbs\tools\win\file_ope\CpyAndAddModDate.vbs</t>
  </si>
  <si>
    <t>C:\codes\vbs\tools\win\file_ope\CpyAndAddNowDate.vbs</t>
  </si>
  <si>
    <t>C:\codes\vbs\tools\win\file_ope\CpyAndAddOldDate.vbs</t>
  </si>
  <si>
    <t>C:\codes\vbs\tools\win\file_ope\ExtractIfdef.vbs</t>
  </si>
  <si>
    <t>C:\codes\vbs\tools\win\file_ope\JoinBinaryFile.vbs</t>
  </si>
  <si>
    <t>C:\codes\vbs\tools\win\file_ope\MoveToDir.vbs</t>
  </si>
  <si>
    <t>C:\codes\vbs\tools\win\file_ope\OutputProgramShortcutTargetPath.vbs</t>
  </si>
  <si>
    <t>C:\codes\vbs\tools\win\file_ope\ReplaceProgramShortcutTargetPath.vbs</t>
  </si>
  <si>
    <t>C:\codes\vbs\tools\win\file_ope\RnmAndAddModDate.vbs</t>
  </si>
  <si>
    <t>C:\codes\vbs\tools\win\file_ope\RnmAndAddNowDate.vbs</t>
  </si>
  <si>
    <t>C:\codes\vbs\tools\win\file_ope\RnmAndAddOldDate.vbs</t>
  </si>
  <si>
    <t>C:\codes\vbs\tools\win\file_ope\SplitBinaryFile.vbs</t>
  </si>
  <si>
    <t>C:\codes\vbs\tools\win\file_ope\SyncCodesToLocal.vbs</t>
  </si>
  <si>
    <t>C:\codes\vbs\tools\win\file_ope\SyncCodesToRemote.vbs</t>
  </si>
  <si>
    <t>C:\codes\vbs\tools\win\file_ope\SyncGithubToCodes.vbs</t>
  </si>
  <si>
    <t>C:\codes\vbs\tools\win\file_info\CheckFolderExist.vbs</t>
  </si>
  <si>
    <t>C:\codes\vbs\tools\win\file_info\OutputFileInfo.vbs</t>
  </si>
  <si>
    <t>C:\codes\vbs\tools\win\clipboard\CpyFileInfo.vbs</t>
  </si>
  <si>
    <t>C:\codes\vbs\tools\win\clipboard\CpyFileName.vbs</t>
  </si>
  <si>
    <t>C:\codes\vbs\tools\win\clipboard\CpyFilePath.vbs</t>
  </si>
  <si>
    <t>C:\codes\vbs\tools\win\clipboard\CpyPrgNo.vbs</t>
  </si>
  <si>
    <t>C:\codes\vbs\tools\wimmerge\CompareWithWinmerge.vbs</t>
  </si>
  <si>
    <t>C:\codes\vbs\tools\vim\OpenAllFilesWithVim.vbs</t>
  </si>
  <si>
    <t>C:\codes\vbs\tools\ctags,gtags\CreateTagFiles.vbs</t>
  </si>
  <si>
    <t>C:\codes\vbs\tools\7zip\UnzipFile.vbs</t>
  </si>
  <si>
    <t>C:\codes\vbs\tools\7zip\ZipFile.vbs</t>
  </si>
  <si>
    <t>C:\codes\vbs\tools\7zip\ZipPasswordFile.vbs</t>
  </si>
  <si>
    <t>C:\codes\ttl\login_wsl2.ttl</t>
  </si>
  <si>
    <t>C:\codes\ttl\login_raspberrypi.ttl</t>
  </si>
  <si>
    <t>Common</t>
    <phoneticPr fontId="9"/>
  </si>
  <si>
    <t>Analyze</t>
  </si>
  <si>
    <t>View</t>
    <phoneticPr fontId="9"/>
  </si>
  <si>
    <t>Edit</t>
    <phoneticPr fontId="9"/>
  </si>
  <si>
    <t>Doc</t>
    <phoneticPr fontId="9"/>
  </si>
  <si>
    <t>Music</t>
    <phoneticPr fontId="9"/>
  </si>
  <si>
    <t>Analyze</t>
    <phoneticPr fontId="9"/>
  </si>
  <si>
    <t>Record</t>
    <phoneticPr fontId="9"/>
  </si>
  <si>
    <t>Listen</t>
    <phoneticPr fontId="9"/>
  </si>
  <si>
    <t>Movie</t>
    <phoneticPr fontId="9"/>
  </si>
  <si>
    <t>Picture</t>
    <phoneticPr fontId="9"/>
  </si>
  <si>
    <t>Network</t>
    <phoneticPr fontId="9"/>
  </si>
  <si>
    <t>Global</t>
    <phoneticPr fontId="9"/>
  </si>
  <si>
    <t>Local</t>
    <phoneticPr fontId="9"/>
  </si>
  <si>
    <t>Utility</t>
    <phoneticPr fontId="9"/>
  </si>
  <si>
    <t>System</t>
    <phoneticPr fontId="7"/>
  </si>
  <si>
    <t>Other</t>
    <phoneticPr fontId="7"/>
  </si>
  <si>
    <t>https://github.com/draemonash2</t>
    <phoneticPr fontId="2"/>
  </si>
  <si>
    <t>https://draemonash2.github.io/</t>
    <phoneticPr fontId="2"/>
  </si>
  <si>
    <t>https://github.com/draemonash2/codes/archive/master.zip</t>
    <phoneticPr fontId="2"/>
  </si>
  <si>
    <t>https://github.com/draemonash2/programs/archive/master.zip</t>
    <phoneticPr fontId="2"/>
  </si>
  <si>
    <t>https://github.com/draemonash2/other/archive/master.zip</t>
    <phoneticPr fontId="2"/>
  </si>
  <si>
    <t>Windows設定</t>
    <rPh sb="7" eb="9">
      <t>セッテイ</t>
    </rPh>
    <phoneticPr fontId="2"/>
  </si>
  <si>
    <t>C:\codes\winterm\settings.json</t>
    <phoneticPr fontId="2"/>
  </si>
  <si>
    <t>C:\prg_exe\Hidemaru\macro</t>
    <phoneticPr fontId="2"/>
  </si>
  <si>
    <t>○</t>
    <phoneticPr fontId="2"/>
  </si>
  <si>
    <t>Winmergeコンテキストメニュー登録</t>
    <rPh sb="18" eb="20">
      <t>トウロク</t>
    </rPh>
    <phoneticPr fontId="2"/>
  </si>
  <si>
    <t>KeePass自動入力用 F16キーIMEオフ割り当て</t>
    <rPh sb="7" eb="9">
      <t>ジドウ</t>
    </rPh>
    <rPh sb="9" eb="12">
      <t>ニュウリョクヨウ</t>
    </rPh>
    <rPh sb="23" eb="24">
      <t>ワ</t>
    </rPh>
    <rPh sb="25" eb="26">
      <t>ア</t>
    </rPh>
    <phoneticPr fontId="2"/>
  </si>
  <si>
    <t>C:\prg_exe\VSCode\data\user-data\User\keybindings.json</t>
    <phoneticPr fontId="2"/>
  </si>
  <si>
    <t>C:\codes\vscode\keybindings.json</t>
    <phoneticPr fontId="2"/>
  </si>
  <si>
    <t>C:\prg_exe\VSCode\data\user-data\User\settings.json</t>
    <phoneticPr fontId="2"/>
  </si>
  <si>
    <t>C:\codes\vscode\settings.json</t>
    <phoneticPr fontId="2"/>
  </si>
  <si>
    <t>C:\prg\uvnc bvba\UltraVNC\vncviewer.exe</t>
    <phoneticPr fontId="2"/>
  </si>
  <si>
    <t>Visioステンシル</t>
    <phoneticPr fontId="2"/>
  </si>
  <si>
    <t>C:\other\template\fav.vssx</t>
    <phoneticPr fontId="2"/>
  </si>
  <si>
    <t>C:\prg\LibreOffice\program\soffice.exe</t>
    <phoneticPr fontId="2"/>
  </si>
  <si>
    <t>C:\prg\iTunes\iTunes.exe</t>
    <phoneticPr fontId="2"/>
  </si>
  <si>
    <t>C:\prg\DigiDNA\iMazing Converter\iMazing Converter.exe</t>
    <phoneticPr fontId="2"/>
  </si>
  <si>
    <t>C:\prg\VcXsrv\xlaunch.exe</t>
    <phoneticPr fontId="2"/>
  </si>
  <si>
    <t>%USERPROFILE%\AppData\Roaming\Microsoft\Windows\SendTo</t>
    <phoneticPr fontId="2"/>
  </si>
  <si>
    <t>%USERPROFILE%\AppData\Roaming\Microsoft\Windows\Start Menu\Programs\Startup</t>
    <phoneticPr fontId="2"/>
  </si>
  <si>
    <t>work</t>
    <phoneticPr fontId="2"/>
  </si>
  <si>
    <t>private</t>
    <phoneticPr fontId="2"/>
  </si>
  <si>
    <t>利用シーン</t>
    <rPh sb="0" eb="2">
      <t>リヨウ</t>
    </rPh>
    <phoneticPr fontId="2"/>
  </si>
  <si>
    <t>×</t>
    <phoneticPr fontId="2"/>
  </si>
  <si>
    <t>work</t>
  </si>
  <si>
    <t>private</t>
  </si>
  <si>
    <t>idx</t>
    <phoneticPr fontId="2"/>
  </si>
  <si>
    <t>プログラム名</t>
    <rPh sb="5" eb="6">
      <t>メイ</t>
    </rPh>
    <phoneticPr fontId="2"/>
  </si>
  <si>
    <t>SendTo</t>
    <phoneticPr fontId="2"/>
  </si>
  <si>
    <t>StartUp</t>
    <phoneticPr fontId="2"/>
  </si>
  <si>
    <t>Programs</t>
    <phoneticPr fontId="2"/>
  </si>
  <si>
    <t>　</t>
    <phoneticPr fontId="2"/>
  </si>
  <si>
    <t>格納先（Programs）</t>
    <rPh sb="0" eb="2">
      <t>カクノウ</t>
    </rPh>
    <rPh sb="2" eb="3">
      <t>サキ</t>
    </rPh>
    <phoneticPr fontId="2"/>
  </si>
  <si>
    <t>格納先（SendTo）</t>
    <rPh sb="0" eb="2">
      <t>カクノウ</t>
    </rPh>
    <rPh sb="2" eb="3">
      <t>サキ</t>
    </rPh>
    <phoneticPr fontId="2"/>
  </si>
  <si>
    <t>格納先（StartUp）</t>
    <rPh sb="0" eb="2">
      <t>カクノウ</t>
    </rPh>
    <rPh sb="2" eb="3">
      <t>サキ</t>
    </rPh>
    <phoneticPr fontId="2"/>
  </si>
  <si>
    <t>ショートカット作成スクリプト</t>
    <rPh sb="7" eb="9">
      <t>サクセイ</t>
    </rPh>
    <phoneticPr fontId="2"/>
  </si>
  <si>
    <t>クイックアクセスフォルダ名</t>
    <rPh sb="12" eb="13">
      <t>メイ</t>
    </rPh>
    <phoneticPr fontId="2"/>
  </si>
  <si>
    <t>事前退避</t>
    <phoneticPr fontId="7"/>
  </si>
  <si>
    <t>リンク作成</t>
    <phoneticPr fontId="7"/>
  </si>
  <si>
    <t>コマンド</t>
    <phoneticPr fontId="2"/>
  </si>
  <si>
    <t>file=.bashrc    &amp;&amp; mv ~/${file} ~/${file}.org</t>
  </si>
  <si>
    <t>WSL2 (Ubuntu22.04)</t>
    <phoneticPr fontId="2"/>
  </si>
  <si>
    <t>Ubuntu 22.04</t>
    <phoneticPr fontId="2"/>
  </si>
  <si>
    <t>file=.gdbinit   &amp;&amp; mv ~/${file} ~/${file}.org</t>
  </si>
  <si>
    <t>file=.inputrc   &amp;&amp; mv ~/${file} ~/${file}.org</t>
  </si>
  <si>
    <t>file=.tigrc     &amp;&amp; mv ~/${file} ~/${file}.org</t>
  </si>
  <si>
    <t>file=.tmux.conf &amp;&amp; mv ~/${file} ~/${file}.org</t>
  </si>
  <si>
    <t>file=.vimrc     &amp;&amp; mv ~/${file} ~/${file}.org</t>
  </si>
  <si>
    <t>備考</t>
    <rPh sb="0" eb="2">
      <t>ビコウ</t>
    </rPh>
    <phoneticPr fontId="2"/>
  </si>
  <si>
    <t>■Programsフォルダ カテゴリ設定</t>
    <rPh sb="18" eb="20">
      <t>セッテイ</t>
    </rPh>
    <phoneticPr fontId="2"/>
  </si>
  <si>
    <t>■リンク作成設定</t>
    <rPh sb="4" eb="6">
      <t>サクセイ</t>
    </rPh>
    <rPh sb="6" eb="8">
      <t>セッテイ</t>
    </rPh>
    <phoneticPr fontId="2"/>
  </si>
  <si>
    <t>C:\prg_exe\Ancia\Ancia.exe</t>
    <phoneticPr fontId="2"/>
  </si>
  <si>
    <t>C:\prg_exe\7-ZipPortable\7-ZipPortable.exe</t>
  </si>
  <si>
    <t>C:\prg_exe\afxw64\AFXW.EXE</t>
  </si>
  <si>
    <t>C:\prg_exe\AGCRec\AGCRec64.exe</t>
  </si>
  <si>
    <t>C:\prg_exe\AGDRec\AGDRec64.exe</t>
  </si>
  <si>
    <t>C:\prg_exe\AiperDiffex\AiperDiffex.exe</t>
  </si>
  <si>
    <t>C:\prg_exe\AiperEditex\AiperEditex.exe</t>
  </si>
  <si>
    <t>C:\prg_exe\AlarmReminder\ALMR.exe</t>
  </si>
  <si>
    <t>C:\prg_exe\Audacity\audacity.exe</t>
  </si>
  <si>
    <t>C:\prg_exe\AutoHotkey\AutoHotkeyU64.exe</t>
  </si>
  <si>
    <t>C:\prg_exe\AutoHotkey2\AutoHotkey64.exe</t>
  </si>
  <si>
    <t>C:\prg_exe\AutoMute\AutoMute.exe</t>
  </si>
  <si>
    <t>C:\prg_exe\cCalc\cCalc.exe</t>
  </si>
  <si>
    <t>C:\prg_exe\CDExPortable\CDExPortable.exe</t>
  </si>
  <si>
    <t>C:\prg_exe\CDManipulator\CdManipulator.exe</t>
  </si>
  <si>
    <t>C:\prg_exe\cdrtfePortable\cdrtfePortable.exe</t>
  </si>
  <si>
    <t>C:\prg_exe\CLCL\CLCL.exe</t>
  </si>
  <si>
    <t>C:\prg_exe\clibor\Clibor.exe</t>
  </si>
  <si>
    <t>C:\prg_exe\CoreTemp64\Core Temp.exe</t>
  </si>
  <si>
    <t>C:\prg_exe\CrystalDiskInfo\DiskInfo64.exe</t>
  </si>
  <si>
    <t>C:\prg_exe\CrystalDiskMark\DiskMark64.exe</t>
  </si>
  <si>
    <t>C:\prg_exe\Ctags\ctags.exe</t>
  </si>
  <si>
    <t>C:\prg_exe\DeInput\DeInput.exe</t>
  </si>
  <si>
    <t>C:\prg_exe\dimmer\dimmer.exe</t>
  </si>
  <si>
    <t>C:\prg_exe\diskinfo64\DiskInfo3.exe</t>
  </si>
  <si>
    <t>C:\prg_exe\DupFileEliminator\DupFileEliminator.exe</t>
  </si>
  <si>
    <t>C:\prg_exe\EasyShot\EasyShot.exe</t>
  </si>
  <si>
    <t>C:\prg_exe\EcoDecoTooL\EcoDecoTooL.exe</t>
  </si>
  <si>
    <t>C:\prg_exe\EpTree\eptree.exe</t>
  </si>
  <si>
    <t>C:\prg_exe\Eptree_vb\eptree_vb.exe</t>
  </si>
  <si>
    <t>C:\prg_exe\Everything\Everything.exe</t>
  </si>
  <si>
    <t>C:\prg_exe\FCChecker\FCChecker.exe</t>
  </si>
  <si>
    <t>C:\prg_exe\filetypesman-x64\FileTypesMan.exe</t>
  </si>
  <si>
    <t>C:\prg_exe\FireFileCopy\FFC.exe</t>
  </si>
  <si>
    <t>C:\prg_exe\FirefoxPortable\FirefoxPortable.exe</t>
  </si>
  <si>
    <t>C:\prg_exe\folders\folders.exe</t>
  </si>
  <si>
    <t>C:\prg_exe\FontChanger\FontChanger.exe</t>
  </si>
  <si>
    <t>C:\prg_exe\foobar2000\foobar2000.exe</t>
  </si>
  <si>
    <t>C:\prg_exe\freemind\FreeMind64.exe</t>
  </si>
  <si>
    <t>C:\prg_exe\GIMPPortable\GIMPPortable.exe</t>
  </si>
  <si>
    <t>C:\prg_exe\GMHDDSCAN\GMHDDSCANv20.exe</t>
  </si>
  <si>
    <t>C:\prg_exe\GoogleChromePortable64\GoogleChromePortable.exe</t>
  </si>
  <si>
    <t>C:\prg_exe\Gtags\bin\gtags.exe</t>
  </si>
  <si>
    <t>C:\prg_exe\Hidemaru\Hidemaru.exe</t>
  </si>
  <si>
    <t>C:\prg_exe\HNXgrep\HNXgrep.exe</t>
  </si>
  <si>
    <t>C:\prg_exe\HotkeyScreener\hkscr64.exe</t>
  </si>
  <si>
    <t>C:\prg_exe\Icaros\IcarosConfig.exe</t>
  </si>
  <si>
    <t>C:\prg_exe\IconExplorer\IconExplorer.exe</t>
  </si>
  <si>
    <t>C:\prg_exe\ImgBurn\ImgBurn.exe</t>
  </si>
  <si>
    <t>C:\prg_exe\ImgCmbApp\画像結合アプリ.exe</t>
  </si>
  <si>
    <t>C:\prg_exe\iThoughts\iThoughts.exe</t>
  </si>
  <si>
    <t>C:\prg_exe\JpegCleaner\JpegCleaner.exe</t>
  </si>
  <si>
    <t>C:\prg_exe\kazoechao\kazoeciao.exe</t>
  </si>
  <si>
    <t>C:\prg_exe\KeePass\KeePass.exe</t>
  </si>
  <si>
    <t>C:\prg_exe\KickassUndelete\KickassUndelete_1.5.5.exe</t>
  </si>
  <si>
    <t>C:\prg_exe\LagMirror\LagMirror.exe</t>
  </si>
  <si>
    <t>C:\prg_exe\Lame\lame.exe</t>
  </si>
  <si>
    <t>C:\prg_exe\LiName\LiName.exe</t>
  </si>
  <si>
    <t>C:\prg_exe\MassiGra\MassiGra.exe</t>
  </si>
  <si>
    <t>C:\prg_exe\MiGrep\migrep.exe</t>
  </si>
  <si>
    <t>C:\prg_exe\MP3GainPortable\MP3GainPortable.exe</t>
  </si>
  <si>
    <t>C:\prg_exe\Mp3Tag\Mp3tag.exe</t>
  </si>
  <si>
    <t>C:\prg_exe\MPC-BE\mpc-be64.exe</t>
  </si>
  <si>
    <t>C:\prg_exe\NeeView\NeeView.exe</t>
  </si>
  <si>
    <t>C:\prg_exe\NetEnum\NetEnum.exe</t>
  </si>
  <si>
    <t>C:\prg_exe\NTFSLinksView\NTFSLinksView.exe</t>
  </si>
  <si>
    <t>C:\prg_exe\O2Handler\O2Handler.exe</t>
  </si>
  <si>
    <t>C:\prg_exe\OpenVPNPortable\OpenVPNPortable.exe</t>
  </si>
  <si>
    <t>C:\prg_exe\PDFunny\jpg2pdf.exe</t>
  </si>
  <si>
    <t>C:\prg_exe\PDFX_Vwr_Port\PDFXCview.exe</t>
  </si>
  <si>
    <t>C:\prg_exe\PDF-XChangeEditor\PDFXEdit.exe</t>
  </si>
  <si>
    <t>C:\prg_exe\pic2pdf\pic2pdf.exe</t>
  </si>
  <si>
    <t>C:\prg_exe\PuranFileRecoveryX64\Puran File Recovery.exe</t>
  </si>
  <si>
    <t>C:\prg_exe\radikool\Radikool.exe</t>
  </si>
  <si>
    <t>C:\prg_exe\Rapture\rapture.exe</t>
  </si>
  <si>
    <t>C:\prg_exe\Recuva\recuva64.exe</t>
  </si>
  <si>
    <t>C:\prg_exe\regBaron\regBaron64.exe</t>
  </si>
  <si>
    <t>C:\prg_exe\RLogin\RLogin.exe</t>
  </si>
  <si>
    <t>C:\prg_exe\SakuraEditer\sakura.exe</t>
  </si>
  <si>
    <t>C:\prg_exe\ShadowExplorerPortable\ShadowExplorerPortable.exe</t>
  </si>
  <si>
    <t>C:\prg_exe\Shukusen\ShukuSen.exe</t>
  </si>
  <si>
    <t>C:\prg_exe\SkypePortable\SkypePortable.exe</t>
  </si>
  <si>
    <t>C:\prg_exe\SoftPerfectFileRecovery\file_recovery.exe</t>
  </si>
  <si>
    <t>C:\prg_exe\Stirling\Stirling.exe</t>
  </si>
  <si>
    <t>C:\prg_exe\SuperTagEditor\SuperTagEditor.exe</t>
  </si>
  <si>
    <t>C:\prg_exe\TablacusExplorer\TE64.exe</t>
  </si>
  <si>
    <t>C:\prg_exe\TeraTerm\ttermpro.exe</t>
  </si>
  <si>
    <t>C:\prg_exe\ThunderbirdPortable\ThunderbirdPortable.exe</t>
  </si>
  <si>
    <t>C:\prg_exe\TresGrep\TresGrep.exe</t>
  </si>
  <si>
    <t>C:\prg_exe\TVClock\TVClock.exe</t>
  </si>
  <si>
    <t>C:\prg_exe\UnDup\UnDup.exe</t>
  </si>
  <si>
    <t>C:\prg_exe\VbTimer\VbTimer.exe</t>
  </si>
  <si>
    <t>C:\prg_exe\VbWinPos\VbWinPos.exe</t>
  </si>
  <si>
    <t>C:\prg_exe\Vim\gvim.exe</t>
  </si>
  <si>
    <t>C:\prg_exe\VSCode\Code.exe</t>
  </si>
  <si>
    <t>C:\prg_exe\Win32DiskImager\Win32DiskImager.exe</t>
  </si>
  <si>
    <t>C:\prg_exe\WinaeroTweaker\WinaeroTweaker.exe</t>
  </si>
  <si>
    <t>C:\prg_exe\WinMerge\WinMergeU.exe</t>
  </si>
  <si>
    <t>C:\prg_exe\WinSCP\WinSCP.exe</t>
  </si>
  <si>
    <t>C:\prg_exe\WinShot\WinShot.exe</t>
  </si>
  <si>
    <t>C:\prg_exe\WinSplitRevolution\WinSplit.exe</t>
  </si>
  <si>
    <t>C:\prg_exe\X-Finder\XF.exe</t>
  </si>
  <si>
    <t>C:\prg_exe\RealVNC-Viewer\RealVNC-Viewer.exe</t>
  </si>
  <si>
    <t>C:\prg_exe\ClickStamper\ClickStamper.exe</t>
  </si>
  <si>
    <t>チェック</t>
    <phoneticPr fontId="2"/>
  </si>
  <si>
    <t>重複</t>
    <rPh sb="0" eb="2">
      <t>チョウフク</t>
    </rPh>
    <phoneticPr fontId="2"/>
  </si>
  <si>
    <t>-</t>
    <phoneticPr fontId="2"/>
  </si>
  <si>
    <t>dotfiles</t>
    <phoneticPr fontId="2"/>
  </si>
  <si>
    <t>vim設定</t>
    <rPh sb="3" eb="5">
      <t>セッテイ</t>
    </rPh>
    <phoneticPr fontId="2"/>
  </si>
  <si>
    <t>xpanesインストール</t>
    <phoneticPr fontId="2"/>
  </si>
  <si>
    <t>C:\prg\HagakiWriter17\AddressWriter17.exe</t>
    <phoneticPr fontId="2"/>
  </si>
  <si>
    <t>C:\prg\HagakiWriter17\CardWriter17.exe</t>
    <phoneticPr fontId="2"/>
  </si>
  <si>
    <t>各種インストール</t>
    <rPh sb="0" eb="2">
      <t>カクシュ</t>
    </rPh>
    <phoneticPr fontId="2"/>
  </si>
  <si>
    <t>.gitconfig設定</t>
  </si>
  <si>
    <t>tmux設定</t>
  </si>
  <si>
    <t>省略（~/.tmux.conf参照）</t>
    <rPh sb="0" eb="2">
      <t>ショウリャク</t>
    </rPh>
    <rPh sb="15" eb="17">
      <t>サンショウ</t>
    </rPh>
    <phoneticPr fontId="2"/>
  </si>
  <si>
    <t>sudo apt install software-properties-common</t>
  </si>
  <si>
    <t>sudo add-apt-repository ppa:greymd/tmux-xpanes</t>
  </si>
  <si>
    <t>sudo apt update</t>
  </si>
  <si>
    <t>sudo apt install -y tmux-xpanes</t>
  </si>
  <si>
    <t>git config --global core.editor vim</t>
  </si>
  <si>
    <t>git config --global diff.tool vimdiff</t>
  </si>
  <si>
    <t>git config --global difftool.prompt false</t>
  </si>
  <si>
    <t>git config --global merge.tool vimdiff</t>
  </si>
  <si>
    <t>git config --global mergetool.prompt false</t>
  </si>
  <si>
    <r>
      <t>git config --global user.name "</t>
    </r>
    <r>
      <rPr>
        <sz val="9"/>
        <color rgb="FFFF0000"/>
        <rFont val="ＭＳ ゴシック"/>
        <family val="3"/>
        <charset val="128"/>
      </rPr>
      <t>&lt;user_name&gt;</t>
    </r>
    <r>
      <rPr>
        <sz val="9"/>
        <color theme="1"/>
        <rFont val="ＭＳ ゴシック"/>
        <family val="3"/>
        <charset val="128"/>
      </rPr>
      <t>"</t>
    </r>
    <phoneticPr fontId="2"/>
  </si>
  <si>
    <r>
      <t xml:space="preserve">git config --global user.email </t>
    </r>
    <r>
      <rPr>
        <sz val="9"/>
        <color rgb="FFFF0000"/>
        <rFont val="ＭＳ ゴシック"/>
        <family val="3"/>
        <charset val="128"/>
      </rPr>
      <t>&lt;mail_address&gt;</t>
    </r>
    <phoneticPr fontId="2"/>
  </si>
  <si>
    <t>各種インストール</t>
  </si>
  <si>
    <t>git config --global credential.helper store</t>
    <phoneticPr fontId="2"/>
  </si>
  <si>
    <t>%USERPROFILE%\AppData\Roaming\Apple Computer\MobileSync\Backup</t>
    <phoneticPr fontId="7"/>
  </si>
  <si>
    <t>X:\720_Evacuate_iTunes\MobileSync\BackUp</t>
    <phoneticPr fontId="7"/>
  </si>
  <si>
    <t>×</t>
    <phoneticPr fontId="7"/>
  </si>
  <si>
    <t>○</t>
    <phoneticPr fontId="7"/>
  </si>
  <si>
    <t>%USERPROFILE%\Music\iTunes\Album Artwork</t>
    <phoneticPr fontId="7"/>
  </si>
  <si>
    <t>%USERPROFILE%\Music\iTunes\iTunes Media</t>
    <phoneticPr fontId="7"/>
  </si>
  <si>
    <t>X:\720_Evacuate_iTunes\iTunes Media</t>
  </si>
  <si>
    <t>X:\720_Evacuate_iTunes\MobileSync</t>
  </si>
  <si>
    <t>サービス名</t>
    <rPh sb="4" eb="5">
      <t>メイ</t>
    </rPh>
    <phoneticPr fontId="9"/>
  </si>
  <si>
    <t>容量</t>
    <rPh sb="0" eb="2">
      <t>ヨウリョウ</t>
    </rPh>
    <phoneticPr fontId="9"/>
  </si>
  <si>
    <t>zipダウンロード</t>
    <phoneticPr fontId="9"/>
  </si>
  <si>
    <t>メリット</t>
  </si>
  <si>
    <t>デメリット</t>
  </si>
  <si>
    <t>クラウドストレージMEGA</t>
    <phoneticPr fontId="9"/>
  </si>
  <si>
    <t>15GB</t>
    <phoneticPr fontId="9"/>
  </si>
  <si>
    <t>15GB(*1)</t>
    <phoneticPr fontId="9"/>
  </si>
  <si>
    <r>
      <t>・</t>
    </r>
    <r>
      <rPr>
        <sz val="9"/>
        <color theme="1"/>
        <rFont val="ＭＳ ゴシック"/>
        <family val="2"/>
        <charset val="128"/>
      </rPr>
      <t xml:space="preserve">容量15G
</t>
    </r>
    <r>
      <rPr>
        <sz val="9"/>
        <color rgb="FF000000"/>
        <rFont val="ＭＳ ゴシック"/>
        <family val="3"/>
        <charset val="128"/>
      </rPr>
      <t>・</t>
    </r>
    <phoneticPr fontId="9"/>
  </si>
  <si>
    <r>
      <t>・</t>
    </r>
    <r>
      <rPr>
        <sz val="9"/>
        <color theme="1"/>
        <rFont val="ＭＳ ゴシック"/>
        <family val="2"/>
        <charset val="128"/>
      </rPr>
      <t xml:space="preserve">履歴も容量に含まれる。長く使うと自然に 15GB を超えるため、履歴を削除しないとそれ以降新規ファイルが同期されなくなる。
</t>
    </r>
    <r>
      <rPr>
        <sz val="9"/>
        <color rgb="FF000000"/>
        <rFont val="ＭＳ ゴシック"/>
        <family val="3"/>
        <charset val="128"/>
      </rPr>
      <t>・</t>
    </r>
    <r>
      <rPr>
        <sz val="9"/>
        <color theme="1"/>
        <rFont val="ＭＳ ゴシック"/>
        <family val="2"/>
        <charset val="128"/>
      </rPr>
      <t xml:space="preserve">ファイルがGoogleに使用される恐れがある上、規約違反で勝手に消される恐れがある。
</t>
    </r>
    <r>
      <rPr>
        <sz val="9"/>
        <color rgb="FF000000"/>
        <rFont val="ＭＳ ゴシック"/>
        <family val="3"/>
        <charset val="128"/>
      </rPr>
      <t>・</t>
    </r>
    <r>
      <rPr>
        <sz val="9"/>
        <color theme="1"/>
        <rFont val="ＭＳ ゴシック"/>
        <family val="2"/>
        <charset val="128"/>
      </rPr>
      <t>クライアントアプリがアホで、ファイルが勝手に削除された。（規約違反は起こしていないはずなので、クライアントアプリがアホっぽい）</t>
    </r>
    <phoneticPr fontId="9"/>
  </si>
  <si>
    <t>AmazonDrive</t>
  </si>
  <si>
    <t>5GB</t>
    <phoneticPr fontId="9"/>
  </si>
  <si>
    <t>×</t>
    <phoneticPr fontId="9"/>
  </si>
  <si>
    <t>ファイルエクスポート</t>
  </si>
  <si>
    <r>
      <t>・</t>
    </r>
    <r>
      <rPr>
        <sz val="9"/>
        <color theme="1"/>
        <rFont val="ＭＳ ゴシック"/>
        <family val="2"/>
        <charset val="128"/>
      </rPr>
      <t xml:space="preserve">一括ダウンロードできない
</t>
    </r>
    <r>
      <rPr>
        <sz val="9"/>
        <color rgb="FF000000"/>
        <rFont val="ＭＳ ゴシック"/>
        <family val="3"/>
        <charset val="128"/>
      </rPr>
      <t>・</t>
    </r>
    <r>
      <rPr>
        <sz val="9"/>
        <color theme="1"/>
        <rFont val="ＭＳ ゴシック"/>
        <family val="2"/>
        <charset val="128"/>
      </rPr>
      <t xml:space="preserve">クライアントアプリが激重（最高使用メモリ1GB、最高CPU使用率50%）
</t>
    </r>
    <r>
      <rPr>
        <sz val="9"/>
        <color rgb="FF000000"/>
        <rFont val="ＭＳ ゴシック"/>
        <family val="3"/>
        <charset val="128"/>
      </rPr>
      <t>・</t>
    </r>
    <r>
      <rPr>
        <sz val="9"/>
        <color theme="1"/>
        <rFont val="ＭＳ ゴシック"/>
        <family val="2"/>
        <charset val="128"/>
      </rPr>
      <t xml:space="preserve">同期が止まってしまう場合がある
</t>
    </r>
    <r>
      <rPr>
        <sz val="9"/>
        <color rgb="FF000000"/>
        <rFont val="ＭＳ ゴシック"/>
        <family val="3"/>
        <charset val="128"/>
      </rPr>
      <t>・</t>
    </r>
    <r>
      <rPr>
        <sz val="9"/>
        <color theme="1"/>
        <rFont val="ＭＳ ゴシック"/>
        <family val="2"/>
        <charset val="128"/>
      </rPr>
      <t xml:space="preserve">同期対象のフォルダ選択をすると、同期の対象から外したフォルダはローカルから削除されてしまう（クラウドにのみデータが残る仕組み）
</t>
    </r>
    <r>
      <rPr>
        <sz val="9"/>
        <color rgb="FF000000"/>
        <rFont val="ＭＳ ゴシック"/>
        <family val="3"/>
        <charset val="128"/>
      </rPr>
      <t>・</t>
    </r>
    <r>
      <rPr>
        <sz val="9"/>
        <color theme="1"/>
        <rFont val="ＭＳ ゴシック"/>
        <family val="2"/>
        <charset val="128"/>
      </rPr>
      <t>ショートカットファイル（.lnk）がアップロードされない（拡張子(たとえば.lnk⇒.lnkbakなど)を変えてバックアップを取っておけば対処は可能）</t>
    </r>
    <phoneticPr fontId="9"/>
  </si>
  <si>
    <t>OneDrive</t>
  </si>
  <si>
    <t>○(*2)</t>
    <phoneticPr fontId="9"/>
  </si>
  <si>
    <r>
      <t>・</t>
    </r>
    <r>
      <rPr>
        <sz val="9"/>
        <color theme="1"/>
        <rFont val="ＭＳ ゴシック"/>
        <family val="2"/>
        <charset val="128"/>
      </rPr>
      <t>各フォルダ毎にzipダウンロードできる</t>
    </r>
    <rPh sb="1" eb="2">
      <t>カク</t>
    </rPh>
    <rPh sb="6" eb="7">
      <t>ゴト</t>
    </rPh>
    <phoneticPr fontId="9"/>
  </si>
  <si>
    <r>
      <t>・</t>
    </r>
    <r>
      <rPr>
        <sz val="9"/>
        <color theme="1"/>
        <rFont val="ＭＳ ゴシック"/>
        <family val="2"/>
        <charset val="128"/>
      </rPr>
      <t>zipダウンロード時にzip変換がおっせえ</t>
    </r>
    <rPh sb="10" eb="11">
      <t>ジ</t>
    </rPh>
    <rPh sb="15" eb="17">
      <t>ヘンカン</t>
    </rPh>
    <phoneticPr fontId="9"/>
  </si>
  <si>
    <t>3GB+α</t>
    <phoneticPr fontId="9"/>
  </si>
  <si>
    <t>github</t>
    <phoneticPr fontId="9"/>
  </si>
  <si>
    <t>1GB未満推奨</t>
    <phoneticPr fontId="9"/>
  </si>
  <si>
    <t>(*1) 履歴も容量に含まれる。長く使うと自然に 15GB を超えるため、履歴を削除しないとそれ以降新規ファイルが同期されなくなる。</t>
    <phoneticPr fontId="9"/>
  </si>
  <si>
    <t>(*2)★容量のmaxある？</t>
    <rPh sb="5" eb="7">
      <t>ヨウリョウ</t>
    </rPh>
    <phoneticPr fontId="9"/>
  </si>
  <si>
    <t>★zipダウンロード時に1000ファイルいかに抑える必要なのはどのサービスだっけ？</t>
    <rPh sb="10" eb="11">
      <t>ジ</t>
    </rPh>
    <rPh sb="23" eb="24">
      <t>オサ</t>
    </rPh>
    <rPh sb="26" eb="28">
      <t>ヒツヨウ</t>
    </rPh>
    <phoneticPr fontId="9"/>
  </si>
  <si>
    <t>①-1 仕事先で使用するために、アップロードしたい</t>
    <rPh sb="4" eb="7">
      <t>シゴトサキ</t>
    </rPh>
    <rPh sb="8" eb="10">
      <t>シヨウ</t>
    </rPh>
    <phoneticPr fontId="9"/>
  </si>
  <si>
    <t>｜</t>
    <phoneticPr fontId="9"/>
  </si>
  <si>
    <t>①-2 スマホでも見るために、アップロードしたい</t>
    <rPh sb="9" eb="10">
      <t>ミ</t>
    </rPh>
    <phoneticPr fontId="9"/>
  </si>
  <si>
    <t>② PC内の容量を抑制するために、退避したい</t>
    <rPh sb="4" eb="5">
      <t>ナイ</t>
    </rPh>
    <rPh sb="6" eb="8">
      <t>ヨウリョウ</t>
    </rPh>
    <rPh sb="9" eb="11">
      <t>ヨクセイ</t>
    </rPh>
    <phoneticPr fontId="9"/>
  </si>
  <si>
    <t>③-1 故障時の保障のために、バックアップしたい（アップロードで担保できればよし）</t>
    <rPh sb="4" eb="7">
      <t>コショウジ</t>
    </rPh>
    <rPh sb="8" eb="10">
      <t>ホショウ</t>
    </rPh>
    <phoneticPr fontId="9"/>
  </si>
  <si>
    <t>③-2 ファイル削除時の復旧のために、バックアップしたい（アップロードで担保できればよし）</t>
    <rPh sb="8" eb="10">
      <t>サクジョ</t>
    </rPh>
    <rPh sb="10" eb="11">
      <t>ジ</t>
    </rPh>
    <rPh sb="12" eb="14">
      <t>フッキュウ</t>
    </rPh>
    <phoneticPr fontId="9"/>
  </si>
  <si>
    <t>③-3 PC移行時用に、バックアップしたい（アップロードで担保できればよし）</t>
    <rPh sb="6" eb="8">
      <t>イコウ</t>
    </rPh>
    <rPh sb="8" eb="9">
      <t>ジ</t>
    </rPh>
    <rPh sb="9" eb="10">
      <t>ヨウ</t>
    </rPh>
    <phoneticPr fontId="9"/>
  </si>
  <si>
    <t>④バージョン管理したい</t>
    <rPh sb="6" eb="8">
      <t>カンリ</t>
    </rPh>
    <phoneticPr fontId="9"/>
  </si>
  <si>
    <t>↓</t>
    <phoneticPr fontId="9"/>
  </si>
  <si>
    <t>要件</t>
    <rPh sb="0" eb="2">
      <t>ヨウケン</t>
    </rPh>
    <phoneticPr fontId="9"/>
  </si>
  <si>
    <t>up
仕事</t>
    <rPh sb="3" eb="5">
      <t>シゴト</t>
    </rPh>
    <phoneticPr fontId="9"/>
  </si>
  <si>
    <t>up
Mbl</t>
    <phoneticPr fontId="9"/>
  </si>
  <si>
    <t>ev</t>
    <phoneticPr fontId="9"/>
  </si>
  <si>
    <t>bk
故障</t>
    <rPh sb="3" eb="5">
      <t>コショウ</t>
    </rPh>
    <phoneticPr fontId="9"/>
  </si>
  <si>
    <t>bk
削除</t>
    <rPh sb="3" eb="5">
      <t>サクジョ</t>
    </rPh>
    <phoneticPr fontId="9"/>
  </si>
  <si>
    <t>bk
移行</t>
    <rPh sb="3" eb="5">
      <t>イコウ</t>
    </rPh>
    <phoneticPr fontId="9"/>
  </si>
  <si>
    <t>vr</t>
    <phoneticPr fontId="9"/>
  </si>
  <si>
    <t>ストレージ</t>
    <phoneticPr fontId="9"/>
  </si>
  <si>
    <t>CLOUD</t>
    <phoneticPr fontId="9"/>
  </si>
  <si>
    <t>ディレクトリ</t>
    <phoneticPr fontId="9"/>
  </si>
  <si>
    <t>パス</t>
    <phoneticPr fontId="9"/>
  </si>
  <si>
    <t>①-1</t>
    <phoneticPr fontId="9"/>
  </si>
  <si>
    <t>①-2</t>
    <phoneticPr fontId="9"/>
  </si>
  <si>
    <t>②</t>
    <phoneticPr fontId="9"/>
  </si>
  <si>
    <t>③-1</t>
    <phoneticPr fontId="9"/>
  </si>
  <si>
    <t>③-2</t>
    <phoneticPr fontId="9"/>
  </si>
  <si>
    <t>③-3</t>
    <phoneticPr fontId="9"/>
  </si>
  <si>
    <t>④</t>
    <phoneticPr fontId="9"/>
  </si>
  <si>
    <t>本体</t>
    <rPh sb="0" eb="2">
      <t>ホンタイ</t>
    </rPh>
    <phoneticPr fontId="9"/>
  </si>
  <si>
    <t>SD</t>
    <phoneticPr fontId="9"/>
  </si>
  <si>
    <t>外部HDD</t>
    <rPh sb="0" eb="2">
      <t>ガイブ</t>
    </rPh>
    <phoneticPr fontId="9"/>
  </si>
  <si>
    <t>Dropbox</t>
    <phoneticPr fontId="9"/>
  </si>
  <si>
    <t>OneDrive</t>
    <phoneticPr fontId="9"/>
  </si>
  <si>
    <t>iCloud</t>
    <phoneticPr fontId="9"/>
  </si>
  <si>
    <t>Google
Drive</t>
    <phoneticPr fontId="9"/>
  </si>
  <si>
    <t>Github</t>
    <phoneticPr fontId="9"/>
  </si>
  <si>
    <t>デスクトップ(OneDrive)</t>
    <phoneticPr fontId="9"/>
  </si>
  <si>
    <t>C:\Users\draem\OneDrive\デスクトップ</t>
  </si>
  <si>
    <t>△</t>
    <phoneticPr fontId="9"/>
  </si>
  <si>
    <t>M</t>
    <phoneticPr fontId="9"/>
  </si>
  <si>
    <t>重要なデータは格納しないため、特にバックアップしない。</t>
    <rPh sb="15" eb="16">
      <t>トク</t>
    </rPh>
    <phoneticPr fontId="9"/>
  </si>
  <si>
    <t>デスクトップ</t>
    <phoneticPr fontId="9"/>
  </si>
  <si>
    <t>-</t>
    <phoneticPr fontId="9"/>
  </si>
  <si>
    <t>格納しない</t>
    <rPh sb="0" eb="2">
      <t>カクノウ</t>
    </rPh>
    <phoneticPr fontId="9"/>
  </si>
  <si>
    <t>ドキュメント(メイン)</t>
    <phoneticPr fontId="9"/>
  </si>
  <si>
    <t>C:\Users\draem\Dropbox</t>
    <phoneticPr fontId="9"/>
  </si>
  <si>
    <t>○</t>
    <phoneticPr fontId="9"/>
  </si>
  <si>
    <t>S</t>
    <phoneticPr fontId="9"/>
  </si>
  <si>
    <t>Dropboxでバックアップ</t>
    <phoneticPr fontId="9"/>
  </si>
  <si>
    <t>ドキュメント(サブ1)</t>
    <phoneticPr fontId="9"/>
  </si>
  <si>
    <t>C:\Users\draem\OneDrive\Documents</t>
    <phoneticPr fontId="9"/>
  </si>
  <si>
    <t>ドキュメント(サブ2)</t>
    <phoneticPr fontId="9"/>
  </si>
  <si>
    <t>Z:\100_Documents</t>
    <phoneticPr fontId="9"/>
  </si>
  <si>
    <t>基本SD、バックアップのために外部HDDに置く。容量が大きいのでスマホUpやバージョン管理はしない。</t>
    <rPh sb="0" eb="2">
      <t>キホン</t>
    </rPh>
    <rPh sb="15" eb="17">
      <t>ガイブ</t>
    </rPh>
    <rPh sb="21" eb="22">
      <t>オ</t>
    </rPh>
    <rPh sb="24" eb="26">
      <t>ヨウリョウ</t>
    </rPh>
    <rPh sb="27" eb="28">
      <t>オオ</t>
    </rPh>
    <rPh sb="43" eb="45">
      <t>カンリ</t>
    </rPh>
    <phoneticPr fontId="9"/>
  </si>
  <si>
    <t>ピクチャ(Cドライブ)</t>
    <phoneticPr fontId="9"/>
  </si>
  <si>
    <t>C:\Users\draem\OneDrive\Pictures</t>
    <phoneticPr fontId="9"/>
  </si>
  <si>
    <t>ピクチャ(Zドライブ)</t>
    <phoneticPr fontId="9"/>
  </si>
  <si>
    <t>Z:\200_Pictures</t>
    <phoneticPr fontId="9"/>
  </si>
  <si>
    <t>基本SD、バックアップのために外部HDDに置く。容量が大きいのでスマホUpはしない。</t>
    <rPh sb="0" eb="2">
      <t>キホン</t>
    </rPh>
    <rPh sb="15" eb="17">
      <t>ガイブ</t>
    </rPh>
    <rPh sb="21" eb="22">
      <t>オ</t>
    </rPh>
    <rPh sb="24" eb="26">
      <t>ヨウリョウ</t>
    </rPh>
    <rPh sb="27" eb="28">
      <t>オオ</t>
    </rPh>
    <phoneticPr fontId="9"/>
  </si>
  <si>
    <t>音楽(Cドライブ)</t>
    <rPh sb="0" eb="2">
      <t>オンガク</t>
    </rPh>
    <phoneticPr fontId="9"/>
  </si>
  <si>
    <t>C:\Users\draem\Music</t>
    <phoneticPr fontId="9"/>
  </si>
  <si>
    <t>音楽(Zドライブ)</t>
    <rPh sb="0" eb="2">
      <t>オンガク</t>
    </rPh>
    <phoneticPr fontId="9"/>
  </si>
  <si>
    <t>Z:\300_Musics</t>
  </si>
  <si>
    <t>ビデオ(Cドライブ)</t>
    <phoneticPr fontId="9"/>
  </si>
  <si>
    <t>C:\Users\draem\Videos</t>
    <phoneticPr fontId="9"/>
  </si>
  <si>
    <t>ビデオ(Zドライブ)</t>
    <phoneticPr fontId="9"/>
  </si>
  <si>
    <t>Z:\400_Videos</t>
  </si>
  <si>
    <t>ゲーム(Zドライブ)</t>
    <phoneticPr fontId="9"/>
  </si>
  <si>
    <t>Z:\500_Games</t>
  </si>
  <si>
    <t>漫画(Zドライブ)</t>
    <rPh sb="0" eb="2">
      <t>マンガ</t>
    </rPh>
    <phoneticPr fontId="9"/>
  </si>
  <si>
    <t>Z:\600_Comics</t>
  </si>
  <si>
    <t>小説(Zドライブ)</t>
    <rPh sb="0" eb="2">
      <t>ショウセツ</t>
    </rPh>
    <phoneticPr fontId="9"/>
  </si>
  <si>
    <t>Z:\610_Novels</t>
  </si>
  <si>
    <t>ダウンロード</t>
    <phoneticPr fontId="9"/>
  </si>
  <si>
    <t>‪C:\Users\draem\Downloads</t>
    <phoneticPr fontId="9"/>
  </si>
  <si>
    <t>基本、格納しない。格納したら移動する。</t>
    <rPh sb="0" eb="2">
      <t>キホン</t>
    </rPh>
    <rPh sb="3" eb="5">
      <t>カクノウ</t>
    </rPh>
    <rPh sb="9" eb="11">
      <t>カクノウ</t>
    </rPh>
    <rPh sb="14" eb="16">
      <t>イドウ</t>
    </rPh>
    <phoneticPr fontId="9"/>
  </si>
  <si>
    <t>コードサンプル</t>
    <phoneticPr fontId="9"/>
  </si>
  <si>
    <t>C:\codes_sample</t>
  </si>
  <si>
    <t>svnでバージョン管理する。さらに外部HDDにバックアップする。容量が大きいので仕事用UpスマホUpやバージョン管理はしない。</t>
    <rPh sb="9" eb="11">
      <t>カンリ</t>
    </rPh>
    <rPh sb="17" eb="19">
      <t>ガイブ</t>
    </rPh>
    <rPh sb="32" eb="34">
      <t>ヨウリョウ</t>
    </rPh>
    <rPh sb="35" eb="36">
      <t>オオ</t>
    </rPh>
    <rPh sb="40" eb="43">
      <t>シゴトヨウ</t>
    </rPh>
    <rPh sb="56" eb="58">
      <t>カンリ</t>
    </rPh>
    <phoneticPr fontId="9"/>
  </si>
  <si>
    <t>コード</t>
    <phoneticPr fontId="9"/>
  </si>
  <si>
    <t>githubで管理する。</t>
    <rPh sb="7" eb="9">
      <t>カンリ</t>
    </rPh>
    <phoneticPr fontId="9"/>
  </si>
  <si>
    <t>GITHUB wiki</t>
    <phoneticPr fontId="9"/>
  </si>
  <si>
    <t>C:\github_io</t>
  </si>
  <si>
    <t>Other</t>
    <phoneticPr fontId="9"/>
  </si>
  <si>
    <t>ソフトウェア(仕事用)</t>
    <rPh sb="7" eb="10">
      <t>シゴトヨウ</t>
    </rPh>
    <phoneticPr fontId="9"/>
  </si>
  <si>
    <t>外部HDDにバックアップ＋zipに固めてGoogleDriveアップロード</t>
    <rPh sb="0" eb="2">
      <t>ガイブ</t>
    </rPh>
    <rPh sb="17" eb="18">
      <t>カタ</t>
    </rPh>
    <phoneticPr fontId="9"/>
  </si>
  <si>
    <t>ソフトウェア(私用)</t>
    <rPh sb="7" eb="9">
      <t>シヨウ</t>
    </rPh>
    <phoneticPr fontId="9"/>
  </si>
  <si>
    <t>外部HDDにバックアップ</t>
    <phoneticPr fontId="9"/>
  </si>
  <si>
    <t>ソフトウェア設定(仕事用)</t>
    <rPh sb="6" eb="8">
      <t>セッテイ</t>
    </rPh>
    <phoneticPr fontId="9"/>
  </si>
  <si>
    <t>ソフトウェア設定(私用)</t>
    <rPh sb="6" eb="8">
      <t>セッテイ</t>
    </rPh>
    <phoneticPr fontId="9"/>
  </si>
  <si>
    <t>タスクスケジューラ設定</t>
    <rPh sb="9" eb="11">
      <t>セッテイ</t>
    </rPh>
    <phoneticPr fontId="9"/>
  </si>
  <si>
    <t>GoogleDriveアップロード</t>
    <phoneticPr fontId="9"/>
  </si>
  <si>
    <t>ユーザ―辞書</t>
    <rPh sb="4" eb="6">
      <t>ジショ</t>
    </rPh>
    <phoneticPr fontId="9"/>
  </si>
  <si>
    <t>ソフトウェアインストーラー</t>
    <phoneticPr fontId="9"/>
  </si>
  <si>
    <t>iTunesライブラリ</t>
    <phoneticPr fontId="9"/>
  </si>
  <si>
    <t>X:\720_Evacuate_iTunes\Album Artwork
X:\720_Evacuate_iTunes\iTunes Media</t>
    <phoneticPr fontId="9"/>
  </si>
  <si>
    <t>iTunesバックアップ</t>
    <phoneticPr fontId="9"/>
  </si>
  <si>
    <t>X:\720_Evacuate_iTunes\MobileSync</t>
    <phoneticPr fontId="9"/>
  </si>
  <si>
    <t>SERATOバックアップ</t>
    <phoneticPr fontId="9"/>
  </si>
  <si>
    <t>Z:\_Serato_Backup</t>
    <phoneticPr fontId="9"/>
  </si>
  <si>
    <t>基本SD、バックアップのために外部HDDに置く。</t>
    <phoneticPr fontId="9"/>
  </si>
  <si>
    <t>SERATOライブラリ</t>
    <phoneticPr fontId="9"/>
  </si>
  <si>
    <t>Z:\_Serato_</t>
    <phoneticPr fontId="9"/>
  </si>
  <si>
    <t>基本SD、バックアップのために外部HDDに置く。</t>
  </si>
  <si>
    <t>・SVNやWindowsのファイル履歴機能の注意点</t>
    <rPh sb="22" eb="25">
      <t>チュウイテン</t>
    </rPh>
    <phoneticPr fontId="9"/>
  </si>
  <si>
    <t>バージョン管理やファイル削除時の復旧には使えるが、PC故障時に対処できない</t>
    <rPh sb="5" eb="7">
      <t>カンリ</t>
    </rPh>
    <rPh sb="12" eb="14">
      <t>サクジョ</t>
    </rPh>
    <rPh sb="14" eb="15">
      <t>ジ</t>
    </rPh>
    <rPh sb="16" eb="18">
      <t>フッキュウ</t>
    </rPh>
    <rPh sb="20" eb="21">
      <t>ツカ</t>
    </rPh>
    <rPh sb="27" eb="30">
      <t>コショウジ</t>
    </rPh>
    <rPh sb="31" eb="33">
      <t>タイショ</t>
    </rPh>
    <phoneticPr fontId="9"/>
  </si>
  <si>
    <t>■各デバイス/サービスの特徴</t>
    <rPh sb="1" eb="2">
      <t>カク</t>
    </rPh>
    <rPh sb="12" eb="14">
      <t>トクチョウ</t>
    </rPh>
    <phoneticPr fontId="9"/>
  </si>
  <si>
    <t>SD</t>
  </si>
  <si>
    <t>iCloud</t>
  </si>
  <si>
    <t>Github</t>
  </si>
  <si>
    <t>SVN</t>
    <phoneticPr fontId="9"/>
  </si>
  <si>
    <t>■TODO</t>
    <phoneticPr fontId="9"/>
  </si>
  <si>
    <t>☆OneDrive有効化</t>
    <rPh sb="9" eb="12">
      <t>ユウコウカ</t>
    </rPh>
    <phoneticPr fontId="9"/>
  </si>
  <si>
    <t>☆容量が大きいため、要整理</t>
    <rPh sb="1" eb="3">
      <t>ヨウリョウ</t>
    </rPh>
    <rPh sb="4" eb="5">
      <t>オオ</t>
    </rPh>
    <rPh sb="10" eb="11">
      <t>ヨウ</t>
    </rPh>
    <rPh sb="11" eb="13">
      <t>セイリ</t>
    </rPh>
    <phoneticPr fontId="9"/>
  </si>
  <si>
    <t>→OneDriveは使わない。</t>
    <rPh sb="10" eb="11">
      <t>ツカ</t>
    </rPh>
    <phoneticPr fontId="9"/>
  </si>
  <si>
    <t>☆prg_exeを「C:\Users\draem\Programs\program」に置く目的は？</t>
    <rPh sb="43" eb="44">
      <t>オ</t>
    </rPh>
    <rPh sb="45" eb="47">
      <t>モクテキ</t>
    </rPh>
    <phoneticPr fontId="9"/>
  </si>
  <si>
    <t>→別PCへ移行するときにソフトウェアとソフトウェア設定のディレクトリがまとまっていたほうが移行が簡単だから</t>
    <rPh sb="1" eb="2">
      <t>ベツ</t>
    </rPh>
    <rPh sb="5" eb="7">
      <t>イコウ</t>
    </rPh>
    <rPh sb="25" eb="27">
      <t>セッテイ</t>
    </rPh>
    <rPh sb="45" eb="47">
      <t>イコウ</t>
    </rPh>
    <rPh sb="48" eb="50">
      <t>カンタン</t>
    </rPh>
    <phoneticPr fontId="9"/>
  </si>
  <si>
    <t>☆C:\Users\draem\Programs配下を整理する</t>
    <rPh sb="24" eb="26">
      <t>ハイカ</t>
    </rPh>
    <rPh sb="27" eb="29">
      <t>セイリ</t>
    </rPh>
    <phoneticPr fontId="9"/>
  </si>
  <si>
    <t>・C:\other</t>
    <phoneticPr fontId="9"/>
  </si>
  <si>
    <t>→手動で格納</t>
    <phoneticPr fontId="9"/>
  </si>
  <si>
    <t>・C:\Users\draem\programs\setting</t>
    <phoneticPr fontId="9"/>
  </si>
  <si>
    <t>iTunes</t>
  </si>
  <si>
    <t>Kinza</t>
  </si>
  <si>
    <t>MP3Tag</t>
  </si>
  <si>
    <t>Serato</t>
  </si>
  <si>
    <t>Subversion</t>
  </si>
  <si>
    <t>■「C:\Users\draem\Programs\_script」整理</t>
    <rPh sb="34" eb="36">
      <t>セイリ</t>
    </rPh>
    <phoneticPr fontId="9"/>
  </si>
  <si>
    <t>000_output_program_list.bat.lnk</t>
  </si>
  <si>
    <t>program files等の配下のディレクトリ名を出力</t>
    <rPh sb="13" eb="14">
      <t>ナド</t>
    </rPh>
    <rPh sb="15" eb="17">
      <t>ハイカ</t>
    </rPh>
    <rPh sb="24" eb="25">
      <t>メイ</t>
    </rPh>
    <rPh sb="26" eb="28">
      <t>シュツリョク</t>
    </rPh>
    <phoneticPr fontId="9"/>
  </si>
  <si>
    <t>100_move_setting_files.bat.lnk</t>
  </si>
  <si>
    <t>インストール済みソフトウェアの設定ファイルを退避＆復帰する</t>
    <rPh sb="22" eb="24">
      <t>タイヒ</t>
    </rPh>
    <rPh sb="25" eb="27">
      <t>フッキ</t>
    </rPh>
    <phoneticPr fontId="9"/>
  </si>
  <si>
    <t>200_backup_shortcut_folder.bat.lnk</t>
  </si>
  <si>
    <t>C:\Users\draem\Programs\_script\shortcut(*1)をshortcut_bakとしてバックアップする</t>
    <phoneticPr fontId="9"/>
  </si>
  <si>
    <t>210_rename_shortcut_name_lnk_to_lnkbak.bat.lnk</t>
  </si>
  <si>
    <t>shortcut_bak内のショートカットファイルの拡張子をlnk→lnkbakに変更する(*2)</t>
    <rPh sb="12" eb="13">
      <t>ナイ</t>
    </rPh>
    <rPh sb="26" eb="29">
      <t>カクチョウシ</t>
    </rPh>
    <rPh sb="41" eb="43">
      <t>ヘンコウ</t>
    </rPh>
    <phoneticPr fontId="9"/>
  </si>
  <si>
    <t>211_rename_shortcut_name_lnkbak_to_lnk.bat.lnk</t>
  </si>
  <si>
    <t>shortcut_bak内のショートカットファイルの拡張子をlnkbak→lnkに変更する(*2)</t>
    <rPh sb="12" eb="13">
      <t>ナイ</t>
    </rPh>
    <rPh sb="26" eb="29">
      <t>カクチョウシ</t>
    </rPh>
    <rPh sb="41" eb="43">
      <t>ヘンコウ</t>
    </rPh>
    <phoneticPr fontId="9"/>
  </si>
  <si>
    <t>(*1) Start Menu\Programs\配下とSendToを指すディレクトリ</t>
    <rPh sb="35" eb="36">
      <t>サ</t>
    </rPh>
    <phoneticPr fontId="9"/>
  </si>
  <si>
    <t>(*2) クラウドストレージの仕様上、lnkファイルはアップロード対象にならないようだったため、アップロードのために拡張子を変更</t>
    <rPh sb="15" eb="17">
      <t>シヨウ</t>
    </rPh>
    <rPh sb="17" eb="18">
      <t>ジョウ</t>
    </rPh>
    <rPh sb="33" eb="35">
      <t>タイショウ</t>
    </rPh>
    <rPh sb="58" eb="61">
      <t>カクチョウシ</t>
    </rPh>
    <rPh sb="62" eb="64">
      <t>ヘンコウ</t>
    </rPh>
    <phoneticPr fontId="9"/>
  </si>
  <si>
    <t>プログラム</t>
    <phoneticPr fontId="9"/>
  </si>
  <si>
    <t>退避系</t>
    <rPh sb="0" eb="2">
      <t>タイヒ</t>
    </rPh>
    <rPh sb="2" eb="3">
      <t>ケイ</t>
    </rPh>
    <phoneticPr fontId="9"/>
  </si>
  <si>
    <t>C:\codes\bat\tools\other\MoveSettingFiles.bat</t>
  </si>
  <si>
    <t>..\vbs\300_EvacuateSettingFiles.vbs</t>
    <phoneticPr fontId="9"/>
  </si>
  <si>
    <t>..\vbs\301_RestoreSettingFiles.vbs</t>
  </si>
  <si>
    <t>%USERPROFILE%\AppData\Local\Kinza\User Data                           "%DST_ROOT_PATH%\setting\Kinza\User Data"</t>
  </si>
  <si>
    <t>%USERPROFILE%\AppData\Local\HNXgrep                                   "%DST_ROOT_PATH%\setting\HNXgrep\HNXgrep"</t>
  </si>
  <si>
    <t>%USERPROFILE%\AppData\Local\Icaros                                    "%DST_ROOT_PATH%\setting\Icaros\Icaros"</t>
  </si>
  <si>
    <t>%USERPROFILE%\AppData\Roaming\GZ20                                    "%DST_ROOT_PATH%\setting\EasyShot\GZ20"</t>
  </si>
  <si>
    <t>%USERPROFILE%\AppData\Roaming\KT Software                             "%DST_ROOT_PATH%\setting\DeInput\KT Software"</t>
  </si>
  <si>
    <t>%USERPROFILE%\AppData\Roaming\Mp3tag                                  "%DST_ROOT_PATH%\setting\MP3Tag\MP3Tag"</t>
  </si>
  <si>
    <t>%USERPROFILE%\AppData\Roaming\Team Hasebe                             "%DST_ROOT_PATH%\setting\TVClock\Team Hasebe"</t>
  </si>
  <si>
    <t>%USERPROFILE%\AppData\Roaming\Audacity                                "%DST_ROOT_PATH%\setting\Audacity\Audacity"</t>
  </si>
  <si>
    <t>%USERPROFILE%\AppData\Roaming\Subversion                              "%DST_ROOT_PATH%\setting\Subversion\Subversion"</t>
  </si>
  <si>
    <t>%USERPROFILE%\AppData\Roaming\TortoiseGit                             "%DST_ROOT_PATH%\setting\TortoiseGit\TortoiseGit"</t>
  </si>
  <si>
    <t>%USERPROFILE%\AppData\Roaming\TortoiseSVN                             "%DST_ROOT_PATH%\setting\TortoiseSVN\TortoiseSVN"</t>
  </si>
  <si>
    <t>%USERPROFILE%\Music\_Serato_                                          "%DST_ROOT_PATH%\setting\Serato\_Serato_"</t>
  </si>
  <si>
    <t>%USERPROFILE%\Music\_Serato_Backup                                    "%DST_ROOT_PATH%\setting\Serato\_Serato_Backup"</t>
    <phoneticPr fontId="9"/>
  </si>
  <si>
    <t>%USERPROFILE%\Music\iTunes                                            "%DST_ROOT_PATH%\setting\iTunes\iTunes"</t>
    <phoneticPr fontId="9"/>
  </si>
  <si>
    <t>バックアップ</t>
    <phoneticPr fontId="9"/>
  </si>
  <si>
    <t>SRCからDSTへrobocopyする</t>
    <phoneticPr fontId="9"/>
  </si>
  <si>
    <t>SRC</t>
    <phoneticPr fontId="9"/>
  </si>
  <si>
    <t>DST</t>
    <phoneticPr fontId="9"/>
  </si>
  <si>
    <r>
      <t>C:\</t>
    </r>
    <r>
      <rPr>
        <sz val="9"/>
        <color rgb="FFFF0000"/>
        <rFont val="ＭＳ ゴシック"/>
        <family val="3"/>
        <charset val="128"/>
      </rPr>
      <t>codes</t>
    </r>
    <r>
      <rPr>
        <sz val="9"/>
        <color theme="1"/>
        <rFont val="ＭＳ ゴシック"/>
        <family val="2"/>
        <charset val="128"/>
      </rPr>
      <t>\bat\tools\other\backup\BackupLibrary.bat</t>
    </r>
  </si>
  <si>
    <t>Z:</t>
  </si>
  <si>
    <t>\\RASPBERRYPI\LogitecHdd3T\821_BackUp_Library</t>
    <phoneticPr fontId="9"/>
  </si>
  <si>
    <r>
      <t>C:\</t>
    </r>
    <r>
      <rPr>
        <sz val="9"/>
        <color rgb="FFFF0000"/>
        <rFont val="ＭＳ ゴシック"/>
        <family val="3"/>
        <charset val="128"/>
      </rPr>
      <t>codes</t>
    </r>
    <r>
      <rPr>
        <sz val="9"/>
        <color theme="1"/>
        <rFont val="ＭＳ ゴシック"/>
        <family val="2"/>
        <charset val="128"/>
      </rPr>
      <t>\bat\tools\other\backup\BackupDropbox.bat</t>
    </r>
  </si>
  <si>
    <t>C:\Users\draem_000\Documents\Dropbox</t>
  </si>
  <si>
    <t>\\RASPBERRYPI\LogitecHdd3T\822_BackUp_Dropbox</t>
    <phoneticPr fontId="9"/>
  </si>
  <si>
    <r>
      <t>C:\</t>
    </r>
    <r>
      <rPr>
        <sz val="9"/>
        <color rgb="FFFF0000"/>
        <rFont val="ＭＳ ゴシック"/>
        <family val="3"/>
        <charset val="128"/>
      </rPr>
      <t>codes</t>
    </r>
    <r>
      <rPr>
        <sz val="9"/>
        <color theme="1"/>
        <rFont val="ＭＳ ゴシック"/>
        <family val="2"/>
        <charset val="128"/>
      </rPr>
      <t>\bat\tools\other\backup\BackupAmazonDrive.bat</t>
    </r>
  </si>
  <si>
    <t>C:\Users\draem_000\Documents\Amazon Drive</t>
  </si>
  <si>
    <t>\\RASPBERRYPI\LogitecHdd3T\823_BackUp_AmazonDrive</t>
    <phoneticPr fontId="9"/>
  </si>
  <si>
    <t>C:\codes\bat\tools\other\backup\BackupCommon.bat</t>
  </si>
  <si>
    <t>C:\codes\bat\tools\other\BackupShortcutFolder.bat</t>
  </si>
  <si>
    <t>「shortcut」フォルダから「shortcut_bak」へrobocopyし、.lnkを.lnkbakにリネームする</t>
    <phoneticPr fontId="9"/>
  </si>
  <si>
    <t>C:\codes\bat\tools\other\RenameShortcutNameLnkbakToLnk.bat</t>
  </si>
  <si>
    <t>「shortcut_bak」フォルダ内の.lnkbakを.lnkにリネームする</t>
    <rPh sb="18" eb="19">
      <t>ナイ</t>
    </rPh>
    <phoneticPr fontId="9"/>
  </si>
  <si>
    <t>C:\codes\bat\tools\other\RenameShortcutNameLnkToLnkbak.bat</t>
  </si>
  <si>
    <t>「shortcut_bak」フォルダ内の.lnkを.lnkbakにリネームする</t>
    <rPh sb="18" eb="19">
      <t>ナイ</t>
    </rPh>
    <phoneticPr fontId="9"/>
  </si>
  <si>
    <t>SSH暗号鍵</t>
    <rPh sb="3" eb="5">
      <t>アンゴウ</t>
    </rPh>
    <rPh sb="5" eb="6">
      <t>カギ</t>
    </rPh>
    <phoneticPr fontId="2"/>
  </si>
  <si>
    <t>-</t>
    <phoneticPr fontId="2"/>
  </si>
  <si>
    <t>SSH config設定</t>
    <rPh sb="10" eb="12">
      <t>セッテイ</t>
    </rPh>
    <phoneticPr fontId="2"/>
  </si>
  <si>
    <t>vim ~/.ssh/config</t>
    <phoneticPr fontId="2"/>
  </si>
  <si>
    <t>\cp -f /mnt/c/Users/draem/.ssh/id_rsa     ~/.ssh/id_rsa</t>
  </si>
  <si>
    <t>\cp -f /mnt/c/Users/draem/.ssh/id_rsa.ppk ~/.ssh/id_rsa.ppk</t>
  </si>
  <si>
    <t>\cp -f /mnt/c/Users/draem/.ssh/id_rsa.pub ~/.ssh/id_rsa.pub</t>
  </si>
  <si>
    <t>Codes</t>
  </si>
  <si>
    <t>Codes</t>
    <phoneticPr fontId="9"/>
  </si>
  <si>
    <t>Prg</t>
    <phoneticPr fontId="9"/>
  </si>
  <si>
    <t>Category</t>
    <phoneticPr fontId="2"/>
  </si>
  <si>
    <t>ProgramsIndex</t>
  </si>
  <si>
    <t>作業列</t>
    <rPh sb="0" eb="2">
      <t>サギョウ</t>
    </rPh>
    <rPh sb="2" eb="3">
      <t>レツ</t>
    </rPh>
    <phoneticPr fontId="2"/>
  </si>
  <si>
    <t>C:\codes\vbs\tools\win\other\StartupWsl.vbs</t>
  </si>
  <si>
    <t>C:\codes\vbs\tools\teraterm\ConnectWSL2withTeraTerm.vbs</t>
  </si>
  <si>
    <t>C:\codes\ttl\login_mac.ttl</t>
  </si>
  <si>
    <t>C:\codes\winscp\login_raspberrypi.bat</t>
  </si>
  <si>
    <t>C:\codes\vcxsrv\config.xlaunch</t>
  </si>
  <si>
    <t>C:\prg_exe\X-Finder\BackupIniToTabbak.bat</t>
  </si>
  <si>
    <t>C:\root\30_tool\BackUpFiles.bat</t>
  </si>
  <si>
    <t>C:\root\30_tool\ScheduledBackup.bat</t>
  </si>
  <si>
    <t>C:\root\30_tool\ConnectRobocipA1withSshpfVnc.vbs</t>
  </si>
  <si>
    <t>C:\root\30_tool\ConnectRobocipA1withTeraTerm.ttl</t>
  </si>
  <si>
    <t>C:\root\30_tool\ConnectRobocipA1withWinScp.bat</t>
  </si>
  <si>
    <t>Programs (QuickAccess)</t>
    <phoneticPr fontId="7"/>
  </si>
  <si>
    <t>\cp -f /mnt/c/Users/draem/.ssh/config ~/.ssh/config</t>
    <phoneticPr fontId="2"/>
  </si>
  <si>
    <t>↑</t>
    <phoneticPr fontId="2"/>
  </si>
  <si>
    <t>ショートカットフォルダパス</t>
    <phoneticPr fontId="7"/>
  </si>
  <si>
    <t>-</t>
    <phoneticPr fontId="2"/>
  </si>
  <si>
    <t>×</t>
    <phoneticPr fontId="2"/>
  </si>
  <si>
    <t>C:\codes\vbs\tools\win\other\PopupTimeSignal.vbs</t>
    <phoneticPr fontId="2"/>
  </si>
  <si>
    <t>C:\codes\vbs\tools\win\file_ope\AddString2FileFolder.vbs</t>
    <phoneticPr fontId="2"/>
  </si>
  <si>
    <t>内容</t>
    <rPh sb="0" eb="2">
      <t>ナイヨウ</t>
    </rPh>
    <phoneticPr fontId="2"/>
  </si>
  <si>
    <t>%USERPROFILE%\AppData\Roaming\Microsoft\Windows\Start Menu\Programs</t>
    <phoneticPr fontId="2"/>
  </si>
  <si>
    <t>Programs
(QuickAccess)</t>
    <phoneticPr fontId="2"/>
  </si>
  <si>
    <t>-</t>
    <phoneticPr fontId="2"/>
  </si>
  <si>
    <t>D</t>
    <phoneticPr fontId="2"/>
  </si>
  <si>
    <t>U</t>
    <phoneticPr fontId="2"/>
  </si>
  <si>
    <t>Z</t>
    <phoneticPr fontId="2"/>
  </si>
  <si>
    <t>-</t>
    <phoneticPr fontId="2"/>
  </si>
  <si>
    <t>キー</t>
    <phoneticPr fontId="2"/>
  </si>
  <si>
    <t>あふ</t>
  </si>
  <si>
    <t>AGCRec</t>
  </si>
  <si>
    <t>AGDRec</t>
  </si>
  <si>
    <t>AiperDiffex</t>
  </si>
  <si>
    <t>AiperEditex</t>
  </si>
  <si>
    <t>AlarmReminder</t>
  </si>
  <si>
    <t>Ancia</t>
  </si>
  <si>
    <t>AutoHotkey</t>
  </si>
  <si>
    <t>AutoHotkey2</t>
  </si>
  <si>
    <t>AutoMute</t>
  </si>
  <si>
    <t>cCalc</t>
  </si>
  <si>
    <t>CDEx</t>
  </si>
  <si>
    <t>CDManipulator</t>
  </si>
  <si>
    <t>CDRTFE</t>
  </si>
  <si>
    <t>CLCL</t>
  </si>
  <si>
    <t>clibor</t>
  </si>
  <si>
    <t>CoreTemp64</t>
  </si>
  <si>
    <t>CrystalDiskInfo</t>
  </si>
  <si>
    <t>CrystalDiskMark</t>
  </si>
  <si>
    <t>Ctags</t>
  </si>
  <si>
    <t>dimmer</t>
  </si>
  <si>
    <t>DiskInfo</t>
  </si>
  <si>
    <t>DupFileEliminator</t>
  </si>
  <si>
    <t>EcoDecoTooL</t>
  </si>
  <si>
    <t>EpTree</t>
  </si>
  <si>
    <t>EptreeVB</t>
  </si>
  <si>
    <t>Everything</t>
  </si>
  <si>
    <t>FCChecker</t>
  </si>
  <si>
    <t>FileTypesMan</t>
  </si>
  <si>
    <t>FireFileCopy</t>
  </si>
  <si>
    <t>Firefox</t>
  </si>
  <si>
    <t>folders</t>
  </si>
  <si>
    <t>FontChanger</t>
  </si>
  <si>
    <t>foobar2000</t>
  </si>
  <si>
    <t>freemind</t>
  </si>
  <si>
    <t>GIMP</t>
  </si>
  <si>
    <t>HDD-SCAN</t>
  </si>
  <si>
    <t>GoogleChrome</t>
  </si>
  <si>
    <t>Gtags</t>
  </si>
  <si>
    <t>秀丸エディタ</t>
  </si>
  <si>
    <t>HotkeyScreener</t>
  </si>
  <si>
    <t>IconExplorer</t>
  </si>
  <si>
    <t>ImgBurn</t>
  </si>
  <si>
    <t>ImgCmbApp</t>
  </si>
  <si>
    <t>iThoughts</t>
  </si>
  <si>
    <t>JpegCleaner</t>
  </si>
  <si>
    <t>kazoechao</t>
  </si>
  <si>
    <t>KeePass</t>
  </si>
  <si>
    <t>KickassUndelete</t>
  </si>
  <si>
    <t>LagMirror</t>
  </si>
  <si>
    <t>Lame</t>
  </si>
  <si>
    <t>LiName</t>
  </si>
  <si>
    <t>MassiGra</t>
  </si>
  <si>
    <t>MiGrep</t>
  </si>
  <si>
    <t>MP3Gain</t>
  </si>
  <si>
    <t>Mp3Tag</t>
  </si>
  <si>
    <t>MediaPlayerClassic-BE</t>
  </si>
  <si>
    <t>NeeView</t>
  </si>
  <si>
    <t>NetEnum</t>
  </si>
  <si>
    <t>NTFSLinksView</t>
  </si>
  <si>
    <t>O2Handler</t>
  </si>
  <si>
    <t>OpenVPN</t>
  </si>
  <si>
    <t>PDFunny</t>
  </si>
  <si>
    <t>PDF-XChangeViewer</t>
  </si>
  <si>
    <t>PDF-XChangeEditor</t>
  </si>
  <si>
    <t>pic2pdf</t>
  </si>
  <si>
    <t>PuranFileRecovery</t>
  </si>
  <si>
    <t>radikool</t>
  </si>
  <si>
    <t>Rapture</t>
  </si>
  <si>
    <t>Recuva</t>
  </si>
  <si>
    <t>regBaron</t>
  </si>
  <si>
    <t>Rlogin</t>
  </si>
  <si>
    <t>SakuraEditer</t>
  </si>
  <si>
    <t>ShadowExplorer</t>
  </si>
  <si>
    <t>縮小専用</t>
  </si>
  <si>
    <t>Skype</t>
  </si>
  <si>
    <t>Stirling</t>
  </si>
  <si>
    <t>SuperTagEditor</t>
  </si>
  <si>
    <t>TablacusExplorer</t>
  </si>
  <si>
    <t>TeraTerm</t>
  </si>
  <si>
    <t>Thunderbird</t>
  </si>
  <si>
    <t>TresGrep</t>
  </si>
  <si>
    <t>UnDup</t>
  </si>
  <si>
    <t>VbTimer</t>
  </si>
  <si>
    <t>VbWinPos</t>
  </si>
  <si>
    <t>Vim</t>
  </si>
  <si>
    <t>VSCode</t>
  </si>
  <si>
    <t>Win32DiskImager</t>
  </si>
  <si>
    <t>WinaeroTweaker</t>
  </si>
  <si>
    <t>WinMerge</t>
  </si>
  <si>
    <t>WinSCP</t>
  </si>
  <si>
    <t>WinShot</t>
  </si>
  <si>
    <t>WinSplitRevolution</t>
  </si>
  <si>
    <t>X-Finder</t>
  </si>
  <si>
    <t>RealVNC-Viewer</t>
  </si>
  <si>
    <t>ClickStamper</t>
  </si>
  <si>
    <t>UltraVNC Viewer</t>
  </si>
  <si>
    <t>LibreOffice</t>
  </si>
  <si>
    <t>iMazingConverter</t>
  </si>
  <si>
    <t>VcXsrv</t>
  </si>
  <si>
    <t>はがき作家 あてな 17</t>
  </si>
  <si>
    <t>はがき作家 うら 17</t>
  </si>
  <si>
    <t>MicrosoftEdge</t>
  </si>
  <si>
    <t>MicrosoftExcel</t>
  </si>
  <si>
    <t>MicrosoftVisio</t>
  </si>
  <si>
    <t>MicrosoftWord</t>
  </si>
  <si>
    <t>MicrosoftOutlook</t>
  </si>
  <si>
    <t>CopyTransPhoto</t>
  </si>
  <si>
    <t>UserDefHotKey2.ahk</t>
  </si>
  <si>
    <t>AddString2FileFolder.vbs</t>
  </si>
  <si>
    <t>BackUpFile.vbs</t>
  </si>
  <si>
    <t>BackUpMemoFiles.vbs</t>
  </si>
  <si>
    <t>CopyRefFile.vbs</t>
  </si>
  <si>
    <t>CopyRefFileFromWeb.vbs</t>
  </si>
  <si>
    <t>CpyAndAddModDate.vbs</t>
  </si>
  <si>
    <t>CpyAndAddNowDate.vbs</t>
  </si>
  <si>
    <t>CpyAndAddOldDate.vbs</t>
  </si>
  <si>
    <t>RnmAndAddModDate.vbs</t>
  </si>
  <si>
    <t>RnmAndAddNowDate.vbs</t>
  </si>
  <si>
    <t>RnmAndAddOldDate.vbs</t>
  </si>
  <si>
    <t>CreateRenameBat.vbs</t>
  </si>
  <si>
    <t>CreateSymbolicLink.vbs</t>
  </si>
  <si>
    <t>ExtractIfdef.vbs</t>
  </si>
  <si>
    <t>JoinBinaryFile.vbs</t>
  </si>
  <si>
    <t>CopyToDir.vbs</t>
  </si>
  <si>
    <t>MoveToDir.vbs</t>
  </si>
  <si>
    <t>OutputProgramShortcutTargetPath.vbs</t>
  </si>
  <si>
    <t>ReplaceProgramShortcutTargetPath.vbs</t>
  </si>
  <si>
    <t>SplitBinaryFile.vbs</t>
  </si>
  <si>
    <t>SyncGithubToCodes.vbs</t>
  </si>
  <si>
    <t>SyncCodesToLocal.vbs</t>
  </si>
  <si>
    <t>SyncCodesToRemote.vbs</t>
  </si>
  <si>
    <t>CheckFolderExist.vbs</t>
  </si>
  <si>
    <t>OutputFileInfo.vbs</t>
  </si>
  <si>
    <t>CpyFileInfo.vbs</t>
  </si>
  <si>
    <t>CpyFileName.vbs</t>
  </si>
  <si>
    <t>CpyFilePath.vbs</t>
  </si>
  <si>
    <t>CpyPrgNo.vbs</t>
  </si>
  <si>
    <t>CompareWithWinmerge.vbs</t>
  </si>
  <si>
    <t>OpenAllFilesWithVim.vbs</t>
  </si>
  <si>
    <t>CreateTagFiles.vbs</t>
  </si>
  <si>
    <t>UnzipFile.vbs</t>
  </si>
  <si>
    <t>ZipFile.vbs</t>
  </si>
  <si>
    <t>ZipPasswordFile.vbs</t>
  </si>
  <si>
    <t>PopupTimeSignal.vbs</t>
  </si>
  <si>
    <t>StartupWsl.vbs</t>
  </si>
  <si>
    <t>ConnectWSL2withTeraTerm.vbs</t>
  </si>
  <si>
    <t>login_wsl2.ttl</t>
  </si>
  <si>
    <t>login_raspberrypi.ttl</t>
  </si>
  <si>
    <t>login_mac.ttl</t>
  </si>
  <si>
    <t>login_raspberrypi.bat</t>
  </si>
  <si>
    <t>config.xlaunch</t>
  </si>
  <si>
    <t>XF_BackupIniToTabbak.bat</t>
  </si>
  <si>
    <t>BackUpFiles.bat</t>
  </si>
  <si>
    <t>ScheduledBackup.bat</t>
  </si>
  <si>
    <t>ConnectRobocipA1withSshpfVnc.vbs</t>
  </si>
  <si>
    <t>ConnectRobocipA1withTeraTerm.ttl</t>
  </si>
  <si>
    <t>ConnectRobocipA1withWinScp.bat</t>
  </si>
  <si>
    <t>7-Zip</t>
    <phoneticPr fontId="2"/>
  </si>
  <si>
    <t>圧縮</t>
  </si>
  <si>
    <t>ファイラー</t>
  </si>
  <si>
    <t>カメラレコーダー</t>
  </si>
  <si>
    <t>デスクトップ動画レコーダー</t>
  </si>
  <si>
    <t>データ比較</t>
  </si>
  <si>
    <t>OfficeファイルGrep</t>
  </si>
  <si>
    <t>アラーム</t>
  </si>
  <si>
    <t>ブラウザ</t>
  </si>
  <si>
    <t>音声波形編集</t>
  </si>
  <si>
    <t>ランチャ</t>
  </si>
  <si>
    <t>自動ミュート</t>
  </si>
  <si>
    <t>電卓</t>
  </si>
  <si>
    <t>イメージ書込み</t>
  </si>
  <si>
    <t>クリップボード管理</t>
  </si>
  <si>
    <t>CPU温度計測</t>
  </si>
  <si>
    <t>HDD故障診断</t>
  </si>
  <si>
    <t>HDDスペック検知</t>
  </si>
  <si>
    <t>ソースコード解析用タグ作成</t>
  </si>
  <si>
    <t>キーボード入力無効化</t>
  </si>
  <si>
    <t>モニタ輝度設定</t>
  </si>
  <si>
    <t>フォルダサイズ表示</t>
  </si>
  <si>
    <t>重複ファイル削除</t>
  </si>
  <si>
    <t>スクリーンショット</t>
  </si>
  <si>
    <t>mp3抜き出し</t>
  </si>
  <si>
    <t>関数コールツリー</t>
  </si>
  <si>
    <t>関数コールツリーVB用</t>
  </si>
  <si>
    <t>ファイルビューアー</t>
  </si>
  <si>
    <t>文字改行コード一括判定</t>
  </si>
  <si>
    <t>拡張子関連付け管理</t>
  </si>
  <si>
    <t>ファイル高速コピー</t>
  </si>
  <si>
    <t>フォルダ監視</t>
  </si>
  <si>
    <t>フォント変更</t>
  </si>
  <si>
    <t>音楽再生</t>
  </si>
  <si>
    <t>マインドマップ</t>
  </si>
  <si>
    <t>画像編集</t>
  </si>
  <si>
    <t>テキストエディタ</t>
  </si>
  <si>
    <t>Grep</t>
  </si>
  <si>
    <t>グローバルホットキー一覧表示</t>
  </si>
  <si>
    <t>非対応動画サムネイル表示</t>
  </si>
  <si>
    <t>アイコンビューワー</t>
  </si>
  <si>
    <t>画像結合</t>
  </si>
  <si>
    <t>Exif情報削除</t>
  </si>
  <si>
    <t>ソースコードメトリクス解析</t>
  </si>
  <si>
    <t>パスワード管理</t>
  </si>
  <si>
    <t>データ復元</t>
  </si>
  <si>
    <t>ミラー</t>
  </si>
  <si>
    <t>MP3変換</t>
  </si>
  <si>
    <t>リネーム</t>
  </si>
  <si>
    <t>画像ビューアー</t>
  </si>
  <si>
    <t>音量編集</t>
  </si>
  <si>
    <t>音楽ファイルタグ編集</t>
  </si>
  <si>
    <t>ビデオ再生</t>
  </si>
  <si>
    <t>漫画ビューアー</t>
  </si>
  <si>
    <t>ネット内マシン一覧表示</t>
  </si>
  <si>
    <t>Symlink一覧表示</t>
  </si>
  <si>
    <t>VPN接続</t>
  </si>
  <si>
    <t>PDF化</t>
  </si>
  <si>
    <t>PDFビューアー</t>
  </si>
  <si>
    <t>画像toPDF</t>
  </si>
  <si>
    <t>ラジオ試聴</t>
  </si>
  <si>
    <t>レジストリ変更監視</t>
  </si>
  <si>
    <t>ターミナルソフト</t>
  </si>
  <si>
    <t>シャドウコピー閲覧</t>
  </si>
  <si>
    <t>画像縮小</t>
  </si>
  <si>
    <t>リモート会議</t>
  </si>
  <si>
    <t>バイナリエディタ</t>
  </si>
  <si>
    <t>デスクトップ時計</t>
  </si>
  <si>
    <t>重複ファイル検索</t>
  </si>
  <si>
    <t>タイマー</t>
  </si>
  <si>
    <t>ウィンドウ位置記憶</t>
  </si>
  <si>
    <t>Windows設定カスタマイズ</t>
  </si>
  <si>
    <t>テキスト比較</t>
  </si>
  <si>
    <t>SFTP接続</t>
  </si>
  <si>
    <t>ウィンドウ配置</t>
  </si>
  <si>
    <t>RDP-Mac</t>
  </si>
  <si>
    <t>電子印作成</t>
  </si>
  <si>
    <t>DVDリッピング</t>
  </si>
  <si>
    <t>Office互換</t>
  </si>
  <si>
    <t>HEIC→JPG変換</t>
  </si>
  <si>
    <t>X11サーバー</t>
  </si>
  <si>
    <t>暗記補助</t>
  </si>
  <si>
    <t>はがき宛名編集</t>
  </si>
  <si>
    <t>はがき表書き編集</t>
  </si>
  <si>
    <t>ドキュメント編集</t>
  </si>
  <si>
    <t>メーラー</t>
  </si>
  <si>
    <t>iPhone写真移動</t>
  </si>
  <si>
    <t>ホットキー</t>
  </si>
  <si>
    <t>ファイルフォルダ接尾辞付与</t>
  </si>
  <si>
    <t>ファイルバックアップ</t>
  </si>
  <si>
    <t>ファイル一括バックアップ</t>
  </si>
  <si>
    <t>参照ファイル複製</t>
  </si>
  <si>
    <t>参照ファイル複製fromWeb</t>
  </si>
  <si>
    <t>ファイル複製＋更新日時</t>
  </si>
  <si>
    <t>ファイル複製＋現在日時</t>
  </si>
  <si>
    <t>ファイル複製＋前日末日時</t>
  </si>
  <si>
    <t>ファイルリネーム＋更新日時</t>
  </si>
  <si>
    <t>ファイルリネーム＋現在日時</t>
  </si>
  <si>
    <t>ファイルリネーム＋前日末日時</t>
  </si>
  <si>
    <t>リネーム用バッチ作成</t>
  </si>
  <si>
    <t>シンボリックリンク作成</t>
  </si>
  <si>
    <t>C言語ifdef削除</t>
  </si>
  <si>
    <t>バイナリファイル結合</t>
  </si>
  <si>
    <t>フォルダファイルコピー</t>
  </si>
  <si>
    <t>フォルダファイル移動</t>
  </si>
  <si>
    <t>ショートカットファイル指示先出力</t>
  </si>
  <si>
    <t>ショートカットファイル指示先置換</t>
  </si>
  <si>
    <t>バイナリファイル分割</t>
  </si>
  <si>
    <t>Github_vs_Codes同期</t>
  </si>
  <si>
    <t>Codes_vs_CodesLocal同期</t>
  </si>
  <si>
    <t>dotfile_Codes_vs_サーバー同期</t>
  </si>
  <si>
    <t>フォルダ作成監視</t>
  </si>
  <si>
    <t>ファイル情報出力</t>
  </si>
  <si>
    <t>ファイル情報クリップボードコピー</t>
  </si>
  <si>
    <t>ファイル名クリップボードコピー</t>
  </si>
  <si>
    <t>ファイルパスクリップボードコピー</t>
  </si>
  <si>
    <t>プログラムNoクリップボードコピー</t>
  </si>
  <si>
    <t>ファイル比較＠Winmerge</t>
  </si>
  <si>
    <t>全ファイル開く＠Vim</t>
  </si>
  <si>
    <t>タグファイル作成</t>
  </si>
  <si>
    <t>Zip解凍</t>
  </si>
  <si>
    <t>Zip圧縮</t>
  </si>
  <si>
    <t>Zipパスワード圧縮</t>
  </si>
  <si>
    <t>時報</t>
  </si>
  <si>
    <t>WSL起動</t>
  </si>
  <si>
    <t>SSH接続toWSL2＠Teraterm</t>
  </si>
  <si>
    <t>SSH接続toMyRaspberryPi＠Teraterm</t>
  </si>
  <si>
    <t>SSH接続toMyMac＠Teraterm</t>
  </si>
  <si>
    <t>SFTP接続toMyRaspberryPi＠WinSCP</t>
  </si>
  <si>
    <t>X11転送</t>
  </si>
  <si>
    <t>X-Finder.iniタブバックアップ</t>
  </si>
  <si>
    <t>定期ファイルバックアップ</t>
  </si>
  <si>
    <t>VNC接続toRobocipA1＠TurboVNC</t>
  </si>
  <si>
    <t>SSH接続toRobocipA1＠Teraterm</t>
  </si>
  <si>
    <t>SFTP接続toRobocipA1＠WinSCP</t>
  </si>
  <si>
    <t>○</t>
    <phoneticPr fontId="2"/>
  </si>
  <si>
    <t>ttw</t>
    <phoneticPr fontId="7"/>
  </si>
  <si>
    <t>ttr</t>
    <phoneticPr fontId="7"/>
  </si>
  <si>
    <t>ttm</t>
    <phoneticPr fontId="7"/>
  </si>
  <si>
    <t>wsr</t>
    <phoneticPr fontId="7"/>
  </si>
  <si>
    <t>tvr</t>
    <phoneticPr fontId="2"/>
  </si>
  <si>
    <t>キー文字列</t>
    <rPh sb="2" eb="5">
      <t>モジレツ</t>
    </rPh>
    <phoneticPr fontId="2"/>
  </si>
  <si>
    <t>キー</t>
    <phoneticPr fontId="2"/>
  </si>
  <si>
    <t>説明</t>
    <rPh sb="0" eb="2">
      <t>セツメイ</t>
    </rPh>
    <phoneticPr fontId="2"/>
  </si>
  <si>
    <t>Kindle</t>
    <phoneticPr fontId="2"/>
  </si>
  <si>
    <t>電子書籍</t>
    <rPh sb="0" eb="2">
      <t>デンシ</t>
    </rPh>
    <rPh sb="2" eb="4">
      <t>ショセキ</t>
    </rPh>
    <phoneticPr fontId="2"/>
  </si>
  <si>
    <t>%USERPROFILE%\AppData\Roaming\WindSolutions\CopyTransControlCenter\Applications\CopyTransControlCenter.exe</t>
    <phoneticPr fontId="2"/>
  </si>
  <si>
    <t>%USERPROFILE%\AppData\Local\Amazon\Kindle\application\Kindle.exe</t>
    <phoneticPr fontId="2"/>
  </si>
  <si>
    <t>%USERPROFILE%\AppData\Local\LINE\bin\LineLauncher.exe</t>
    <phoneticPr fontId="2"/>
  </si>
  <si>
    <t>LINE</t>
    <phoneticPr fontId="2"/>
  </si>
  <si>
    <t>C:\Users\draem\AppData\Local\Microsoft\Teams\Update.exe --processStart "Teams.exe"</t>
    <phoneticPr fontId="2"/>
  </si>
  <si>
    <t>MicrosoftTeams</t>
    <phoneticPr fontId="2"/>
  </si>
  <si>
    <t>コミュニケーション</t>
    <phoneticPr fontId="2"/>
  </si>
  <si>
    <t>C:\Users\draem\Desktop</t>
    <phoneticPr fontId="2"/>
  </si>
  <si>
    <t>対応方針</t>
    <rPh sb="0" eb="2">
      <t>タイオウ</t>
    </rPh>
    <rPh sb="2" eb="4">
      <t>ホウシン</t>
    </rPh>
    <phoneticPr fontId="9"/>
  </si>
  <si>
    <t>SoftPerfectFileRecovery</t>
    <phoneticPr fontId="2"/>
  </si>
  <si>
    <t>引数</t>
    <rPh sb="0" eb="2">
      <t>ヒキスウ</t>
    </rPh>
    <phoneticPr fontId="2"/>
  </si>
  <si>
    <t>/x</t>
    <phoneticPr fontId="2"/>
  </si>
  <si>
    <t>Programs
(HotKey)</t>
    <phoneticPr fontId="2"/>
  </si>
  <si>
    <t>ホットキーフォルダ名</t>
    <rPh sb="9" eb="10">
      <t>メイ</t>
    </rPh>
    <phoneticPr fontId="2"/>
  </si>
  <si>
    <t>$HotKey</t>
    <phoneticPr fontId="7"/>
  </si>
  <si>
    <t>Programs (HotKey)</t>
    <phoneticPr fontId="7"/>
  </si>
  <si>
    <t>%USERPROFILE%\AppData\Local\HNXgrep</t>
  </si>
  <si>
    <t>%USERPROFILE%\AppData\Roaming\Mp3tag</t>
  </si>
  <si>
    <t>%USERPROFILE%\AppData\Roaming\Team Hasebe</t>
  </si>
  <si>
    <t>%USERPROFILE%\AppData\Roaming\Audacity</t>
  </si>
  <si>
    <t>%USERPROFILE%\AppData\Roaming\Subversion</t>
  </si>
  <si>
    <t>%USERPROFILE%\Music\_Serato_</t>
  </si>
  <si>
    <t>%USERPROFILE%\AppData\Roaming\TortoiseSVN</t>
    <phoneticPr fontId="7"/>
  </si>
  <si>
    <t>C:\prg\Git\etc\gitconfig</t>
    <phoneticPr fontId="7"/>
  </si>
  <si>
    <t>%USERPROFILE%\Music\_Serato_Backup</t>
    <phoneticPr fontId="7"/>
  </si>
  <si>
    <t>%USERPROFILE%\.gitconfig</t>
    <phoneticPr fontId="7"/>
  </si>
  <si>
    <t>[symlink]シート参照</t>
    <rPh sb="12" eb="14">
      <t>サンショウ</t>
    </rPh>
    <phoneticPr fontId="2"/>
  </si>
  <si>
    <t>%USERPROFILE%\AppData\Roaming\GZ20</t>
    <phoneticPr fontId="7"/>
  </si>
  <si>
    <t>Serato バックアップ</t>
    <phoneticPr fontId="7"/>
  </si>
  <si>
    <t>プログラム設定 to Gドライブ</t>
    <phoneticPr fontId="2"/>
  </si>
  <si>
    <t>WindowsTerminal</t>
    <phoneticPr fontId="2"/>
  </si>
  <si>
    <t>プログラム設定 to codes</t>
    <rPh sb="5" eb="7">
      <t>セッテイ</t>
    </rPh>
    <phoneticPr fontId="2"/>
  </si>
  <si>
    <t>VSCode（keybindings.json）</t>
    <phoneticPr fontId="2"/>
  </si>
  <si>
    <t>VSCode（settings.json）</t>
    <phoneticPr fontId="2"/>
  </si>
  <si>
    <t>VIM（_vimrc）</t>
    <phoneticPr fontId="7"/>
  </si>
  <si>
    <t>VIM（_gvimrc）</t>
    <phoneticPr fontId="7"/>
  </si>
  <si>
    <t>C:\prg_exe\Hidemaru\setting</t>
    <phoneticPr fontId="7"/>
  </si>
  <si>
    <t>C:\codes\hidemaru</t>
    <phoneticPr fontId="7"/>
  </si>
  <si>
    <t>VIMプラグイン（bufferlist.vim）</t>
  </si>
  <si>
    <t>VIMプラグイン（favex.vim）</t>
  </si>
  <si>
    <t>VIMプラグイン（favlist）</t>
  </si>
  <si>
    <t>VIMプラグイン（jellybeans.vim）</t>
  </si>
  <si>
    <t>VIMプラグイン（mark.vim）</t>
  </si>
  <si>
    <t>VIMプラグイン（qfixgrep.vim）</t>
  </si>
  <si>
    <t>プログラム設定 to HDD</t>
    <phoneticPr fontId="2"/>
  </si>
  <si>
    <t>%USERPROFILE%\AppData\Roaming\TortoiseGit</t>
    <phoneticPr fontId="7"/>
  </si>
  <si>
    <t>→メールアドレスが入っているため、Gドライブで管理する</t>
    <rPh sb="9" eb="10">
      <t>ハイ</t>
    </rPh>
    <rPh sb="23" eb="25">
      <t>カンリ</t>
    </rPh>
    <phoneticPr fontId="7"/>
  </si>
  <si>
    <t>☆gitconfigをgithub管理にする？</t>
    <rPh sb="17" eb="19">
      <t>カンリ</t>
    </rPh>
    <phoneticPr fontId="7"/>
  </si>
  <si>
    <t>☆iTunesディレクトリをGdriveディレクトリに移動する</t>
    <rPh sb="27" eb="29">
      <t>イドウ</t>
    </rPh>
    <phoneticPr fontId="7"/>
  </si>
  <si>
    <t>☆Gドライブのプログラム設定を更新する</t>
    <rPh sb="12" eb="14">
      <t>セッテイ</t>
    </rPh>
    <rPh sb="15" eb="17">
      <t>コウシン</t>
    </rPh>
    <phoneticPr fontId="7"/>
  </si>
  <si>
    <t>C:\codes\vim\_plugins_user\bufferlist.vim\plugin\bufferlist.vim</t>
    <phoneticPr fontId="7"/>
  </si>
  <si>
    <t>C:\prg_exe\Vim\_plugins_user\bufferlist.vim\plugin\bufferlist.vim</t>
    <phoneticPr fontId="7"/>
  </si>
  <si>
    <t>C:\prg_exe\Vim\_plugins_user\FavEx\plugin\favex.vim</t>
    <phoneticPr fontId="7"/>
  </si>
  <si>
    <t>C:\prg_exe\Vim\_plugins_user\jellybeans.vim\colors\jellybeans.vim</t>
    <phoneticPr fontId="7"/>
  </si>
  <si>
    <t>C:\prg_exe\Vim\_plugins_user\mark.vim\plugin\mark.vim</t>
    <phoneticPr fontId="7"/>
  </si>
  <si>
    <t>C:\prg_exe\Vim\_plugins_user\qfixapp\autoload\qfixgrep.vim</t>
    <phoneticPr fontId="7"/>
  </si>
  <si>
    <t>%USERPROFILE%\AppData\Local\Icaros</t>
    <phoneticPr fontId="7"/>
  </si>
  <si>
    <t>%USERPROFILE%\AppData\Roaming\KT Software</t>
    <phoneticPr fontId="7"/>
  </si>
  <si>
    <t>C:\Users\draem\AppData\Roaming</t>
  </si>
  <si>
    <t>%USERPROFILE%\Music\iTunes\Previous iTunes Libraries</t>
  </si>
  <si>
    <t>%USERPROFILE%\Music\iTunes\iTunes Library Extras.itdb</t>
  </si>
  <si>
    <t>%USERPROFILE%\Music\iTunes\iTunes Library Genius.itdb</t>
  </si>
  <si>
    <t>%USERPROFILE%\Music\iTunes\iTunes Library.itl</t>
  </si>
  <si>
    <t>iTunes（Previous iTunes Libraries）</t>
  </si>
  <si>
    <t>iTunes（iTunes Library Extras.itdb）</t>
  </si>
  <si>
    <t>iTunes（iTunes Library Genius.itdb）</t>
  </si>
  <si>
    <t>iTunes（iTunes Library.itl）</t>
  </si>
  <si>
    <t>iTunes（iTunes Music Library.xml）</t>
  </si>
  <si>
    <t>%USERPROFILE%\Music\iTunes\iTunes Music Library.xml</t>
    <phoneticPr fontId="7"/>
  </si>
  <si>
    <t>%USERPROFILE%\Music\iTunes\sentinel</t>
    <phoneticPr fontId="7"/>
  </si>
  <si>
    <t>iTunes（sentinel）</t>
    <phoneticPr fontId="7"/>
  </si>
  <si>
    <t>iTunes（iTunes バックアップ）</t>
    <phoneticPr fontId="7"/>
  </si>
  <si>
    <t>iTunes（iTunes iTunes Media）</t>
    <phoneticPr fontId="7"/>
  </si>
  <si>
    <t>iTunes（iTunes Album Artwork）</t>
    <phoneticPr fontId="7"/>
  </si>
  <si>
    <t>☆C:\Users\draem\Music\iTunes\iTunes Library.itlはバックアップしない？</t>
    <phoneticPr fontId="7"/>
  </si>
  <si>
    <t>☆C:\Users\draem\programs\setting 消す？</t>
    <phoneticPr fontId="7"/>
  </si>
  <si>
    <t>☆C:\Users\draem\programs\_script 消す？</t>
    <phoneticPr fontId="7"/>
  </si>
  <si>
    <t>☆ソフトウェア設定の格納先をGoogleDriveにまとめる？</t>
    <phoneticPr fontId="9"/>
  </si>
  <si>
    <t>C:\Users\draem\AppData\Local</t>
    <phoneticPr fontId="7"/>
  </si>
  <si>
    <t>コマンド（PC移行時）</t>
    <rPh sb="7" eb="10">
      <t>イコウジ</t>
    </rPh>
    <rPh sb="9" eb="10">
      <t>ジ</t>
    </rPh>
    <phoneticPr fontId="7"/>
  </si>
  <si>
    <t>コマンド（プログラム追加時）</t>
    <rPh sb="10" eb="12">
      <t>ツイカ</t>
    </rPh>
    <rPh sb="12" eb="13">
      <t>ジ</t>
    </rPh>
    <phoneticPr fontId="7"/>
  </si>
  <si>
    <t>☆Gドライブ容量確認</t>
    <rPh sb="6" eb="8">
      <t>ヨウリョウ</t>
    </rPh>
    <rPh sb="8" eb="10">
      <t>カクニン</t>
    </rPh>
    <phoneticPr fontId="7"/>
  </si>
  <si>
    <t>→対応しない。環境変数を設定しなくても実施できるようにしたいため。</t>
    <rPh sb="1" eb="3">
      <t>タイオウ</t>
    </rPh>
    <rPh sb="7" eb="9">
      <t>カンキョウ</t>
    </rPh>
    <rPh sb="9" eb="11">
      <t>ヘンスウ</t>
    </rPh>
    <rPh sb="12" eb="14">
      <t>セッテイ</t>
    </rPh>
    <rPh sb="19" eb="21">
      <t>ジッシ</t>
    </rPh>
    <phoneticPr fontId="7"/>
  </si>
  <si>
    <t>☆codesなどのパスを環境変数化</t>
    <rPh sb="12" eb="14">
      <t>カンキョウ</t>
    </rPh>
    <rPh sb="14" eb="17">
      <t>ヘンスウカ</t>
    </rPh>
    <phoneticPr fontId="2"/>
  </si>
  <si>
    <t>・C:\codes\_config\set_environment_variable.vbsが実行されていること</t>
    <rPh sb="47" eb="49">
      <t>ジッコウ</t>
    </rPh>
    <phoneticPr fontId="7"/>
  </si>
  <si>
    <t>【注意事項】</t>
    <rPh sb="1" eb="3">
      <t>チュウイ</t>
    </rPh>
    <rPh sb="3" eb="5">
      <t>ジコウ</t>
    </rPh>
    <phoneticPr fontId="7"/>
  </si>
  <si>
    <t>・シンボリックリンク作成コマンドは、管理者権限で起動したコマンドプロンプト上で起動すること。</t>
    <rPh sb="10" eb="12">
      <t>サクセイ</t>
    </rPh>
    <rPh sb="18" eb="21">
      <t>カンリシャ</t>
    </rPh>
    <rPh sb="21" eb="23">
      <t>ケンゲン</t>
    </rPh>
    <rPh sb="24" eb="26">
      <t>キドウ</t>
    </rPh>
    <rPh sb="37" eb="38">
      <t>ジョウ</t>
    </rPh>
    <rPh sb="39" eb="41">
      <t>キドウ</t>
    </rPh>
    <phoneticPr fontId="7"/>
  </si>
  <si>
    <t>【前提（PC移行時）】</t>
    <rPh sb="1" eb="3">
      <t>ゼンテイ</t>
    </rPh>
    <rPh sb="6" eb="8">
      <t>イコウ</t>
    </rPh>
    <rPh sb="8" eb="9">
      <t>ジ</t>
    </rPh>
    <phoneticPr fontId="7"/>
  </si>
  <si>
    <t>・C:\prg_exeディレクトリの移行が完了していること</t>
    <rPh sb="18" eb="20">
      <t>イコウ</t>
    </rPh>
    <rPh sb="21" eb="23">
      <t>カンリョウ</t>
    </rPh>
    <phoneticPr fontId="7"/>
  </si>
  <si>
    <t>・C:\codesディレクトリの移行が完了していること</t>
    <rPh sb="16" eb="18">
      <t>イコウ</t>
    </rPh>
    <rPh sb="19" eb="21">
      <t>カンリョウ</t>
    </rPh>
    <phoneticPr fontId="7"/>
  </si>
  <si>
    <t>他</t>
    <rPh sb="0" eb="1">
      <t>ホカ</t>
    </rPh>
    <phoneticPr fontId="2"/>
  </si>
  <si>
    <t>-</t>
  </si>
  <si>
    <t>-</t>
    <phoneticPr fontId="2"/>
  </si>
  <si>
    <t>C:\codes\bat\tools\tortoisegit\ShowGitPushWindows.bat</t>
    <phoneticPr fontId="2"/>
  </si>
  <si>
    <t>C:\_push_all.bat</t>
    <phoneticPr fontId="2"/>
  </si>
  <si>
    <t>有無</t>
    <rPh sb="0" eb="2">
      <t>ウム</t>
    </rPh>
    <phoneticPr fontId="2"/>
  </si>
  <si>
    <t>リンクファイルパス</t>
    <phoneticPr fontId="2"/>
  </si>
  <si>
    <t>有無</t>
    <rPh sb="0" eb="2">
      <t>ウム</t>
    </rPh>
    <phoneticPr fontId="2"/>
  </si>
  <si>
    <t>ShowGitPushWindows.bat</t>
  </si>
  <si>
    <t>全GitリポジトリPushウィンドウ表示</t>
    <rPh sb="0" eb="1">
      <t>ゼン</t>
    </rPh>
    <rPh sb="18" eb="20">
      <t>ヒョウジ</t>
    </rPh>
    <phoneticPr fontId="2"/>
  </si>
  <si>
    <t>他</t>
    <rPh sb="0" eb="1">
      <t>ホカ</t>
    </rPh>
    <phoneticPr fontId="7"/>
  </si>
  <si>
    <t>☆ほかにバックアップすべきプログラム設定がないか確認する</t>
    <rPh sb="18" eb="20">
      <t>セッテイ</t>
    </rPh>
    <rPh sb="24" eb="26">
      <t>カクニン</t>
    </rPh>
    <phoneticPr fontId="7"/>
  </si>
  <si>
    <t>☆VSCode設定確認</t>
    <rPh sb="7" eb="9">
      <t>セッテイ</t>
    </rPh>
    <rPh sb="9" eb="11">
      <t>カクニン</t>
    </rPh>
    <phoneticPr fontId="7"/>
  </si>
  <si>
    <t>%USERPROFILE%\AppData\Roaming\Anki2</t>
    <phoneticPr fontId="7"/>
  </si>
  <si>
    <t>%USERPROFILE%\AppData\Local\TresGrep</t>
    <phoneticPr fontId="7"/>
  </si>
  <si>
    <t>TresGrep</t>
    <phoneticPr fontId="7"/>
  </si>
  <si>
    <t>Anki2</t>
    <phoneticPr fontId="7"/>
  </si>
  <si>
    <t>C:\codes\vba\word\AddIns\_update.vbs</t>
  </si>
  <si>
    <t>[shortcut]シート参照</t>
    <rPh sb="13" eb="15">
      <t>サンショウ</t>
    </rPh>
    <phoneticPr fontId="2"/>
  </si>
  <si>
    <t>%USERPROFILE%\AppData\Roaming\Microsoft\Templates\Normal.dotm</t>
    <phoneticPr fontId="2"/>
  </si>
  <si>
    <t>C:\codes\vba\word\AddIns\Normal.dotm</t>
    <phoneticPr fontId="2"/>
  </si>
  <si>
    <t>☆wordアドインリンクパス確認</t>
    <rPh sb="14" eb="16">
      <t>カクニン</t>
    </rPh>
    <phoneticPr fontId="2"/>
  </si>
  <si>
    <r>
      <t>%MYDIRPATH_DOCUMENTS%\</t>
    </r>
    <r>
      <rPr>
        <sz val="9"/>
        <color theme="1"/>
        <rFont val="ＭＳ ゴシック"/>
        <family val="2"/>
        <charset val="128"/>
      </rPr>
      <t>個人用図形\fav.vssx</t>
    </r>
    <phoneticPr fontId="7"/>
  </si>
  <si>
    <t>☆OneDrive⇔それ以外のパス切り替え</t>
    <rPh sb="12" eb="14">
      <t>イガイ</t>
    </rPh>
    <rPh sb="17" eb="18">
      <t>キ</t>
    </rPh>
    <rPh sb="19" eb="20">
      <t>カ</t>
    </rPh>
    <phoneticPr fontId="2"/>
  </si>
  <si>
    <t>C\prg_exe</t>
    <phoneticPr fontId="2"/>
  </si>
  <si>
    <t>移行前</t>
    <rPh sb="0" eb="2">
      <t>イコウ</t>
    </rPh>
    <rPh sb="2" eb="3">
      <t>マエ</t>
    </rPh>
    <phoneticPr fontId="2"/>
  </si>
  <si>
    <t>移行後</t>
    <rPh sb="0" eb="2">
      <t>イコウ</t>
    </rPh>
    <rPh sb="2" eb="3">
      <t>ゴ</t>
    </rPh>
    <phoneticPr fontId="2"/>
  </si>
  <si>
    <t>ステータス</t>
    <phoneticPr fontId="2"/>
  </si>
  <si>
    <t>Linux環境構築</t>
  </si>
  <si>
    <t>X-Finder お気に入り追加</t>
  </si>
  <si>
    <t>root配下 git管理</t>
  </si>
  <si>
    <t>mkdir "%USERPROFILE%\_root"</t>
  </si>
  <si>
    <t>mkdir "%USERPROFILE%\_root\00_indirect"</t>
  </si>
  <si>
    <t>mkdir "%USERPROFILE%\_root\10_workitem"</t>
  </si>
  <si>
    <t>mkdir "%USERPROFILE%\_root\20_src"</t>
  </si>
  <si>
    <t>mkdir "%USERPROFILE%\_root\21_doc"</t>
  </si>
  <si>
    <t>mkdir "%USERPROFILE%\_root\38_programs"</t>
  </si>
  <si>
    <t>mkdir "%USERPROFILE%\_root\39_other"</t>
  </si>
  <si>
    <t>mkdir "%USERPROFILE%\_root\40_workspace"</t>
  </si>
  <si>
    <t>設定移行</t>
    <rPh sb="0" eb="2">
      <t>セッテイ</t>
    </rPh>
    <rPh sb="2" eb="4">
      <t>イコウ</t>
    </rPh>
    <phoneticPr fontId="2"/>
  </si>
  <si>
    <t>アドイン登録(Word)</t>
    <phoneticPr fontId="2"/>
  </si>
  <si>
    <t>C:\codes\_set_environment_variable.vbs</t>
  </si>
  <si>
    <t>[linux環境構築]シート参照</t>
    <rPh sb="14" eb="16">
      <t>サンショウ</t>
    </rPh>
    <phoneticPr fontId="2"/>
  </si>
  <si>
    <t>各種プログラムインストール</t>
    <rPh sb="0" eb="2">
      <t>カクシュ</t>
    </rPh>
    <phoneticPr fontId="2"/>
  </si>
  <si>
    <t>ユーザー辞書設定</t>
    <phoneticPr fontId="2"/>
  </si>
  <si>
    <t>クラウドから移行可能</t>
    <rPh sb="6" eb="8">
      <t>イコウ</t>
    </rPh>
    <rPh sb="8" eb="10">
      <t>カノウ</t>
    </rPh>
    <phoneticPr fontId="2"/>
  </si>
  <si>
    <t>アドイン登録(各種Office)</t>
    <rPh sb="7" eb="9">
      <t>カクシュ</t>
    </rPh>
    <phoneticPr fontId="2"/>
  </si>
  <si>
    <t>各種シンボリックリンク置換え</t>
    <rPh sb="0" eb="2">
      <t>カクシュ</t>
    </rPh>
    <rPh sb="11" eb="12">
      <t>オ</t>
    </rPh>
    <rPh sb="12" eb="13">
      <t>カ</t>
    </rPh>
    <phoneticPr fontId="2"/>
  </si>
  <si>
    <t>Explorer設定 (フォルダ設定)</t>
    <rPh sb="16" eb="18">
      <t>セッテイ</t>
    </rPh>
    <phoneticPr fontId="2"/>
  </si>
  <si>
    <t>Explorer設定 (クイックアクセス登録)</t>
    <rPh sb="20" eb="22">
      <t>トウロク</t>
    </rPh>
    <phoneticPr fontId="2"/>
  </si>
  <si>
    <t>ブラウザブックマーク追加（github）</t>
    <phoneticPr fontId="2"/>
  </si>
  <si>
    <t>ブラウザブックマーク追加（github pages）</t>
    <phoneticPr fontId="2"/>
  </si>
  <si>
    <t>Bluetooth 機器接続</t>
    <rPh sb="10" eb="12">
      <t>キキ</t>
    </rPh>
    <phoneticPr fontId="2"/>
  </si>
  <si>
    <t>%MYDIRPATH_DOCUMENTS%\svn_repo</t>
    <phoneticPr fontId="2"/>
  </si>
  <si>
    <t>%MYDIRPATH_DOCUMENTS%\MyExcelAddin</t>
    <phoneticPr fontId="2"/>
  </si>
  <si>
    <t>タスクバー設定</t>
    <phoneticPr fontId="2"/>
  </si>
  <si>
    <t>各種ショートカット作成</t>
    <rPh sb="0" eb="2">
      <t>カクシュ</t>
    </rPh>
    <rPh sb="9" eb="11">
      <t>サクセイ</t>
    </rPh>
    <phoneticPr fontId="2"/>
  </si>
  <si>
    <t>イヤホンなど</t>
    <phoneticPr fontId="2"/>
  </si>
  <si>
    <t>設定エクスポート＆インポート（Excel）</t>
    <phoneticPr fontId="2"/>
  </si>
  <si>
    <t>設定エクスポート＆インポート（Word）</t>
    <phoneticPr fontId="2"/>
  </si>
  <si>
    <t>設定エクスポート＆インポート（Visio）</t>
    <phoneticPr fontId="2"/>
  </si>
  <si>
    <t>設定エクスポート＆インポート（Outlook）</t>
    <phoneticPr fontId="2"/>
  </si>
  <si>
    <t>設定エクスポート＆インポート（Winmerge）</t>
    <phoneticPr fontId="2"/>
  </si>
  <si>
    <t>設定エクスポート＆インポート（秀丸）</t>
    <rPh sb="15" eb="17">
      <t>ヒデマル</t>
    </rPh>
    <phoneticPr fontId="2"/>
  </si>
  <si>
    <t>設定エクスポート＆インポート（PDF-Xchange Viewer）</t>
    <phoneticPr fontId="2"/>
  </si>
  <si>
    <t>設定エクスポート＆インポート（PDF-Xchange Editer）</t>
    <phoneticPr fontId="2"/>
  </si>
  <si>
    <t>設定エクスポート＆インポート（LogiOptionsPlus）</t>
    <phoneticPr fontId="2"/>
  </si>
  <si>
    <t>設定エクスポート＆インポート（Edge）</t>
    <phoneticPr fontId="2"/>
  </si>
  <si>
    <t>プログラム設定</t>
    <rPh sb="5" eb="7">
      <t>セッテイ</t>
    </rPh>
    <phoneticPr fontId="2"/>
  </si>
  <si>
    <t>プログラム導入</t>
    <rPh sb="5" eb="7">
      <t>ドウニュウ</t>
    </rPh>
    <phoneticPr fontId="2"/>
  </si>
  <si>
    <t>Exploler クイックアクセス設定</t>
    <phoneticPr fontId="2"/>
  </si>
  <si>
    <t>Linux設定</t>
    <rPh sb="5" eb="7">
      <t>セッテイ</t>
    </rPh>
    <phoneticPr fontId="2"/>
  </si>
  <si>
    <t>GitHubダウンロード（other）</t>
    <phoneticPr fontId="2"/>
  </si>
  <si>
    <t>GitHubダウンロード（programs）</t>
    <phoneticPr fontId="2"/>
  </si>
  <si>
    <t>GitHubダウンロード（codes）</t>
    <phoneticPr fontId="2"/>
  </si>
  <si>
    <t>フォルダ移行</t>
    <rPh sb="4" eb="6">
      <t>イコウ</t>
    </rPh>
    <phoneticPr fontId="2"/>
  </si>
  <si>
    <t>テンプレートフォルダ作成（ルート）</t>
  </si>
  <si>
    <t>テンプレートフォルダ作成（間接作業）</t>
  </si>
  <si>
    <t>テンプレートフォルダ作成（直接作業）</t>
  </si>
  <si>
    <t>テンプレートフォルダ作成（開発用ソースファイルを格納）</t>
  </si>
  <si>
    <t>テンプレートフォルダ作成（開発用文書を格納）</t>
  </si>
  <si>
    <t>テンプレートフォルダ作成（githubのcodes）</t>
  </si>
  <si>
    <t>テンプレートフォルダ作成（githubのprograms(prg_exe)）</t>
  </si>
  <si>
    <t>テンプレートフォルダ作成（githubのother）</t>
  </si>
  <si>
    <t>テンプレートフォルダ作成（作業用管理）</t>
  </si>
  <si>
    <t>フォルダ作成</t>
    <phoneticPr fontId="2"/>
  </si>
  <si>
    <t>インストールプログラム一覧作成</t>
    <rPh sb="11" eb="13">
      <t>イチラン</t>
    </rPh>
    <rPh sb="13" eb="15">
      <t>サクセイ</t>
    </rPh>
    <phoneticPr fontId="2"/>
  </si>
  <si>
    <t>-</t>
    <phoneticPr fontId="2"/>
  </si>
  <si>
    <t>目的：HPのノートPCにおいて、F1～F12キーをFnキー押下なしに操作できるようにする</t>
    <rPh sb="0" eb="2">
      <t>モクテキ</t>
    </rPh>
    <rPh sb="29" eb="31">
      <t>オウカ</t>
    </rPh>
    <rPh sb="34" eb="36">
      <t>ソウサ</t>
    </rPh>
    <phoneticPr fontId="2"/>
  </si>
  <si>
    <t>BIOS設定 Action Keys Mode 無効化</t>
    <rPh sb="24" eb="27">
      <t>ムコウカ</t>
    </rPh>
    <phoneticPr fontId="2"/>
  </si>
  <si>
    <t>BIOS設定 Virtualization Technology 有効化</t>
    <rPh sb="33" eb="36">
      <t>ユウコウカ</t>
    </rPh>
    <phoneticPr fontId="2"/>
  </si>
  <si>
    <t>目的：WSL2を利用できるようにするため</t>
    <rPh sb="0" eb="2">
      <t>モクテキ</t>
    </rPh>
    <rPh sb="8" eb="10">
      <t>リヨウ</t>
    </rPh>
    <phoneticPr fontId="2"/>
  </si>
  <si>
    <t>Windowsクリップボード有効化（Win+V）</t>
    <phoneticPr fontId="2"/>
  </si>
  <si>
    <t>IMEの設定（Shift+Spaceを無効化）</t>
    <phoneticPr fontId="2"/>
  </si>
  <si>
    <t>目的：ExcelにてIME ON時もShift+Spaceで行選択できるようにするため</t>
    <rPh sb="0" eb="2">
      <t>モクテキ</t>
    </rPh>
    <rPh sb="16" eb="17">
      <t>ジ</t>
    </rPh>
    <rPh sb="30" eb="31">
      <t>ギョウ</t>
    </rPh>
    <rPh sb="31" eb="33">
      <t>センタク</t>
    </rPh>
    <phoneticPr fontId="2"/>
  </si>
  <si>
    <t>IMEの設定（画面中央に表示する）</t>
    <phoneticPr fontId="2"/>
  </si>
  <si>
    <t>mkdir "%USERPROFILE%\_root\30_tool"</t>
    <phoneticPr fontId="2"/>
  </si>
  <si>
    <t>仕事時は実体を「%USERPROFILE%\_root\30_tool」配下に配置する</t>
    <rPh sb="0" eb="2">
      <t>シゴト</t>
    </rPh>
    <rPh sb="2" eb="3">
      <t>ジ</t>
    </rPh>
    <rPh sb="4" eb="6">
      <t>ジッタイ</t>
    </rPh>
    <rPh sb="36" eb="38">
      <t>ハイカ</t>
    </rPh>
    <rPh sb="39" eb="41">
      <t>ハイチ</t>
    </rPh>
    <phoneticPr fontId="2"/>
  </si>
  <si>
    <t>VNC接続スクリプト配置（ConnectXXXwithSshpfVnc.vbs）</t>
    <rPh sb="3" eb="5">
      <t>セツゾク</t>
    </rPh>
    <rPh sb="10" eb="12">
      <t>ハイチ</t>
    </rPh>
    <phoneticPr fontId="2"/>
  </si>
  <si>
    <t>TeraTerm接続スクリプト配置（ConnectXXXwithTeraTerm.ttl）</t>
    <rPh sb="8" eb="10">
      <t>セツゾク</t>
    </rPh>
    <rPh sb="15" eb="17">
      <t>ハイチ</t>
    </rPh>
    <phoneticPr fontId="2"/>
  </si>
  <si>
    <t>WinSCP接続スクリプト配置（ConnectXXXwithWinScp.bat）</t>
    <rPh sb="6" eb="8">
      <t>セツゾク</t>
    </rPh>
    <rPh sb="13" eb="15">
      <t>ハイチ</t>
    </rPh>
    <phoneticPr fontId="2"/>
  </si>
  <si>
    <t>サーバdotfiles同期スクリプト配置（SyncCodesToRemoteXXX.bat）</t>
    <rPh sb="11" eb="13">
      <t>ドウキ</t>
    </rPh>
    <rPh sb="18" eb="20">
      <t>ハイチ</t>
    </rPh>
    <phoneticPr fontId="2"/>
  </si>
  <si>
    <t>定期バックアップスクリプト配置（ScheduledBackup.bat）</t>
    <rPh sb="0" eb="2">
      <t>テイキ</t>
    </rPh>
    <phoneticPr fontId="2"/>
  </si>
  <si>
    <t>バックアップスクリプト配置（BackUpFiles.bat）</t>
    <phoneticPr fontId="2"/>
  </si>
  <si>
    <t>C:\codes\vbs\tools\win\file_ope\BackUpFiles.bat.git_sample</t>
    <phoneticPr fontId="2"/>
  </si>
  <si>
    <t>C:\codes\vbs\tools\win\file_ope\ScheduledBackup.bat.sample</t>
    <phoneticPr fontId="2"/>
  </si>
  <si>
    <t>C:\codes\vbs\tools\win\file_ope\SyncCodesToRemoteXXX.bat.sample</t>
    <phoneticPr fontId="2"/>
  </si>
  <si>
    <t>ssh_config_a</t>
    <phoneticPr fontId="2"/>
  </si>
  <si>
    <t>C:\codes\bat\tools\winscp\ConnectXXXwithWinScp.bat.*_sample</t>
    <phoneticPr fontId="2"/>
  </si>
  <si>
    <t>C:\codes\ttl\login_raspberrypi.ttl</t>
    <phoneticPr fontId="2"/>
  </si>
  <si>
    <t>C:\codes\vbs\tools\turbovnc\ConnectXXXwithSshpfVnc.vbs.sample</t>
    <phoneticPr fontId="2"/>
  </si>
  <si>
    <t>SSHサーバ設定</t>
    <rPh sb="6" eb="8">
      <t>セッテイ</t>
    </rPh>
    <phoneticPr fontId="2"/>
  </si>
  <si>
    <t>SSHクライアント設定</t>
    <rPh sb="9" eb="11">
      <t>セッテイ</t>
    </rPh>
    <phoneticPr fontId="2"/>
  </si>
  <si>
    <t>SSHサーバ＝SSHで接続される側</t>
    <rPh sb="11" eb="13">
      <t>セツゾク</t>
    </rPh>
    <rPh sb="16" eb="17">
      <t>ガワ</t>
    </rPh>
    <phoneticPr fontId="2"/>
  </si>
  <si>
    <t>SSHクライアント＝SSHで接続する側</t>
    <rPh sb="14" eb="16">
      <t>セツゾク</t>
    </rPh>
    <rPh sb="18" eb="19">
      <t>ガワ</t>
    </rPh>
    <phoneticPr fontId="2"/>
  </si>
  <si>
    <t>接続手順参照</t>
    <rPh sb="0" eb="2">
      <t>セツゾク</t>
    </rPh>
    <rPh sb="2" eb="4">
      <t>テジュン</t>
    </rPh>
    <rPh sb="4" eb="6">
      <t>サンショウ</t>
    </rPh>
    <phoneticPr fontId="2"/>
  </si>
  <si>
    <t>☆ソフトウェア設定整理</t>
    <rPh sb="7" eb="9">
      <t>セッテイ</t>
    </rPh>
    <rPh sb="9" eb="11">
      <t>セイリ</t>
    </rPh>
    <phoneticPr fontId="9"/>
  </si>
  <si>
    <t>ドライブレター設定（SD:Zドライブ）</t>
    <rPh sb="7" eb="9">
      <t>セッテイ</t>
    </rPh>
    <phoneticPr fontId="2"/>
  </si>
  <si>
    <t>ドライブレター設定（HDD:Xドライブ）</t>
    <rPh sb="7" eb="9">
      <t>セッテイ</t>
    </rPh>
    <phoneticPr fontId="2"/>
  </si>
  <si>
    <t>C:\prg_exe</t>
    <phoneticPr fontId="9"/>
  </si>
  <si>
    <t>「Z:\」→「X:\820_BackUp_SD\latest\」</t>
    <phoneticPr fontId="2"/>
  </si>
  <si>
    <t>「G:\マイドライブ」→「X:\810_BackUp_PC\latest\programs」</t>
    <phoneticPr fontId="2"/>
  </si>
  <si>
    <t>「C:\codes_sample」→「X:\810_BackUp_PC\latest\codes_sample」</t>
    <phoneticPr fontId="2"/>
  </si>
  <si>
    <t>C:\codes\bat\tools\other\BackupCodesSample.bat</t>
  </si>
  <si>
    <t>C:\codes\bat\tools\other\CreateProgramList.bat</t>
    <phoneticPr fontId="2"/>
  </si>
  <si>
    <t>CreateProgramList.bat</t>
    <phoneticPr fontId="2"/>
  </si>
  <si>
    <t>C:\codes\bat\tools\other\CreateProgramList.bat</t>
    <phoneticPr fontId="2"/>
  </si>
  <si>
    <t>→削除済み</t>
    <rPh sb="1" eb="3">
      <t>サクジョ</t>
    </rPh>
    <rPh sb="3" eb="4">
      <t>ズ</t>
    </rPh>
    <phoneticPr fontId="2"/>
  </si>
  <si>
    <t>C:\codes\bat\tools\other\BackupLibrary.bat</t>
  </si>
  <si>
    <t>C:\codes\bat\tools\other\BackupPrograms.bat</t>
  </si>
  <si>
    <t>☆バックアップスクリプト SD→外部HDD</t>
    <phoneticPr fontId="9"/>
  </si>
  <si>
    <t>☆バックアップスクリプト 本体→外部HDD C:\Users\draem\Programs</t>
    <phoneticPr fontId="9"/>
  </si>
  <si>
    <t>☆バックアップスクリプト 本体→外部HDD C:\codes_sample</t>
    <phoneticPr fontId="2"/>
  </si>
  <si>
    <t>G:\マイドライブ\100_programs\120_setting\Excel Customizations.exportedUI</t>
  </si>
  <si>
    <t>G:\マイドライブ\100_programs\120_setting\Word Customizations.exportedUI</t>
  </si>
  <si>
    <t>G:\マイドライブ\100_programs\120_setting\Visio Customizations.exportedUI</t>
  </si>
  <si>
    <t>G:\マイドライブ\100_programs\120_setting\Outlook のユーザー設定 (olkexplorer).exportedUI</t>
  </si>
  <si>
    <t>G:\マイドライブ\100_programs\120_setting\Winmerge.ini</t>
  </si>
  <si>
    <t>G:\マイドライブ\100_programs\120_setting\hidemaru</t>
  </si>
  <si>
    <t>G:\マイドライブ\100_programs\120_setting\PDF-XChange Viewer Settings.dat</t>
  </si>
  <si>
    <t>G:\マイドライブ\100_programs\120_setting\PDFXChangeEditorSettings.xces</t>
  </si>
  <si>
    <t>G:\マイドライブ\100_programs\140_userdictionary\output1.txt</t>
  </si>
  <si>
    <t>G:\マイドライブ\100_programs\120_setting\HNXgrep\HNXgrep</t>
  </si>
  <si>
    <t>G:\マイドライブ\100_programs\120_setting\Icaros\Icaros</t>
  </si>
  <si>
    <t>G:\マイドライブ\100_programs\120_setting\EasyShot\GZ20</t>
  </si>
  <si>
    <t>G:\マイドライブ\100_programs\120_setting\DeInput\KT Software</t>
  </si>
  <si>
    <t>G:\マイドライブ\100_programs\120_setting\MP3Tag\MP3Tag</t>
  </si>
  <si>
    <t>G:\マイドライブ\100_programs\120_setting\TVClock\Team Hasebe</t>
  </si>
  <si>
    <t>G:\マイドライブ\100_programs\120_setting\Audacity\Audacity</t>
  </si>
  <si>
    <t>G:\マイドライブ\100_programs\120_setting\Subversion\Subversion</t>
  </si>
  <si>
    <t>G:\マイドライブ\100_programs\120_setting\TortoiseGit\TortoiseGit</t>
  </si>
  <si>
    <t>G:\マイドライブ\100_programs\120_setting\TortoiseSVN\TortoiseSVN</t>
  </si>
  <si>
    <t>G:\マイドライブ\100_programs\120_setting\Serato\_Serato_</t>
  </si>
  <si>
    <t>G:\マイドライブ\100_programs\120_setting\Serato\_Serato_Backup</t>
  </si>
  <si>
    <t>G:\マイドライブ\100_programs\120_setting\iTunes\Previous iTunes Libraries</t>
  </si>
  <si>
    <t>G:\マイドライブ\100_programs\120_setting\iTunes\iTunes Library Extras.itdb</t>
  </si>
  <si>
    <t>G:\マイドライブ\100_programs\120_setting\iTunes\iTunes Library Genius.itdb</t>
  </si>
  <si>
    <t>G:\マイドライブ\100_programs\120_setting\iTunes\iTunes Library.itl</t>
  </si>
  <si>
    <t>G:\マイドライブ\100_programs\120_setting\iTunes\iTunes Music Library.xml</t>
  </si>
  <si>
    <t>G:\マイドライブ\100_programs\120_setting\iTunes\sentinel</t>
  </si>
  <si>
    <t>G:\マイドライブ\100_programs\120_setting\TresGrep\TresGrep</t>
  </si>
  <si>
    <t>G:\マイドライブ\100_programs\120_setting（AppData\*）</t>
  </si>
  <si>
    <t>G:\マイドライブ\100_programs\130_taskscheduler</t>
  </si>
  <si>
    <t>G:\マイドライブ\100_programs\140_userdictionary</t>
  </si>
  <si>
    <t>G:\マイドライブ\100_programs\110_installer</t>
  </si>
  <si>
    <t>・G:\マイドライブ\100_programs\120_setting</t>
  </si>
  <si>
    <t>「G:\マイドライブ\100_programs\101_program_list\program_list.log」に記載のプログラムをインストールする。
また、一部インストーラーは「G:\マイドライブ\100_programs\110_installer」に格納済み。</t>
    <rPh sb="81" eb="83">
      <t>イチブ</t>
    </rPh>
    <rPh sb="130" eb="132">
      <t>カクノウ</t>
    </rPh>
    <rPh sb="132" eb="133">
      <t>ズ</t>
    </rPh>
    <phoneticPr fontId="2"/>
  </si>
  <si>
    <t>G:\マイドライブ\100_programs\120_setting（AppData\*）</t>
    <phoneticPr fontId="2"/>
  </si>
  <si>
    <t>外部HDDにバックアップ＋GoogleDriveアップロード</t>
    <rPh sb="0" eb="2">
      <t>ガイブ</t>
    </rPh>
    <phoneticPr fontId="9"/>
  </si>
  <si>
    <t>外部HDDにバックアップ＋GoogleDriveアップロード</t>
    <phoneticPr fontId="9"/>
  </si>
  <si>
    <t>格納先（M:メインデータ、S:サブバックアップデータ）</t>
    <rPh sb="0" eb="2">
      <t>カクノウ</t>
    </rPh>
    <rPh sb="2" eb="3">
      <t>サキ</t>
    </rPh>
    <phoneticPr fontId="9"/>
  </si>
  <si>
    <t>指示先パスディレクトリ作成</t>
    <rPh sb="0" eb="2">
      <t>シジ</t>
    </rPh>
    <rPh sb="2" eb="3">
      <t>サキ</t>
    </rPh>
    <rPh sb="11" eb="13">
      <t>サクセイ</t>
    </rPh>
    <phoneticPr fontId="7"/>
  </si>
  <si>
    <t>コピー</t>
    <phoneticPr fontId="7"/>
  </si>
  <si>
    <t>☆リンクファイルパスのディレクトリを追加するコマンドを追加する</t>
    <rPh sb="18" eb="20">
      <t>ツイカ</t>
    </rPh>
    <rPh sb="27" eb="29">
      <t>ツイカ</t>
    </rPh>
    <phoneticPr fontId="7"/>
  </si>
  <si>
    <t>■要件</t>
    <rPh sb="1" eb="3">
      <t>ヨウケン</t>
    </rPh>
    <phoneticPr fontId="9"/>
  </si>
  <si>
    <t>内容</t>
    <rPh sb="0" eb="2">
      <t>ナイヨウ</t>
    </rPh>
    <phoneticPr fontId="2"/>
  </si>
  <si>
    <t>cd</t>
  </si>
  <si>
    <t>mkdir _dotfiles</t>
  </si>
  <si>
    <t>★~/_dotfilesにdotfilesを格納する。</t>
  </si>
  <si>
    <t>ln -sf _dotfiles/.bashrc     .bashrc</t>
  </si>
  <si>
    <t>ln -sf _dotfiles/.gdbinit    .gdbinit</t>
  </si>
  <si>
    <t>ln -sf _dotfiles/.inputrc    .inputrc</t>
  </si>
  <si>
    <t>ln -sf _dotfiles/.tigrc      .tigrc</t>
  </si>
  <si>
    <t>ln -sf _dotfiles/.tmux.conf  .tmux.conf</t>
  </si>
  <si>
    <t>ln -sf _dotfiles/.vimrc      .vimrc</t>
  </si>
  <si>
    <t>wget https://raw.githubusercontent.com/draemonash2/codes/master/sh/backup_files.sh</t>
  </si>
  <si>
    <t>mv backup_files.sh _backup_files.sh</t>
  </si>
  <si>
    <t>バックアップスクリプト格納</t>
    <rPh sb="11" eb="13">
      <t>カクノウ</t>
    </rPh>
    <phoneticPr fontId="2"/>
  </si>
  <si>
    <t>-</t>
    <phoneticPr fontId="2"/>
  </si>
  <si>
    <t>dotfilesバックアップ設定</t>
    <rPh sb="14" eb="16">
      <t>セッテイ</t>
    </rPh>
    <phoneticPr fontId="2"/>
  </si>
  <si>
    <t>dotfiles退避</t>
    <rPh sb="8" eb="10">
      <t>タイヒ</t>
    </rPh>
    <phoneticPr fontId="2"/>
  </si>
  <si>
    <t>crontab -e</t>
  </si>
  <si>
    <t>自動バックアップ設定</t>
    <rPh sb="0" eb="2">
      <t>ジドウ</t>
    </rPh>
    <rPh sb="8" eb="10">
      <t>セッテイ</t>
    </rPh>
    <phoneticPr fontId="2"/>
  </si>
  <si>
    <t>ハードリンク作成</t>
    <rPh sb="6" eb="8">
      <t>サクセイ</t>
    </rPh>
    <phoneticPr fontId="2"/>
  </si>
  <si>
    <r>
      <t>ln -f ~/_dotfiles/.bashrc ~/</t>
    </r>
    <r>
      <rPr>
        <sz val="9"/>
        <color rgb="FFFF0000"/>
        <rFont val="ＭＳ ゴシック"/>
        <family val="3"/>
        <charset val="128"/>
      </rPr>
      <t>path/to/docker/container/home</t>
    </r>
    <r>
      <rPr>
        <sz val="9"/>
        <color theme="1"/>
        <rFont val="ＭＳ ゴシック"/>
        <family val="3"/>
        <charset val="128"/>
      </rPr>
      <t>/.bashrc</t>
    </r>
    <phoneticPr fontId="2"/>
  </si>
  <si>
    <t>Dockerコンテナ⇔ホスト間 設定共有</t>
    <rPh sb="14" eb="15">
      <t>カン</t>
    </rPh>
    <rPh sb="16" eb="18">
      <t>セッテイ</t>
    </rPh>
    <rPh sb="18" eb="20">
      <t>キョウユウ</t>
    </rPh>
    <phoneticPr fontId="2"/>
  </si>
  <si>
    <r>
      <t>ln -f ~/.bashrc ~/</t>
    </r>
    <r>
      <rPr>
        <sz val="9"/>
        <color rgb="FFFF0000"/>
        <rFont val="ＭＳ ゴシック"/>
        <family val="3"/>
        <charset val="128"/>
      </rPr>
      <t>path/to/docker/container/home</t>
    </r>
    <r>
      <rPr>
        <sz val="9"/>
        <color theme="1"/>
        <rFont val="ＭＳ ゴシック"/>
        <family val="3"/>
        <charset val="128"/>
      </rPr>
      <t>/.bashrc</t>
    </r>
    <phoneticPr fontId="2"/>
  </si>
  <si>
    <r>
      <t>ln -f ~/.vimrc ~/</t>
    </r>
    <r>
      <rPr>
        <sz val="9"/>
        <color rgb="FFFF0000"/>
        <rFont val="ＭＳ ゴシック"/>
        <family val="3"/>
        <charset val="128"/>
      </rPr>
      <t>path/to/docker/container/home</t>
    </r>
    <r>
      <rPr>
        <sz val="9"/>
        <color theme="1"/>
        <rFont val="ＭＳ ゴシック"/>
        <family val="3"/>
        <charset val="128"/>
      </rPr>
      <t>/.vimrc</t>
    </r>
    <phoneticPr fontId="2"/>
  </si>
  <si>
    <r>
      <t>ln -f ~/_dotfiles/.vimrc ~/</t>
    </r>
    <r>
      <rPr>
        <sz val="9"/>
        <color rgb="FFFF0000"/>
        <rFont val="ＭＳ ゴシック"/>
        <family val="3"/>
        <charset val="128"/>
      </rPr>
      <t>path/to/docker/container/home</t>
    </r>
    <r>
      <rPr>
        <sz val="9"/>
        <color theme="1"/>
        <rFont val="ＭＳ ゴシック"/>
        <family val="3"/>
        <charset val="128"/>
      </rPr>
      <t>/.vimrc</t>
    </r>
    <phoneticPr fontId="2"/>
  </si>
  <si>
    <t>■使い方</t>
    <rPh sb="1" eb="2">
      <t>ツカ</t>
    </rPh>
    <rPh sb="3" eb="4">
      <t>カタ</t>
    </rPh>
    <phoneticPr fontId="2"/>
  </si>
  <si>
    <t>2. 以下のコマンドを実行する。</t>
    <rPh sb="3" eb="5">
      <t>イカ</t>
    </rPh>
    <rPh sb="11" eb="13">
      <t>ジッコウ</t>
    </rPh>
    <phoneticPr fontId="2"/>
  </si>
  <si>
    <r>
      <t xml:space="preserve">1. </t>
    </r>
    <r>
      <rPr>
        <sz val="9"/>
        <color rgb="FFFF0000"/>
        <rFont val="ＭＳ ゴシック"/>
        <family val="3"/>
        <charset val="128"/>
      </rPr>
      <t>赤字</t>
    </r>
    <r>
      <rPr>
        <sz val="9"/>
        <color theme="1"/>
        <rFont val="ＭＳ ゴシック"/>
        <family val="2"/>
        <charset val="128"/>
      </rPr>
      <t>部を環境に合わせて変更する。</t>
    </r>
    <rPh sb="14" eb="16">
      <t>ヘンコウ</t>
    </rPh>
    <phoneticPr fontId="2"/>
  </si>
  <si>
    <t xml:space="preserve"> </t>
    <phoneticPr fontId="2"/>
  </si>
  <si>
    <t>C:\prg_exe\WindowsTerminal\WindowsTerminal.exe</t>
    <phoneticPr fontId="2"/>
  </si>
  <si>
    <t>ターミナルソフト</t>
    <phoneticPr fontId="2"/>
  </si>
  <si>
    <t>-</t>
    <phoneticPr fontId="2"/>
  </si>
  <si>
    <t>WindowsTerminal</t>
    <phoneticPr fontId="2"/>
  </si>
  <si>
    <t>C:\prg_exe\WindowsTerminal\settings\settings.json</t>
    <phoneticPr fontId="2"/>
  </si>
  <si>
    <t>☆WindowsTerminalの設定ファイルを整理する</t>
    <rPh sb="17" eb="19">
      <t>セッテイ</t>
    </rPh>
    <rPh sb="24" eb="26">
      <t>セイリ</t>
    </rPh>
    <phoneticPr fontId="7"/>
  </si>
  <si>
    <t>\cp -r /mnt/c/prg_exe/Vim/_plugins_user ~/.vim/_plugins_user</t>
    <phoneticPr fontId="2"/>
  </si>
  <si>
    <t>シンボリックリンクだとアクセス権でエラーになるため、コピーする。</t>
    <rPh sb="15" eb="16">
      <t>ケン</t>
    </rPh>
    <phoneticPr fontId="2"/>
  </si>
  <si>
    <t>シンボリックリンク時はVim起動が遅くなるため、コピーする。(/mnt/cへのアクセスだから？_plugins_user配下からシンボリックリンクがあるから？そもそもシンボリックリンク自体が遅いから？）</t>
    <rPh sb="9" eb="10">
      <t>ジ</t>
    </rPh>
    <rPh sb="14" eb="16">
      <t>キドウ</t>
    </rPh>
    <rPh sb="17" eb="18">
      <t>オソ</t>
    </rPh>
    <rPh sb="60" eb="62">
      <t>ハイカ</t>
    </rPh>
    <rPh sb="92" eb="94">
      <t>ジタイ</t>
    </rPh>
    <rPh sb="95" eb="96">
      <t>オソ</t>
    </rPh>
    <phoneticPr fontId="2"/>
  </si>
  <si>
    <t>C:\codes\vscode\update.ps1</t>
  </si>
  <si>
    <t>C:\prg_exe\VSCode\_update.ps1</t>
    <phoneticPr fontId="7"/>
  </si>
  <si>
    <t>VSCode（update.ps1）</t>
    <phoneticPr fontId="7"/>
  </si>
  <si>
    <t>ショートカット情報</t>
    <rPh sb="7" eb="9">
      <t>ジョウホウ</t>
    </rPh>
    <phoneticPr fontId="2"/>
  </si>
  <si>
    <t>作業ディレクトリ</t>
    <rPh sb="0" eb="2">
      <t>サギョウ</t>
    </rPh>
    <phoneticPr fontId="2"/>
  </si>
  <si>
    <t>%windir%\system32\cmd.exe</t>
  </si>
  <si>
    <t>コマンドプロンプト</t>
    <phoneticPr fontId="2"/>
  </si>
  <si>
    <t>cmd</t>
    <phoneticPr fontId="2"/>
  </si>
  <si>
    <t>コマンドプロンプト起動</t>
    <rPh sb="9" eb="11">
      <t>キドウ</t>
    </rPh>
    <phoneticPr fontId="2"/>
  </si>
  <si>
    <t>C:\codes\vbs\tools\x-finder\MergeToIniFromTabbak.vbs</t>
  </si>
  <si>
    <t>C:\codes\bat\tools\x-finder\BackupIniToTabbak.bat</t>
  </si>
  <si>
    <t>C:\prg_exe\X-Finder\BackupIniToTabbak.bat</t>
    <phoneticPr fontId="7"/>
  </si>
  <si>
    <t>X-Finder（BackupIniToTabbak.bat）</t>
    <phoneticPr fontId="7"/>
  </si>
  <si>
    <t>C:\prg_exe\X-Finder\MergeToIniFromTabbak.vbs</t>
    <phoneticPr fontId="7"/>
  </si>
  <si>
    <t>X-Finder（MergeToIniFromTabbak.vbs）</t>
    <phoneticPr fontId="7"/>
  </si>
  <si>
    <t>仕事用フォルダ</t>
    <rPh sb="0" eb="3">
      <t>シゴトヨウ</t>
    </rPh>
    <phoneticPr fontId="7"/>
  </si>
  <si>
    <t>アドイン to codes</t>
    <phoneticPr fontId="7"/>
  </si>
  <si>
    <t>Visioステンシル（fav.vssx）</t>
    <phoneticPr fontId="2"/>
  </si>
  <si>
    <t>X-Finder</t>
    <phoneticPr fontId="7"/>
  </si>
  <si>
    <t>G:\マイドライブ\100_programs\120_setting\Anki2\Anki2</t>
    <phoneticPr fontId="7"/>
  </si>
  <si>
    <t>C:\prg_exe\X-Finder\XF.ini</t>
    <phoneticPr fontId="7"/>
  </si>
  <si>
    <t>G:\マイドライブ\100_programs\120_setting\X-Finder\XF.ini</t>
    <phoneticPr fontId="7"/>
  </si>
  <si>
    <t>Git（ユーザ固有設定）</t>
    <rPh sb="7" eb="9">
      <t>コユウ</t>
    </rPh>
    <rPh sb="9" eb="11">
      <t>セッテイ</t>
    </rPh>
    <phoneticPr fontId="7"/>
  </si>
  <si>
    <t>Git（全ユーザ共通設定）</t>
    <rPh sb="4" eb="5">
      <t>ゼン</t>
    </rPh>
    <rPh sb="8" eb="10">
      <t>キョウツウ</t>
    </rPh>
    <rPh sb="10" eb="12">
      <t>セッテイ</t>
    </rPh>
    <phoneticPr fontId="7"/>
  </si>
  <si>
    <t>C:\codes\git\setting_myuser\.gitconfig</t>
  </si>
  <si>
    <t>C:\codes\git\setting_alluser\gitconfig</t>
  </si>
  <si>
    <t>file=.gitconfig &amp;&amp; mv ~/${file} ~/${file}.org</t>
    <phoneticPr fontId="2"/>
  </si>
  <si>
    <t>file=.gitconfig &amp;&amp; dir=/mnt/c/codes/git/setting_myuser &amp;&amp; ln -sf ${dir}/${file} ~/${file}</t>
  </si>
  <si>
    <t>file=.bashrc    &amp;&amp; dir=/mnt/c/codes/linux              &amp;&amp; ln -sf ${dir}/${file} ~/${file}</t>
  </si>
  <si>
    <t>file=.gdbinit   &amp;&amp; dir=/mnt/c/codes/linux              &amp;&amp; ln -sf ${dir}/${file} ~/${file}</t>
  </si>
  <si>
    <t>file=.inputrc   &amp;&amp; dir=/mnt/c/codes/linux              &amp;&amp; ln -sf ${dir}/${file} ~/${file}</t>
  </si>
  <si>
    <t>file=.tigrc     &amp;&amp; dir=/mnt/c/codes/linux              &amp;&amp; ln -sf ${dir}/${file} ~/${file}</t>
  </si>
  <si>
    <t>file=.tmux.conf &amp;&amp; dir=/mnt/c/codes/linux              &amp;&amp; ln -sf ${dir}/${file} ~/${file}</t>
  </si>
  <si>
    <t>file=.vimrc     &amp;&amp; dir=/mnt/c/codes/vim                &amp;&amp; ln -sf ${dir}/${file} ~/${file}</t>
  </si>
  <si>
    <t>設定ファイル退避</t>
    <rPh sb="0" eb="2">
      <t>セッテイ</t>
    </rPh>
    <rPh sb="6" eb="8">
      <t>タイヒ</t>
    </rPh>
    <phoneticPr fontId="2"/>
  </si>
  <si>
    <t>シンボリックリンク作成</t>
    <rPh sb="9" eb="11">
      <t>サクセイ</t>
    </rPh>
    <phoneticPr fontId="2"/>
  </si>
  <si>
    <t>V</t>
    <phoneticPr fontId="2"/>
  </si>
  <si>
    <t>C</t>
    <phoneticPr fontId="2"/>
  </si>
  <si>
    <t>%USERPROFILE%\AppData\Local\TresGrep\TresGrep.exe_Url_o1daaqk3h25533o51axidnnzwhjzviq5\1.20.2019.1214\user.config</t>
    <phoneticPr fontId="7"/>
  </si>
  <si>
    <t>G:\マイドライブ\100_programs\120_setting\TresGrep\user.config</t>
    <phoneticPr fontId="7"/>
  </si>
  <si>
    <t>TresGrep設定移行</t>
    <rPh sb="8" eb="10">
      <t>セッテイ</t>
    </rPh>
    <rPh sb="10" eb="12">
      <t>イコウ</t>
    </rPh>
    <phoneticPr fontId="2"/>
  </si>
  <si>
    <t>コメント参照</t>
    <rPh sb="4" eb="6">
      <t>サンショウ</t>
    </rPh>
    <phoneticPr fontId="2"/>
  </si>
  <si>
    <t>設定ファイルやその格納先ディレクトリをシンボリックリンクにすると、設定保存に失敗する。そのため、移行の度にコピーする。</t>
    <rPh sb="0" eb="2">
      <t>セッテイ</t>
    </rPh>
    <rPh sb="9" eb="11">
      <t>カクノウ</t>
    </rPh>
    <rPh sb="11" eb="12">
      <t>サキ</t>
    </rPh>
    <rPh sb="33" eb="35">
      <t>セッテイ</t>
    </rPh>
    <rPh sb="35" eb="37">
      <t>ホゾン</t>
    </rPh>
    <rPh sb="38" eb="40">
      <t>シッパイ</t>
    </rPh>
    <rPh sb="48" eb="50">
      <t>イコウ</t>
    </rPh>
    <rPh sb="51" eb="52">
      <t>タビ</t>
    </rPh>
    <phoneticPr fontId="2"/>
  </si>
  <si>
    <t>・各種プログラムがインストールされていること</t>
    <rPh sb="1" eb="3">
      <t>カクシュ</t>
    </rPh>
    <phoneticPr fontId="7"/>
  </si>
  <si>
    <t>C:\prg\Steam\steam.exe</t>
    <phoneticPr fontId="2"/>
  </si>
  <si>
    <t>Steam</t>
    <phoneticPr fontId="2"/>
  </si>
  <si>
    <t>ゲーム</t>
    <phoneticPr fontId="2"/>
  </si>
  <si>
    <t>%MYDIRPATH_DESKTOP%</t>
    <phoneticPr fontId="2"/>
  </si>
  <si>
    <t>C:\codes\bat\tools\win\OpenCmdPromptAsRunas.bat</t>
  </si>
  <si>
    <t>コマンドプロンプト起動_管理者権限</t>
    <rPh sb="9" eb="11">
      <t>キドウ</t>
    </rPh>
    <rPh sb="12" eb="15">
      <t>カンリシャ</t>
    </rPh>
    <rPh sb="15" eb="17">
      <t>ケンゲン</t>
    </rPh>
    <phoneticPr fontId="2"/>
  </si>
  <si>
    <t>%MYDIRPATH_DESKTOP%</t>
  </si>
  <si>
    <t>C:\prg_exe\hiddex\HiddeX.exe</t>
    <phoneticPr fontId="2"/>
  </si>
  <si>
    <t>HiddeX</t>
  </si>
  <si>
    <t>ボスが来た</t>
    <rPh sb="3" eb="4">
      <t>キ</t>
    </rPh>
    <phoneticPr fontId="2"/>
  </si>
  <si>
    <t>-</t>
    <phoneticPr fontId="2"/>
  </si>
  <si>
    <r>
      <t xml:space="preserve">echo </t>
    </r>
    <r>
      <rPr>
        <sz val="9"/>
        <color rgb="FFFF0000"/>
        <rFont val="ＭＳ ゴシック"/>
        <family val="3"/>
        <charset val="128"/>
      </rPr>
      <t>container_name</t>
    </r>
    <r>
      <rPr>
        <sz val="9"/>
        <color theme="1"/>
        <rFont val="ＭＳ ゴシック"/>
        <family val="3"/>
        <charset val="128"/>
      </rPr>
      <t xml:space="preserve"> &gt; ~/</t>
    </r>
    <r>
      <rPr>
        <sz val="9"/>
        <color rgb="FFFF0000"/>
        <rFont val="ＭＳ ゴシック"/>
        <family val="3"/>
        <charset val="128"/>
      </rPr>
      <t>path/to/docker/container/home</t>
    </r>
    <r>
      <rPr>
        <sz val="9"/>
        <color theme="1"/>
        <rFont val="ＭＳ ゴシック"/>
        <family val="3"/>
        <charset val="128"/>
      </rPr>
      <t>/.dockercontainer</t>
    </r>
    <phoneticPr fontId="2"/>
  </si>
  <si>
    <t>コンテナ名設定</t>
    <rPh sb="4" eb="5">
      <t>メイ</t>
    </rPh>
    <rPh sb="5" eb="7">
      <t>セッテイ</t>
    </rPh>
    <phoneticPr fontId="2"/>
  </si>
  <si>
    <t>bashのプロンプトにコンテナ名を表示するために、コンテナ名が書かれた.dockercontainerを作成する。</t>
    <rPh sb="15" eb="16">
      <t>メイ</t>
    </rPh>
    <rPh sb="17" eb="19">
      <t>ヒョウジ</t>
    </rPh>
    <rPh sb="31" eb="32">
      <t>カ</t>
    </rPh>
    <rPh sb="52" eb="54">
      <t>サクセイ</t>
    </rPh>
    <phoneticPr fontId="2"/>
  </si>
  <si>
    <t>S</t>
    <phoneticPr fontId="2"/>
  </si>
  <si>
    <t>M</t>
    <phoneticPr fontId="2"/>
  </si>
  <si>
    <t>C:\Users\draem\_root</t>
    <phoneticPr fontId="2"/>
  </si>
  <si>
    <t>仕事用資料</t>
    <rPh sb="0" eb="2">
      <t>シゴト</t>
    </rPh>
    <rPh sb="2" eb="3">
      <t>ヨウ</t>
    </rPh>
    <rPh sb="3" eb="5">
      <t>シリョウ</t>
    </rPh>
    <phoneticPr fontId="2"/>
  </si>
  <si>
    <t>×</t>
    <phoneticPr fontId="2"/>
  </si>
  <si>
    <t>△</t>
    <phoneticPr fontId="2"/>
  </si>
  <si>
    <t>外部HDDにバックアップする。さらにフォルダ配下のバージョン管理対象フォルダは必要に応じてgitで管理する。</t>
    <rPh sb="0" eb="2">
      <t>ガイブ</t>
    </rPh>
    <rPh sb="22" eb="24">
      <t>ハイカ</t>
    </rPh>
    <rPh sb="30" eb="32">
      <t>カンリ</t>
    </rPh>
    <rPh sb="32" eb="34">
      <t>タイショウ</t>
    </rPh>
    <rPh sb="39" eb="41">
      <t>ヒツヨウ</t>
    </rPh>
    <rPh sb="42" eb="43">
      <t>オウ</t>
    </rPh>
    <rPh sb="49" eb="51">
      <t>カンリ</t>
    </rPh>
    <phoneticPr fontId="2"/>
  </si>
  <si>
    <t>★仕事用資料(root)をSDで管理してもよいかも</t>
    <rPh sb="1" eb="4">
      <t>シゴトヨウ</t>
    </rPh>
    <rPh sb="4" eb="6">
      <t>シリョウ</t>
    </rPh>
    <phoneticPr fontId="2"/>
  </si>
  <si>
    <t>→SDのドライブレターがZドライブにならないので、保留</t>
    <rPh sb="25" eb="27">
      <t>ホリュウ</t>
    </rPh>
    <phoneticPr fontId="2"/>
  </si>
  <si>
    <t>★iTunesライブラリとiTunesバックアップのバックアップ検討</t>
    <rPh sb="32" eb="34">
      <t>ケントウ</t>
    </rPh>
    <phoneticPr fontId="2"/>
  </si>
  <si>
    <t>→バックアップするなら、RAIDにするしかないかも…</t>
    <phoneticPr fontId="2"/>
  </si>
  <si>
    <t>容量が大きいので外部HDDに退避する。バックアップはしない。</t>
    <rPh sb="0" eb="2">
      <t>ヨウリョウ</t>
    </rPh>
    <rPh sb="3" eb="4">
      <t>オオ</t>
    </rPh>
    <rPh sb="8" eb="10">
      <t>ガイブ</t>
    </rPh>
    <rPh sb="14" eb="16">
      <t>タイヒ</t>
    </rPh>
    <phoneticPr fontId="9"/>
  </si>
  <si>
    <t>C:\prg_exe\blender\blender.exe</t>
    <phoneticPr fontId="2"/>
  </si>
  <si>
    <t>Blender</t>
    <phoneticPr fontId="2"/>
  </si>
  <si>
    <t>3DCGソフト</t>
    <phoneticPr fontId="2"/>
  </si>
  <si>
    <t>-</t>
    <phoneticPr fontId="2"/>
  </si>
  <si>
    <t>Docker インストール</t>
    <phoneticPr fontId="2"/>
  </si>
  <si>
    <t>sudo apt-get update</t>
  </si>
  <si>
    <t>sudo apt-get install -y ca-certificates curl gnupg lsb-release</t>
  </si>
  <si>
    <t>sudo mkdir -p /etc/apt/keyrings</t>
  </si>
  <si>
    <t>curl -fsSL https://download.docker.com/linux/ubuntu/gpg | sudo gpg --dearmor -o /etc/apt/keyrings/docker.gpg</t>
  </si>
  <si>
    <t>echo "deb [arch=$(dpkg --print-architecture) signed-by=/etc/apt/keyrings/docker.gpg] https://download.docker.com/linux/ubuntu $(lsb_release -cs) stable" | sudo tee /etc/apt/sources.list.d/docker.list &gt; /dev/null</t>
  </si>
  <si>
    <t>sudo apt-get install -y docker-ce docker-ce-cli containerd.io docker-compose-plugin</t>
  </si>
  <si>
    <t>sudo groupadd docker</t>
  </si>
  <si>
    <t>sudo usermod -aG docker $USER</t>
  </si>
  <si>
    <t>vim ~/.profile</t>
  </si>
  <si>
    <t>Windows10の場合の手順。</t>
    <rPh sb="10" eb="12">
      <t>バアイ</t>
    </rPh>
    <rPh sb="13" eb="15">
      <t>テジュン</t>
    </rPh>
    <phoneticPr fontId="2"/>
  </si>
  <si>
    <t>○</t>
    <phoneticPr fontId="2"/>
  </si>
  <si>
    <t>Mac</t>
    <phoneticPr fontId="2"/>
  </si>
  <si>
    <t>brewインストール</t>
    <phoneticPr fontId="2"/>
  </si>
  <si>
    <t>/bin/bash -c "$(curl -fsSL https://raw.githubusercontent.com/Homebrew/install/master/install.sh)"</t>
    <phoneticPr fontId="2"/>
  </si>
  <si>
    <t>「brew -v」を実行してバージョンが表示されたら成功</t>
    <rPh sb="10" eb="12">
      <t>ジッコウ</t>
    </rPh>
    <rPh sb="20" eb="22">
      <t>ヒョウジ</t>
    </rPh>
    <rPh sb="26" eb="28">
      <t>セイコウ</t>
    </rPh>
    <phoneticPr fontId="2"/>
  </si>
  <si>
    <t>brew install git</t>
    <phoneticPr fontId="2"/>
  </si>
  <si>
    <t>brew unlink ctags; brew install universal-ctags</t>
    <phoneticPr fontId="2"/>
  </si>
  <si>
    <t>-</t>
    <phoneticPr fontId="2"/>
  </si>
  <si>
    <t>暗号鍵コピー</t>
    <rPh sb="0" eb="2">
      <t>アンゴウ</t>
    </rPh>
    <rPh sb="2" eb="3">
      <t>カギ</t>
    </rPh>
    <phoneticPr fontId="2"/>
  </si>
  <si>
    <t>暗号鍵生成</t>
    <rPh sb="0" eb="2">
      <t>アンゴウ</t>
    </rPh>
    <rPh sb="2" eb="3">
      <t>カギ</t>
    </rPh>
    <rPh sb="3" eb="5">
      <t>セイセイ</t>
    </rPh>
    <phoneticPr fontId="2"/>
  </si>
  <si>
    <t>file=.bashrc    &amp;&amp; dir=${HOME}/Documents/codes/linux              &amp;&amp; ln -sf ${dir}/${file} ~/${file}</t>
  </si>
  <si>
    <t>file=.gdbinit   &amp;&amp; dir=${HOME}/Documents/codes/linux              &amp;&amp; ln -sf ${dir}/${file} ~/${file}</t>
  </si>
  <si>
    <t>file=.inputrc   &amp;&amp; dir=${HOME}/Documents/codes/linux              &amp;&amp; ln -sf ${dir}/${file} ~/${file}</t>
  </si>
  <si>
    <t>file=.tigrc     &amp;&amp; dir=${HOME}/Documents/codes/linux              &amp;&amp; ln -sf ${dir}/${file} ~/${file}</t>
  </si>
  <si>
    <t>file=.tmux.conf &amp;&amp; dir=${HOME}/Documents/codes/linux              &amp;&amp; ln -sf ${dir}/${file} ~/${file}</t>
  </si>
  <si>
    <t>file=.vimrc     &amp;&amp; dir=${HOME}/Documents/codes/vim                &amp;&amp; ln -sf ${dir}/${file} ~/${file}</t>
  </si>
  <si>
    <t>file=.gitconfig &amp;&amp; dir=${HOME}/Documents/codes/git/setting_myuser &amp;&amp; ln -sf ${dir}/${file} ~/${file}</t>
  </si>
  <si>
    <t>brew install tmux</t>
    <phoneticPr fontId="2"/>
  </si>
  <si>
    <t>brew install tig</t>
    <phoneticPr fontId="2"/>
  </si>
  <si>
    <t>★</t>
    <phoneticPr fontId="2"/>
  </si>
  <si>
    <t>brew install tmux-xpanes</t>
    <phoneticPr fontId="2"/>
  </si>
  <si>
    <t>mac.mdの「ssh サーバー設定」参照</t>
    <rPh sb="19" eb="21">
      <t>サンショウ</t>
    </rPh>
    <phoneticPr fontId="2"/>
  </si>
  <si>
    <t>C:\codes\bat\tools\other\BackupAll.bat</t>
  </si>
  <si>
    <t>C:\codes\bat\tools\other\BackupRoot.bat</t>
  </si>
  <si>
    <t>BackupAll.bat</t>
  </si>
  <si>
    <t>BackupCodesSample.bat</t>
  </si>
  <si>
    <t>BackupLibrary.bat</t>
  </si>
  <si>
    <t>BackupPrograms.bat</t>
  </si>
  <si>
    <t>BackupRoot.bat</t>
  </si>
  <si>
    <t>HDDバックアップ（全て）</t>
    <rPh sb="10" eb="11">
      <t>スベ</t>
    </rPh>
    <phoneticPr fontId="2"/>
  </si>
  <si>
    <t>HDDバックアップ（codes_sample）</t>
    <phoneticPr fontId="2"/>
  </si>
  <si>
    <t>HDDバックアップ（ライブラリ）</t>
    <phoneticPr fontId="2"/>
  </si>
  <si>
    <t>HDDバックアップ（programs）</t>
    <phoneticPr fontId="2"/>
  </si>
  <si>
    <t>HDDバックアップ（root）</t>
    <phoneticPr fontId="2"/>
  </si>
  <si>
    <t>-</t>
    <phoneticPr fontId="2"/>
  </si>
  <si>
    <t>sudo apt install -y \</t>
  </si>
  <si>
    <t xml:space="preserve">  git \</t>
  </si>
  <si>
    <t xml:space="preserve">  vim \</t>
  </si>
  <si>
    <t xml:space="preserve">  wget \</t>
  </si>
  <si>
    <t xml:space="preserve">  gdb \</t>
  </si>
  <si>
    <t xml:space="preserve">  xsel \</t>
  </si>
  <si>
    <t xml:space="preserve">  tmux \</t>
  </si>
  <si>
    <t xml:space="preserve">  tig \</t>
  </si>
  <si>
    <t xml:space="preserve">  universal-ctags \</t>
  </si>
  <si>
    <t xml:space="preserve">  g++</t>
  </si>
  <si>
    <t>タスクスケジューラ</t>
    <phoneticPr fontId="2"/>
  </si>
  <si>
    <t>タスク名</t>
    <rPh sb="3" eb="4">
      <t>メイ</t>
    </rPh>
    <phoneticPr fontId="2"/>
  </si>
  <si>
    <t>実行時刻</t>
    <rPh sb="0" eb="2">
      <t>ジッコウ</t>
    </rPh>
    <rPh sb="2" eb="4">
      <t>ジコク</t>
    </rPh>
    <phoneticPr fontId="2"/>
  </si>
  <si>
    <t>-</t>
    <phoneticPr fontId="2"/>
  </si>
  <si>
    <t>_scheduled_backup_root</t>
    <phoneticPr fontId="2"/>
  </si>
  <si>
    <t>追加コマンド</t>
    <rPh sb="0" eb="2">
      <t>ツイカ</t>
    </rPh>
    <phoneticPr fontId="7"/>
  </si>
  <si>
    <t>削除コマンド</t>
    <rPh sb="0" eb="2">
      <t>サクジョ</t>
    </rPh>
    <phoneticPr fontId="7"/>
  </si>
  <si>
    <t>17:56</t>
    <phoneticPr fontId="2"/>
  </si>
  <si>
    <t>タスクスケジューラ
(★管理者権限実行必須★)</t>
    <rPh sb="12" eb="15">
      <t>カンリシャ</t>
    </rPh>
    <rPh sb="15" eb="17">
      <t>ケンゲン</t>
    </rPh>
    <rPh sb="17" eb="19">
      <t>ジッコウ</t>
    </rPh>
    <rPh sb="19" eb="21">
      <t>ヒッス</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</si>
</sst>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9"/>
      <color theme="1"/>
      <name val="ＭＳ ゴシック"/>
      <family val="2"/>
      <charset val="128"/>
    </font>
    <font>
      <sz val="11"/>
      <name val="游ゴシック"/>
      <family val="2"/>
      <scheme val="minor"/>
    </font>
    <font>
      <sz val="6"/>
      <name val="ＭＳ ゴシック"/>
      <family val="2"/>
      <charset val="128"/>
    </font>
    <font>
      <b/>
      <sz val="9"/>
      <color indexed="81"/>
      <name val="MS P ゴシック"/>
      <family val="3"/>
      <charset val="128"/>
    </font>
    <font>
      <u/>
      <sz val="9"/>
      <color theme="10"/>
      <name val="ＭＳ ゴシック"/>
      <family val="2"/>
      <charset val="128"/>
    </font>
    <font>
      <sz val="9"/>
      <name val="ＭＳ ゴシック"/>
      <family val="2"/>
      <charset val="128"/>
    </font>
    <font>
      <sz val="9"/>
      <color theme="1"/>
      <name val="ＭＳ ゴシック"/>
      <family val="3"/>
      <charset val="128"/>
    </font>
    <font>
      <sz val="6"/>
      <name val="游ゴシック"/>
      <family val="2"/>
      <charset val="128"/>
      <scheme val="minor"/>
    </font>
    <font>
      <sz val="11"/>
      <color theme="1"/>
      <name val="游ゴシック"/>
      <family val="2"/>
      <charset val="128"/>
      <scheme val="minor"/>
    </font>
    <font>
      <sz val="6"/>
      <name val="ＭＳ ゴシック"/>
      <family val="3"/>
      <charset val="128"/>
    </font>
    <font>
      <sz val="9"/>
      <name val="ＭＳ ゴシック"/>
      <family val="3"/>
      <charset val="128"/>
    </font>
    <font>
      <b/>
      <sz val="9"/>
      <color theme="1"/>
      <name val="ＭＳ ゴシック"/>
      <family val="3"/>
      <charset val="128"/>
    </font>
    <font>
      <sz val="9"/>
      <color indexed="81"/>
      <name val="MS P ゴシック"/>
      <family val="3"/>
      <charset val="128"/>
    </font>
    <font>
      <sz val="9"/>
      <color rgb="FFFF0000"/>
      <name val="ＭＳ ゴシック"/>
      <family val="3"/>
      <charset val="128"/>
    </font>
    <font>
      <sz val="9"/>
      <color theme="0"/>
      <name val="ＭＳ ゴシック"/>
      <family val="3"/>
      <charset val="128"/>
    </font>
    <font>
      <u/>
      <sz val="9"/>
      <color theme="0"/>
      <name val="ＭＳ ゴシック"/>
      <family val="2"/>
      <charset val="128"/>
    </font>
    <font>
      <u/>
      <sz val="9"/>
      <color theme="0"/>
      <name val="ＭＳ ゴシック"/>
      <family val="3"/>
      <charset val="128"/>
    </font>
    <font>
      <sz val="9"/>
      <color rgb="FF000000"/>
      <name val="ＭＳ ゴシック"/>
      <family val="3"/>
      <charset val="128"/>
    </font>
    <font>
      <strike/>
      <sz val="9"/>
      <color theme="1"/>
      <name val="ＭＳ ゴシック"/>
      <family val="3"/>
      <charset val="128"/>
    </font>
    <font>
      <u/>
      <sz val="9"/>
      <color theme="10"/>
      <name val="ＭＳ ゴシック"/>
      <family val="3"/>
      <charset val="128"/>
    </font>
    <font>
      <strike/>
      <u/>
      <sz val="9"/>
      <color theme="10"/>
      <name val="ＭＳ ゴシック"/>
      <family val="3"/>
      <charset val="128"/>
    </font>
  </fonts>
  <fills count="10">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1"/>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8" tint="0.59999389629810485"/>
        <bgColor indexed="64"/>
      </patternFill>
    </fill>
  </fills>
  <borders count="26">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dotted">
        <color indexed="64"/>
      </top>
      <bottom/>
      <diagonal/>
    </border>
    <border>
      <left style="dotted">
        <color auto="1"/>
      </left>
      <right style="dotted">
        <color auto="1"/>
      </right>
      <top style="dotted">
        <color auto="1"/>
      </top>
      <bottom style="dotted">
        <color auto="1"/>
      </bottom>
      <diagonal/>
    </border>
    <border>
      <left style="thin">
        <color indexed="64"/>
      </left>
      <right/>
      <top/>
      <bottom/>
      <diagonal/>
    </border>
    <border>
      <left style="thin">
        <color indexed="64"/>
      </left>
      <right/>
      <top style="thin">
        <color indexed="64"/>
      </top>
      <bottom style="thin">
        <color rgb="FF000000"/>
      </bottom>
      <diagonal/>
    </border>
    <border>
      <left style="dotted">
        <color indexed="64"/>
      </left>
      <right style="thin">
        <color indexed="64"/>
      </right>
      <top style="thin">
        <color indexed="64"/>
      </top>
      <bottom/>
      <diagonal/>
    </border>
    <border>
      <left style="dotted">
        <color indexed="64"/>
      </left>
      <right style="thin">
        <color indexed="64"/>
      </right>
      <top style="thin">
        <color indexed="64"/>
      </top>
      <bottom style="thin">
        <color rgb="FF000000"/>
      </bottom>
      <diagonal/>
    </border>
    <border>
      <left style="thin">
        <color indexed="64"/>
      </left>
      <right style="dotted">
        <color indexed="64"/>
      </right>
      <top style="thin">
        <color indexed="64"/>
      </top>
      <bottom/>
      <diagonal/>
    </border>
    <border>
      <left style="thin">
        <color indexed="64"/>
      </left>
      <right style="dotted">
        <color indexed="64"/>
      </right>
      <top style="thin">
        <color indexed="64"/>
      </top>
      <bottom style="thin">
        <color rgb="FF000000"/>
      </bottom>
      <diagonal/>
    </border>
    <border>
      <left/>
      <right style="dotted">
        <color indexed="64"/>
      </right>
      <top/>
      <bottom/>
      <diagonal/>
    </border>
    <border>
      <left style="dotted">
        <color indexed="64"/>
      </left>
      <right/>
      <top/>
      <bottom/>
      <diagonal/>
    </border>
    <border>
      <left style="thin">
        <color indexed="64"/>
      </left>
      <right style="thin">
        <color indexed="64"/>
      </right>
      <top/>
      <bottom style="dotted">
        <color indexed="64"/>
      </bottom>
      <diagonal/>
    </border>
    <border>
      <left style="thin">
        <color indexed="64"/>
      </left>
      <right/>
      <top/>
      <bottom style="thin">
        <color indexed="64"/>
      </bottom>
      <diagonal/>
    </border>
  </borders>
  <cellStyleXfs count="6">
    <xf numFmtId="0" fontId="0" fillId="0" borderId="0">
      <alignment vertical="center"/>
    </xf>
    <xf numFmtId="0" fontId="1" fillId="0" borderId="0"/>
    <xf numFmtId="0" fontId="4" fillId="0" borderId="0" applyNumberFormat="0" applyFill="0" applyBorder="0" applyAlignment="0" applyProtection="0">
      <alignment vertical="center"/>
    </xf>
    <xf numFmtId="0" fontId="6" fillId="0" borderId="0">
      <alignment vertical="top"/>
    </xf>
    <xf numFmtId="0" fontId="8" fillId="0" borderId="0">
      <alignment vertical="center"/>
    </xf>
    <xf numFmtId="0" fontId="19" fillId="0" borderId="0" applyNumberFormat="0" applyFill="0" applyBorder="0" applyAlignment="0" applyProtection="0">
      <alignment vertical="top"/>
    </xf>
  </cellStyleXfs>
  <cellXfs count="167">
    <xf numFmtId="0" fontId="0" fillId="0" borderId="0" xfId="0">
      <alignment vertical="center"/>
    </xf>
    <xf numFmtId="0" fontId="0" fillId="0" borderId="2" xfId="0" applyBorder="1">
      <alignment vertical="center"/>
    </xf>
    <xf numFmtId="0" fontId="0" fillId="0" borderId="2" xfId="0" applyBorder="1" applyAlignment="1">
      <alignment horizontal="center" vertical="center"/>
    </xf>
    <xf numFmtId="0" fontId="0" fillId="2" borderId="2"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Continuous" vertical="center"/>
    </xf>
    <xf numFmtId="0" fontId="5" fillId="0" borderId="2" xfId="0" applyFont="1" applyBorder="1">
      <alignment vertical="center"/>
    </xf>
    <xf numFmtId="0" fontId="6" fillId="0" borderId="0" xfId="3">
      <alignment vertical="top"/>
    </xf>
    <xf numFmtId="0" fontId="6" fillId="0" borderId="0" xfId="3" applyAlignment="1">
      <alignment horizontal="center" vertical="top"/>
    </xf>
    <xf numFmtId="0" fontId="6" fillId="0" borderId="2" xfId="3" applyBorder="1">
      <alignment vertical="top"/>
    </xf>
    <xf numFmtId="0" fontId="6" fillId="5" borderId="2" xfId="3" applyFill="1" applyBorder="1">
      <alignment vertical="top"/>
    </xf>
    <xf numFmtId="0" fontId="6" fillId="4" borderId="2" xfId="3" applyFill="1" applyBorder="1" applyAlignment="1">
      <alignment horizontal="centerContinuous" vertical="top"/>
    </xf>
    <xf numFmtId="0" fontId="6" fillId="4" borderId="6" xfId="3" applyFill="1" applyBorder="1" applyAlignment="1">
      <alignment horizontal="center" vertical="top"/>
    </xf>
    <xf numFmtId="0" fontId="6" fillId="0" borderId="6" xfId="3" applyBorder="1">
      <alignment vertical="top"/>
    </xf>
    <xf numFmtId="0" fontId="6" fillId="0" borderId="7" xfId="3" applyBorder="1">
      <alignment vertical="top"/>
    </xf>
    <xf numFmtId="0" fontId="6" fillId="0" borderId="2" xfId="3" applyBorder="1" applyAlignment="1">
      <alignment horizontal="center" vertical="top"/>
    </xf>
    <xf numFmtId="0" fontId="6" fillId="6" borderId="2" xfId="3" applyFill="1" applyBorder="1">
      <alignment vertical="top"/>
    </xf>
    <xf numFmtId="0" fontId="6" fillId="6" borderId="6" xfId="3" applyFill="1" applyBorder="1">
      <alignment vertical="top"/>
    </xf>
    <xf numFmtId="0" fontId="6" fillId="6" borderId="7" xfId="3" applyFill="1" applyBorder="1">
      <alignment vertical="top"/>
    </xf>
    <xf numFmtId="0" fontId="0" fillId="7" borderId="2" xfId="0" applyFill="1" applyBorder="1" applyAlignment="1">
      <alignment horizontal="center" vertical="center"/>
    </xf>
    <xf numFmtId="0" fontId="6" fillId="0" borderId="3" xfId="3" applyBorder="1">
      <alignment vertical="top"/>
    </xf>
    <xf numFmtId="0" fontId="6" fillId="0" borderId="8" xfId="3" applyBorder="1">
      <alignment vertical="top"/>
    </xf>
    <xf numFmtId="0" fontId="6" fillId="0" borderId="9" xfId="3" applyBorder="1">
      <alignment vertical="top"/>
    </xf>
    <xf numFmtId="0" fontId="0" fillId="2" borderId="3" xfId="0" applyFill="1" applyBorder="1" applyAlignment="1">
      <alignment horizontal="left" vertical="center"/>
    </xf>
    <xf numFmtId="0" fontId="0" fillId="2" borderId="8" xfId="0" applyFill="1" applyBorder="1" applyAlignment="1">
      <alignment horizontal="left" vertical="center"/>
    </xf>
    <xf numFmtId="0" fontId="0" fillId="2" borderId="9" xfId="0" applyFill="1" applyBorder="1" applyAlignment="1">
      <alignment horizontal="left" vertical="center"/>
    </xf>
    <xf numFmtId="0" fontId="6" fillId="0" borderId="2" xfId="3" applyBorder="1" applyAlignment="1">
      <alignment horizontal="left" vertical="top"/>
    </xf>
    <xf numFmtId="0" fontId="11" fillId="0" borderId="0" xfId="3" applyFont="1">
      <alignment vertical="top"/>
    </xf>
    <xf numFmtId="0" fontId="6" fillId="7" borderId="6" xfId="3" applyFill="1" applyBorder="1" applyAlignment="1">
      <alignment horizontal="center" vertical="top"/>
    </xf>
    <xf numFmtId="0" fontId="0" fillId="7" borderId="4" xfId="0" applyFill="1" applyBorder="1" applyAlignment="1">
      <alignment horizontal="centerContinuous" vertical="center"/>
    </xf>
    <xf numFmtId="0" fontId="0" fillId="7" borderId="1" xfId="0" applyFill="1" applyBorder="1" applyAlignment="1">
      <alignment horizontal="center" vertical="center"/>
    </xf>
    <xf numFmtId="0" fontId="6" fillId="7" borderId="7" xfId="3" applyFill="1" applyBorder="1" applyAlignment="1">
      <alignment horizontal="center" vertical="top"/>
    </xf>
    <xf numFmtId="0" fontId="6" fillId="0" borderId="2" xfId="3" applyBorder="1" applyAlignment="1">
      <alignment horizontal="left" vertical="top" wrapText="1"/>
    </xf>
    <xf numFmtId="0" fontId="6" fillId="0" borderId="4" xfId="3" applyBorder="1" applyAlignment="1">
      <alignment horizontal="left" vertical="top"/>
    </xf>
    <xf numFmtId="0" fontId="4" fillId="0" borderId="4" xfId="2" applyBorder="1" applyAlignment="1">
      <alignment horizontal="left" vertical="top"/>
    </xf>
    <xf numFmtId="0" fontId="6" fillId="0" borderId="11" xfId="3" applyBorder="1" applyAlignment="1">
      <alignment horizontal="left" vertical="top"/>
    </xf>
    <xf numFmtId="0" fontId="6" fillId="0" borderId="11" xfId="3" applyBorder="1" applyAlignment="1">
      <alignment horizontal="center" vertical="top"/>
    </xf>
    <xf numFmtId="0" fontId="6" fillId="0" borderId="12" xfId="3" applyBorder="1" applyAlignment="1">
      <alignment horizontal="left" vertical="top"/>
    </xf>
    <xf numFmtId="0" fontId="6" fillId="0" borderId="12" xfId="3" applyBorder="1" applyAlignment="1">
      <alignment horizontal="center" vertical="top"/>
    </xf>
    <xf numFmtId="0" fontId="6" fillId="0" borderId="13" xfId="3" applyBorder="1" applyAlignment="1">
      <alignment horizontal="left" vertical="top"/>
    </xf>
    <xf numFmtId="0" fontId="6" fillId="0" borderId="13" xfId="3" applyBorder="1" applyAlignment="1">
      <alignment horizontal="center" vertical="top"/>
    </xf>
    <xf numFmtId="0" fontId="6" fillId="0" borderId="11" xfId="3" applyBorder="1" applyAlignment="1">
      <alignment horizontal="left" vertical="top" wrapText="1"/>
    </xf>
    <xf numFmtId="0" fontId="6" fillId="0" borderId="12" xfId="3" applyBorder="1" applyAlignment="1">
      <alignment horizontal="left" vertical="top" wrapText="1"/>
    </xf>
    <xf numFmtId="0" fontId="6" fillId="0" borderId="13" xfId="3" applyBorder="1" applyAlignment="1">
      <alignment horizontal="left" vertical="top" wrapText="1"/>
    </xf>
    <xf numFmtId="0" fontId="14" fillId="0" borderId="10" xfId="3" applyFont="1" applyBorder="1" applyAlignment="1">
      <alignment horizontal="left" vertical="top"/>
    </xf>
    <xf numFmtId="0" fontId="14" fillId="0" borderId="1" xfId="3" applyFont="1" applyBorder="1" applyAlignment="1">
      <alignment horizontal="left" vertical="top"/>
    </xf>
    <xf numFmtId="0" fontId="15" fillId="0" borderId="10" xfId="2" applyFont="1" applyBorder="1" applyAlignment="1">
      <alignment horizontal="left" vertical="top"/>
    </xf>
    <xf numFmtId="0" fontId="16" fillId="0" borderId="10" xfId="2" applyFont="1" applyBorder="1" applyAlignment="1">
      <alignment horizontal="left" vertical="top"/>
    </xf>
    <xf numFmtId="0" fontId="16" fillId="0" borderId="1" xfId="2" applyFont="1" applyBorder="1" applyAlignment="1">
      <alignment horizontal="left" vertical="top"/>
    </xf>
    <xf numFmtId="0" fontId="6" fillId="0" borderId="14" xfId="3" applyBorder="1" applyAlignment="1">
      <alignment horizontal="left" vertical="top"/>
    </xf>
    <xf numFmtId="0" fontId="6" fillId="0" borderId="14" xfId="3" applyBorder="1" applyAlignment="1">
      <alignment horizontal="center" vertical="top"/>
    </xf>
    <xf numFmtId="0" fontId="6" fillId="0" borderId="0" xfId="3" applyAlignment="1">
      <alignment horizontal="right" vertical="top" wrapText="1"/>
    </xf>
    <xf numFmtId="0" fontId="6" fillId="0" borderId="0" xfId="3" applyAlignment="1">
      <alignment horizontal="center" vertical="top" wrapText="1"/>
    </xf>
    <xf numFmtId="0" fontId="6" fillId="0" borderId="0" xfId="3" applyAlignment="1">
      <alignment vertical="top" wrapText="1"/>
    </xf>
    <xf numFmtId="0" fontId="17" fillId="0" borderId="0" xfId="3" applyFont="1" applyAlignment="1">
      <alignment vertical="top" wrapText="1"/>
    </xf>
    <xf numFmtId="0" fontId="11" fillId="0" borderId="0" xfId="3" applyFont="1" applyAlignment="1">
      <alignment horizontal="center" vertical="top"/>
    </xf>
    <xf numFmtId="0" fontId="6" fillId="0" borderId="0" xfId="3" applyAlignment="1">
      <alignment horizontal="left" vertical="top"/>
    </xf>
    <xf numFmtId="0" fontId="6" fillId="2" borderId="15" xfId="3" applyFill="1" applyBorder="1" applyAlignment="1">
      <alignment horizontal="centerContinuous" vertical="top"/>
    </xf>
    <xf numFmtId="0" fontId="6" fillId="2" borderId="15" xfId="3" applyFill="1" applyBorder="1" applyAlignment="1">
      <alignment horizontal="center" vertical="top" wrapText="1"/>
    </xf>
    <xf numFmtId="0" fontId="6" fillId="2" borderId="15" xfId="3" applyFill="1" applyBorder="1" applyAlignment="1">
      <alignment horizontal="center" vertical="top"/>
    </xf>
    <xf numFmtId="0" fontId="6" fillId="0" borderId="15" xfId="3" applyBorder="1">
      <alignment vertical="top"/>
    </xf>
    <xf numFmtId="0" fontId="6" fillId="0" borderId="15" xfId="3" applyBorder="1" applyAlignment="1">
      <alignment horizontal="center" vertical="top"/>
    </xf>
    <xf numFmtId="0" fontId="6" fillId="7" borderId="15" xfId="3" applyFill="1" applyBorder="1">
      <alignment vertical="top"/>
    </xf>
    <xf numFmtId="0" fontId="6" fillId="7" borderId="15" xfId="3" applyFill="1" applyBorder="1" applyAlignment="1">
      <alignment horizontal="center" vertical="top"/>
    </xf>
    <xf numFmtId="0" fontId="6" fillId="0" borderId="15" xfId="3" applyBorder="1" applyAlignment="1">
      <alignment vertical="top" wrapText="1"/>
    </xf>
    <xf numFmtId="0" fontId="6" fillId="8" borderId="15" xfId="3" applyFill="1" applyBorder="1" applyAlignment="1">
      <alignment horizontal="center" vertical="top"/>
    </xf>
    <xf numFmtId="0" fontId="10" fillId="0" borderId="15" xfId="3" applyFont="1" applyBorder="1">
      <alignment vertical="top"/>
    </xf>
    <xf numFmtId="0" fontId="6" fillId="0" borderId="0" xfId="3" applyAlignment="1">
      <alignment horizontal="left" vertical="top" indent="1"/>
    </xf>
    <xf numFmtId="0" fontId="10" fillId="0" borderId="0" xfId="3" applyFont="1" applyAlignment="1">
      <alignment horizontal="left" vertical="top" indent="1"/>
    </xf>
    <xf numFmtId="0" fontId="18" fillId="0" borderId="0" xfId="3" applyFont="1" applyAlignment="1">
      <alignment horizontal="left" vertical="top" indent="1"/>
    </xf>
    <xf numFmtId="0" fontId="6" fillId="0" borderId="0" xfId="3" applyAlignment="1">
      <alignment horizontal="left" vertical="top" indent="2"/>
    </xf>
    <xf numFmtId="3" fontId="6" fillId="0" borderId="0" xfId="3" applyNumberFormat="1">
      <alignment vertical="top"/>
    </xf>
    <xf numFmtId="0" fontId="10" fillId="0" borderId="0" xfId="3" applyFont="1">
      <alignment vertical="top"/>
    </xf>
    <xf numFmtId="0" fontId="19" fillId="0" borderId="0" xfId="5">
      <alignment vertical="top"/>
    </xf>
    <xf numFmtId="0" fontId="18" fillId="0" borderId="0" xfId="3" applyFont="1">
      <alignment vertical="top"/>
    </xf>
    <xf numFmtId="0" fontId="20" fillId="0" borderId="0" xfId="5" applyFont="1">
      <alignment vertical="top"/>
    </xf>
    <xf numFmtId="0" fontId="6" fillId="0" borderId="2" xfId="3" applyBorder="1" applyAlignment="1">
      <alignment horizontal="centerContinuous" vertical="top"/>
    </xf>
    <xf numFmtId="0" fontId="6" fillId="5" borderId="2" xfId="3" applyFill="1" applyBorder="1" applyAlignment="1">
      <alignment horizontal="centerContinuous" vertical="top"/>
    </xf>
    <xf numFmtId="0" fontId="6" fillId="5" borderId="2" xfId="3" applyFill="1" applyBorder="1" applyAlignment="1">
      <alignment horizontal="center" vertical="top"/>
    </xf>
    <xf numFmtId="0" fontId="0" fillId="2" borderId="4" xfId="0" applyFill="1" applyBorder="1">
      <alignment vertical="center"/>
    </xf>
    <xf numFmtId="0" fontId="0" fillId="2" borderId="1" xfId="0" applyFill="1" applyBorder="1" applyAlignment="1">
      <alignment horizontal="center" vertical="center"/>
    </xf>
    <xf numFmtId="0" fontId="10" fillId="0" borderId="2" xfId="3" applyFont="1" applyBorder="1">
      <alignment vertical="top"/>
    </xf>
    <xf numFmtId="0" fontId="0" fillId="9" borderId="3" xfId="0" applyFill="1" applyBorder="1" applyAlignment="1">
      <alignment horizontal="centerContinuous" vertical="center"/>
    </xf>
    <xf numFmtId="0" fontId="0" fillId="9" borderId="8" xfId="0" applyFill="1" applyBorder="1" applyAlignment="1">
      <alignment horizontal="centerContinuous" vertical="center"/>
    </xf>
    <xf numFmtId="0" fontId="0" fillId="9" borderId="9" xfId="0" applyFill="1" applyBorder="1" applyAlignment="1">
      <alignment horizontal="centerContinuous" vertical="center"/>
    </xf>
    <xf numFmtId="0" fontId="6" fillId="9" borderId="3" xfId="3" applyFill="1" applyBorder="1" applyAlignment="1">
      <alignment horizontal="centerContinuous" vertical="top"/>
    </xf>
    <xf numFmtId="0" fontId="6" fillId="9" borderId="8" xfId="3" applyFill="1" applyBorder="1" applyAlignment="1">
      <alignment horizontal="centerContinuous" vertical="top"/>
    </xf>
    <xf numFmtId="0" fontId="6" fillId="9" borderId="9" xfId="3" applyFill="1" applyBorder="1" applyAlignment="1">
      <alignment horizontal="centerContinuous" vertical="top"/>
    </xf>
    <xf numFmtId="0" fontId="4" fillId="0" borderId="0" xfId="2" applyAlignment="1">
      <alignment vertical="top"/>
    </xf>
    <xf numFmtId="0" fontId="0" fillId="2" borderId="4" xfId="0" applyFill="1" applyBorder="1" applyAlignment="1">
      <alignment horizontal="center" vertical="center" wrapText="1"/>
    </xf>
    <xf numFmtId="0" fontId="6" fillId="7" borderId="2" xfId="3" applyFill="1" applyBorder="1" applyAlignment="1">
      <alignment horizontal="center" vertical="top"/>
    </xf>
    <xf numFmtId="0" fontId="0" fillId="2" borderId="6" xfId="0" applyFill="1" applyBorder="1" applyAlignment="1">
      <alignment horizontal="centerContinuous" vertical="center"/>
    </xf>
    <xf numFmtId="0" fontId="0" fillId="2" borderId="7" xfId="0" applyFill="1" applyBorder="1" applyAlignment="1">
      <alignment horizontal="center" vertical="center"/>
    </xf>
    <xf numFmtId="0" fontId="0" fillId="7" borderId="3" xfId="0" applyFill="1" applyBorder="1" applyAlignment="1">
      <alignment horizontal="center" vertical="center"/>
    </xf>
    <xf numFmtId="0" fontId="6" fillId="6" borderId="3" xfId="3" applyFill="1" applyBorder="1">
      <alignment vertical="top"/>
    </xf>
    <xf numFmtId="0" fontId="6" fillId="0" borderId="16" xfId="3" applyBorder="1">
      <alignment vertical="top"/>
    </xf>
    <xf numFmtId="0" fontId="6" fillId="0" borderId="16" xfId="3" applyBorder="1" applyAlignment="1">
      <alignment horizontal="center" vertical="top"/>
    </xf>
    <xf numFmtId="0" fontId="6" fillId="0" borderId="6" xfId="3" applyBorder="1" applyAlignment="1">
      <alignment horizontal="center" vertical="top"/>
    </xf>
    <xf numFmtId="0" fontId="6" fillId="0" borderId="7" xfId="3" applyBorder="1" applyAlignment="1">
      <alignment horizontal="center" vertical="top"/>
    </xf>
    <xf numFmtId="0" fontId="0" fillId="0" borderId="0" xfId="0" applyAlignment="1">
      <alignment horizontal="left" vertical="center" indent="1"/>
    </xf>
    <xf numFmtId="0" fontId="6" fillId="6" borderId="2" xfId="3" applyFill="1" applyBorder="1" applyAlignment="1">
      <alignment horizontal="left" vertical="top"/>
    </xf>
    <xf numFmtId="0" fontId="0" fillId="5" borderId="2" xfId="0" applyFill="1" applyBorder="1">
      <alignment vertical="center"/>
    </xf>
    <xf numFmtId="0" fontId="4" fillId="0" borderId="2" xfId="2" applyFill="1" applyBorder="1" applyAlignment="1">
      <alignment horizontal="left" vertical="top" wrapText="1"/>
    </xf>
    <xf numFmtId="0" fontId="6" fillId="0" borderId="4" xfId="3" applyBorder="1" applyAlignment="1">
      <alignment horizontal="center" vertical="top"/>
    </xf>
    <xf numFmtId="0" fontId="0" fillId="0" borderId="8" xfId="0" applyBorder="1">
      <alignment vertical="center"/>
    </xf>
    <xf numFmtId="0" fontId="10" fillId="0" borderId="0" xfId="1" applyFont="1" applyAlignment="1">
      <alignment horizontal="left" vertical="top"/>
    </xf>
    <xf numFmtId="0" fontId="6" fillId="2" borderId="2" xfId="0" applyFont="1" applyFill="1" applyBorder="1" applyAlignment="1">
      <alignment horizontal="centerContinuous" vertical="top" wrapText="1"/>
    </xf>
    <xf numFmtId="0" fontId="10" fillId="0" borderId="0" xfId="1" applyFont="1" applyAlignment="1">
      <alignment vertical="top"/>
    </xf>
    <xf numFmtId="0" fontId="10" fillId="0" borderId="0" xfId="1" applyFont="1" applyAlignment="1">
      <alignment horizontal="center" vertical="top"/>
    </xf>
    <xf numFmtId="0" fontId="6" fillId="2" borderId="2" xfId="0" applyFont="1" applyFill="1" applyBorder="1" applyAlignment="1">
      <alignment horizontal="center" vertical="top" wrapText="1"/>
    </xf>
    <xf numFmtId="0" fontId="6" fillId="2" borderId="6" xfId="0" applyFont="1" applyFill="1" applyBorder="1" applyAlignment="1">
      <alignment horizontal="center" vertical="top" wrapText="1"/>
    </xf>
    <xf numFmtId="0" fontId="6" fillId="2" borderId="7" xfId="0" applyFont="1" applyFill="1" applyBorder="1" applyAlignment="1">
      <alignment horizontal="center" vertical="top" wrapText="1"/>
    </xf>
    <xf numFmtId="0" fontId="10" fillId="6" borderId="0" xfId="1" applyFont="1" applyFill="1" applyAlignment="1">
      <alignment horizontal="left" vertical="top"/>
    </xf>
    <xf numFmtId="0" fontId="10" fillId="6" borderId="0" xfId="1" applyFont="1" applyFill="1" applyAlignment="1">
      <alignment horizontal="center" vertical="top"/>
    </xf>
    <xf numFmtId="0" fontId="10" fillId="6" borderId="0" xfId="1" applyFont="1" applyFill="1" applyAlignment="1">
      <alignment vertical="top"/>
    </xf>
    <xf numFmtId="0" fontId="10" fillId="6" borderId="22" xfId="1" applyFont="1" applyFill="1" applyBorder="1" applyAlignment="1">
      <alignment vertical="top"/>
    </xf>
    <xf numFmtId="0" fontId="10" fillId="6" borderId="23" xfId="1" applyFont="1" applyFill="1" applyBorder="1" applyAlignment="1">
      <alignment vertical="top"/>
    </xf>
    <xf numFmtId="0" fontId="10" fillId="0" borderId="5" xfId="1" applyFont="1" applyBorder="1" applyAlignment="1">
      <alignment horizontal="center" vertical="top"/>
    </xf>
    <xf numFmtId="0" fontId="10" fillId="0" borderId="20" xfId="1" applyFont="1" applyBorder="1" applyAlignment="1">
      <alignment horizontal="center" vertical="top"/>
    </xf>
    <xf numFmtId="0" fontId="10" fillId="0" borderId="18" xfId="1" applyFont="1" applyBorder="1" applyAlignment="1">
      <alignment horizontal="center" vertical="top"/>
    </xf>
    <xf numFmtId="0" fontId="10" fillId="0" borderId="5" xfId="1" applyFont="1" applyBorder="1" applyAlignment="1">
      <alignment vertical="top" wrapText="1"/>
    </xf>
    <xf numFmtId="0" fontId="10" fillId="0" borderId="2" xfId="1" applyFont="1" applyBorder="1" applyAlignment="1">
      <alignment vertical="top"/>
    </xf>
    <xf numFmtId="0" fontId="10" fillId="0" borderId="2" xfId="1" applyFont="1" applyBorder="1" applyAlignment="1">
      <alignment vertical="top" wrapText="1"/>
    </xf>
    <xf numFmtId="0" fontId="4" fillId="0" borderId="2" xfId="2" applyNumberFormat="1" applyFill="1" applyBorder="1" applyAlignment="1">
      <alignment vertical="top"/>
    </xf>
    <xf numFmtId="0" fontId="10" fillId="3" borderId="2" xfId="1" applyFont="1" applyFill="1" applyBorder="1" applyAlignment="1">
      <alignment vertical="top"/>
    </xf>
    <xf numFmtId="0" fontId="10" fillId="3" borderId="5" xfId="1" applyFont="1" applyFill="1" applyBorder="1" applyAlignment="1">
      <alignment vertical="top" wrapText="1"/>
    </xf>
    <xf numFmtId="0" fontId="13" fillId="3" borderId="2" xfId="1" applyFont="1" applyFill="1" applyBorder="1" applyAlignment="1">
      <alignment vertical="top"/>
    </xf>
    <xf numFmtId="0" fontId="4" fillId="0" borderId="5" xfId="2" applyBorder="1" applyAlignment="1">
      <alignment vertical="top" wrapText="1"/>
    </xf>
    <xf numFmtId="0" fontId="4" fillId="0" borderId="2" xfId="2" applyFill="1" applyBorder="1" applyAlignment="1">
      <alignment vertical="top"/>
    </xf>
    <xf numFmtId="0" fontId="19" fillId="0" borderId="2" xfId="2" applyFont="1" applyFill="1" applyBorder="1" applyAlignment="1">
      <alignment vertical="top"/>
    </xf>
    <xf numFmtId="0" fontId="13" fillId="0" borderId="2" xfId="1" applyFont="1" applyBorder="1" applyAlignment="1">
      <alignment vertical="top"/>
    </xf>
    <xf numFmtId="0" fontId="19" fillId="0" borderId="5" xfId="2" applyFont="1" applyFill="1" applyBorder="1" applyAlignment="1">
      <alignment vertical="top" wrapText="1"/>
    </xf>
    <xf numFmtId="0" fontId="10" fillId="0" borderId="17" xfId="1" applyFont="1" applyBorder="1" applyAlignment="1">
      <alignment horizontal="center" vertical="top"/>
    </xf>
    <xf numFmtId="0" fontId="10" fillId="0" borderId="21" xfId="1" applyFont="1" applyBorder="1" applyAlignment="1">
      <alignment horizontal="center" vertical="top"/>
    </xf>
    <xf numFmtId="0" fontId="10" fillId="0" borderId="19" xfId="1" applyFont="1" applyBorder="1" applyAlignment="1">
      <alignment horizontal="center" vertical="top"/>
    </xf>
    <xf numFmtId="0" fontId="10" fillId="0" borderId="17" xfId="1" applyFont="1" applyBorder="1" applyAlignment="1">
      <alignment vertical="top" wrapText="1"/>
    </xf>
    <xf numFmtId="0" fontId="10" fillId="0" borderId="0" xfId="3" applyFont="1" applyAlignment="1">
      <alignment horizontal="left" vertical="top" indent="2"/>
    </xf>
    <xf numFmtId="0" fontId="14" fillId="0" borderId="24" xfId="3" applyFont="1" applyBorder="1" applyAlignment="1">
      <alignment horizontal="left" vertical="top"/>
    </xf>
    <xf numFmtId="0" fontId="6" fillId="8" borderId="12" xfId="3" applyFill="1" applyBorder="1" applyAlignment="1">
      <alignment horizontal="left" vertical="top"/>
    </xf>
    <xf numFmtId="0" fontId="10" fillId="0" borderId="2" xfId="3" applyFont="1" applyBorder="1" applyAlignment="1">
      <alignment horizontal="left" vertical="top"/>
    </xf>
    <xf numFmtId="0" fontId="6" fillId="0" borderId="5" xfId="3" applyBorder="1" applyAlignment="1">
      <alignment horizontal="left" vertical="top"/>
    </xf>
    <xf numFmtId="0" fontId="14" fillId="0" borderId="25" xfId="3" applyFont="1" applyBorder="1" applyAlignment="1">
      <alignment horizontal="left" vertical="top"/>
    </xf>
    <xf numFmtId="0" fontId="6" fillId="0" borderId="3" xfId="3" applyBorder="1" applyAlignment="1">
      <alignment horizontal="left" vertical="top"/>
    </xf>
    <xf numFmtId="0" fontId="4" fillId="0" borderId="5" xfId="2" applyBorder="1" applyAlignment="1">
      <alignment horizontal="left" vertical="top"/>
    </xf>
    <xf numFmtId="0" fontId="15" fillId="0" borderId="16" xfId="2" applyFont="1" applyBorder="1" applyAlignment="1">
      <alignment horizontal="left" vertical="top"/>
    </xf>
    <xf numFmtId="0" fontId="16" fillId="0" borderId="16" xfId="2" applyFont="1" applyBorder="1" applyAlignment="1">
      <alignment horizontal="left" vertical="top"/>
    </xf>
    <xf numFmtId="0" fontId="16" fillId="0" borderId="25" xfId="2" applyFont="1" applyBorder="1" applyAlignment="1">
      <alignment horizontal="left" vertical="top"/>
    </xf>
    <xf numFmtId="0" fontId="14" fillId="0" borderId="16" xfId="3" applyFont="1" applyBorder="1" applyAlignment="1">
      <alignment horizontal="left" vertical="top"/>
    </xf>
    <xf numFmtId="0" fontId="6" fillId="0" borderId="4" xfId="3" applyBorder="1" applyAlignment="1">
      <alignment horizontal="left" vertical="top" wrapText="1"/>
    </xf>
    <xf numFmtId="0" fontId="10" fillId="0" borderId="6" xfId="1" applyFont="1" applyBorder="1" applyAlignment="1">
      <alignment horizontal="center" vertical="top"/>
    </xf>
    <xf numFmtId="0" fontId="10" fillId="0" borderId="7" xfId="1" applyFont="1" applyBorder="1" applyAlignment="1">
      <alignment horizontal="center" vertical="top"/>
    </xf>
    <xf numFmtId="0" fontId="6" fillId="0" borderId="10" xfId="3" applyBorder="1" applyAlignment="1">
      <alignment horizontal="left" vertical="top"/>
    </xf>
    <xf numFmtId="0" fontId="6" fillId="0" borderId="1" xfId="3" applyBorder="1" applyAlignment="1">
      <alignment horizontal="left" vertical="top"/>
    </xf>
    <xf numFmtId="0" fontId="6" fillId="3" borderId="12" xfId="3" applyFill="1" applyBorder="1" applyAlignment="1">
      <alignment horizontal="left" vertical="top" wrapText="1"/>
    </xf>
    <xf numFmtId="0" fontId="4" fillId="0" borderId="12" xfId="2" applyBorder="1" applyAlignment="1">
      <alignment horizontal="left" vertical="top" wrapText="1"/>
    </xf>
    <xf numFmtId="0" fontId="10" fillId="0" borderId="13" xfId="3" applyFont="1" applyBorder="1" applyAlignment="1">
      <alignment horizontal="left" vertical="top"/>
    </xf>
    <xf numFmtId="0" fontId="10" fillId="0" borderId="13" xfId="3" applyFont="1" applyBorder="1" applyAlignment="1">
      <alignment horizontal="center" vertical="top"/>
    </xf>
    <xf numFmtId="0" fontId="10" fillId="0" borderId="0" xfId="0" applyFont="1">
      <alignment vertical="center"/>
    </xf>
    <xf numFmtId="0" fontId="10" fillId="3" borderId="13" xfId="3" applyFont="1" applyFill="1" applyBorder="1" applyAlignment="1">
      <alignment horizontal="left" vertical="top"/>
    </xf>
    <xf numFmtId="0" fontId="6" fillId="3" borderId="11" xfId="3" applyFill="1" applyBorder="1" applyAlignment="1">
      <alignment horizontal="left" vertical="top"/>
    </xf>
    <xf numFmtId="0" fontId="6" fillId="3" borderId="12" xfId="3" applyFill="1" applyBorder="1" applyAlignment="1">
      <alignment horizontal="left" vertical="top"/>
    </xf>
    <xf numFmtId="0" fontId="6" fillId="3" borderId="13" xfId="3" applyFill="1" applyBorder="1" applyAlignment="1">
      <alignment horizontal="left" vertical="top"/>
    </xf>
    <xf numFmtId="0" fontId="6" fillId="3" borderId="2" xfId="3" applyFill="1" applyBorder="1" applyAlignment="1">
      <alignment horizontal="left" vertical="top"/>
    </xf>
    <xf numFmtId="0" fontId="0" fillId="2" borderId="2" xfId="0" applyFill="1" applyBorder="1">
      <alignment vertical="center"/>
    </xf>
    <xf numFmtId="49" fontId="6" fillId="0" borderId="2" xfId="3" applyNumberFormat="1" applyBorder="1" applyAlignment="1">
      <alignment horizontal="center" vertical="top"/>
    </xf>
    <xf numFmtId="49" fontId="6" fillId="6" borderId="2" xfId="3" applyNumberFormat="1" applyFill="1" applyBorder="1">
      <alignment vertical="top"/>
    </xf>
    <xf numFmtId="0" fontId="6" fillId="4" borderId="2" xfId="3" applyFill="1" applyBorder="1" applyAlignment="1">
      <alignment horizontal="centerContinuous" vertical="top" wrapText="1"/>
    </xf>
  </cellXfs>
  <cellStyles count="6">
    <cellStyle name="ハイパーリンク" xfId="2" builtinId="8"/>
    <cellStyle name="ハイパーリンク 2" xfId="5" xr:uid="{C03FBC19-3FE4-462C-8794-C8EA3D1B4498}"/>
    <cellStyle name="標準" xfId="0" builtinId="0"/>
    <cellStyle name="標準 2" xfId="1" xr:uid="{4B116C1B-E5AF-422D-813F-F590258E4932}"/>
    <cellStyle name="標準 2 2" xfId="3" xr:uid="{C46C4C46-E081-4EDD-82B1-6D995E4030C0}"/>
    <cellStyle name="標準 3" xfId="4" xr:uid="{23B8E028-7CA1-41C4-999A-F97A9CBE175A}"/>
  </cellStyles>
  <dxfs count="1">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draem\AppData\Roaming\Microsoft\AddIns\MyExcelAddin.xlam" TargetMode="External"/><Relationship Id="rId1" Type="http://schemas.openxmlformats.org/officeDocument/2006/relationships/externalLinkPath" Target="/Users/draem/AppData/Roaming/Microsoft/AddIns/MyExcelAddin.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etting"/>
    </sheetNames>
    <definedNames>
      <definedName name="getdirpath"/>
    </definedNames>
    <sheetDataSet>
      <sheetData sheetId="0"/>
      <sheetData sheetId="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okiniiripasokon.com/blog-entry-1336.html" TargetMode="External"/><Relationship Id="rId13" Type="http://schemas.openxmlformats.org/officeDocument/2006/relationships/hyperlink" Target="https://support.microsoft.com/ja-jp/office/onedrive-%E3%82%92%E3%82%AA%E3%83%95%E3%81%AB%E3%81%99%E3%82%8B%E3%81%8B-%E7%84%A1%E5%8A%B9%E3%81%AB%E3%81%99%E3%82%8B%E3%81%8B-%E3%82%A2%E3%83%B3%E3%82%A4%E3%83%B3%E3%82%B9%E3%83%88%E3%83%BC%E3%83%AB%E3%81%99%E3%82%8B-f32a17ce-3336-40fe-9c38-6efb09f944b0" TargetMode="External"/><Relationship Id="rId18" Type="http://schemas.openxmlformats.org/officeDocument/2006/relationships/vmlDrawing" Target="../drawings/vmlDrawing1.vml"/><Relationship Id="rId3" Type="http://schemas.openxmlformats.org/officeDocument/2006/relationships/hyperlink" Target="https://github.com/draemonash2/other/archive/master.zip" TargetMode="External"/><Relationship Id="rId7" Type="http://schemas.openxmlformats.org/officeDocument/2006/relationships/hyperlink" Target="https://draemonash2.github.io/" TargetMode="External"/><Relationship Id="rId12" Type="http://schemas.openxmlformats.org/officeDocument/2006/relationships/hyperlink" Target="https://askpc.panasonic.co.jp/beginner/guide/ten03/3205.html" TargetMode="External"/><Relationship Id="rId17" Type="http://schemas.openxmlformats.org/officeDocument/2006/relationships/printerSettings" Target="../printerSettings/printerSettings1.bin"/><Relationship Id="rId2" Type="http://schemas.openxmlformats.org/officeDocument/2006/relationships/hyperlink" Target="https://applech2.com/archives/20181217-logitech-options-support-cloud-save.html" TargetMode="External"/><Relationship Id="rId16" Type="http://schemas.openxmlformats.org/officeDocument/2006/relationships/hyperlink" Target="https://faq.nec-lavie.jp/qasearch/1007/app/servlet/relatedqa?QID=018213" TargetMode="External"/><Relationship Id="rId1" Type="http://schemas.openxmlformats.org/officeDocument/2006/relationships/hyperlink" Target="https://draemonash2.github.io/keepass_sft/keepass.html" TargetMode="External"/><Relationship Id="rId6" Type="http://schemas.openxmlformats.org/officeDocument/2006/relationships/hyperlink" Target="https://github.com/draemonash2" TargetMode="External"/><Relationship Id="rId11" Type="http://schemas.openxmlformats.org/officeDocument/2006/relationships/hyperlink" Target="https://faq.nec-lavie.jp/qasearch/1007/app/servlet/relatedqa?QID=018213" TargetMode="External"/><Relationship Id="rId5" Type="http://schemas.openxmlformats.org/officeDocument/2006/relationships/hyperlink" Target="https://github.com/draemonash2/codes/archive/master.zip" TargetMode="External"/><Relationship Id="rId15" Type="http://schemas.openxmlformats.org/officeDocument/2006/relationships/hyperlink" Target="https://solutions.vaio.com/2915" TargetMode="External"/><Relationship Id="rId10" Type="http://schemas.openxmlformats.org/officeDocument/2006/relationships/hyperlink" Target="https://support.hp.com/jp-ja/document/ish_5637156-5698290-16" TargetMode="External"/><Relationship Id="rId19" Type="http://schemas.openxmlformats.org/officeDocument/2006/relationships/comments" Target="../comments1.xml"/><Relationship Id="rId4" Type="http://schemas.openxmlformats.org/officeDocument/2006/relationships/hyperlink" Target="https://github.com/draemonash2/programs/archive/master.zip" TargetMode="External"/><Relationship Id="rId9" Type="http://schemas.openxmlformats.org/officeDocument/2006/relationships/hyperlink" Target="https://utphys-comp.github.io/wsl2.html" TargetMode="External"/><Relationship Id="rId14" Type="http://schemas.openxmlformats.org/officeDocument/2006/relationships/hyperlink" Target="https://draemonash2.github.io/excel_sft/excel.htm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file:///\\RASPBERRYPI\LogitecHdd3T\823_BackUp_AmazonDrive" TargetMode="External"/><Relationship Id="rId2" Type="http://schemas.openxmlformats.org/officeDocument/2006/relationships/hyperlink" Target="file:///\\RASPBERRYPI\LogitecHdd3T\822_BackUp_Dropbox" TargetMode="External"/><Relationship Id="rId1" Type="http://schemas.openxmlformats.org/officeDocument/2006/relationships/hyperlink" Target="file:///\\RASPBERRYPI\LogitecHdd3T\821_BackUp_Library" TargetMode="External"/><Relationship Id="rId4"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draemonash2.github.io/mac_os/mac.html" TargetMode="External"/><Relationship Id="rId3" Type="http://schemas.openxmlformats.org/officeDocument/2006/relationships/hyperlink" Target="https://draemonash2.github.io/wsl2_sft/wsl2.html" TargetMode="External"/><Relationship Id="rId7" Type="http://schemas.openxmlformats.org/officeDocument/2006/relationships/hyperlink" Target="https://formulae.brew.sh/formula/universal-ctags" TargetMode="External"/><Relationship Id="rId2" Type="http://schemas.openxmlformats.org/officeDocument/2006/relationships/hyperlink" Target="https://draemonash2.github.io/wsl2_sft/wsl2.html" TargetMode="External"/><Relationship Id="rId1" Type="http://schemas.openxmlformats.org/officeDocument/2006/relationships/hyperlink" Target="https://github.com/greymd/tmux-xpanes" TargetMode="External"/><Relationship Id="rId6" Type="http://schemas.openxmlformats.org/officeDocument/2006/relationships/hyperlink" Target="https://qiita.com/zaburo/items/29fe23c1ceb6056109fd" TargetMode="External"/><Relationship Id="rId11" Type="http://schemas.openxmlformats.org/officeDocument/2006/relationships/comments" Target="../comments4.xml"/><Relationship Id="rId5" Type="http://schemas.openxmlformats.org/officeDocument/2006/relationships/hyperlink" Target="https://dev.to/felipecrs/simply-run-docker-on-wsl2-3o8" TargetMode="External"/><Relationship Id="rId10" Type="http://schemas.openxmlformats.org/officeDocument/2006/relationships/vmlDrawing" Target="../drawings/vmlDrawing4.vml"/><Relationship Id="rId4" Type="http://schemas.openxmlformats.org/officeDocument/2006/relationships/hyperlink" Target="https://draemonash2.github.io/wsl2_sft/wsl2.html" TargetMode="External"/><Relationship Id="rId9"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2753B-7E71-4654-9F8F-9A2F4255F4A6}">
  <sheetPr codeName="Sheet4">
    <tabColor theme="9" tint="0.79998168889431442"/>
  </sheetPr>
  <dimension ref="A1:M74"/>
  <sheetViews>
    <sheetView showGridLines="0" view="pageBreakPreview" zoomScaleNormal="115" zoomScaleSheetLayoutView="100" workbookViewId="0">
      <selection activeCell="A34" sqref="A34"/>
    </sheetView>
  </sheetViews>
  <sheetFormatPr defaultColWidth="0" defaultRowHeight="11.25"/>
  <cols>
    <col min="1" max="1" width="28.33203125" style="105" bestFit="1" customWidth="1"/>
    <col min="2" max="3" width="8.33203125" style="108" customWidth="1"/>
    <col min="4" max="4" width="62.6640625" style="107" bestFit="1" customWidth="1"/>
    <col min="5" max="6" width="9" style="107" customWidth="1"/>
    <col min="7" max="7" width="67.1640625" style="107" bestFit="1" customWidth="1"/>
    <col min="8" max="8" width="108.5" style="108" customWidth="1"/>
    <col min="9" max="9" width="1.33203125" style="107" customWidth="1"/>
    <col min="10" max="13" width="0" style="107" hidden="1" customWidth="1"/>
    <col min="14" max="16384" width="3.33203125" style="107" hidden="1"/>
  </cols>
  <sheetData>
    <row r="1" spans="1:13">
      <c r="B1" s="106" t="s">
        <v>174</v>
      </c>
      <c r="C1" s="106"/>
      <c r="E1" s="106" t="s">
        <v>1005</v>
      </c>
      <c r="F1" s="106"/>
      <c r="I1" s="107" t="s">
        <v>29</v>
      </c>
    </row>
    <row r="2" spans="1:13">
      <c r="A2" s="109" t="s">
        <v>32</v>
      </c>
      <c r="B2" s="110" t="s">
        <v>172</v>
      </c>
      <c r="C2" s="111" t="s">
        <v>173</v>
      </c>
      <c r="D2" s="109" t="s">
        <v>575</v>
      </c>
      <c r="E2" s="110" t="s">
        <v>1003</v>
      </c>
      <c r="F2" s="111" t="s">
        <v>1004</v>
      </c>
      <c r="G2" s="109" t="s">
        <v>191</v>
      </c>
      <c r="H2" s="109" t="s">
        <v>200</v>
      </c>
      <c r="I2" s="107" t="s">
        <v>29</v>
      </c>
      <c r="J2" s="108"/>
    </row>
    <row r="3" spans="1:13" ht="1.5" customHeight="1">
      <c r="A3" s="112" t="s">
        <v>29</v>
      </c>
      <c r="B3" s="113" t="s">
        <v>29</v>
      </c>
      <c r="C3" s="113" t="s">
        <v>29</v>
      </c>
      <c r="D3" s="114" t="s">
        <v>29</v>
      </c>
      <c r="E3" s="115" t="s">
        <v>29</v>
      </c>
      <c r="F3" s="116" t="s">
        <v>29</v>
      </c>
      <c r="G3" s="114" t="s">
        <v>29</v>
      </c>
      <c r="H3" s="113" t="s">
        <v>29</v>
      </c>
      <c r="I3" s="107" t="s">
        <v>29</v>
      </c>
    </row>
    <row r="4" spans="1:13" ht="22.5">
      <c r="A4" s="117" t="s">
        <v>1047</v>
      </c>
      <c r="B4" s="118" t="s">
        <v>0</v>
      </c>
      <c r="C4" s="119" t="s">
        <v>156</v>
      </c>
      <c r="D4" s="120" t="s">
        <v>1021</v>
      </c>
      <c r="E4" s="149"/>
      <c r="F4" s="150"/>
      <c r="G4" s="121"/>
      <c r="H4" s="122" t="s">
        <v>1144</v>
      </c>
      <c r="I4" s="107" t="s">
        <v>29</v>
      </c>
      <c r="J4" s="108"/>
      <c r="M4" s="108"/>
    </row>
    <row r="5" spans="1:13" s="108" customFormat="1">
      <c r="A5" s="117" t="s">
        <v>1053</v>
      </c>
      <c r="B5" s="118" t="s">
        <v>156</v>
      </c>
      <c r="C5" s="119" t="s">
        <v>156</v>
      </c>
      <c r="D5" s="120" t="s">
        <v>1052</v>
      </c>
      <c r="E5" s="149" t="s">
        <v>40</v>
      </c>
      <c r="F5" s="150"/>
      <c r="G5" s="123" t="s">
        <v>150</v>
      </c>
      <c r="H5" s="121" t="s">
        <v>1075</v>
      </c>
      <c r="I5" s="108" t="s">
        <v>29</v>
      </c>
      <c r="J5" s="107"/>
      <c r="K5" s="107"/>
      <c r="L5" s="107"/>
      <c r="M5" s="107"/>
    </row>
    <row r="6" spans="1:13" s="108" customFormat="1">
      <c r="A6" s="117" t="s">
        <v>1053</v>
      </c>
      <c r="B6" s="118" t="s">
        <v>156</v>
      </c>
      <c r="C6" s="119" t="s">
        <v>156</v>
      </c>
      <c r="D6" s="120" t="s">
        <v>1051</v>
      </c>
      <c r="E6" s="149" t="s">
        <v>40</v>
      </c>
      <c r="F6" s="150"/>
      <c r="G6" s="123" t="s">
        <v>151</v>
      </c>
      <c r="H6" s="121"/>
      <c r="I6" s="108" t="s">
        <v>29</v>
      </c>
      <c r="J6" s="107"/>
      <c r="K6" s="107"/>
      <c r="L6" s="107"/>
      <c r="M6" s="107"/>
    </row>
    <row r="7" spans="1:13" s="108" customFormat="1">
      <c r="A7" s="117" t="s">
        <v>1053</v>
      </c>
      <c r="B7" s="118" t="s">
        <v>156</v>
      </c>
      <c r="C7" s="119" t="s">
        <v>156</v>
      </c>
      <c r="D7" s="120" t="s">
        <v>1050</v>
      </c>
      <c r="E7" s="149" t="s">
        <v>40</v>
      </c>
      <c r="F7" s="150"/>
      <c r="G7" s="123" t="s">
        <v>152</v>
      </c>
      <c r="H7" s="121"/>
      <c r="I7" s="108" t="s">
        <v>29</v>
      </c>
      <c r="J7" s="107"/>
      <c r="K7" s="107"/>
      <c r="L7" s="107"/>
      <c r="M7" s="107"/>
    </row>
    <row r="8" spans="1:13">
      <c r="A8" s="117" t="s">
        <v>1046</v>
      </c>
      <c r="B8" s="118" t="s">
        <v>156</v>
      </c>
      <c r="C8" s="119" t="s">
        <v>156</v>
      </c>
      <c r="D8" s="120" t="s">
        <v>50</v>
      </c>
      <c r="E8" s="149" t="s">
        <v>979</v>
      </c>
      <c r="F8" s="150"/>
      <c r="G8" s="121" t="s">
        <v>1019</v>
      </c>
      <c r="H8" s="121"/>
      <c r="I8" s="108" t="s">
        <v>29</v>
      </c>
    </row>
    <row r="9" spans="1:13">
      <c r="A9" s="117" t="s">
        <v>1017</v>
      </c>
      <c r="B9" s="118" t="s">
        <v>0</v>
      </c>
      <c r="C9" s="119" t="s">
        <v>156</v>
      </c>
      <c r="D9" s="120" t="s">
        <v>1002</v>
      </c>
      <c r="E9" s="149"/>
      <c r="F9" s="150"/>
      <c r="G9" s="121"/>
      <c r="H9" s="121"/>
      <c r="I9" s="107" t="s">
        <v>29</v>
      </c>
      <c r="J9" s="108"/>
    </row>
    <row r="10" spans="1:13">
      <c r="A10" s="117" t="s">
        <v>1017</v>
      </c>
      <c r="B10" s="118" t="s">
        <v>0</v>
      </c>
      <c r="C10" s="119" t="s">
        <v>156</v>
      </c>
      <c r="D10" s="120" t="s">
        <v>1032</v>
      </c>
      <c r="E10" s="149"/>
      <c r="F10" s="150"/>
      <c r="G10" s="121"/>
      <c r="H10" s="121"/>
      <c r="I10" s="107" t="s">
        <v>29</v>
      </c>
      <c r="J10" s="108"/>
    </row>
    <row r="11" spans="1:13">
      <c r="A11" s="117" t="s">
        <v>1017</v>
      </c>
      <c r="B11" s="118" t="s">
        <v>28</v>
      </c>
      <c r="C11" s="119" t="s">
        <v>156</v>
      </c>
      <c r="D11" s="120" t="s">
        <v>57</v>
      </c>
      <c r="E11" s="149"/>
      <c r="F11" s="150"/>
      <c r="G11" s="121"/>
      <c r="H11" s="121"/>
      <c r="I11" s="107" t="s">
        <v>29</v>
      </c>
      <c r="J11" s="108"/>
    </row>
    <row r="12" spans="1:13">
      <c r="A12" s="117" t="s">
        <v>1017</v>
      </c>
      <c r="B12" s="118" t="s">
        <v>28</v>
      </c>
      <c r="C12" s="119" t="s">
        <v>156</v>
      </c>
      <c r="D12" s="120" t="s">
        <v>1031</v>
      </c>
      <c r="E12" s="149"/>
      <c r="F12" s="150"/>
      <c r="G12" s="121"/>
      <c r="H12" s="121"/>
      <c r="I12" s="107" t="s">
        <v>29</v>
      </c>
      <c r="J12" s="108"/>
    </row>
    <row r="13" spans="1:13" s="108" customFormat="1">
      <c r="A13" s="117" t="s">
        <v>1063</v>
      </c>
      <c r="B13" s="118" t="s">
        <v>156</v>
      </c>
      <c r="C13" s="119" t="s">
        <v>28</v>
      </c>
      <c r="D13" s="120" t="s">
        <v>1054</v>
      </c>
      <c r="E13" s="149" t="s">
        <v>40</v>
      </c>
      <c r="F13" s="150"/>
      <c r="G13" s="121" t="s">
        <v>1009</v>
      </c>
      <c r="H13" s="121"/>
      <c r="I13" s="108" t="s">
        <v>29</v>
      </c>
      <c r="J13" s="107"/>
      <c r="K13" s="107"/>
      <c r="L13" s="107"/>
      <c r="M13" s="107"/>
    </row>
    <row r="14" spans="1:13" s="108" customFormat="1">
      <c r="A14" s="117" t="s">
        <v>1063</v>
      </c>
      <c r="B14" s="118" t="s">
        <v>156</v>
      </c>
      <c r="C14" s="119" t="s">
        <v>28</v>
      </c>
      <c r="D14" s="120" t="s">
        <v>1055</v>
      </c>
      <c r="E14" s="149" t="s">
        <v>40</v>
      </c>
      <c r="F14" s="150"/>
      <c r="G14" s="121" t="s">
        <v>1010</v>
      </c>
      <c r="H14" s="121"/>
      <c r="I14" s="108" t="s">
        <v>29</v>
      </c>
      <c r="J14" s="107"/>
      <c r="K14" s="107"/>
      <c r="L14" s="107"/>
      <c r="M14" s="107"/>
    </row>
    <row r="15" spans="1:13" s="108" customFormat="1">
      <c r="A15" s="117" t="s">
        <v>1063</v>
      </c>
      <c r="B15" s="118" t="s">
        <v>156</v>
      </c>
      <c r="C15" s="119" t="s">
        <v>28</v>
      </c>
      <c r="D15" s="120" t="s">
        <v>1056</v>
      </c>
      <c r="E15" s="149" t="s">
        <v>40</v>
      </c>
      <c r="F15" s="150"/>
      <c r="G15" s="121" t="s">
        <v>1011</v>
      </c>
      <c r="H15" s="121"/>
      <c r="I15" s="108" t="s">
        <v>29</v>
      </c>
      <c r="J15" s="107"/>
      <c r="K15" s="107"/>
      <c r="L15" s="107"/>
      <c r="M15" s="107"/>
    </row>
    <row r="16" spans="1:13" s="108" customFormat="1">
      <c r="A16" s="117" t="s">
        <v>1063</v>
      </c>
      <c r="B16" s="118" t="s">
        <v>156</v>
      </c>
      <c r="C16" s="119" t="s">
        <v>28</v>
      </c>
      <c r="D16" s="120" t="s">
        <v>1057</v>
      </c>
      <c r="E16" s="149" t="s">
        <v>40</v>
      </c>
      <c r="F16" s="150"/>
      <c r="G16" s="121" t="s">
        <v>1012</v>
      </c>
      <c r="H16" s="121"/>
      <c r="I16" s="108" t="s">
        <v>29</v>
      </c>
      <c r="J16" s="107"/>
      <c r="K16" s="107"/>
      <c r="L16" s="107"/>
      <c r="M16" s="107"/>
    </row>
    <row r="17" spans="1:13" s="108" customFormat="1">
      <c r="A17" s="117" t="s">
        <v>1063</v>
      </c>
      <c r="B17" s="118" t="s">
        <v>156</v>
      </c>
      <c r="C17" s="119" t="s">
        <v>28</v>
      </c>
      <c r="D17" s="120" t="s">
        <v>1058</v>
      </c>
      <c r="E17" s="149" t="s">
        <v>40</v>
      </c>
      <c r="F17" s="150"/>
      <c r="G17" s="121" t="s">
        <v>1013</v>
      </c>
      <c r="H17" s="121"/>
      <c r="I17" s="108" t="s">
        <v>29</v>
      </c>
      <c r="J17" s="107"/>
      <c r="K17" s="107"/>
      <c r="L17" s="107"/>
      <c r="M17" s="107"/>
    </row>
    <row r="18" spans="1:13" s="108" customFormat="1">
      <c r="A18" s="117" t="s">
        <v>1063</v>
      </c>
      <c r="B18" s="118" t="s">
        <v>156</v>
      </c>
      <c r="C18" s="119" t="s">
        <v>28</v>
      </c>
      <c r="D18" s="120" t="s">
        <v>1059</v>
      </c>
      <c r="E18" s="149" t="s">
        <v>40</v>
      </c>
      <c r="F18" s="150"/>
      <c r="G18" s="121" t="s">
        <v>1074</v>
      </c>
      <c r="H18" s="121"/>
      <c r="I18" s="108" t="s">
        <v>29</v>
      </c>
      <c r="J18" s="107"/>
      <c r="K18" s="107"/>
      <c r="L18" s="107"/>
      <c r="M18" s="107"/>
    </row>
    <row r="19" spans="1:13" s="108" customFormat="1">
      <c r="A19" s="117" t="s">
        <v>1063</v>
      </c>
      <c r="B19" s="118" t="s">
        <v>156</v>
      </c>
      <c r="C19" s="119" t="s">
        <v>28</v>
      </c>
      <c r="D19" s="120" t="s">
        <v>1060</v>
      </c>
      <c r="E19" s="149" t="s">
        <v>40</v>
      </c>
      <c r="F19" s="150"/>
      <c r="G19" s="121" t="s">
        <v>1014</v>
      </c>
      <c r="H19" s="121"/>
      <c r="I19" s="108" t="s">
        <v>29</v>
      </c>
      <c r="J19" s="107"/>
      <c r="K19" s="107"/>
      <c r="L19" s="107"/>
      <c r="M19" s="107"/>
    </row>
    <row r="20" spans="1:13" s="108" customFormat="1">
      <c r="A20" s="117" t="s">
        <v>1063</v>
      </c>
      <c r="B20" s="118" t="s">
        <v>156</v>
      </c>
      <c r="C20" s="119" t="s">
        <v>28</v>
      </c>
      <c r="D20" s="120" t="s">
        <v>1061</v>
      </c>
      <c r="E20" s="149" t="s">
        <v>40</v>
      </c>
      <c r="F20" s="150"/>
      <c r="G20" s="121" t="s">
        <v>1015</v>
      </c>
      <c r="H20" s="121"/>
      <c r="I20" s="108" t="s">
        <v>29</v>
      </c>
      <c r="J20" s="107"/>
      <c r="K20" s="107"/>
      <c r="L20" s="107"/>
      <c r="M20" s="107"/>
    </row>
    <row r="21" spans="1:13" s="108" customFormat="1">
      <c r="A21" s="117" t="s">
        <v>1063</v>
      </c>
      <c r="B21" s="118" t="s">
        <v>156</v>
      </c>
      <c r="C21" s="119" t="s">
        <v>28</v>
      </c>
      <c r="D21" s="120" t="s">
        <v>1062</v>
      </c>
      <c r="E21" s="149" t="s">
        <v>40</v>
      </c>
      <c r="F21" s="150"/>
      <c r="G21" s="121" t="s">
        <v>1016</v>
      </c>
      <c r="H21" s="121"/>
      <c r="I21" s="108" t="s">
        <v>29</v>
      </c>
      <c r="J21" s="107"/>
      <c r="K21" s="107"/>
      <c r="L21" s="107"/>
      <c r="M21" s="107"/>
    </row>
    <row r="22" spans="1:13" s="108" customFormat="1">
      <c r="A22" s="117" t="s">
        <v>1053</v>
      </c>
      <c r="B22" s="118" t="s">
        <v>156</v>
      </c>
      <c r="C22" s="119" t="s">
        <v>28</v>
      </c>
      <c r="D22" s="120" t="s">
        <v>1008</v>
      </c>
      <c r="E22" s="149" t="s">
        <v>40</v>
      </c>
      <c r="F22" s="150"/>
      <c r="G22" s="121"/>
      <c r="H22" s="121"/>
      <c r="I22" s="108" t="s">
        <v>29</v>
      </c>
      <c r="J22" s="107"/>
      <c r="K22" s="107"/>
      <c r="L22" s="107"/>
      <c r="M22" s="107"/>
    </row>
    <row r="23" spans="1:13" s="108" customFormat="1">
      <c r="A23" s="117" t="s">
        <v>1053</v>
      </c>
      <c r="B23" s="118" t="s">
        <v>156</v>
      </c>
      <c r="C23" s="119" t="s">
        <v>28</v>
      </c>
      <c r="D23" s="120" t="s">
        <v>1081</v>
      </c>
      <c r="E23" s="149" t="s">
        <v>40</v>
      </c>
      <c r="F23" s="150"/>
      <c r="G23" s="124" t="s">
        <v>1082</v>
      </c>
      <c r="H23" s="121"/>
      <c r="I23" s="108" t="s">
        <v>29</v>
      </c>
      <c r="J23" s="107"/>
      <c r="K23" s="107"/>
      <c r="L23" s="107"/>
      <c r="M23" s="107"/>
    </row>
    <row r="24" spans="1:13" s="108" customFormat="1">
      <c r="A24" s="117" t="s">
        <v>1053</v>
      </c>
      <c r="B24" s="118" t="s">
        <v>156</v>
      </c>
      <c r="C24" s="119" t="s">
        <v>28</v>
      </c>
      <c r="D24" s="120" t="s">
        <v>1080</v>
      </c>
      <c r="E24" s="149" t="s">
        <v>40</v>
      </c>
      <c r="F24" s="150"/>
      <c r="G24" s="124" t="s">
        <v>1083</v>
      </c>
      <c r="H24" s="121"/>
      <c r="I24" s="108" t="s">
        <v>29</v>
      </c>
      <c r="J24" s="107"/>
      <c r="K24" s="107"/>
      <c r="L24" s="107"/>
      <c r="M24" s="107"/>
    </row>
    <row r="25" spans="1:13" s="108" customFormat="1">
      <c r="A25" s="117" t="s">
        <v>1053</v>
      </c>
      <c r="B25" s="118" t="s">
        <v>156</v>
      </c>
      <c r="C25" s="119" t="s">
        <v>28</v>
      </c>
      <c r="D25" s="120" t="s">
        <v>1076</v>
      </c>
      <c r="E25" s="149" t="s">
        <v>40</v>
      </c>
      <c r="F25" s="150"/>
      <c r="G25" s="124" t="s">
        <v>1088</v>
      </c>
      <c r="H25" s="121"/>
      <c r="I25" s="108" t="s">
        <v>29</v>
      </c>
      <c r="J25" s="107"/>
      <c r="K25" s="107"/>
      <c r="L25" s="107"/>
      <c r="M25" s="107"/>
    </row>
    <row r="26" spans="1:13" s="108" customFormat="1">
      <c r="A26" s="117" t="s">
        <v>1053</v>
      </c>
      <c r="B26" s="118" t="s">
        <v>156</v>
      </c>
      <c r="C26" s="119" t="s">
        <v>28</v>
      </c>
      <c r="D26" s="120" t="s">
        <v>1077</v>
      </c>
      <c r="E26" s="149" t="s">
        <v>40</v>
      </c>
      <c r="F26" s="150"/>
      <c r="G26" s="124" t="s">
        <v>1087</v>
      </c>
      <c r="H26" s="121"/>
      <c r="I26" s="108" t="s">
        <v>29</v>
      </c>
      <c r="J26" s="107"/>
      <c r="K26" s="107"/>
      <c r="L26" s="107"/>
      <c r="M26" s="107"/>
    </row>
    <row r="27" spans="1:13" s="108" customFormat="1">
      <c r="A27" s="117" t="s">
        <v>1053</v>
      </c>
      <c r="B27" s="118" t="s">
        <v>156</v>
      </c>
      <c r="C27" s="119" t="s">
        <v>28</v>
      </c>
      <c r="D27" s="120" t="s">
        <v>1078</v>
      </c>
      <c r="E27" s="149" t="s">
        <v>40</v>
      </c>
      <c r="F27" s="150"/>
      <c r="G27" s="124" t="s">
        <v>1086</v>
      </c>
      <c r="H27" s="121"/>
      <c r="I27" s="108" t="s">
        <v>29</v>
      </c>
      <c r="J27" s="107"/>
      <c r="K27" s="107"/>
      <c r="L27" s="107"/>
      <c r="M27" s="107"/>
    </row>
    <row r="28" spans="1:13" s="108" customFormat="1">
      <c r="A28" s="117" t="s">
        <v>1053</v>
      </c>
      <c r="B28" s="118" t="s">
        <v>156</v>
      </c>
      <c r="C28" s="119" t="s">
        <v>28</v>
      </c>
      <c r="D28" s="120" t="s">
        <v>1079</v>
      </c>
      <c r="E28" s="149" t="s">
        <v>40</v>
      </c>
      <c r="F28" s="150"/>
      <c r="G28" s="124" t="s">
        <v>1084</v>
      </c>
      <c r="H28" s="121"/>
      <c r="I28" s="108" t="s">
        <v>29</v>
      </c>
      <c r="J28" s="107"/>
      <c r="K28" s="107"/>
      <c r="L28" s="107"/>
      <c r="M28" s="107"/>
    </row>
    <row r="29" spans="1:13" s="108" customFormat="1">
      <c r="A29" s="117" t="s">
        <v>1053</v>
      </c>
      <c r="B29" s="118" t="s">
        <v>156</v>
      </c>
      <c r="C29" s="119" t="s">
        <v>28</v>
      </c>
      <c r="D29" s="125" t="s">
        <v>1085</v>
      </c>
      <c r="E29" s="149" t="s">
        <v>40</v>
      </c>
      <c r="F29" s="150"/>
      <c r="G29" s="126"/>
      <c r="H29" s="121"/>
      <c r="I29" s="108" t="s">
        <v>29</v>
      </c>
      <c r="J29" s="107"/>
      <c r="K29" s="107"/>
      <c r="L29" s="107"/>
      <c r="M29" s="107"/>
    </row>
    <row r="30" spans="1:13">
      <c r="A30" s="117" t="s">
        <v>1046</v>
      </c>
      <c r="B30" s="118" t="s">
        <v>0</v>
      </c>
      <c r="C30" s="119" t="s">
        <v>156</v>
      </c>
      <c r="D30" s="120" t="s">
        <v>1036</v>
      </c>
      <c r="E30" s="149"/>
      <c r="F30" s="150"/>
      <c r="G30" s="121"/>
      <c r="H30" s="122" t="s">
        <v>1111</v>
      </c>
      <c r="I30" s="107" t="s">
        <v>29</v>
      </c>
      <c r="J30" s="108"/>
    </row>
    <row r="31" spans="1:13">
      <c r="A31" s="117" t="s">
        <v>1046</v>
      </c>
      <c r="B31" s="118" t="s">
        <v>0</v>
      </c>
      <c r="C31" s="119" t="s">
        <v>156</v>
      </c>
      <c r="D31" s="120" t="s">
        <v>1037</v>
      </c>
      <c r="E31" s="149"/>
      <c r="F31" s="150"/>
      <c r="G31" s="121"/>
      <c r="H31" s="122" t="s">
        <v>1112</v>
      </c>
      <c r="I31" s="107" t="s">
        <v>29</v>
      </c>
      <c r="J31" s="108"/>
    </row>
    <row r="32" spans="1:13">
      <c r="A32" s="117" t="s">
        <v>1046</v>
      </c>
      <c r="B32" s="118" t="s">
        <v>0</v>
      </c>
      <c r="C32" s="119" t="s">
        <v>156</v>
      </c>
      <c r="D32" s="120" t="s">
        <v>1038</v>
      </c>
      <c r="E32" s="149"/>
      <c r="F32" s="150"/>
      <c r="G32" s="121"/>
      <c r="H32" s="122" t="s">
        <v>1113</v>
      </c>
      <c r="I32" s="107" t="s">
        <v>29</v>
      </c>
      <c r="J32" s="108"/>
    </row>
    <row r="33" spans="1:13">
      <c r="A33" s="117" t="s">
        <v>1046</v>
      </c>
      <c r="B33" s="118" t="s">
        <v>0</v>
      </c>
      <c r="C33" s="119" t="s">
        <v>156</v>
      </c>
      <c r="D33" s="120" t="s">
        <v>1039</v>
      </c>
      <c r="E33" s="149"/>
      <c r="F33" s="150"/>
      <c r="G33" s="121"/>
      <c r="H33" s="122" t="s">
        <v>1114</v>
      </c>
      <c r="I33" s="107" t="s">
        <v>29</v>
      </c>
      <c r="J33" s="108"/>
    </row>
    <row r="34" spans="1:13">
      <c r="A34" s="117" t="s">
        <v>1046</v>
      </c>
      <c r="B34" s="118" t="s">
        <v>0</v>
      </c>
      <c r="C34" s="119" t="s">
        <v>156</v>
      </c>
      <c r="D34" s="120" t="s">
        <v>1040</v>
      </c>
      <c r="E34" s="149"/>
      <c r="F34" s="150"/>
      <c r="G34" s="121"/>
      <c r="H34" s="122" t="s">
        <v>1115</v>
      </c>
      <c r="I34" s="107" t="s">
        <v>29</v>
      </c>
      <c r="J34" s="108"/>
    </row>
    <row r="35" spans="1:13">
      <c r="A35" s="117" t="s">
        <v>1046</v>
      </c>
      <c r="B35" s="118" t="s">
        <v>0</v>
      </c>
      <c r="C35" s="119" t="s">
        <v>156</v>
      </c>
      <c r="D35" s="120" t="s">
        <v>1041</v>
      </c>
      <c r="E35" s="149"/>
      <c r="F35" s="150"/>
      <c r="G35" s="121"/>
      <c r="H35" s="122" t="s">
        <v>1116</v>
      </c>
      <c r="I35" s="107" t="s">
        <v>29</v>
      </c>
      <c r="J35" s="108"/>
    </row>
    <row r="36" spans="1:13">
      <c r="A36" s="117" t="s">
        <v>1046</v>
      </c>
      <c r="B36" s="118" t="s">
        <v>0</v>
      </c>
      <c r="C36" s="119" t="s">
        <v>156</v>
      </c>
      <c r="D36" s="120" t="s">
        <v>1042</v>
      </c>
      <c r="E36" s="149"/>
      <c r="F36" s="150"/>
      <c r="G36" s="121"/>
      <c r="H36" s="122" t="s">
        <v>1117</v>
      </c>
      <c r="I36" s="107" t="s">
        <v>29</v>
      </c>
      <c r="J36" s="108"/>
    </row>
    <row r="37" spans="1:13">
      <c r="A37" s="117" t="s">
        <v>1046</v>
      </c>
      <c r="B37" s="118" t="s">
        <v>0</v>
      </c>
      <c r="C37" s="119" t="s">
        <v>156</v>
      </c>
      <c r="D37" s="120" t="s">
        <v>1043</v>
      </c>
      <c r="E37" s="149"/>
      <c r="F37" s="150"/>
      <c r="G37" s="121"/>
      <c r="H37" s="122" t="s">
        <v>1118</v>
      </c>
      <c r="I37" s="107" t="s">
        <v>29</v>
      </c>
      <c r="J37" s="108"/>
    </row>
    <row r="38" spans="1:13">
      <c r="A38" s="117" t="s">
        <v>1046</v>
      </c>
      <c r="B38" s="118" t="s">
        <v>0</v>
      </c>
      <c r="C38" s="119" t="s">
        <v>156</v>
      </c>
      <c r="D38" s="120" t="s">
        <v>1044</v>
      </c>
      <c r="E38" s="149"/>
      <c r="F38" s="150"/>
      <c r="G38" s="121"/>
      <c r="H38" s="123" t="s">
        <v>1023</v>
      </c>
      <c r="I38" s="107" t="s">
        <v>29</v>
      </c>
      <c r="J38" s="108"/>
    </row>
    <row r="39" spans="1:13">
      <c r="A39" s="117" t="s">
        <v>1046</v>
      </c>
      <c r="B39" s="118" t="s">
        <v>0</v>
      </c>
      <c r="C39" s="119" t="s">
        <v>156</v>
      </c>
      <c r="D39" s="120" t="s">
        <v>1045</v>
      </c>
      <c r="E39" s="149"/>
      <c r="F39" s="150"/>
      <c r="G39" s="121"/>
      <c r="H39" s="122" t="s">
        <v>1023</v>
      </c>
      <c r="I39" s="107" t="s">
        <v>29</v>
      </c>
      <c r="J39" s="108"/>
    </row>
    <row r="40" spans="1:13">
      <c r="A40" s="117" t="s">
        <v>1046</v>
      </c>
      <c r="B40" s="118" t="s">
        <v>156</v>
      </c>
      <c r="C40" s="119" t="s">
        <v>156</v>
      </c>
      <c r="D40" s="120" t="s">
        <v>1024</v>
      </c>
      <c r="E40" s="149" t="s">
        <v>979</v>
      </c>
      <c r="F40" s="150"/>
      <c r="G40" s="121"/>
      <c r="H40" s="121" t="s">
        <v>914</v>
      </c>
      <c r="I40" s="108" t="s">
        <v>29</v>
      </c>
    </row>
    <row r="41" spans="1:13">
      <c r="A41" s="117" t="s">
        <v>1046</v>
      </c>
      <c r="B41" s="118" t="s">
        <v>156</v>
      </c>
      <c r="C41" s="119" t="s">
        <v>156</v>
      </c>
      <c r="D41" s="120" t="s">
        <v>1018</v>
      </c>
      <c r="E41" s="149" t="s">
        <v>979</v>
      </c>
      <c r="F41" s="150"/>
      <c r="G41" s="121" t="s">
        <v>995</v>
      </c>
      <c r="H41" s="121"/>
      <c r="I41" s="108" t="s">
        <v>29</v>
      </c>
    </row>
    <row r="42" spans="1:13" s="108" customFormat="1">
      <c r="A42" s="117" t="s">
        <v>1046</v>
      </c>
      <c r="B42" s="118" t="s">
        <v>156</v>
      </c>
      <c r="C42" s="119" t="s">
        <v>0</v>
      </c>
      <c r="D42" s="120" t="s">
        <v>1007</v>
      </c>
      <c r="E42" s="149" t="s">
        <v>40</v>
      </c>
      <c r="F42" s="150"/>
      <c r="G42" s="121"/>
      <c r="H42" s="121"/>
      <c r="I42" s="108" t="s">
        <v>29</v>
      </c>
      <c r="J42" s="107"/>
      <c r="K42" s="107"/>
      <c r="L42" s="107"/>
      <c r="M42" s="107"/>
    </row>
    <row r="43" spans="1:13">
      <c r="A43" s="117" t="s">
        <v>1046</v>
      </c>
      <c r="B43" s="118" t="s">
        <v>156</v>
      </c>
      <c r="C43" s="119" t="s">
        <v>156</v>
      </c>
      <c r="D43" s="120" t="s">
        <v>157</v>
      </c>
      <c r="E43" s="149" t="s">
        <v>979</v>
      </c>
      <c r="F43" s="150"/>
      <c r="G43" s="121"/>
      <c r="H43" s="121"/>
      <c r="I43" s="108" t="s">
        <v>29</v>
      </c>
    </row>
    <row r="44" spans="1:13" s="108" customFormat="1">
      <c r="A44" s="117" t="s">
        <v>1046</v>
      </c>
      <c r="B44" s="118" t="s">
        <v>156</v>
      </c>
      <c r="C44" s="119" t="s">
        <v>156</v>
      </c>
      <c r="D44" s="120" t="s">
        <v>1028</v>
      </c>
      <c r="E44" s="149" t="s">
        <v>40</v>
      </c>
      <c r="F44" s="150"/>
      <c r="G44" s="121"/>
      <c r="H44" s="123" t="s">
        <v>148</v>
      </c>
      <c r="I44" s="108" t="s">
        <v>29</v>
      </c>
      <c r="J44" s="107"/>
      <c r="K44" s="107"/>
      <c r="L44" s="107"/>
      <c r="M44" s="107"/>
    </row>
    <row r="45" spans="1:13" s="108" customFormat="1">
      <c r="A45" s="117" t="s">
        <v>1046</v>
      </c>
      <c r="B45" s="118" t="s">
        <v>156</v>
      </c>
      <c r="C45" s="119" t="s">
        <v>156</v>
      </c>
      <c r="D45" s="120" t="s">
        <v>1029</v>
      </c>
      <c r="E45" s="149" t="s">
        <v>40</v>
      </c>
      <c r="F45" s="150"/>
      <c r="G45" s="121"/>
      <c r="H45" s="123" t="s">
        <v>149</v>
      </c>
      <c r="I45" s="108" t="s">
        <v>29</v>
      </c>
      <c r="J45" s="107"/>
      <c r="K45" s="107"/>
      <c r="L45" s="107"/>
      <c r="M45" s="107"/>
    </row>
    <row r="46" spans="1:13">
      <c r="A46" s="117" t="s">
        <v>1046</v>
      </c>
      <c r="B46" s="118" t="s">
        <v>0</v>
      </c>
      <c r="C46" s="119" t="s">
        <v>156</v>
      </c>
      <c r="D46" s="120" t="s">
        <v>1048</v>
      </c>
      <c r="E46" s="149" t="s">
        <v>979</v>
      </c>
      <c r="F46" s="150"/>
      <c r="G46" s="121"/>
      <c r="H46" s="121"/>
      <c r="I46" s="108" t="s">
        <v>29</v>
      </c>
      <c r="L46" s="108"/>
    </row>
    <row r="47" spans="1:13">
      <c r="A47" s="117" t="s">
        <v>1046</v>
      </c>
      <c r="B47" s="118" t="s">
        <v>0</v>
      </c>
      <c r="C47" s="119" t="s">
        <v>156</v>
      </c>
      <c r="D47" s="120" t="s">
        <v>1230</v>
      </c>
      <c r="E47" s="149"/>
      <c r="F47" s="150"/>
      <c r="G47" s="121" t="s">
        <v>1231</v>
      </c>
      <c r="H47" s="121" t="s">
        <v>1232</v>
      </c>
      <c r="I47" s="108" t="s">
        <v>29</v>
      </c>
      <c r="L47" s="108"/>
    </row>
    <row r="48" spans="1:13">
      <c r="A48" s="117" t="s">
        <v>978</v>
      </c>
      <c r="B48" s="118" t="s">
        <v>156</v>
      </c>
      <c r="C48" s="119" t="s">
        <v>156</v>
      </c>
      <c r="D48" s="120" t="s">
        <v>1034</v>
      </c>
      <c r="E48" s="149" t="s">
        <v>979</v>
      </c>
      <c r="F48" s="150"/>
      <c r="G48" s="121"/>
      <c r="H48" s="121" t="s">
        <v>996</v>
      </c>
      <c r="I48" s="108" t="s">
        <v>29</v>
      </c>
    </row>
    <row r="49" spans="1:13">
      <c r="A49" s="117" t="s">
        <v>978</v>
      </c>
      <c r="B49" s="118" t="s">
        <v>156</v>
      </c>
      <c r="C49" s="119" t="s">
        <v>156</v>
      </c>
      <c r="D49" s="120" t="s">
        <v>1025</v>
      </c>
      <c r="E49" s="149" t="s">
        <v>979</v>
      </c>
      <c r="F49" s="150"/>
      <c r="G49" s="121"/>
      <c r="H49" s="121" t="s">
        <v>914</v>
      </c>
      <c r="I49" s="108" t="s">
        <v>29</v>
      </c>
    </row>
    <row r="50" spans="1:13">
      <c r="A50" s="117" t="s">
        <v>153</v>
      </c>
      <c r="B50" s="118" t="s">
        <v>0</v>
      </c>
      <c r="C50" s="119" t="s">
        <v>156</v>
      </c>
      <c r="D50" s="120" t="s">
        <v>47</v>
      </c>
      <c r="E50" s="149" t="s">
        <v>979</v>
      </c>
      <c r="F50" s="150"/>
      <c r="G50" s="121"/>
      <c r="H50" s="121"/>
      <c r="I50" s="107" t="s">
        <v>29</v>
      </c>
      <c r="J50" s="108"/>
      <c r="M50" s="108"/>
    </row>
    <row r="51" spans="1:13">
      <c r="A51" s="117" t="s">
        <v>153</v>
      </c>
      <c r="B51" s="118" t="s">
        <v>28</v>
      </c>
      <c r="C51" s="119" t="s">
        <v>156</v>
      </c>
      <c r="D51" s="127" t="s">
        <v>1068</v>
      </c>
      <c r="E51" s="149" t="s">
        <v>979</v>
      </c>
      <c r="F51" s="150"/>
      <c r="G51" s="121"/>
      <c r="H51" s="128" t="s">
        <v>1069</v>
      </c>
      <c r="I51" s="107" t="s">
        <v>29</v>
      </c>
      <c r="J51" s="108"/>
      <c r="M51" s="108"/>
    </row>
    <row r="52" spans="1:13">
      <c r="A52" s="117" t="s">
        <v>153</v>
      </c>
      <c r="B52" s="118" t="s">
        <v>28</v>
      </c>
      <c r="C52" s="119" t="s">
        <v>156</v>
      </c>
      <c r="D52" s="127" t="s">
        <v>1067</v>
      </c>
      <c r="E52" s="149" t="s">
        <v>979</v>
      </c>
      <c r="F52" s="150"/>
      <c r="G52" s="121"/>
      <c r="H52" s="121" t="s">
        <v>1066</v>
      </c>
      <c r="I52" s="107" t="s">
        <v>29</v>
      </c>
      <c r="J52" s="108"/>
      <c r="M52" s="108"/>
    </row>
    <row r="53" spans="1:13">
      <c r="A53" s="117" t="s">
        <v>153</v>
      </c>
      <c r="B53" s="118" t="s">
        <v>0</v>
      </c>
      <c r="C53" s="119" t="s">
        <v>156</v>
      </c>
      <c r="D53" s="120" t="s">
        <v>1033</v>
      </c>
      <c r="E53" s="149" t="s">
        <v>979</v>
      </c>
      <c r="F53" s="150"/>
      <c r="G53" s="129"/>
      <c r="H53" s="121"/>
      <c r="I53" s="107" t="s">
        <v>29</v>
      </c>
      <c r="J53" s="108"/>
      <c r="M53" s="108"/>
    </row>
    <row r="54" spans="1:13">
      <c r="A54" s="117" t="s">
        <v>153</v>
      </c>
      <c r="B54" s="118" t="s">
        <v>0</v>
      </c>
      <c r="C54" s="119" t="s">
        <v>156</v>
      </c>
      <c r="D54" s="120" t="s">
        <v>48</v>
      </c>
      <c r="E54" s="149" t="s">
        <v>979</v>
      </c>
      <c r="F54" s="150"/>
      <c r="G54" s="129"/>
      <c r="H54" s="121"/>
      <c r="I54" s="107" t="s">
        <v>29</v>
      </c>
      <c r="J54" s="108"/>
      <c r="M54" s="108"/>
    </row>
    <row r="55" spans="1:13">
      <c r="A55" s="117" t="s">
        <v>153</v>
      </c>
      <c r="B55" s="118" t="s">
        <v>0</v>
      </c>
      <c r="C55" s="119" t="s">
        <v>156</v>
      </c>
      <c r="D55" s="120" t="s">
        <v>1026</v>
      </c>
      <c r="E55" s="149" t="s">
        <v>979</v>
      </c>
      <c r="F55" s="150"/>
      <c r="G55" s="129"/>
      <c r="H55" s="121"/>
      <c r="I55" s="107" t="s">
        <v>29</v>
      </c>
      <c r="J55" s="108"/>
      <c r="M55" s="108"/>
    </row>
    <row r="56" spans="1:13">
      <c r="A56" s="117" t="s">
        <v>153</v>
      </c>
      <c r="B56" s="118" t="s">
        <v>0</v>
      </c>
      <c r="C56" s="119" t="s">
        <v>156</v>
      </c>
      <c r="D56" s="120" t="s">
        <v>1027</v>
      </c>
      <c r="E56" s="149" t="s">
        <v>979</v>
      </c>
      <c r="F56" s="150"/>
      <c r="G56" s="129"/>
      <c r="H56" s="121"/>
      <c r="I56" s="107" t="s">
        <v>29</v>
      </c>
      <c r="J56" s="108"/>
      <c r="M56" s="108"/>
    </row>
    <row r="57" spans="1:13">
      <c r="A57" s="117" t="s">
        <v>153</v>
      </c>
      <c r="B57" s="118" t="s">
        <v>0</v>
      </c>
      <c r="C57" s="119" t="s">
        <v>156</v>
      </c>
      <c r="D57" s="120" t="s">
        <v>1022</v>
      </c>
      <c r="E57" s="149"/>
      <c r="F57" s="150"/>
      <c r="G57" s="121"/>
      <c r="H57" s="121" t="s">
        <v>1119</v>
      </c>
      <c r="I57" s="107" t="s">
        <v>29</v>
      </c>
      <c r="J57" s="108"/>
      <c r="M57" s="108"/>
    </row>
    <row r="58" spans="1:13">
      <c r="A58" s="117" t="s">
        <v>153</v>
      </c>
      <c r="B58" s="118" t="s">
        <v>0</v>
      </c>
      <c r="C58" s="119" t="s">
        <v>156</v>
      </c>
      <c r="D58" s="127" t="s">
        <v>1073</v>
      </c>
      <c r="E58" s="149" t="s">
        <v>979</v>
      </c>
      <c r="F58" s="150"/>
      <c r="G58" s="121"/>
      <c r="H58" s="121"/>
      <c r="I58" s="108" t="s">
        <v>29</v>
      </c>
      <c r="L58" s="108"/>
    </row>
    <row r="59" spans="1:13">
      <c r="A59" s="117" t="s">
        <v>153</v>
      </c>
      <c r="B59" s="118" t="s">
        <v>0</v>
      </c>
      <c r="C59" s="119" t="s">
        <v>156</v>
      </c>
      <c r="D59" s="127" t="s">
        <v>1071</v>
      </c>
      <c r="E59" s="149" t="s">
        <v>979</v>
      </c>
      <c r="F59" s="150"/>
      <c r="G59" s="121"/>
      <c r="H59" s="121" t="s">
        <v>1072</v>
      </c>
      <c r="I59" s="108" t="s">
        <v>29</v>
      </c>
      <c r="L59" s="108"/>
    </row>
    <row r="60" spans="1:13">
      <c r="A60" s="117" t="s">
        <v>153</v>
      </c>
      <c r="B60" s="118" t="s">
        <v>0</v>
      </c>
      <c r="C60" s="119" t="s">
        <v>156</v>
      </c>
      <c r="D60" s="127" t="s">
        <v>49</v>
      </c>
      <c r="E60" s="149" t="s">
        <v>979</v>
      </c>
      <c r="F60" s="150"/>
      <c r="G60" s="121"/>
      <c r="H60" s="130"/>
      <c r="I60" s="108" t="s">
        <v>29</v>
      </c>
      <c r="L60" s="108"/>
    </row>
    <row r="61" spans="1:13">
      <c r="A61" s="117" t="s">
        <v>153</v>
      </c>
      <c r="B61" s="118" t="s">
        <v>28</v>
      </c>
      <c r="C61" s="119" t="s">
        <v>156</v>
      </c>
      <c r="D61" s="127" t="s">
        <v>1095</v>
      </c>
      <c r="E61" s="149" t="s">
        <v>979</v>
      </c>
      <c r="F61" s="150"/>
      <c r="G61" s="121"/>
      <c r="H61" s="130"/>
      <c r="I61" s="108" t="s">
        <v>29</v>
      </c>
      <c r="L61" s="108"/>
    </row>
    <row r="62" spans="1:13">
      <c r="A62" s="117" t="s">
        <v>153</v>
      </c>
      <c r="B62" s="118" t="s">
        <v>28</v>
      </c>
      <c r="C62" s="119" t="s">
        <v>156</v>
      </c>
      <c r="D62" s="127" t="s">
        <v>1096</v>
      </c>
      <c r="E62" s="149" t="s">
        <v>979</v>
      </c>
      <c r="F62" s="150"/>
      <c r="G62" s="121"/>
      <c r="H62" s="130"/>
      <c r="I62" s="108" t="s">
        <v>29</v>
      </c>
      <c r="L62" s="108"/>
    </row>
    <row r="63" spans="1:13">
      <c r="A63" s="117" t="s">
        <v>153</v>
      </c>
      <c r="B63" s="118" t="s">
        <v>0</v>
      </c>
      <c r="C63" s="119" t="s">
        <v>156</v>
      </c>
      <c r="D63" s="127" t="s">
        <v>1070</v>
      </c>
      <c r="E63" s="149" t="s">
        <v>979</v>
      </c>
      <c r="F63" s="150"/>
      <c r="G63" s="121"/>
      <c r="H63" s="130"/>
      <c r="I63" s="108" t="s">
        <v>29</v>
      </c>
      <c r="L63" s="108"/>
    </row>
    <row r="64" spans="1:13">
      <c r="A64" s="117" t="s">
        <v>153</v>
      </c>
      <c r="B64" s="118" t="s">
        <v>0</v>
      </c>
      <c r="C64" s="119" t="s">
        <v>156</v>
      </c>
      <c r="D64" s="120" t="s">
        <v>1030</v>
      </c>
      <c r="E64" s="149" t="s">
        <v>979</v>
      </c>
      <c r="F64" s="150"/>
      <c r="G64" s="121"/>
      <c r="H64" s="121" t="s">
        <v>1035</v>
      </c>
      <c r="I64" s="108" t="s">
        <v>29</v>
      </c>
    </row>
    <row r="65" spans="1:13">
      <c r="A65" s="117" t="s">
        <v>153</v>
      </c>
      <c r="B65" s="118" t="s">
        <v>28</v>
      </c>
      <c r="C65" s="119" t="s">
        <v>156</v>
      </c>
      <c r="D65" s="131" t="s">
        <v>158</v>
      </c>
      <c r="E65" s="149" t="s">
        <v>979</v>
      </c>
      <c r="F65" s="150"/>
      <c r="G65" s="121"/>
      <c r="H65" s="121"/>
      <c r="I65" s="108" t="s">
        <v>29</v>
      </c>
    </row>
    <row r="66" spans="1:13" s="108" customFormat="1">
      <c r="A66" s="117" t="s">
        <v>1049</v>
      </c>
      <c r="B66" s="118" t="s">
        <v>156</v>
      </c>
      <c r="C66" s="119" t="s">
        <v>0</v>
      </c>
      <c r="D66" s="120" t="s">
        <v>1006</v>
      </c>
      <c r="E66" s="149" t="s">
        <v>40</v>
      </c>
      <c r="F66" s="150"/>
      <c r="G66" s="121"/>
      <c r="H66" s="121" t="s">
        <v>1020</v>
      </c>
      <c r="I66" s="108" t="s">
        <v>29</v>
      </c>
      <c r="J66" s="107"/>
      <c r="K66" s="107"/>
      <c r="L66" s="107"/>
      <c r="M66" s="107"/>
    </row>
    <row r="67" spans="1:13" s="108" customFormat="1">
      <c r="A67" s="117"/>
      <c r="B67" s="118"/>
      <c r="C67" s="119"/>
      <c r="D67" s="120"/>
      <c r="E67" s="149"/>
      <c r="F67" s="150"/>
      <c r="G67" s="121"/>
      <c r="H67" s="121"/>
      <c r="I67" s="108" t="s">
        <v>29</v>
      </c>
      <c r="J67" s="107"/>
      <c r="K67" s="107"/>
      <c r="L67" s="107"/>
      <c r="M67" s="107"/>
    </row>
    <row r="68" spans="1:13" s="108" customFormat="1">
      <c r="A68" s="117"/>
      <c r="B68" s="118"/>
      <c r="C68" s="119"/>
      <c r="D68" s="120"/>
      <c r="E68" s="149"/>
      <c r="F68" s="150"/>
      <c r="G68" s="121"/>
      <c r="H68" s="121"/>
      <c r="I68" s="108" t="s">
        <v>29</v>
      </c>
      <c r="J68" s="107"/>
      <c r="K68" s="107"/>
      <c r="L68" s="107"/>
      <c r="M68" s="107"/>
    </row>
    <row r="69" spans="1:13" s="108" customFormat="1">
      <c r="A69" s="117"/>
      <c r="B69" s="118"/>
      <c r="C69" s="119"/>
      <c r="D69" s="120"/>
      <c r="E69" s="149"/>
      <c r="F69" s="150"/>
      <c r="G69" s="121"/>
      <c r="H69" s="121"/>
      <c r="I69" s="108" t="s">
        <v>29</v>
      </c>
      <c r="J69" s="107"/>
      <c r="K69" s="107"/>
      <c r="L69" s="107"/>
      <c r="M69" s="107"/>
    </row>
    <row r="70" spans="1:13" s="108" customFormat="1">
      <c r="A70" s="117"/>
      <c r="B70" s="118"/>
      <c r="C70" s="119"/>
      <c r="D70" s="120"/>
      <c r="E70" s="149"/>
      <c r="F70" s="150"/>
      <c r="G70" s="121"/>
      <c r="H70" s="121"/>
      <c r="I70" s="108" t="s">
        <v>29</v>
      </c>
      <c r="J70" s="107"/>
      <c r="K70" s="107"/>
      <c r="L70" s="107"/>
      <c r="M70" s="107"/>
    </row>
    <row r="71" spans="1:13" s="108" customFormat="1">
      <c r="A71" s="117"/>
      <c r="B71" s="118"/>
      <c r="C71" s="119"/>
      <c r="D71" s="120"/>
      <c r="E71" s="149"/>
      <c r="F71" s="150"/>
      <c r="G71" s="121"/>
      <c r="H71" s="121"/>
      <c r="I71" s="108" t="s">
        <v>29</v>
      </c>
      <c r="J71" s="107"/>
      <c r="K71" s="107"/>
      <c r="L71" s="107"/>
      <c r="M71" s="107"/>
    </row>
    <row r="72" spans="1:13" s="108" customFormat="1">
      <c r="A72" s="117"/>
      <c r="B72" s="118"/>
      <c r="C72" s="119"/>
      <c r="D72" s="120"/>
      <c r="E72" s="149"/>
      <c r="F72" s="150"/>
      <c r="G72" s="121"/>
      <c r="H72" s="121"/>
      <c r="I72" s="108" t="s">
        <v>29</v>
      </c>
      <c r="J72" s="107"/>
      <c r="K72" s="107"/>
      <c r="L72" s="107"/>
      <c r="M72" s="107"/>
    </row>
    <row r="73" spans="1:13" s="108" customFormat="1">
      <c r="A73" s="132"/>
      <c r="B73" s="133"/>
      <c r="C73" s="134"/>
      <c r="D73" s="135"/>
      <c r="E73" s="149"/>
      <c r="F73" s="150"/>
      <c r="G73" s="121"/>
      <c r="H73" s="121"/>
      <c r="I73" s="108" t="s">
        <v>29</v>
      </c>
      <c r="J73" s="107"/>
      <c r="K73" s="107"/>
      <c r="L73" s="107"/>
      <c r="M73" s="107"/>
    </row>
    <row r="74" spans="1:13" ht="1.5" customHeight="1">
      <c r="A74" s="112" t="s">
        <v>29</v>
      </c>
      <c r="B74" s="113" t="s">
        <v>29</v>
      </c>
      <c r="C74" s="113" t="s">
        <v>29</v>
      </c>
      <c r="D74" s="114" t="s">
        <v>29</v>
      </c>
      <c r="E74" s="114"/>
      <c r="F74" s="114" t="s">
        <v>29</v>
      </c>
      <c r="G74" s="114" t="s">
        <v>29</v>
      </c>
      <c r="H74" s="113" t="s">
        <v>29</v>
      </c>
      <c r="I74" s="107" t="s">
        <v>29</v>
      </c>
    </row>
  </sheetData>
  <phoneticPr fontId="2"/>
  <conditionalFormatting sqref="E3:F74">
    <cfRule type="expression" dxfId="0" priority="1">
      <formula>E3="-"</formula>
    </cfRule>
  </conditionalFormatting>
  <dataValidations count="2">
    <dataValidation type="list" allowBlank="1" showInputMessage="1" showErrorMessage="1" sqref="E30:F73 E4:F29" xr:uid="{5DBEFEC1-5F51-42F3-95A2-1D333EC55104}">
      <formula1>"★,○,-"</formula1>
    </dataValidation>
    <dataValidation type="list" allowBlank="1" showInputMessage="1" showErrorMessage="1" sqref="B30:C73 B4:C29" xr:uid="{C6263EA6-EB41-4BB0-BF50-A7FFAECF6AC5}">
      <formula1>"○,×"</formula1>
    </dataValidation>
  </dataValidations>
  <hyperlinks>
    <hyperlink ref="D65" r:id="rId1" xr:uid="{D540C089-E647-40CA-B819-90C724B69251}"/>
    <hyperlink ref="H38" r:id="rId2" xr:uid="{D2A604DE-C48B-4ED5-B7CD-D57EAAB6AC30}"/>
    <hyperlink ref="G7" r:id="rId3" xr:uid="{69181FB1-9DA0-4B08-BF47-DC8DF7259CDA}"/>
    <hyperlink ref="G6" r:id="rId4" xr:uid="{9EC6BE86-09AD-44B5-8E18-5C809AB30F11}"/>
    <hyperlink ref="G5" r:id="rId5" xr:uid="{89F69BEC-A891-44F2-B440-7459581325EB}"/>
    <hyperlink ref="H44" r:id="rId6" xr:uid="{F29144B1-54E4-4FDF-8434-581A6F010E4C}"/>
    <hyperlink ref="H45" r:id="rId7" xr:uid="{E9E699BF-4AE9-40EC-B45F-B80A2385410E}"/>
    <hyperlink ref="D52" r:id="rId8" xr:uid="{22668462-DB82-4A3B-B2BE-C474CDEFB5C6}"/>
    <hyperlink ref="H51" r:id="rId9" display="★目的は？" xr:uid="{3E36FB00-39EA-43BF-B366-D60775D11904}"/>
    <hyperlink ref="D51" r:id="rId10" xr:uid="{6783CF10-A48F-4D14-93B3-4FC8A2CA382F}"/>
    <hyperlink ref="D61" r:id="rId11" display="SD Zドライブ化" xr:uid="{37FEF0FF-A0DF-4A02-9A09-6B4E0A98B031}"/>
    <hyperlink ref="D63" r:id="rId12" xr:uid="{7E21653E-589F-480B-848E-A0E171649144}"/>
    <hyperlink ref="D60" r:id="rId13" xr:uid="{0452F271-80B9-46BA-884E-65E6DA75D481}"/>
    <hyperlink ref="D59" r:id="rId14" xr:uid="{02ED04ED-C471-4EDA-839F-E5DA7F33AF88}"/>
    <hyperlink ref="D58" r:id="rId15" xr:uid="{662D4537-75BA-49F5-89D9-A61D25DBB472}"/>
    <hyperlink ref="D62" r:id="rId16" display="SD Zドライブ化" xr:uid="{0AEE731D-FCF6-46C5-A37D-DC2542E2133D}"/>
  </hyperlinks>
  <pageMargins left="0.7" right="0.7" top="0.75" bottom="0.75" header="0.3" footer="0.3"/>
  <pageSetup paperSize="9" scale="35" orientation="portrait" r:id="rId17"/>
  <colBreaks count="1" manualBreakCount="1">
    <brk id="8" max="76" man="1"/>
  </colBreaks>
  <legacyDrawing r:id="rId1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E0147-9FBB-40FC-96DB-9812FB1E5F4E}">
  <sheetPr codeName="Sheet17">
    <tabColor theme="0" tint="-0.249977111117893"/>
    <outlinePr summaryBelow="0" summaryRight="0"/>
  </sheetPr>
  <dimension ref="A2:E27"/>
  <sheetViews>
    <sheetView workbookViewId="0"/>
  </sheetViews>
  <sheetFormatPr defaultRowHeight="11.25"/>
  <cols>
    <col min="1" max="1" width="9.33203125" style="7"/>
    <col min="2" max="2" width="51" style="7" customWidth="1"/>
    <col min="3" max="3" width="67.1640625" style="7" bestFit="1" customWidth="1"/>
    <col min="4" max="4" width="92.5" style="7" bestFit="1" customWidth="1"/>
    <col min="5" max="16384" width="9.33203125" style="7"/>
  </cols>
  <sheetData>
    <row r="2" spans="2:2">
      <c r="B2" s="7" t="s">
        <v>72</v>
      </c>
    </row>
    <row r="3" spans="2:2">
      <c r="B3" s="7" t="s">
        <v>76</v>
      </c>
    </row>
    <row r="4" spans="2:2">
      <c r="B4" s="7" t="s">
        <v>78</v>
      </c>
    </row>
    <row r="5" spans="2:2">
      <c r="B5" s="7" t="s">
        <v>82</v>
      </c>
    </row>
    <row r="6" spans="2:2">
      <c r="B6" s="7" t="s">
        <v>83</v>
      </c>
    </row>
    <row r="7" spans="2:2">
      <c r="B7" s="7" t="s">
        <v>486</v>
      </c>
    </row>
    <row r="8" spans="2:2">
      <c r="B8" s="7" t="s">
        <v>487</v>
      </c>
    </row>
    <row r="9" spans="2:2">
      <c r="B9" s="7" t="s">
        <v>488</v>
      </c>
    </row>
    <row r="10" spans="2:2">
      <c r="B10" s="7" t="s">
        <v>489</v>
      </c>
    </row>
    <row r="11" spans="2:2">
      <c r="B11" s="7" t="s">
        <v>490</v>
      </c>
    </row>
    <row r="12" spans="2:2">
      <c r="B12" s="7" t="s">
        <v>51</v>
      </c>
    </row>
    <row r="13" spans="2:2">
      <c r="B13" s="7" t="s">
        <v>55</v>
      </c>
    </row>
    <row r="14" spans="2:2">
      <c r="B14" s="7" t="s">
        <v>88</v>
      </c>
    </row>
    <row r="18" spans="1:5">
      <c r="A18" s="7" t="s">
        <v>491</v>
      </c>
    </row>
    <row r="20" spans="1:5">
      <c r="B20" s="7" t="s">
        <v>492</v>
      </c>
      <c r="C20" s="7" t="s">
        <v>1104</v>
      </c>
      <c r="D20" s="7" t="s">
        <v>493</v>
      </c>
    </row>
    <row r="21" spans="1:5">
      <c r="B21" s="7" t="s">
        <v>494</v>
      </c>
      <c r="C21" s="7" t="s">
        <v>506</v>
      </c>
      <c r="D21" s="7" t="s">
        <v>495</v>
      </c>
    </row>
    <row r="22" spans="1:5">
      <c r="B22" s="7" t="s">
        <v>496</v>
      </c>
      <c r="C22" s="7" t="s">
        <v>537</v>
      </c>
      <c r="D22" s="7" t="s">
        <v>497</v>
      </c>
      <c r="E22" s="7" t="s">
        <v>1105</v>
      </c>
    </row>
    <row r="23" spans="1:5">
      <c r="B23" s="7" t="s">
        <v>498</v>
      </c>
      <c r="C23" s="7" t="s">
        <v>541</v>
      </c>
      <c r="D23" s="7" t="s">
        <v>499</v>
      </c>
      <c r="E23" s="7" t="s">
        <v>1105</v>
      </c>
    </row>
    <row r="24" spans="1:5">
      <c r="B24" s="7" t="s">
        <v>500</v>
      </c>
      <c r="C24" s="7" t="s">
        <v>539</v>
      </c>
      <c r="D24" s="7" t="s">
        <v>501</v>
      </c>
      <c r="E24" s="7" t="s">
        <v>1105</v>
      </c>
    </row>
    <row r="26" spans="1:5">
      <c r="D26" s="7" t="s">
        <v>502</v>
      </c>
    </row>
    <row r="27" spans="1:5">
      <c r="D27" s="7" t="s">
        <v>503</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30A8F-508E-4FA9-8BCF-B09983782378}">
  <sheetPr codeName="Sheet81">
    <tabColor theme="0" tint="-0.249977111117893"/>
    <outlinePr summaryBelow="0" summaryRight="0"/>
  </sheetPr>
  <dimension ref="B2:AU33"/>
  <sheetViews>
    <sheetView zoomScaleNormal="100" workbookViewId="0"/>
  </sheetViews>
  <sheetFormatPr defaultColWidth="3.83203125" defaultRowHeight="11.25"/>
  <cols>
    <col min="1" max="18" width="3.83203125" style="7"/>
    <col min="19" max="19" width="12.1640625" style="7" bestFit="1" customWidth="1"/>
    <col min="20" max="24" width="6" style="7" customWidth="1"/>
    <col min="25" max="42" width="3.83203125" style="7"/>
    <col min="43" max="43" width="6" style="7" customWidth="1"/>
    <col min="44" max="47" width="7.83203125" style="8" customWidth="1"/>
    <col min="48" max="55" width="6" style="7" customWidth="1"/>
    <col min="56" max="16384" width="3.83203125" style="7"/>
  </cols>
  <sheetData>
    <row r="2" spans="2:6">
      <c r="B2" s="7" t="s">
        <v>504</v>
      </c>
    </row>
    <row r="3" spans="2:6">
      <c r="C3" s="7" t="s">
        <v>505</v>
      </c>
    </row>
    <row r="4" spans="2:6">
      <c r="D4" s="7" t="s">
        <v>506</v>
      </c>
    </row>
    <row r="5" spans="2:6">
      <c r="E5" s="7" t="s">
        <v>507</v>
      </c>
    </row>
    <row r="6" spans="2:6">
      <c r="E6" s="7" t="s">
        <v>508</v>
      </c>
    </row>
    <row r="7" spans="2:6">
      <c r="F7" s="7" t="s">
        <v>509</v>
      </c>
    </row>
    <row r="8" spans="2:6">
      <c r="F8" s="7" t="s">
        <v>510</v>
      </c>
    </row>
    <row r="9" spans="2:6">
      <c r="F9" s="7" t="s">
        <v>511</v>
      </c>
    </row>
    <row r="10" spans="2:6">
      <c r="F10" s="7" t="s">
        <v>512</v>
      </c>
    </row>
    <row r="11" spans="2:6">
      <c r="F11" s="7" t="s">
        <v>513</v>
      </c>
    </row>
    <row r="12" spans="2:6">
      <c r="F12" s="7" t="s">
        <v>514</v>
      </c>
    </row>
    <row r="13" spans="2:6">
      <c r="F13" s="7" t="s">
        <v>515</v>
      </c>
    </row>
    <row r="14" spans="2:6">
      <c r="F14" s="7" t="s">
        <v>516</v>
      </c>
    </row>
    <row r="15" spans="2:6">
      <c r="F15" s="7" t="s">
        <v>517</v>
      </c>
    </row>
    <row r="16" spans="2:6">
      <c r="F16" s="7" t="s">
        <v>518</v>
      </c>
    </row>
    <row r="17" spans="3:40">
      <c r="F17" s="7" t="s">
        <v>519</v>
      </c>
    </row>
    <row r="18" spans="3:40">
      <c r="F18" s="71" t="s">
        <v>520</v>
      </c>
    </row>
    <row r="19" spans="3:40">
      <c r="F19" s="7" t="s">
        <v>521</v>
      </c>
    </row>
    <row r="20" spans="3:40">
      <c r="F20" s="7" t="s">
        <v>522</v>
      </c>
    </row>
    <row r="24" spans="3:40">
      <c r="C24" s="7" t="s">
        <v>523</v>
      </c>
    </row>
    <row r="25" spans="3:40">
      <c r="D25" s="72" t="s">
        <v>524</v>
      </c>
      <c r="W25" s="7" t="s">
        <v>525</v>
      </c>
      <c r="AN25" s="7" t="s">
        <v>526</v>
      </c>
    </row>
    <row r="26" spans="3:40">
      <c r="E26" s="7" t="s">
        <v>527</v>
      </c>
      <c r="W26" s="7" t="s">
        <v>528</v>
      </c>
      <c r="AN26" s="73" t="s">
        <v>529</v>
      </c>
    </row>
    <row r="27" spans="3:40">
      <c r="E27" s="7" t="s">
        <v>530</v>
      </c>
      <c r="W27" s="74" t="s">
        <v>531</v>
      </c>
      <c r="Y27" s="74"/>
      <c r="Z27" s="74"/>
      <c r="AA27" s="74"/>
      <c r="AB27" s="74"/>
      <c r="AC27" s="74"/>
      <c r="AD27" s="74"/>
      <c r="AE27" s="74"/>
      <c r="AF27" s="74"/>
      <c r="AG27" s="74"/>
      <c r="AH27" s="74"/>
      <c r="AI27" s="74"/>
      <c r="AJ27" s="74"/>
      <c r="AK27" s="74"/>
      <c r="AL27" s="74"/>
      <c r="AM27" s="74"/>
      <c r="AN27" s="75" t="s">
        <v>532</v>
      </c>
    </row>
    <row r="28" spans="3:40">
      <c r="E28" s="7" t="s">
        <v>533</v>
      </c>
      <c r="W28" s="74" t="s">
        <v>534</v>
      </c>
      <c r="Y28" s="74"/>
      <c r="Z28" s="74"/>
      <c r="AA28" s="74"/>
      <c r="AB28" s="74"/>
      <c r="AC28" s="74"/>
      <c r="AD28" s="74"/>
      <c r="AE28" s="74"/>
      <c r="AF28" s="74"/>
      <c r="AG28" s="74"/>
      <c r="AH28" s="74"/>
      <c r="AI28" s="74"/>
      <c r="AJ28" s="74"/>
      <c r="AK28" s="74"/>
      <c r="AL28" s="74"/>
      <c r="AM28" s="74"/>
      <c r="AN28" s="75" t="s">
        <v>535</v>
      </c>
    </row>
    <row r="29" spans="3:40">
      <c r="F29" s="7" t="s">
        <v>536</v>
      </c>
    </row>
    <row r="31" spans="3:40">
      <c r="D31" s="7" t="s">
        <v>537</v>
      </c>
      <c r="W31" s="7" t="s">
        <v>538</v>
      </c>
    </row>
    <row r="32" spans="3:40">
      <c r="D32" s="7" t="s">
        <v>539</v>
      </c>
      <c r="W32" s="7" t="s">
        <v>540</v>
      </c>
    </row>
    <row r="33" spans="4:23">
      <c r="D33" s="7" t="s">
        <v>541</v>
      </c>
      <c r="W33" s="7" t="s">
        <v>542</v>
      </c>
    </row>
  </sheetData>
  <phoneticPr fontId="2"/>
  <hyperlinks>
    <hyperlink ref="AN26" r:id="rId1" xr:uid="{3D0CC826-3AB2-42FF-A56F-B34D7D944A94}"/>
    <hyperlink ref="AN27" r:id="rId2" xr:uid="{36527D59-5821-4990-A5A4-6941AFAAC5CA}"/>
    <hyperlink ref="AN28" r:id="rId3" xr:uid="{B64084DF-9FD9-490A-87B6-D1B6EDCE329D}"/>
  </hyperlinks>
  <pageMargins left="0.7" right="0.7" top="0.75" bottom="0.75" header="0.3" footer="0.3"/>
  <pageSetup paperSize="9" orientation="portrait" horizontalDpi="300"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B0B6A-C809-44FA-8349-9E01A541D35B}">
  <sheetPr codeName="Sheet8">
    <tabColor theme="8" tint="0.79998168889431442"/>
    <outlinePr summaryBelow="0" summaryRight="0"/>
  </sheetPr>
  <dimension ref="A2:P37"/>
  <sheetViews>
    <sheetView showGridLines="0" view="pageBreakPreview" zoomScaleNormal="100" zoomScaleSheetLayoutView="100" workbookViewId="0">
      <selection activeCell="C36" sqref="C36"/>
    </sheetView>
  </sheetViews>
  <sheetFormatPr defaultColWidth="0" defaultRowHeight="11.25"/>
  <cols>
    <col min="1" max="2" width="3.33203125" style="7" customWidth="1"/>
    <col min="3" max="3" width="9" style="7" bestFit="1" customWidth="1"/>
    <col min="4" max="4" width="11.83203125" style="7" customWidth="1"/>
    <col min="5" max="5" width="17.33203125" style="7" bestFit="1" customWidth="1"/>
    <col min="6" max="6" width="16.83203125" style="7" customWidth="1"/>
    <col min="7" max="9" width="4.6640625" style="7" customWidth="1"/>
    <col min="10" max="10" width="15.6640625" style="7" bestFit="1" customWidth="1"/>
    <col min="11" max="13" width="11.83203125" style="7" customWidth="1"/>
    <col min="14" max="14" width="2" style="7" customWidth="1"/>
    <col min="15" max="15" width="4" style="7" bestFit="1" customWidth="1"/>
    <col min="16" max="16" width="2.33203125" style="7" customWidth="1"/>
    <col min="17" max="16384" width="11.83203125" style="7" hidden="1"/>
  </cols>
  <sheetData>
    <row r="2" spans="2:15">
      <c r="B2" s="27" t="s">
        <v>202</v>
      </c>
    </row>
    <row r="3" spans="2:15">
      <c r="C3" s="82" t="s">
        <v>32</v>
      </c>
      <c r="D3" s="83"/>
      <c r="E3" s="84"/>
      <c r="F3" s="85" t="s">
        <v>575</v>
      </c>
      <c r="G3" s="86"/>
      <c r="H3" s="86"/>
      <c r="I3" s="86"/>
      <c r="J3" s="86"/>
      <c r="K3" s="86"/>
      <c r="L3" s="86"/>
      <c r="M3" s="87"/>
    </row>
    <row r="4" spans="2:15">
      <c r="C4" s="23" t="s">
        <v>184</v>
      </c>
      <c r="D4" s="24"/>
      <c r="E4" s="25"/>
      <c r="F4" s="20" t="s">
        <v>576</v>
      </c>
      <c r="G4" s="21"/>
      <c r="H4" s="21"/>
      <c r="I4" s="21"/>
      <c r="J4" s="21"/>
      <c r="K4" s="21"/>
      <c r="L4" s="21"/>
      <c r="M4" s="22"/>
      <c r="O4" s="88" t="str">
        <f>HYPERLINK(F4,"→")</f>
        <v>→</v>
      </c>
    </row>
    <row r="5" spans="2:15">
      <c r="C5" s="23" t="s">
        <v>185</v>
      </c>
      <c r="D5" s="24"/>
      <c r="E5" s="25"/>
      <c r="F5" s="20" t="s">
        <v>170</v>
      </c>
      <c r="G5" s="21"/>
      <c r="H5" s="21"/>
      <c r="I5" s="21"/>
      <c r="J5" s="21"/>
      <c r="K5" s="21"/>
      <c r="L5" s="21"/>
      <c r="M5" s="22"/>
      <c r="O5" s="88" t="str">
        <f t="shared" ref="O5:O6" si="0">HYPERLINK(F5,"→")</f>
        <v>→</v>
      </c>
    </row>
    <row r="6" spans="2:15">
      <c r="C6" s="23" t="s">
        <v>186</v>
      </c>
      <c r="D6" s="24"/>
      <c r="E6" s="25"/>
      <c r="F6" s="20" t="s">
        <v>171</v>
      </c>
      <c r="G6" s="21"/>
      <c r="H6" s="21"/>
      <c r="I6" s="21"/>
      <c r="J6" s="21"/>
      <c r="K6" s="21"/>
      <c r="L6" s="21"/>
      <c r="M6" s="22"/>
      <c r="O6" s="88" t="str">
        <f t="shared" si="0"/>
        <v>→</v>
      </c>
    </row>
    <row r="7" spans="2:15">
      <c r="C7" s="23" t="s">
        <v>187</v>
      </c>
      <c r="D7" s="24"/>
      <c r="E7" s="25"/>
      <c r="F7" s="20" t="s">
        <v>58</v>
      </c>
      <c r="G7" s="21"/>
      <c r="H7" s="21"/>
      <c r="I7" s="21"/>
      <c r="J7" s="21"/>
      <c r="K7" s="21"/>
      <c r="L7" s="21"/>
      <c r="M7" s="22"/>
    </row>
    <row r="8" spans="2:15">
      <c r="C8" s="23" t="s">
        <v>188</v>
      </c>
      <c r="D8" s="24"/>
      <c r="E8" s="25"/>
      <c r="F8" s="20" t="s">
        <v>59</v>
      </c>
      <c r="G8" s="21"/>
      <c r="H8" s="21"/>
      <c r="I8" s="21"/>
      <c r="J8" s="21"/>
      <c r="K8" s="21"/>
      <c r="L8" s="21"/>
      <c r="M8" s="22"/>
    </row>
    <row r="9" spans="2:15">
      <c r="C9" s="23" t="s">
        <v>901</v>
      </c>
      <c r="D9" s="24"/>
      <c r="E9" s="25"/>
      <c r="F9" s="20" t="s">
        <v>902</v>
      </c>
      <c r="G9" s="21"/>
      <c r="H9" s="21"/>
      <c r="I9" s="21"/>
      <c r="J9" s="21"/>
      <c r="K9" s="21"/>
      <c r="L9" s="21"/>
      <c r="M9" s="22"/>
    </row>
    <row r="11" spans="2:15">
      <c r="B11" s="27" t="s">
        <v>201</v>
      </c>
    </row>
    <row r="12" spans="2:15">
      <c r="C12" s="76" t="s">
        <v>553</v>
      </c>
      <c r="D12" s="76"/>
      <c r="E12" s="76"/>
      <c r="F12" s="78" t="s">
        <v>553</v>
      </c>
      <c r="G12" s="77" t="s">
        <v>555</v>
      </c>
      <c r="H12" s="77"/>
      <c r="I12" s="77"/>
      <c r="J12" s="78" t="s">
        <v>554</v>
      </c>
    </row>
    <row r="13" spans="2:15" ht="3.6" customHeight="1">
      <c r="C13" s="16"/>
      <c r="D13" s="16"/>
      <c r="E13" s="16"/>
      <c r="F13" s="16"/>
      <c r="G13" s="16"/>
      <c r="H13" s="16"/>
      <c r="I13" s="16"/>
      <c r="J13" s="16"/>
    </row>
    <row r="14" spans="2:15">
      <c r="C14" s="9" t="s">
        <v>552</v>
      </c>
      <c r="D14" s="9" t="s">
        <v>131</v>
      </c>
      <c r="E14" s="9" t="s">
        <v>132</v>
      </c>
      <c r="F14" s="10" t="str">
        <f>IF(
  $C14="Prg",
  $D14&amp;"_"&amp;$E14,
  $C14
)</f>
        <v>Common_Analyze</v>
      </c>
      <c r="G14" s="10">
        <f ca="1">IF(
  $C14=OFFSET($C14,-1,0),
  OFFSET(G14,-1,0),
  OFFSET(G14,-1,0)+1
)</f>
        <v>1</v>
      </c>
      <c r="H14" s="10">
        <f t="shared" ref="H14:H35" ca="1" si="1">IF(
  $D14="",
  0,
  IF(
    $D14=OFFSET($D14,-1,0),
    OFFSET(H14,-1,0),
    OFFSET(H14,-1,0)+1
  )
)</f>
        <v>1</v>
      </c>
      <c r="I14" s="10">
        <f t="shared" ref="I14:I35" ca="1" si="2">IF(
  $D14="",
  0,
  IF(
    $D14=OFFSET($D14,-1,0),
    OFFSET(I14,-1,0)+1,
    1
  )
)</f>
        <v>1</v>
      </c>
      <c r="J14" s="10" t="str">
        <f ca="1">$G14&amp;$H14&amp;$I14</f>
        <v>111</v>
      </c>
    </row>
    <row r="15" spans="2:15">
      <c r="C15" s="9" t="s">
        <v>552</v>
      </c>
      <c r="D15" s="9" t="s">
        <v>131</v>
      </c>
      <c r="E15" s="9" t="s">
        <v>133</v>
      </c>
      <c r="F15" s="10" t="str">
        <f t="shared" ref="F15:F36" si="3">IF(
  $C15="Prg",
  $D15&amp;"_"&amp;$E15,
  $C15
)</f>
        <v>Common_View</v>
      </c>
      <c r="G15" s="10">
        <f t="shared" ref="G15:G36" ca="1" si="4">IF(
  $C15=OFFSET($C15,-1,0),
  OFFSET(G15,-1,0),
  OFFSET(G15,-1,0)+1
)</f>
        <v>1</v>
      </c>
      <c r="H15" s="10">
        <f t="shared" ca="1" si="1"/>
        <v>1</v>
      </c>
      <c r="I15" s="10">
        <f t="shared" ca="1" si="2"/>
        <v>2</v>
      </c>
      <c r="J15" s="10" t="str">
        <f t="shared" ref="J15:J36" ca="1" si="5">$G15&amp;$H15&amp;$I15</f>
        <v>112</v>
      </c>
    </row>
    <row r="16" spans="2:15">
      <c r="C16" s="9" t="s">
        <v>552</v>
      </c>
      <c r="D16" s="9" t="s">
        <v>131</v>
      </c>
      <c r="E16" s="9" t="s">
        <v>134</v>
      </c>
      <c r="F16" s="10" t="str">
        <f t="shared" si="3"/>
        <v>Common_Edit</v>
      </c>
      <c r="G16" s="10">
        <f t="shared" ca="1" si="4"/>
        <v>1</v>
      </c>
      <c r="H16" s="10">
        <f t="shared" ca="1" si="1"/>
        <v>1</v>
      </c>
      <c r="I16" s="10">
        <f t="shared" ca="1" si="2"/>
        <v>3</v>
      </c>
      <c r="J16" s="10" t="str">
        <f t="shared" ca="1" si="5"/>
        <v>113</v>
      </c>
    </row>
    <row r="17" spans="3:10">
      <c r="C17" s="9" t="s">
        <v>552</v>
      </c>
      <c r="D17" s="9" t="s">
        <v>135</v>
      </c>
      <c r="E17" s="9" t="s">
        <v>132</v>
      </c>
      <c r="F17" s="10" t="str">
        <f t="shared" si="3"/>
        <v>Doc_Analyze</v>
      </c>
      <c r="G17" s="10">
        <f t="shared" ca="1" si="4"/>
        <v>1</v>
      </c>
      <c r="H17" s="10">
        <f t="shared" ca="1" si="1"/>
        <v>2</v>
      </c>
      <c r="I17" s="10">
        <f t="shared" ca="1" si="2"/>
        <v>1</v>
      </c>
      <c r="J17" s="10" t="str">
        <f t="shared" ca="1" si="5"/>
        <v>121</v>
      </c>
    </row>
    <row r="18" spans="3:10">
      <c r="C18" s="9" t="s">
        <v>552</v>
      </c>
      <c r="D18" s="9" t="s">
        <v>135</v>
      </c>
      <c r="E18" s="9" t="s">
        <v>133</v>
      </c>
      <c r="F18" s="10" t="str">
        <f t="shared" si="3"/>
        <v>Doc_View</v>
      </c>
      <c r="G18" s="10">
        <f t="shared" ca="1" si="4"/>
        <v>1</v>
      </c>
      <c r="H18" s="10">
        <f t="shared" ca="1" si="1"/>
        <v>2</v>
      </c>
      <c r="I18" s="10">
        <f t="shared" ca="1" si="2"/>
        <v>2</v>
      </c>
      <c r="J18" s="10" t="str">
        <f t="shared" ca="1" si="5"/>
        <v>122</v>
      </c>
    </row>
    <row r="19" spans="3:10">
      <c r="C19" s="9" t="s">
        <v>552</v>
      </c>
      <c r="D19" s="9" t="s">
        <v>135</v>
      </c>
      <c r="E19" s="9" t="s">
        <v>134</v>
      </c>
      <c r="F19" s="10" t="str">
        <f t="shared" si="3"/>
        <v>Doc_Edit</v>
      </c>
      <c r="G19" s="10">
        <f t="shared" ca="1" si="4"/>
        <v>1</v>
      </c>
      <c r="H19" s="10">
        <f t="shared" ca="1" si="1"/>
        <v>2</v>
      </c>
      <c r="I19" s="10">
        <f t="shared" ca="1" si="2"/>
        <v>3</v>
      </c>
      <c r="J19" s="10" t="str">
        <f t="shared" ca="1" si="5"/>
        <v>123</v>
      </c>
    </row>
    <row r="20" spans="3:10">
      <c r="C20" s="9" t="s">
        <v>552</v>
      </c>
      <c r="D20" s="9" t="s">
        <v>136</v>
      </c>
      <c r="E20" s="9" t="s">
        <v>137</v>
      </c>
      <c r="F20" s="10" t="str">
        <f t="shared" si="3"/>
        <v>Music_Analyze</v>
      </c>
      <c r="G20" s="10">
        <f t="shared" ca="1" si="4"/>
        <v>1</v>
      </c>
      <c r="H20" s="10">
        <f t="shared" ca="1" si="1"/>
        <v>3</v>
      </c>
      <c r="I20" s="10">
        <f t="shared" ca="1" si="2"/>
        <v>1</v>
      </c>
      <c r="J20" s="10" t="str">
        <f t="shared" ca="1" si="5"/>
        <v>131</v>
      </c>
    </row>
    <row r="21" spans="3:10">
      <c r="C21" s="9" t="s">
        <v>552</v>
      </c>
      <c r="D21" s="9" t="s">
        <v>136</v>
      </c>
      <c r="E21" s="9" t="s">
        <v>138</v>
      </c>
      <c r="F21" s="10" t="str">
        <f t="shared" si="3"/>
        <v>Music_Record</v>
      </c>
      <c r="G21" s="10">
        <f t="shared" ca="1" si="4"/>
        <v>1</v>
      </c>
      <c r="H21" s="10">
        <f t="shared" ca="1" si="1"/>
        <v>3</v>
      </c>
      <c r="I21" s="10">
        <f t="shared" ca="1" si="2"/>
        <v>2</v>
      </c>
      <c r="J21" s="10" t="str">
        <f t="shared" ca="1" si="5"/>
        <v>132</v>
      </c>
    </row>
    <row r="22" spans="3:10">
      <c r="C22" s="9" t="s">
        <v>552</v>
      </c>
      <c r="D22" s="9" t="s">
        <v>136</v>
      </c>
      <c r="E22" s="9" t="s">
        <v>139</v>
      </c>
      <c r="F22" s="10" t="str">
        <f t="shared" si="3"/>
        <v>Music_Listen</v>
      </c>
      <c r="G22" s="10">
        <f t="shared" ca="1" si="4"/>
        <v>1</v>
      </c>
      <c r="H22" s="10">
        <f t="shared" ca="1" si="1"/>
        <v>3</v>
      </c>
      <c r="I22" s="10">
        <f t="shared" ca="1" si="2"/>
        <v>3</v>
      </c>
      <c r="J22" s="10" t="str">
        <f t="shared" ca="1" si="5"/>
        <v>133</v>
      </c>
    </row>
    <row r="23" spans="3:10">
      <c r="C23" s="9" t="s">
        <v>552</v>
      </c>
      <c r="D23" s="9" t="s">
        <v>136</v>
      </c>
      <c r="E23" s="9" t="s">
        <v>134</v>
      </c>
      <c r="F23" s="10" t="str">
        <f t="shared" si="3"/>
        <v>Music_Edit</v>
      </c>
      <c r="G23" s="10">
        <f t="shared" ca="1" si="4"/>
        <v>1</v>
      </c>
      <c r="H23" s="10">
        <f t="shared" ca="1" si="1"/>
        <v>3</v>
      </c>
      <c r="I23" s="10">
        <f t="shared" ca="1" si="2"/>
        <v>4</v>
      </c>
      <c r="J23" s="10" t="str">
        <f t="shared" ca="1" si="5"/>
        <v>134</v>
      </c>
    </row>
    <row r="24" spans="3:10">
      <c r="C24" s="9" t="s">
        <v>552</v>
      </c>
      <c r="D24" s="9" t="s">
        <v>140</v>
      </c>
      <c r="E24" s="9" t="s">
        <v>137</v>
      </c>
      <c r="F24" s="10" t="str">
        <f t="shared" si="3"/>
        <v>Movie_Analyze</v>
      </c>
      <c r="G24" s="10">
        <f t="shared" ca="1" si="4"/>
        <v>1</v>
      </c>
      <c r="H24" s="10">
        <f t="shared" ca="1" si="1"/>
        <v>4</v>
      </c>
      <c r="I24" s="10">
        <f t="shared" ca="1" si="2"/>
        <v>1</v>
      </c>
      <c r="J24" s="10" t="str">
        <f t="shared" ca="1" si="5"/>
        <v>141</v>
      </c>
    </row>
    <row r="25" spans="3:10">
      <c r="C25" s="9" t="s">
        <v>552</v>
      </c>
      <c r="D25" s="9" t="s">
        <v>140</v>
      </c>
      <c r="E25" s="9" t="s">
        <v>138</v>
      </c>
      <c r="F25" s="10" t="str">
        <f t="shared" si="3"/>
        <v>Movie_Record</v>
      </c>
      <c r="G25" s="10">
        <f t="shared" ca="1" si="4"/>
        <v>1</v>
      </c>
      <c r="H25" s="10">
        <f t="shared" ca="1" si="1"/>
        <v>4</v>
      </c>
      <c r="I25" s="10">
        <f t="shared" ca="1" si="2"/>
        <v>2</v>
      </c>
      <c r="J25" s="10" t="str">
        <f t="shared" ca="1" si="5"/>
        <v>142</v>
      </c>
    </row>
    <row r="26" spans="3:10">
      <c r="C26" s="9" t="s">
        <v>552</v>
      </c>
      <c r="D26" s="9" t="s">
        <v>140</v>
      </c>
      <c r="E26" s="9" t="s">
        <v>134</v>
      </c>
      <c r="F26" s="10" t="str">
        <f t="shared" si="3"/>
        <v>Movie_Edit</v>
      </c>
      <c r="G26" s="10">
        <f t="shared" ca="1" si="4"/>
        <v>1</v>
      </c>
      <c r="H26" s="10">
        <f t="shared" ca="1" si="1"/>
        <v>4</v>
      </c>
      <c r="I26" s="10">
        <f t="shared" ca="1" si="2"/>
        <v>3</v>
      </c>
      <c r="J26" s="10" t="str">
        <f t="shared" ca="1" si="5"/>
        <v>143</v>
      </c>
    </row>
    <row r="27" spans="3:10">
      <c r="C27" s="9" t="s">
        <v>552</v>
      </c>
      <c r="D27" s="9" t="s">
        <v>140</v>
      </c>
      <c r="E27" s="9" t="s">
        <v>133</v>
      </c>
      <c r="F27" s="10" t="str">
        <f t="shared" si="3"/>
        <v>Movie_View</v>
      </c>
      <c r="G27" s="10">
        <f t="shared" ca="1" si="4"/>
        <v>1</v>
      </c>
      <c r="H27" s="10">
        <f t="shared" ca="1" si="1"/>
        <v>4</v>
      </c>
      <c r="I27" s="10">
        <f t="shared" ca="1" si="2"/>
        <v>4</v>
      </c>
      <c r="J27" s="10" t="str">
        <f t="shared" ca="1" si="5"/>
        <v>144</v>
      </c>
    </row>
    <row r="28" spans="3:10">
      <c r="C28" s="9" t="s">
        <v>552</v>
      </c>
      <c r="D28" s="9" t="s">
        <v>141</v>
      </c>
      <c r="E28" s="9" t="s">
        <v>137</v>
      </c>
      <c r="F28" s="10" t="str">
        <f t="shared" si="3"/>
        <v>Picture_Analyze</v>
      </c>
      <c r="G28" s="10">
        <f t="shared" ca="1" si="4"/>
        <v>1</v>
      </c>
      <c r="H28" s="10">
        <f t="shared" ca="1" si="1"/>
        <v>5</v>
      </c>
      <c r="I28" s="10">
        <f t="shared" ca="1" si="2"/>
        <v>1</v>
      </c>
      <c r="J28" s="10" t="str">
        <f t="shared" ca="1" si="5"/>
        <v>151</v>
      </c>
    </row>
    <row r="29" spans="3:10">
      <c r="C29" s="9" t="s">
        <v>552</v>
      </c>
      <c r="D29" s="9" t="s">
        <v>141</v>
      </c>
      <c r="E29" s="9" t="s">
        <v>138</v>
      </c>
      <c r="F29" s="10" t="str">
        <f t="shared" si="3"/>
        <v>Picture_Record</v>
      </c>
      <c r="G29" s="10">
        <f t="shared" ca="1" si="4"/>
        <v>1</v>
      </c>
      <c r="H29" s="10">
        <f t="shared" ca="1" si="1"/>
        <v>5</v>
      </c>
      <c r="I29" s="10">
        <f t="shared" ca="1" si="2"/>
        <v>2</v>
      </c>
      <c r="J29" s="10" t="str">
        <f t="shared" ca="1" si="5"/>
        <v>152</v>
      </c>
    </row>
    <row r="30" spans="3:10">
      <c r="C30" s="9" t="s">
        <v>552</v>
      </c>
      <c r="D30" s="9" t="s">
        <v>141</v>
      </c>
      <c r="E30" s="9" t="s">
        <v>134</v>
      </c>
      <c r="F30" s="10" t="str">
        <f t="shared" si="3"/>
        <v>Picture_Edit</v>
      </c>
      <c r="G30" s="10">
        <f t="shared" ca="1" si="4"/>
        <v>1</v>
      </c>
      <c r="H30" s="10">
        <f t="shared" ca="1" si="1"/>
        <v>5</v>
      </c>
      <c r="I30" s="10">
        <f t="shared" ca="1" si="2"/>
        <v>3</v>
      </c>
      <c r="J30" s="10" t="str">
        <f t="shared" ca="1" si="5"/>
        <v>153</v>
      </c>
    </row>
    <row r="31" spans="3:10">
      <c r="C31" s="9" t="s">
        <v>552</v>
      </c>
      <c r="D31" s="9" t="s">
        <v>141</v>
      </c>
      <c r="E31" s="9" t="s">
        <v>133</v>
      </c>
      <c r="F31" s="10" t="str">
        <f t="shared" si="3"/>
        <v>Picture_View</v>
      </c>
      <c r="G31" s="10">
        <f t="shared" ca="1" si="4"/>
        <v>1</v>
      </c>
      <c r="H31" s="10">
        <f t="shared" ca="1" si="1"/>
        <v>5</v>
      </c>
      <c r="I31" s="10">
        <f t="shared" ca="1" si="2"/>
        <v>4</v>
      </c>
      <c r="J31" s="10" t="str">
        <f t="shared" ca="1" si="5"/>
        <v>154</v>
      </c>
    </row>
    <row r="32" spans="3:10">
      <c r="C32" s="9" t="s">
        <v>552</v>
      </c>
      <c r="D32" s="9" t="s">
        <v>142</v>
      </c>
      <c r="E32" s="9" t="s">
        <v>143</v>
      </c>
      <c r="F32" s="10" t="str">
        <f t="shared" si="3"/>
        <v>Network_Global</v>
      </c>
      <c r="G32" s="10">
        <f t="shared" ca="1" si="4"/>
        <v>1</v>
      </c>
      <c r="H32" s="10">
        <f t="shared" ca="1" si="1"/>
        <v>6</v>
      </c>
      <c r="I32" s="10">
        <f t="shared" ca="1" si="2"/>
        <v>1</v>
      </c>
      <c r="J32" s="10" t="str">
        <f t="shared" ca="1" si="5"/>
        <v>161</v>
      </c>
    </row>
    <row r="33" spans="3:10">
      <c r="C33" s="9" t="s">
        <v>552</v>
      </c>
      <c r="D33" s="9" t="s">
        <v>142</v>
      </c>
      <c r="E33" s="9" t="s">
        <v>144</v>
      </c>
      <c r="F33" s="10" t="str">
        <f t="shared" si="3"/>
        <v>Network_Local</v>
      </c>
      <c r="G33" s="10">
        <f t="shared" ca="1" si="4"/>
        <v>1</v>
      </c>
      <c r="H33" s="10">
        <f t="shared" ca="1" si="1"/>
        <v>6</v>
      </c>
      <c r="I33" s="10">
        <f t="shared" ca="1" si="2"/>
        <v>2</v>
      </c>
      <c r="J33" s="10" t="str">
        <f t="shared" ca="1" si="5"/>
        <v>162</v>
      </c>
    </row>
    <row r="34" spans="3:10">
      <c r="C34" s="9" t="s">
        <v>552</v>
      </c>
      <c r="D34" s="9" t="s">
        <v>145</v>
      </c>
      <c r="E34" s="9" t="s">
        <v>146</v>
      </c>
      <c r="F34" s="10" t="str">
        <f t="shared" si="3"/>
        <v>Utility_System</v>
      </c>
      <c r="G34" s="10">
        <f t="shared" ca="1" si="4"/>
        <v>1</v>
      </c>
      <c r="H34" s="10">
        <f t="shared" ca="1" si="1"/>
        <v>7</v>
      </c>
      <c r="I34" s="10">
        <f t="shared" ca="1" si="2"/>
        <v>1</v>
      </c>
      <c r="J34" s="10" t="str">
        <f t="shared" ca="1" si="5"/>
        <v>171</v>
      </c>
    </row>
    <row r="35" spans="3:10">
      <c r="C35" s="9" t="s">
        <v>552</v>
      </c>
      <c r="D35" s="9" t="s">
        <v>145</v>
      </c>
      <c r="E35" s="9" t="s">
        <v>147</v>
      </c>
      <c r="F35" s="10" t="str">
        <f t="shared" si="3"/>
        <v>Utility_Other</v>
      </c>
      <c r="G35" s="10">
        <f t="shared" ca="1" si="4"/>
        <v>1</v>
      </c>
      <c r="H35" s="10">
        <f t="shared" ca="1" si="1"/>
        <v>7</v>
      </c>
      <c r="I35" s="10">
        <f t="shared" ca="1" si="2"/>
        <v>2</v>
      </c>
      <c r="J35" s="10" t="str">
        <f t="shared" ca="1" si="5"/>
        <v>172</v>
      </c>
    </row>
    <row r="36" spans="3:10">
      <c r="C36" s="9" t="s">
        <v>551</v>
      </c>
      <c r="D36" s="9"/>
      <c r="E36" s="9"/>
      <c r="F36" s="10" t="str">
        <f t="shared" si="3"/>
        <v>Codes</v>
      </c>
      <c r="G36" s="10">
        <f t="shared" ca="1" si="4"/>
        <v>2</v>
      </c>
      <c r="H36" s="10">
        <f ca="1">IF(
  $D36="",
  0,
  IF(
    $D36=OFFSET($D36,-1,0),
    OFFSET(H36,-1,0),
    OFFSET(H36,-1,0)+1
  )
)</f>
        <v>0</v>
      </c>
      <c r="I36" s="10">
        <f ca="1">IF(
  $D36="",
  0,
  IF(
    $D36=OFFSET($D36,-1,0),
    OFFSET(I36,-1,0)+1,
    1
  )
)</f>
        <v>0</v>
      </c>
      <c r="J36" s="10" t="str">
        <f t="shared" ca="1" si="5"/>
        <v>200</v>
      </c>
    </row>
    <row r="37" spans="3:10" ht="3.4" customHeight="1">
      <c r="C37" s="16"/>
      <c r="D37" s="16"/>
      <c r="E37" s="16"/>
      <c r="F37" s="16"/>
      <c r="G37" s="16"/>
      <c r="H37" s="16"/>
      <c r="I37" s="16"/>
      <c r="J37" s="16"/>
    </row>
  </sheetData>
  <phoneticPr fontId="2"/>
  <pageMargins left="0.7" right="0.7" top="0.75" bottom="0.75" header="0.3" footer="0.3"/>
  <pageSetup paperSize="9" scale="81" orientation="portrait" horizontalDpi="4294967293"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416C5-2068-4066-935A-BD778014C1E0}">
  <sheetPr codeName="Sheet5">
    <tabColor theme="8" tint="0.79998168889431442"/>
    <outlinePr summaryBelow="0" summaryRight="0"/>
  </sheetPr>
  <dimension ref="A1:AN203"/>
  <sheetViews>
    <sheetView showGridLines="0" tabSelected="1" view="pageBreakPreview" zoomScaleNormal="100" zoomScaleSheetLayoutView="100" workbookViewId="0">
      <pane xSplit="2" ySplit="10" topLeftCell="C11" activePane="bottomRight" state="frozen"/>
      <selection pane="topRight" activeCell="C1" sqref="C1"/>
      <selection pane="bottomLeft" activeCell="A4" sqref="A4"/>
      <selection pane="bottomRight" activeCell="C11" sqref="C11"/>
    </sheetView>
  </sheetViews>
  <sheetFormatPr defaultColWidth="0" defaultRowHeight="11.25" outlineLevelCol="1"/>
  <cols>
    <col min="1" max="1" width="42" style="7" bestFit="1" customWidth="1"/>
    <col min="2" max="2" width="37.5" style="7" bestFit="1" customWidth="1"/>
    <col min="3" max="3" width="73.6640625" style="7" customWidth="1"/>
    <col min="4" max="5" width="21.5" style="7" customWidth="1" outlineLevel="1"/>
    <col min="6" max="7" width="8.33203125" style="8" customWidth="1"/>
    <col min="8" max="8" width="21.6640625" style="7" customWidth="1"/>
    <col min="9" max="9" width="10.1640625" style="7" customWidth="1"/>
    <col min="10" max="10" width="15.6640625" style="7" bestFit="1" customWidth="1"/>
    <col min="11" max="11" width="19.1640625" style="7" bestFit="1" customWidth="1"/>
    <col min="12" max="14" width="10.1640625" style="7" customWidth="1"/>
    <col min="15" max="15" width="34" style="7" customWidth="1"/>
    <col min="16" max="16" width="10.1640625" style="7" customWidth="1"/>
    <col min="17" max="17" width="68.1640625" style="7" customWidth="1"/>
    <col min="18" max="18" width="10" style="7" customWidth="1"/>
    <col min="19" max="19" width="10.5" style="7" customWidth="1"/>
    <col min="20" max="20" width="26.6640625" style="7" customWidth="1" collapsed="1"/>
    <col min="21" max="21" width="8" style="7" hidden="1" customWidth="1" outlineLevel="1"/>
    <col min="22" max="22" width="53.6640625" style="7" hidden="1" customWidth="1" outlineLevel="1"/>
    <col min="23" max="23" width="25.5" style="7" customWidth="1" collapsed="1"/>
    <col min="24" max="24" width="32.6640625" style="7" hidden="1" customWidth="1" outlineLevel="1"/>
    <col min="25" max="25" width="25.5" style="7" customWidth="1" collapsed="1"/>
    <col min="26" max="26" width="32.6640625" style="7" hidden="1" customWidth="1" outlineLevel="1"/>
    <col min="27" max="27" width="11.6640625" style="7" customWidth="1" collapsed="1"/>
    <col min="28" max="29" width="8" style="7" hidden="1" customWidth="1" outlineLevel="1"/>
    <col min="30" max="30" width="30.6640625" style="7" hidden="1" customWidth="1" outlineLevel="1"/>
    <col min="31" max="31" width="11.83203125" style="7" customWidth="1" collapsed="1"/>
    <col min="32" max="32" width="40.6640625" style="7" hidden="1" customWidth="1" outlineLevel="1"/>
    <col min="33" max="34" width="13.83203125" style="7" customWidth="1"/>
    <col min="35" max="35" width="11.83203125" style="7" customWidth="1"/>
    <col min="36" max="36" width="1.6640625" style="7" customWidth="1"/>
    <col min="37" max="40" width="0" style="7" hidden="1" customWidth="1"/>
    <col min="41" max="16384" width="11.83203125" style="7" hidden="1"/>
  </cols>
  <sheetData>
    <row r="1" spans="1:36" customFormat="1">
      <c r="C1" s="4"/>
      <c r="D1" s="4"/>
      <c r="E1" s="4"/>
      <c r="F1" s="4"/>
    </row>
    <row r="2" spans="1:36" customFormat="1">
      <c r="A2" t="s">
        <v>975</v>
      </c>
      <c r="C2" s="4"/>
      <c r="D2" s="4"/>
      <c r="E2" s="4"/>
      <c r="F2" s="4"/>
    </row>
    <row r="3" spans="1:36" customFormat="1">
      <c r="A3" s="99" t="s">
        <v>976</v>
      </c>
      <c r="C3" s="4"/>
      <c r="D3" s="4"/>
      <c r="E3" s="4"/>
      <c r="F3" s="4"/>
    </row>
    <row r="4" spans="1:36" customFormat="1">
      <c r="A4" s="99" t="s">
        <v>977</v>
      </c>
      <c r="C4" s="4"/>
      <c r="D4" s="4"/>
      <c r="E4" s="4"/>
      <c r="F4" s="4"/>
    </row>
    <row r="5" spans="1:36" customFormat="1">
      <c r="A5" s="99" t="s">
        <v>972</v>
      </c>
      <c r="C5" s="4"/>
      <c r="D5" s="4"/>
      <c r="E5" s="4"/>
      <c r="F5" s="4"/>
    </row>
    <row r="6" spans="1:36" customFormat="1">
      <c r="A6" s="99" t="s">
        <v>1233</v>
      </c>
      <c r="C6" s="4"/>
      <c r="D6" s="4"/>
      <c r="E6" s="4"/>
      <c r="F6" s="4"/>
    </row>
    <row r="7" spans="1:36" customFormat="1">
      <c r="C7" s="4"/>
      <c r="D7" s="4"/>
      <c r="E7" s="4"/>
      <c r="F7" s="4"/>
    </row>
    <row r="8" spans="1:36" ht="22.5">
      <c r="D8" s="5" t="s">
        <v>1193</v>
      </c>
      <c r="E8" s="5"/>
      <c r="F8" s="5" t="s">
        <v>174</v>
      </c>
      <c r="G8" s="5"/>
      <c r="H8" s="79"/>
      <c r="I8" s="5" t="s">
        <v>182</v>
      </c>
      <c r="J8" s="89" t="s">
        <v>577</v>
      </c>
      <c r="K8" s="89" t="s">
        <v>900</v>
      </c>
      <c r="L8" s="5" t="s">
        <v>180</v>
      </c>
      <c r="M8" s="5"/>
      <c r="N8" s="3" t="s">
        <v>181</v>
      </c>
      <c r="O8" s="5" t="s">
        <v>1320</v>
      </c>
      <c r="P8" s="5"/>
      <c r="Q8" s="3" t="s">
        <v>978</v>
      </c>
      <c r="R8" s="29" t="s">
        <v>308</v>
      </c>
      <c r="S8" s="29" t="s">
        <v>32</v>
      </c>
      <c r="T8" s="11" t="s">
        <v>61</v>
      </c>
      <c r="U8" s="11"/>
      <c r="V8" s="11"/>
      <c r="W8" s="11" t="s">
        <v>567</v>
      </c>
      <c r="X8" s="11"/>
      <c r="Y8" s="11" t="s">
        <v>903</v>
      </c>
      <c r="Z8" s="11"/>
      <c r="AA8" s="11" t="s">
        <v>62</v>
      </c>
      <c r="AB8" s="11"/>
      <c r="AC8" s="11"/>
      <c r="AD8" s="11"/>
      <c r="AE8" s="11" t="s">
        <v>60</v>
      </c>
      <c r="AF8" s="11"/>
      <c r="AG8" s="166" t="s">
        <v>1328</v>
      </c>
      <c r="AH8" s="11"/>
      <c r="AI8" s="11" t="s">
        <v>988</v>
      </c>
      <c r="AJ8" s="95" t="s">
        <v>183</v>
      </c>
    </row>
    <row r="9" spans="1:36" s="8" customFormat="1">
      <c r="A9" s="3" t="s">
        <v>179</v>
      </c>
      <c r="B9" s="3" t="s">
        <v>885</v>
      </c>
      <c r="C9" s="3" t="s">
        <v>45</v>
      </c>
      <c r="D9" s="5" t="s">
        <v>898</v>
      </c>
      <c r="E9" s="5" t="s">
        <v>1194</v>
      </c>
      <c r="F9" s="3" t="s">
        <v>172</v>
      </c>
      <c r="G9" s="3" t="s">
        <v>173</v>
      </c>
      <c r="H9" s="80" t="s">
        <v>32</v>
      </c>
      <c r="I9" s="5" t="s">
        <v>983</v>
      </c>
      <c r="J9" s="5" t="s">
        <v>883</v>
      </c>
      <c r="K9" s="5" t="s">
        <v>583</v>
      </c>
      <c r="L9" s="91" t="s">
        <v>985</v>
      </c>
      <c r="M9" s="92" t="s">
        <v>583</v>
      </c>
      <c r="N9" s="5" t="s">
        <v>983</v>
      </c>
      <c r="O9" s="5" t="s">
        <v>1321</v>
      </c>
      <c r="P9" s="163" t="s">
        <v>1322</v>
      </c>
      <c r="Q9" s="5" t="s">
        <v>984</v>
      </c>
      <c r="R9" s="30" t="s">
        <v>307</v>
      </c>
      <c r="S9" s="30" t="s">
        <v>307</v>
      </c>
      <c r="T9" s="12" t="s">
        <v>63</v>
      </c>
      <c r="U9" s="19" t="s">
        <v>178</v>
      </c>
      <c r="V9" s="28" t="s">
        <v>570</v>
      </c>
      <c r="W9" s="12" t="s">
        <v>63</v>
      </c>
      <c r="X9" s="31" t="s">
        <v>64</v>
      </c>
      <c r="Y9" s="12" t="s">
        <v>63</v>
      </c>
      <c r="Z9" s="31" t="s">
        <v>64</v>
      </c>
      <c r="AA9" s="12" t="s">
        <v>63</v>
      </c>
      <c r="AB9" s="19" t="s">
        <v>178</v>
      </c>
      <c r="AC9" s="93" t="s">
        <v>884</v>
      </c>
      <c r="AD9" s="28" t="s">
        <v>64</v>
      </c>
      <c r="AE9" s="12" t="s">
        <v>63</v>
      </c>
      <c r="AF9" s="90" t="s">
        <v>64</v>
      </c>
      <c r="AG9" s="12" t="s">
        <v>1325</v>
      </c>
      <c r="AH9" s="12" t="s">
        <v>1326</v>
      </c>
      <c r="AI9" s="12" t="s">
        <v>63</v>
      </c>
      <c r="AJ9" s="96" t="s">
        <v>183</v>
      </c>
    </row>
    <row r="10" spans="1:36" ht="1.5" customHeight="1">
      <c r="A10" s="16"/>
      <c r="B10" s="16"/>
      <c r="C10" s="16"/>
      <c r="D10" s="16"/>
      <c r="E10" s="16"/>
      <c r="F10" s="16"/>
      <c r="G10" s="16"/>
      <c r="H10" s="16"/>
      <c r="I10" s="16"/>
      <c r="J10" s="16"/>
      <c r="K10" s="16"/>
      <c r="L10" s="17"/>
      <c r="M10" s="18"/>
      <c r="N10" s="16"/>
      <c r="O10" s="16"/>
      <c r="P10" s="16"/>
      <c r="Q10" s="100"/>
      <c r="R10" s="16"/>
      <c r="S10" s="16"/>
      <c r="T10" s="17"/>
      <c r="U10" s="16"/>
      <c r="V10" s="17"/>
      <c r="W10" s="17"/>
      <c r="X10" s="18"/>
      <c r="Y10" s="17"/>
      <c r="Z10" s="18"/>
      <c r="AA10" s="17"/>
      <c r="AB10" s="16"/>
      <c r="AC10" s="94"/>
      <c r="AD10" s="17"/>
      <c r="AE10" s="17"/>
      <c r="AF10" s="16"/>
      <c r="AG10" s="17"/>
      <c r="AH10" s="17"/>
      <c r="AI10" s="17"/>
      <c r="AJ10" s="95" t="s">
        <v>183</v>
      </c>
    </row>
    <row r="11" spans="1:36">
      <c r="A11" s="9" t="s">
        <v>742</v>
      </c>
      <c r="B11" s="9" t="s">
        <v>743</v>
      </c>
      <c r="C11" s="9" t="s">
        <v>204</v>
      </c>
      <c r="D11" s="15" t="s">
        <v>40</v>
      </c>
      <c r="E11" s="26" t="s">
        <v>40</v>
      </c>
      <c r="F11" s="15" t="s">
        <v>156</v>
      </c>
      <c r="G11" s="15" t="s">
        <v>156</v>
      </c>
      <c r="H11" s="9" t="s">
        <v>65</v>
      </c>
      <c r="I11" s="15" t="s">
        <v>877</v>
      </c>
      <c r="J11" s="15" t="s">
        <v>66</v>
      </c>
      <c r="K11" s="15" t="s">
        <v>66</v>
      </c>
      <c r="L11" s="97" t="s">
        <v>66</v>
      </c>
      <c r="M11" s="98" t="s">
        <v>578</v>
      </c>
      <c r="N11" s="15" t="s">
        <v>66</v>
      </c>
      <c r="O11" s="26" t="s">
        <v>1323</v>
      </c>
      <c r="P11" s="164" t="s">
        <v>1323</v>
      </c>
      <c r="Q11" s="26" t="s">
        <v>980</v>
      </c>
      <c r="R11" s="9" t="str">
        <f t="shared" ref="R11:R42" si="0">IF(
  AND(
    $A11&lt;&gt;"",
    COUNTIF(C:C,$A11)&gt;1
  ),
  "★NG★",
  ""
)</f>
        <v/>
      </c>
      <c r="S11" s="9" t="str">
        <f t="shared" ref="S11:S42" si="1">IF(
  OR(
    $H11="",
    $H11="-",
    COUNTIF(カテゴリ,$H11)&gt;0
  ),
  "",
  "★NG★"
)</f>
        <v/>
      </c>
      <c r="T11" s="13" t="str">
        <f ca="1">IF(
  AND($A11&lt;&gt;"",$I11="○"),
  (
    "mkdir """&amp;V11&amp;""" &amp; "
  )&amp;(
    """"&amp;shortcut設定!$F$7&amp;""""&amp;
    " """&amp;V11&amp;"\"&amp;$A11&amp;"（"&amp;$B11&amp;"）.lnk"""&amp;
    " """&amp;$C11&amp;""""&amp;
    IF($D11="-"," """""," """&amp;$D11&amp;"""")&amp;
    IF($E11="-"," """""," """&amp;$E11&amp;"""")
  ),
  ""
)</f>
        <v>mkdir "%USERPROFILE%\AppData\Roaming\Microsoft\Windows\Start Menu\Programs\113_Common_Edit" &amp; "C:\codes\vbs\command\CreateShortcutFile.vbs" "%USERPROFILE%\AppData\Roaming\Microsoft\Windows\Start Menu\Programs\113_Common_Edit\7-Zip（圧縮）.lnk" "C:\prg_exe\7-ZipPortable\7-ZipPortable.exe" "" ""</v>
      </c>
      <c r="U11" s="9" t="str">
        <f ca="1">IFERROR(
  VLOOKUP(
    $H11,
    shortcut設定!$F:$J,
    MATCH(
      "ProgramsIndex",
      shortcut設定!$F$12:$J$12,
      0
    ),
    FALSE
  ),
  ""
)</f>
        <v>113</v>
      </c>
      <c r="V11" s="13" t="str">
        <f ca="1">IF(
  AND($A11&lt;&gt;"",$I11="○"),
  shortcut設定!$F$4&amp;"\"&amp;U11&amp;"_"&amp;H11,
  ""
)</f>
        <v>%USERPROFILE%\AppData\Roaming\Microsoft\Windows\Start Menu\Programs\113_Common_Edit</v>
      </c>
      <c r="W11" s="13" t="str">
        <f>IF(
  AND($A11&lt;&gt;"",$J11&lt;&gt;"-",$J11&lt;&gt;""),
  (
    "mkdir """&amp;shortcut設定!$F$4&amp;"\"&amp;shortcut設定!$F$8&amp;""" &amp; "
  )&amp;(
    """"&amp;shortcut設定!$F$7&amp;""""&amp;
    " """&amp;$X11&amp;""""&amp;
    " """&amp;$C11&amp;""""&amp;
    IF($D11="-"," """""," """&amp;$D11&amp;"""")&amp;
    IF($E11="-"," """""," """&amp;$E11&amp;"""")
  ),
  ""
)</f>
        <v/>
      </c>
      <c r="X11" s="14" t="str">
        <f>IF(
  AND($A11&lt;&gt;"",$J11&lt;&gt;"-",$J11&lt;&gt;""),
  shortcut設定!$F$4&amp;"\"&amp;shortcut設定!$F$8&amp;"\"&amp;$J11&amp;"（"&amp;$B11&amp;"）.lnk",
  ""
)</f>
        <v/>
      </c>
      <c r="Y11" s="13" t="str">
        <f>IF(
  AND($A11&lt;&gt;"",$K11&lt;&gt;"-",$K11&lt;&gt;""),
  (
    "mkdir """&amp;shortcut設定!$F$4&amp;"\"&amp;shortcut設定!$F$9&amp;""" &amp; "
  )&amp;(
    """"&amp;shortcut設定!$F$7&amp;""""&amp;
    " """&amp;$Z11&amp;""""&amp;
    " """&amp;$C11&amp;""""&amp;
    IF($D11="-"," """""," """&amp;$D11&amp;"""")&amp;
    IF($E11="-"," """""," """&amp;$E11&amp;"""")&amp;
    IF($K11="-"," """""," """&amp;$K11&amp;"""")
  ),
  ""
)</f>
        <v/>
      </c>
      <c r="Z11" s="14" t="str">
        <f>IF(
  AND($A11&lt;&gt;"",$K11&lt;&gt;"-",$K11&lt;&gt;""),
  shortcut設定!$F$4&amp;"\"&amp;shortcut設定!$F$9&amp;"\"&amp;$A11&amp;"（"&amp;$B11&amp;"）.lnk",
  ""
)</f>
        <v/>
      </c>
      <c r="AA11" s="13" t="str">
        <f>IF(
  AND($A11&lt;&gt;"",$L11&lt;&gt;"-",$L11&lt;&gt;""),
  (
    """"&amp;shortcut設定!$F$7&amp;""""&amp;
    " """&amp;$AD11&amp;""""&amp;
    " """&amp;$C11&amp;""""&amp;
    IF($D11="-"," """""," """&amp;$D11&amp;"""")&amp;
    IF($E11="-"," """""," """&amp;$E11&amp;"""")
  ),
  ""
)</f>
        <v/>
      </c>
      <c r="AB11" s="9" t="str">
        <f ca="1">IFERROR(
  VLOOKUP(
    $H11,
    shortcut設定!$F:$J,
    MATCH(
      "ProgramsIndex",
      shortcut設定!$F$12:$J$12,
      0
    ),
    FALSE
  ),
  ""
)</f>
        <v>113</v>
      </c>
      <c r="AC11" s="20" t="str">
        <f t="shared" ref="AC11:AC74" si="2">IF(AND($M11&lt;&gt;"",$M11&lt;&gt;"-")," (&amp;"&amp;$M11&amp;")","")</f>
        <v/>
      </c>
      <c r="AD11" s="13" t="str">
        <f>IF(
  AND($A11&lt;&gt;"",$L11="○"),
  shortcut設定!$F$5&amp;"\"&amp;AB11&amp;"_"&amp;A11&amp;"（"&amp;B11&amp;"）"&amp;AC11&amp;".lnk",
  ""
)</f>
        <v/>
      </c>
      <c r="AE11" s="13" t="str">
        <f>IF(
  AND($A11&lt;&gt;"",$N11="○"),
  (
    """"&amp;shortcut設定!$F$7&amp;""""&amp;
    " """&amp;$AF11&amp;""""&amp;
    " """&amp;$C11&amp;""""&amp;
    IF($D11="-"," """""," """&amp;$D11&amp;"""")&amp;
    IF($E11="-"," """""," """&amp;$E11&amp;"""")
  ),
  ""
)</f>
        <v/>
      </c>
      <c r="AF11" s="9" t="str">
        <f>IF(
  AND($A11&lt;&gt;"",$N11="○"),
  shortcut設定!$F$6&amp;"\"&amp;A11&amp;"（"&amp;B11&amp;"）.lnk",
  ""
)</f>
        <v/>
      </c>
      <c r="AG11" s="13" t="str">
        <f t="shared" ref="AG11:AG74" si="3">IF(
  AND($A11&lt;&gt;"",$O11&lt;&gt;"-",$O11&lt;&gt;""),
  (
    "schtasks /create /tn """&amp;$O11&amp;""" /tr """&amp;$C11&amp;""" /sc daily /st "&amp;$P11&amp;" /rl highest"
  ),
  ""
)</f>
        <v/>
      </c>
      <c r="AH11" s="13" t="str">
        <f t="shared" ref="AH11:AH74" si="4">IF(
  AND($A11&lt;&gt;"",$O11&lt;&gt;"-",$O11&lt;&gt;""),
  (
    "schtasks /delete /tn """&amp;$O11&amp;""""
  ),
  ""
)</f>
        <v/>
      </c>
      <c r="AI11" s="13" t="str">
        <f>IF(
  AND($A11&lt;&gt;"",$Q11&lt;&gt;"-",$Q11&lt;&gt;""),
  (
    """"&amp;shortcut設定!$F$7&amp;""""&amp;
    " """&amp;$Q11&amp;".lnk"""&amp;
    " """&amp;$C11&amp;""""&amp;
    IF($D11="-"," """""," """&amp;$D11&amp;"""")&amp;
    IF($E11="-"," """""," """&amp;$E11&amp;"""")
  ),
  ""
)</f>
        <v/>
      </c>
      <c r="AJ11" s="95" t="s">
        <v>183</v>
      </c>
    </row>
    <row r="12" spans="1:36">
      <c r="A12" s="9" t="s">
        <v>584</v>
      </c>
      <c r="B12" s="9" t="s">
        <v>744</v>
      </c>
      <c r="C12" s="9" t="s">
        <v>205</v>
      </c>
      <c r="D12" s="15" t="s">
        <v>40</v>
      </c>
      <c r="E12" s="26" t="s">
        <v>40</v>
      </c>
      <c r="F12" s="15" t="s">
        <v>175</v>
      </c>
      <c r="G12" s="15" t="s">
        <v>156</v>
      </c>
      <c r="H12" s="9" t="s">
        <v>67</v>
      </c>
      <c r="I12" s="15" t="s">
        <v>877</v>
      </c>
      <c r="J12" s="15" t="s">
        <v>66</v>
      </c>
      <c r="K12" s="15" t="s">
        <v>66</v>
      </c>
      <c r="L12" s="97" t="s">
        <v>66</v>
      </c>
      <c r="M12" s="98" t="s">
        <v>578</v>
      </c>
      <c r="N12" s="15" t="s">
        <v>66</v>
      </c>
      <c r="O12" s="26" t="s">
        <v>1323</v>
      </c>
      <c r="P12" s="164" t="s">
        <v>1323</v>
      </c>
      <c r="Q12" s="26" t="s">
        <v>980</v>
      </c>
      <c r="R12" s="9" t="str">
        <f t="shared" si="0"/>
        <v/>
      </c>
      <c r="S12" s="9" t="str">
        <f t="shared" si="1"/>
        <v/>
      </c>
      <c r="T12" s="13" t="str">
        <f ca="1">IF(
  AND($A12&lt;&gt;"",$I12="○"),
  (
    "mkdir """&amp;V12&amp;""" &amp; "
  )&amp;(
    """"&amp;shortcut設定!$F$7&amp;""""&amp;
    " """&amp;V12&amp;"\"&amp;$A12&amp;"（"&amp;$B12&amp;"）.lnk"""&amp;
    " """&amp;$C12&amp;""""&amp;
    IF($D12="-"," """""," """&amp;$D12&amp;"""")&amp;
    IF($E12="-"," """""," """&amp;$E12&amp;"""")
  ),
  ""
)</f>
        <v>mkdir "%USERPROFILE%\AppData\Roaming\Microsoft\Windows\Start Menu\Programs\122_Doc_View" &amp; "C:\codes\vbs\command\CreateShortcutFile.vbs" "%USERPROFILE%\AppData\Roaming\Microsoft\Windows\Start Menu\Programs\122_Doc_View\あふ（ファイラー）.lnk" "C:\prg_exe\afxw64\AFXW.EXE" "" ""</v>
      </c>
      <c r="U12" s="9" t="str">
        <f ca="1">IFERROR(
  VLOOKUP(
    $H12,
    shortcut設定!$F:$J,
    MATCH(
      "ProgramsIndex",
      shortcut設定!$F$12:$J$12,
      0
    ),
    FALSE
  ),
  ""
)</f>
        <v>122</v>
      </c>
      <c r="V12" s="13" t="str">
        <f ca="1">IF(
  AND($A12&lt;&gt;"",$I12="○"),
  shortcut設定!$F$4&amp;"\"&amp;U12&amp;"_"&amp;H12,
  ""
)</f>
        <v>%USERPROFILE%\AppData\Roaming\Microsoft\Windows\Start Menu\Programs\122_Doc_View</v>
      </c>
      <c r="W12" s="13" t="str">
        <f>IF(
  AND($A12&lt;&gt;"",$J12&lt;&gt;"-",$J12&lt;&gt;""),
  (
    "mkdir """&amp;shortcut設定!$F$4&amp;"\"&amp;shortcut設定!$F$8&amp;""" &amp; "
  )&amp;(
    """"&amp;shortcut設定!$F$7&amp;""""&amp;
    " """&amp;$X12&amp;""""&amp;
    " """&amp;$C12&amp;""""&amp;
    IF($D12="-"," """""," """&amp;$D12&amp;"""")&amp;
    IF($E12="-"," """""," """&amp;$E12&amp;"""")
  ),
  ""
)</f>
        <v/>
      </c>
      <c r="X12" s="14" t="str">
        <f>IF(
  AND($A12&lt;&gt;"",$J12&lt;&gt;"-",$J12&lt;&gt;""),
  shortcut設定!$F$4&amp;"\"&amp;shortcut設定!$F$8&amp;"\"&amp;$J12&amp;"（"&amp;$B12&amp;"）.lnk",
  ""
)</f>
        <v/>
      </c>
      <c r="Y12" s="13" t="str">
        <f>IF(
  AND($A12&lt;&gt;"",$K12&lt;&gt;"-",$K12&lt;&gt;""),
  (
    "mkdir """&amp;shortcut設定!$F$4&amp;"\"&amp;shortcut設定!$F$9&amp;""" &amp; "
  )&amp;(
    """"&amp;shortcut設定!$F$7&amp;""""&amp;
    " """&amp;$Z12&amp;""""&amp;
    " """&amp;$C12&amp;""""&amp;
    IF($D12="-"," """""," """&amp;$D12&amp;"""")&amp;
    IF($E12="-"," """""," """&amp;$E12&amp;"""")&amp;
    IF($K12="-"," """""," """&amp;$K12&amp;"""")
  ),
  ""
)</f>
        <v/>
      </c>
      <c r="Z12" s="14" t="str">
        <f>IF(
  AND($A12&lt;&gt;"",$K12&lt;&gt;"-",$K12&lt;&gt;""),
  shortcut設定!$F$4&amp;"\"&amp;shortcut設定!$F$9&amp;"\"&amp;$A12&amp;"（"&amp;$B12&amp;"）.lnk",
  ""
)</f>
        <v/>
      </c>
      <c r="AA12" s="13" t="str">
        <f>IF(
  AND($A12&lt;&gt;"",$L12&lt;&gt;"-",$L12&lt;&gt;""),
  (
    """"&amp;shortcut設定!$F$7&amp;""""&amp;
    " """&amp;$AD12&amp;""""&amp;
    " """&amp;$C12&amp;""""&amp;
    IF($D12="-"," """""," """&amp;$D12&amp;"""")&amp;
    IF($E12="-"," """""," """&amp;$E12&amp;"""")
  ),
  ""
)</f>
        <v/>
      </c>
      <c r="AB12" s="9" t="str">
        <f ca="1">IFERROR(
  VLOOKUP(
    $H12,
    shortcut設定!$F:$J,
    MATCH(
      "ProgramsIndex",
      shortcut設定!$F$12:$J$12,
      0
    ),
    FALSE
  ),
  ""
)</f>
        <v>122</v>
      </c>
      <c r="AC12" s="20" t="str">
        <f t="shared" si="2"/>
        <v/>
      </c>
      <c r="AD12" s="13" t="str">
        <f>IF(
  AND($A12&lt;&gt;"",$L12="○"),
  shortcut設定!$F$5&amp;"\"&amp;AB12&amp;"_"&amp;A12&amp;"（"&amp;B12&amp;"）"&amp;AC12&amp;".lnk",
  ""
)</f>
        <v/>
      </c>
      <c r="AE12" s="13" t="str">
        <f>IF(
  AND($A12&lt;&gt;"",$N12="○"),
  (
    """"&amp;shortcut設定!$F$7&amp;""""&amp;
    " """&amp;$AF12&amp;""""&amp;
    " """&amp;$C12&amp;""""&amp;
    IF($D12="-"," """""," """&amp;$D12&amp;"""")&amp;
    IF($E12="-"," """""," """&amp;$E12&amp;"""")
  ),
  ""
)</f>
        <v/>
      </c>
      <c r="AF12" s="9" t="str">
        <f>IF(
  AND($A12&lt;&gt;"",$N12="○"),
  shortcut設定!$F$6&amp;"\"&amp;A12&amp;"（"&amp;B12&amp;"）.lnk",
  ""
)</f>
        <v/>
      </c>
      <c r="AG12" s="13" t="str">
        <f t="shared" si="3"/>
        <v/>
      </c>
      <c r="AH12" s="13" t="str">
        <f t="shared" si="4"/>
        <v/>
      </c>
      <c r="AI12" s="13" t="str">
        <f>IF(
  AND($A12&lt;&gt;"",$Q12&lt;&gt;"-",$Q12&lt;&gt;""),
  (
    """"&amp;shortcut設定!$F$7&amp;""""&amp;
    " """&amp;$Q12&amp;".lnk"""&amp;
    " """&amp;$C12&amp;""""&amp;
    IF($D12="-"," """""," """&amp;$D12&amp;"""")&amp;
    IF($E12="-"," """""," """&amp;$E12&amp;"""")
  ),
  ""
)</f>
        <v/>
      </c>
      <c r="AJ12" s="95" t="s">
        <v>183</v>
      </c>
    </row>
    <row r="13" spans="1:36">
      <c r="A13" s="9" t="s">
        <v>585</v>
      </c>
      <c r="B13" s="9" t="s">
        <v>745</v>
      </c>
      <c r="C13" s="9" t="s">
        <v>206</v>
      </c>
      <c r="D13" s="15" t="s">
        <v>40</v>
      </c>
      <c r="E13" s="26" t="s">
        <v>40</v>
      </c>
      <c r="F13" s="15" t="s">
        <v>175</v>
      </c>
      <c r="G13" s="15" t="s">
        <v>156</v>
      </c>
      <c r="H13" s="9" t="s">
        <v>68</v>
      </c>
      <c r="I13" s="15" t="s">
        <v>877</v>
      </c>
      <c r="J13" s="15" t="s">
        <v>66</v>
      </c>
      <c r="K13" s="15" t="s">
        <v>66</v>
      </c>
      <c r="L13" s="97" t="s">
        <v>66</v>
      </c>
      <c r="M13" s="98" t="s">
        <v>578</v>
      </c>
      <c r="N13" s="15" t="s">
        <v>66</v>
      </c>
      <c r="O13" s="26" t="s">
        <v>1323</v>
      </c>
      <c r="P13" s="164" t="s">
        <v>1323</v>
      </c>
      <c r="Q13" s="26" t="s">
        <v>980</v>
      </c>
      <c r="R13" s="9" t="str">
        <f t="shared" si="0"/>
        <v/>
      </c>
      <c r="S13" s="9" t="str">
        <f t="shared" si="1"/>
        <v/>
      </c>
      <c r="T13" s="13" t="str">
        <f ca="1">IF(
  AND($A13&lt;&gt;"",$I13="○"),
  (
    "mkdir """&amp;V13&amp;""" &amp; "
  )&amp;(
    """"&amp;shortcut設定!$F$7&amp;""""&amp;
    " """&amp;V13&amp;"\"&amp;$A13&amp;"（"&amp;$B13&amp;"）.lnk"""&amp;
    " """&amp;$C13&amp;""""&amp;
    IF($D13="-"," """""," """&amp;$D13&amp;"""")&amp;
    IF($E13="-"," """""," """&amp;$E13&amp;"""")
  ),
  ""
)</f>
        <v>mkdir "%USERPROFILE%\AppData\Roaming\Microsoft\Windows\Start Menu\Programs\142_Movie_Record" &amp; "C:\codes\vbs\command\CreateShortcutFile.vbs" "%USERPROFILE%\AppData\Roaming\Microsoft\Windows\Start Menu\Programs\142_Movie_Record\AGCRec（カメラレコーダー）.lnk" "C:\prg_exe\AGCRec\AGCRec64.exe" "" ""</v>
      </c>
      <c r="U13" s="9" t="str">
        <f ca="1">IFERROR(
  VLOOKUP(
    $H13,
    shortcut設定!$F:$J,
    MATCH(
      "ProgramsIndex",
      shortcut設定!$F$12:$J$12,
      0
    ),
    FALSE
  ),
  ""
)</f>
        <v>142</v>
      </c>
      <c r="V13" s="13" t="str">
        <f ca="1">IF(
  AND($A13&lt;&gt;"",$I13="○"),
  shortcut設定!$F$4&amp;"\"&amp;U13&amp;"_"&amp;H13,
  ""
)</f>
        <v>%USERPROFILE%\AppData\Roaming\Microsoft\Windows\Start Menu\Programs\142_Movie_Record</v>
      </c>
      <c r="W13" s="13" t="str">
        <f>IF(
  AND($A13&lt;&gt;"",$J13&lt;&gt;"-",$J13&lt;&gt;""),
  (
    "mkdir """&amp;shortcut設定!$F$4&amp;"\"&amp;shortcut設定!$F$8&amp;""" &amp; "
  )&amp;(
    """"&amp;shortcut設定!$F$7&amp;""""&amp;
    " """&amp;$X13&amp;""""&amp;
    " """&amp;$C13&amp;""""&amp;
    IF($D13="-"," """""," """&amp;$D13&amp;"""")&amp;
    IF($E13="-"," """""," """&amp;$E13&amp;"""")
  ),
  ""
)</f>
        <v/>
      </c>
      <c r="X13" s="14" t="str">
        <f>IF(
  AND($A13&lt;&gt;"",$J13&lt;&gt;"-",$J13&lt;&gt;""),
  shortcut設定!$F$4&amp;"\"&amp;shortcut設定!$F$8&amp;"\"&amp;$J13&amp;"（"&amp;$B13&amp;"）.lnk",
  ""
)</f>
        <v/>
      </c>
      <c r="Y13" s="13" t="str">
        <f>IF(
  AND($A13&lt;&gt;"",$K13&lt;&gt;"-",$K13&lt;&gt;""),
  (
    "mkdir """&amp;shortcut設定!$F$4&amp;"\"&amp;shortcut設定!$F$9&amp;""" &amp; "
  )&amp;(
    """"&amp;shortcut設定!$F$7&amp;""""&amp;
    " """&amp;$Z13&amp;""""&amp;
    " """&amp;$C13&amp;""""&amp;
    IF($D13="-"," """""," """&amp;$D13&amp;"""")&amp;
    IF($E13="-"," """""," """&amp;$E13&amp;"""")&amp;
    IF($K13="-"," """""," """&amp;$K13&amp;"""")
  ),
  ""
)</f>
        <v/>
      </c>
      <c r="Z13" s="14" t="str">
        <f>IF(
  AND($A13&lt;&gt;"",$K13&lt;&gt;"-",$K13&lt;&gt;""),
  shortcut設定!$F$4&amp;"\"&amp;shortcut設定!$F$9&amp;"\"&amp;$A13&amp;"（"&amp;$B13&amp;"）.lnk",
  ""
)</f>
        <v/>
      </c>
      <c r="AA13" s="13" t="str">
        <f>IF(
  AND($A13&lt;&gt;"",$L13&lt;&gt;"-",$L13&lt;&gt;""),
  (
    """"&amp;shortcut設定!$F$7&amp;""""&amp;
    " """&amp;$AD13&amp;""""&amp;
    " """&amp;$C13&amp;""""&amp;
    IF($D13="-"," """""," """&amp;$D13&amp;"""")&amp;
    IF($E13="-"," """""," """&amp;$E13&amp;"""")
  ),
  ""
)</f>
        <v/>
      </c>
      <c r="AB13" s="9" t="str">
        <f ca="1">IFERROR(
  VLOOKUP(
    $H13,
    shortcut設定!$F:$J,
    MATCH(
      "ProgramsIndex",
      shortcut設定!$F$12:$J$12,
      0
    ),
    FALSE
  ),
  ""
)</f>
        <v>142</v>
      </c>
      <c r="AC13" s="20" t="str">
        <f t="shared" si="2"/>
        <v/>
      </c>
      <c r="AD13" s="13" t="str">
        <f>IF(
  AND($A13&lt;&gt;"",$L13="○"),
  shortcut設定!$F$5&amp;"\"&amp;AB13&amp;"_"&amp;A13&amp;"（"&amp;B13&amp;"）"&amp;AC13&amp;".lnk",
  ""
)</f>
        <v/>
      </c>
      <c r="AE13" s="13" t="str">
        <f>IF(
  AND($A13&lt;&gt;"",$N13="○"),
  (
    """"&amp;shortcut設定!$F$7&amp;""""&amp;
    " """&amp;$AF13&amp;""""&amp;
    " """&amp;$C13&amp;""""&amp;
    IF($D13="-"," """""," """&amp;$D13&amp;"""")&amp;
    IF($E13="-"," """""," """&amp;$E13&amp;"""")
  ),
  ""
)</f>
        <v/>
      </c>
      <c r="AF13" s="9" t="str">
        <f>IF(
  AND($A13&lt;&gt;"",$N13="○"),
  shortcut設定!$F$6&amp;"\"&amp;A13&amp;"（"&amp;B13&amp;"）.lnk",
  ""
)</f>
        <v/>
      </c>
      <c r="AG13" s="13" t="str">
        <f t="shared" si="3"/>
        <v/>
      </c>
      <c r="AH13" s="13" t="str">
        <f t="shared" si="4"/>
        <v/>
      </c>
      <c r="AI13" s="13" t="str">
        <f>IF(
  AND($A13&lt;&gt;"",$Q13&lt;&gt;"-",$Q13&lt;&gt;""),
  (
    """"&amp;shortcut設定!$F$7&amp;""""&amp;
    " """&amp;$Q13&amp;".lnk"""&amp;
    " """&amp;$C13&amp;""""&amp;
    IF($D13="-"," """""," """&amp;$D13&amp;"""")&amp;
    IF($E13="-"," """""," """&amp;$E13&amp;"""")
  ),
  ""
)</f>
        <v/>
      </c>
      <c r="AJ13" s="95" t="s">
        <v>183</v>
      </c>
    </row>
    <row r="14" spans="1:36">
      <c r="A14" s="9" t="s">
        <v>586</v>
      </c>
      <c r="B14" s="9" t="s">
        <v>746</v>
      </c>
      <c r="C14" s="9" t="s">
        <v>207</v>
      </c>
      <c r="D14" s="15" t="s">
        <v>40</v>
      </c>
      <c r="E14" s="26" t="s">
        <v>40</v>
      </c>
      <c r="F14" s="15" t="s">
        <v>175</v>
      </c>
      <c r="G14" s="15" t="s">
        <v>156</v>
      </c>
      <c r="H14" s="9" t="s">
        <v>68</v>
      </c>
      <c r="I14" s="15" t="s">
        <v>877</v>
      </c>
      <c r="J14" s="15" t="s">
        <v>66</v>
      </c>
      <c r="K14" s="15" t="s">
        <v>66</v>
      </c>
      <c r="L14" s="97" t="s">
        <v>66</v>
      </c>
      <c r="M14" s="98" t="s">
        <v>578</v>
      </c>
      <c r="N14" s="15" t="s">
        <v>66</v>
      </c>
      <c r="O14" s="26" t="s">
        <v>1323</v>
      </c>
      <c r="P14" s="164" t="s">
        <v>1323</v>
      </c>
      <c r="Q14" s="26" t="s">
        <v>980</v>
      </c>
      <c r="R14" s="9" t="str">
        <f t="shared" si="0"/>
        <v/>
      </c>
      <c r="S14" s="9" t="str">
        <f t="shared" si="1"/>
        <v/>
      </c>
      <c r="T14" s="13" t="str">
        <f ca="1">IF(
  AND($A14&lt;&gt;"",$I14="○"),
  (
    "mkdir """&amp;V14&amp;""" &amp; "
  )&amp;(
    """"&amp;shortcut設定!$F$7&amp;""""&amp;
    " """&amp;V14&amp;"\"&amp;$A14&amp;"（"&amp;$B14&amp;"）.lnk"""&amp;
    " """&amp;$C14&amp;""""&amp;
    IF($D14="-"," """""," """&amp;$D14&amp;"""")&amp;
    IF($E14="-"," """""," """&amp;$E14&amp;"""")
  ),
  ""
)</f>
        <v>mkdir "%USERPROFILE%\AppData\Roaming\Microsoft\Windows\Start Menu\Programs\142_Movie_Record" &amp; "C:\codes\vbs\command\CreateShortcutFile.vbs" "%USERPROFILE%\AppData\Roaming\Microsoft\Windows\Start Menu\Programs\142_Movie_Record\AGDRec（デスクトップ動画レコーダー）.lnk" "C:\prg_exe\AGDRec\AGDRec64.exe" "" ""</v>
      </c>
      <c r="U14" s="9" t="str">
        <f ca="1">IFERROR(
  VLOOKUP(
    $H14,
    shortcut設定!$F:$J,
    MATCH(
      "ProgramsIndex",
      shortcut設定!$F$12:$J$12,
      0
    ),
    FALSE
  ),
  ""
)</f>
        <v>142</v>
      </c>
      <c r="V14" s="13" t="str">
        <f ca="1">IF(
  AND($A14&lt;&gt;"",$I14="○"),
  shortcut設定!$F$4&amp;"\"&amp;U14&amp;"_"&amp;H14,
  ""
)</f>
        <v>%USERPROFILE%\AppData\Roaming\Microsoft\Windows\Start Menu\Programs\142_Movie_Record</v>
      </c>
      <c r="W14" s="13" t="str">
        <f>IF(
  AND($A14&lt;&gt;"",$J14&lt;&gt;"-",$J14&lt;&gt;""),
  (
    "mkdir """&amp;shortcut設定!$F$4&amp;"\"&amp;shortcut設定!$F$8&amp;""" &amp; "
  )&amp;(
    """"&amp;shortcut設定!$F$7&amp;""""&amp;
    " """&amp;$X14&amp;""""&amp;
    " """&amp;$C14&amp;""""&amp;
    IF($D14="-"," """""," """&amp;$D14&amp;"""")&amp;
    IF($E14="-"," """""," """&amp;$E14&amp;"""")
  ),
  ""
)</f>
        <v/>
      </c>
      <c r="X14" s="14" t="str">
        <f>IF(
  AND($A14&lt;&gt;"",$J14&lt;&gt;"-",$J14&lt;&gt;""),
  shortcut設定!$F$4&amp;"\"&amp;shortcut設定!$F$8&amp;"\"&amp;$J14&amp;"（"&amp;$B14&amp;"）.lnk",
  ""
)</f>
        <v/>
      </c>
      <c r="Y14" s="13" t="str">
        <f>IF(
  AND($A14&lt;&gt;"",$K14&lt;&gt;"-",$K14&lt;&gt;""),
  (
    "mkdir """&amp;shortcut設定!$F$4&amp;"\"&amp;shortcut設定!$F$9&amp;""" &amp; "
  )&amp;(
    """"&amp;shortcut設定!$F$7&amp;""""&amp;
    " """&amp;$Z14&amp;""""&amp;
    " """&amp;$C14&amp;""""&amp;
    IF($D14="-"," """""," """&amp;$D14&amp;"""")&amp;
    IF($E14="-"," """""," """&amp;$E14&amp;"""")&amp;
    IF($K14="-"," """""," """&amp;$K14&amp;"""")
  ),
  ""
)</f>
        <v/>
      </c>
      <c r="Z14" s="14" t="str">
        <f>IF(
  AND($A14&lt;&gt;"",$K14&lt;&gt;"-",$K14&lt;&gt;""),
  shortcut設定!$F$4&amp;"\"&amp;shortcut設定!$F$9&amp;"\"&amp;$A14&amp;"（"&amp;$B14&amp;"）.lnk",
  ""
)</f>
        <v/>
      </c>
      <c r="AA14" s="13" t="str">
        <f>IF(
  AND($A14&lt;&gt;"",$L14&lt;&gt;"-",$L14&lt;&gt;""),
  (
    """"&amp;shortcut設定!$F$7&amp;""""&amp;
    " """&amp;$AD14&amp;""""&amp;
    " """&amp;$C14&amp;""""&amp;
    IF($D14="-"," """""," """&amp;$D14&amp;"""")&amp;
    IF($E14="-"," """""," """&amp;$E14&amp;"""")
  ),
  ""
)</f>
        <v/>
      </c>
      <c r="AB14" s="9" t="str">
        <f ca="1">IFERROR(
  VLOOKUP(
    $H14,
    shortcut設定!$F:$J,
    MATCH(
      "ProgramsIndex",
      shortcut設定!$F$12:$J$12,
      0
    ),
    FALSE
  ),
  ""
)</f>
        <v>142</v>
      </c>
      <c r="AC14" s="20" t="str">
        <f t="shared" si="2"/>
        <v/>
      </c>
      <c r="AD14" s="13" t="str">
        <f>IF(
  AND($A14&lt;&gt;"",$L14="○"),
  shortcut設定!$F$5&amp;"\"&amp;AB14&amp;"_"&amp;A14&amp;"（"&amp;B14&amp;"）"&amp;AC14&amp;".lnk",
  ""
)</f>
        <v/>
      </c>
      <c r="AE14" s="13" t="str">
        <f>IF(
  AND($A14&lt;&gt;"",$N14="○"),
  (
    """"&amp;shortcut設定!$F$7&amp;""""&amp;
    " """&amp;$AF14&amp;""""&amp;
    " """&amp;$C14&amp;""""&amp;
    IF($D14="-"," """""," """&amp;$D14&amp;"""")&amp;
    IF($E14="-"," """""," """&amp;$E14&amp;"""")
  ),
  ""
)</f>
        <v/>
      </c>
      <c r="AF14" s="9" t="str">
        <f>IF(
  AND($A14&lt;&gt;"",$N14="○"),
  shortcut設定!$F$6&amp;"\"&amp;A14&amp;"（"&amp;B14&amp;"）.lnk",
  ""
)</f>
        <v/>
      </c>
      <c r="AG14" s="13" t="str">
        <f t="shared" si="3"/>
        <v/>
      </c>
      <c r="AH14" s="13" t="str">
        <f t="shared" si="4"/>
        <v/>
      </c>
      <c r="AI14" s="13" t="str">
        <f>IF(
  AND($A14&lt;&gt;"",$Q14&lt;&gt;"-",$Q14&lt;&gt;""),
  (
    """"&amp;shortcut設定!$F$7&amp;""""&amp;
    " """&amp;$Q14&amp;".lnk"""&amp;
    " """&amp;$C14&amp;""""&amp;
    IF($D14="-"," """""," """&amp;$D14&amp;"""")&amp;
    IF($E14="-"," """""," """&amp;$E14&amp;"""")
  ),
  ""
)</f>
        <v/>
      </c>
      <c r="AJ14" s="95" t="s">
        <v>183</v>
      </c>
    </row>
    <row r="15" spans="1:36">
      <c r="A15" s="9" t="s">
        <v>587</v>
      </c>
      <c r="B15" s="9" t="s">
        <v>747</v>
      </c>
      <c r="C15" s="9" t="s">
        <v>208</v>
      </c>
      <c r="D15" s="15" t="s">
        <v>40</v>
      </c>
      <c r="E15" s="26" t="s">
        <v>40</v>
      </c>
      <c r="F15" s="15" t="s">
        <v>156</v>
      </c>
      <c r="G15" s="15" t="s">
        <v>156</v>
      </c>
      <c r="H15" s="9" t="s">
        <v>69</v>
      </c>
      <c r="I15" s="15" t="s">
        <v>877</v>
      </c>
      <c r="J15" s="15" t="s">
        <v>66</v>
      </c>
      <c r="K15" s="15" t="s">
        <v>66</v>
      </c>
      <c r="L15" s="97" t="s">
        <v>66</v>
      </c>
      <c r="M15" s="98" t="s">
        <v>578</v>
      </c>
      <c r="N15" s="15" t="s">
        <v>66</v>
      </c>
      <c r="O15" s="26" t="s">
        <v>1323</v>
      </c>
      <c r="P15" s="164" t="s">
        <v>1323</v>
      </c>
      <c r="Q15" s="26" t="s">
        <v>980</v>
      </c>
      <c r="R15" s="9" t="str">
        <f t="shared" si="0"/>
        <v/>
      </c>
      <c r="S15" s="9" t="str">
        <f t="shared" si="1"/>
        <v/>
      </c>
      <c r="T15" s="13" t="str">
        <f ca="1">IF(
  AND($A15&lt;&gt;"",$I15="○"),
  (
    "mkdir """&amp;V15&amp;""" &amp; "
  )&amp;(
    """"&amp;shortcut設定!$F$7&amp;""""&amp;
    " """&amp;V15&amp;"\"&amp;$A15&amp;"（"&amp;$B15&amp;"）.lnk"""&amp;
    " """&amp;$C15&amp;""""&amp;
    IF($D15="-"," """""," """&amp;$D15&amp;"""")&amp;
    IF($E15="-"," """""," """&amp;$E15&amp;"""")
  ),
  ""
)</f>
        <v>mkdir "%USERPROFILE%\AppData\Roaming\Microsoft\Windows\Start Menu\Programs\121_Doc_Analyze" &amp; "C:\codes\vbs\command\CreateShortcutFile.vbs" "%USERPROFILE%\AppData\Roaming\Microsoft\Windows\Start Menu\Programs\121_Doc_Analyze\AiperDiffex（データ比較）.lnk" "C:\prg_exe\AiperDiffex\AiperDiffex.exe" "" ""</v>
      </c>
      <c r="U15" s="9" t="str">
        <f ca="1">IFERROR(
  VLOOKUP(
    $H15,
    shortcut設定!$F:$J,
    MATCH(
      "ProgramsIndex",
      shortcut設定!$F$12:$J$12,
      0
    ),
    FALSE
  ),
  ""
)</f>
        <v>121</v>
      </c>
      <c r="V15" s="13" t="str">
        <f ca="1">IF(
  AND($A15&lt;&gt;"",$I15="○"),
  shortcut設定!$F$4&amp;"\"&amp;U15&amp;"_"&amp;H15,
  ""
)</f>
        <v>%USERPROFILE%\AppData\Roaming\Microsoft\Windows\Start Menu\Programs\121_Doc_Analyze</v>
      </c>
      <c r="W15" s="13" t="str">
        <f>IF(
  AND($A15&lt;&gt;"",$J15&lt;&gt;"-",$J15&lt;&gt;""),
  (
    "mkdir """&amp;shortcut設定!$F$4&amp;"\"&amp;shortcut設定!$F$8&amp;""" &amp; "
  )&amp;(
    """"&amp;shortcut設定!$F$7&amp;""""&amp;
    " """&amp;$X15&amp;""""&amp;
    " """&amp;$C15&amp;""""&amp;
    IF($D15="-"," """""," """&amp;$D15&amp;"""")&amp;
    IF($E15="-"," """""," """&amp;$E15&amp;"""")
  ),
  ""
)</f>
        <v/>
      </c>
      <c r="X15" s="14" t="str">
        <f>IF(
  AND($A15&lt;&gt;"",$J15&lt;&gt;"-",$J15&lt;&gt;""),
  shortcut設定!$F$4&amp;"\"&amp;shortcut設定!$F$8&amp;"\"&amp;$J15&amp;"（"&amp;$B15&amp;"）.lnk",
  ""
)</f>
        <v/>
      </c>
      <c r="Y15" s="13" t="str">
        <f>IF(
  AND($A15&lt;&gt;"",$K15&lt;&gt;"-",$K15&lt;&gt;""),
  (
    "mkdir """&amp;shortcut設定!$F$4&amp;"\"&amp;shortcut設定!$F$9&amp;""" &amp; "
  )&amp;(
    """"&amp;shortcut設定!$F$7&amp;""""&amp;
    " """&amp;$Z15&amp;""""&amp;
    " """&amp;$C15&amp;""""&amp;
    IF($D15="-"," """""," """&amp;$D15&amp;"""")&amp;
    IF($E15="-"," """""," """&amp;$E15&amp;"""")&amp;
    IF($K15="-"," """""," """&amp;$K15&amp;"""")
  ),
  ""
)</f>
        <v/>
      </c>
      <c r="Z15" s="14" t="str">
        <f>IF(
  AND($A15&lt;&gt;"",$K15&lt;&gt;"-",$K15&lt;&gt;""),
  shortcut設定!$F$4&amp;"\"&amp;shortcut設定!$F$9&amp;"\"&amp;$A15&amp;"（"&amp;$B15&amp;"）.lnk",
  ""
)</f>
        <v/>
      </c>
      <c r="AA15" s="13" t="str">
        <f>IF(
  AND($A15&lt;&gt;"",$L15&lt;&gt;"-",$L15&lt;&gt;""),
  (
    """"&amp;shortcut設定!$F$7&amp;""""&amp;
    " """&amp;$AD15&amp;""""&amp;
    " """&amp;$C15&amp;""""&amp;
    IF($D15="-"," """""," """&amp;$D15&amp;"""")&amp;
    IF($E15="-"," """""," """&amp;$E15&amp;"""")
  ),
  ""
)</f>
        <v/>
      </c>
      <c r="AB15" s="9" t="str">
        <f ca="1">IFERROR(
  VLOOKUP(
    $H15,
    shortcut設定!$F:$J,
    MATCH(
      "ProgramsIndex",
      shortcut設定!$F$12:$J$12,
      0
    ),
    FALSE
  ),
  ""
)</f>
        <v>121</v>
      </c>
      <c r="AC15" s="20" t="str">
        <f t="shared" si="2"/>
        <v/>
      </c>
      <c r="AD15" s="13" t="str">
        <f>IF(
  AND($A15&lt;&gt;"",$L15="○"),
  shortcut設定!$F$5&amp;"\"&amp;AB15&amp;"_"&amp;A15&amp;"（"&amp;B15&amp;"）"&amp;AC15&amp;".lnk",
  ""
)</f>
        <v/>
      </c>
      <c r="AE15" s="13" t="str">
        <f>IF(
  AND($A15&lt;&gt;"",$N15="○"),
  (
    """"&amp;shortcut設定!$F$7&amp;""""&amp;
    " """&amp;$AF15&amp;""""&amp;
    " """&amp;$C15&amp;""""&amp;
    IF($D15="-"," """""," """&amp;$D15&amp;"""")&amp;
    IF($E15="-"," """""," """&amp;$E15&amp;"""")
  ),
  ""
)</f>
        <v/>
      </c>
      <c r="AF15" s="9" t="str">
        <f>IF(
  AND($A15&lt;&gt;"",$N15="○"),
  shortcut設定!$F$6&amp;"\"&amp;A15&amp;"（"&amp;B15&amp;"）.lnk",
  ""
)</f>
        <v/>
      </c>
      <c r="AG15" s="13" t="str">
        <f t="shared" si="3"/>
        <v/>
      </c>
      <c r="AH15" s="13" t="str">
        <f t="shared" si="4"/>
        <v/>
      </c>
      <c r="AI15" s="13" t="str">
        <f>IF(
  AND($A15&lt;&gt;"",$Q15&lt;&gt;"-",$Q15&lt;&gt;""),
  (
    """"&amp;shortcut設定!$F$7&amp;""""&amp;
    " """&amp;$Q15&amp;".lnk"""&amp;
    " """&amp;$C15&amp;""""&amp;
    IF($D15="-"," """""," """&amp;$D15&amp;"""")&amp;
    IF($E15="-"," """""," """&amp;$E15&amp;"""")
  ),
  ""
)</f>
        <v/>
      </c>
      <c r="AJ15" s="95" t="s">
        <v>183</v>
      </c>
    </row>
    <row r="16" spans="1:36">
      <c r="A16" s="9" t="s">
        <v>588</v>
      </c>
      <c r="B16" s="9" t="s">
        <v>748</v>
      </c>
      <c r="C16" s="9" t="s">
        <v>209</v>
      </c>
      <c r="D16" s="15" t="s">
        <v>40</v>
      </c>
      <c r="E16" s="26" t="str">
        <f>[1]!getdirpath(C16)</f>
        <v>C:\prg_exe\AiperEditex</v>
      </c>
      <c r="F16" s="15" t="s">
        <v>156</v>
      </c>
      <c r="G16" s="15" t="s">
        <v>156</v>
      </c>
      <c r="H16" s="9" t="s">
        <v>69</v>
      </c>
      <c r="I16" s="15" t="s">
        <v>877</v>
      </c>
      <c r="J16" s="15" t="s">
        <v>66</v>
      </c>
      <c r="K16" s="15" t="s">
        <v>66</v>
      </c>
      <c r="L16" s="97" t="s">
        <v>66</v>
      </c>
      <c r="M16" s="98" t="s">
        <v>578</v>
      </c>
      <c r="N16" s="15" t="s">
        <v>66</v>
      </c>
      <c r="O16" s="26" t="s">
        <v>1323</v>
      </c>
      <c r="P16" s="164" t="s">
        <v>1323</v>
      </c>
      <c r="Q16" s="26" t="s">
        <v>980</v>
      </c>
      <c r="R16" s="9" t="str">
        <f t="shared" si="0"/>
        <v/>
      </c>
      <c r="S16" s="9" t="str">
        <f t="shared" si="1"/>
        <v/>
      </c>
      <c r="T16" s="13" t="str">
        <f ca="1">IF(
  AND($A16&lt;&gt;"",$I16="○"),
  (
    "mkdir """&amp;V16&amp;""" &amp; "
  )&amp;(
    """"&amp;shortcut設定!$F$7&amp;""""&amp;
    " """&amp;V16&amp;"\"&amp;$A16&amp;"（"&amp;$B16&amp;"）.lnk"""&amp;
    " """&amp;$C16&amp;""""&amp;
    IF($D16="-"," """""," """&amp;$D16&amp;"""")&amp;
    IF($E16="-"," """""," """&amp;$E16&amp;"""")
  ),
  ""
)</f>
        <v>mkdir "%USERPROFILE%\AppData\Roaming\Microsoft\Windows\Start Menu\Programs\121_Doc_Analyze" &amp; "C:\codes\vbs\command\CreateShortcutFile.vbs" "%USERPROFILE%\AppData\Roaming\Microsoft\Windows\Start Menu\Programs\121_Doc_Analyze\AiperEditex（OfficeファイルGrep）.lnk" "C:\prg_exe\AiperEditex\AiperEditex.exe" "" "C:\prg_exe\AiperEditex"</v>
      </c>
      <c r="U16" s="9" t="str">
        <f ca="1">IFERROR(
  VLOOKUP(
    $H16,
    shortcut設定!$F:$J,
    MATCH(
      "ProgramsIndex",
      shortcut設定!$F$12:$J$12,
      0
    ),
    FALSE
  ),
  ""
)</f>
        <v>121</v>
      </c>
      <c r="V16" s="13" t="str">
        <f ca="1">IF(
  AND($A16&lt;&gt;"",$I16="○"),
  shortcut設定!$F$4&amp;"\"&amp;U16&amp;"_"&amp;H16,
  ""
)</f>
        <v>%USERPROFILE%\AppData\Roaming\Microsoft\Windows\Start Menu\Programs\121_Doc_Analyze</v>
      </c>
      <c r="W16" s="13" t="str">
        <f>IF(
  AND($A16&lt;&gt;"",$J16&lt;&gt;"-",$J16&lt;&gt;""),
  (
    "mkdir """&amp;shortcut設定!$F$4&amp;"\"&amp;shortcut設定!$F$8&amp;""" &amp; "
  )&amp;(
    """"&amp;shortcut設定!$F$7&amp;""""&amp;
    " """&amp;$X16&amp;""""&amp;
    " """&amp;$C16&amp;""""&amp;
    IF($D16="-"," """""," """&amp;$D16&amp;"""")&amp;
    IF($E16="-"," """""," """&amp;$E16&amp;"""")
  ),
  ""
)</f>
        <v/>
      </c>
      <c r="X16" s="14" t="str">
        <f>IF(
  AND($A16&lt;&gt;"",$J16&lt;&gt;"-",$J16&lt;&gt;""),
  shortcut設定!$F$4&amp;"\"&amp;shortcut設定!$F$8&amp;"\"&amp;$J16&amp;"（"&amp;$B16&amp;"）.lnk",
  ""
)</f>
        <v/>
      </c>
      <c r="Y16" s="13" t="str">
        <f>IF(
  AND($A16&lt;&gt;"",$K16&lt;&gt;"-",$K16&lt;&gt;""),
  (
    "mkdir """&amp;shortcut設定!$F$4&amp;"\"&amp;shortcut設定!$F$9&amp;""" &amp; "
  )&amp;(
    """"&amp;shortcut設定!$F$7&amp;""""&amp;
    " """&amp;$Z16&amp;""""&amp;
    " """&amp;$C16&amp;""""&amp;
    IF($D16="-"," """""," """&amp;$D16&amp;"""")&amp;
    IF($E16="-"," """""," """&amp;$E16&amp;"""")&amp;
    IF($K16="-"," """""," """&amp;$K16&amp;"""")
  ),
  ""
)</f>
        <v/>
      </c>
      <c r="Z16" s="14" t="str">
        <f>IF(
  AND($A16&lt;&gt;"",$K16&lt;&gt;"-",$K16&lt;&gt;""),
  shortcut設定!$F$4&amp;"\"&amp;shortcut設定!$F$9&amp;"\"&amp;$A16&amp;"（"&amp;$B16&amp;"）.lnk",
  ""
)</f>
        <v/>
      </c>
      <c r="AA16" s="13" t="str">
        <f>IF(
  AND($A16&lt;&gt;"",$L16&lt;&gt;"-",$L16&lt;&gt;""),
  (
    """"&amp;shortcut設定!$F$7&amp;""""&amp;
    " """&amp;$AD16&amp;""""&amp;
    " """&amp;$C16&amp;""""&amp;
    IF($D16="-"," """""," """&amp;$D16&amp;"""")&amp;
    IF($E16="-"," """""," """&amp;$E16&amp;"""")
  ),
  ""
)</f>
        <v/>
      </c>
      <c r="AB16" s="9" t="str">
        <f ca="1">IFERROR(
  VLOOKUP(
    $H16,
    shortcut設定!$F:$J,
    MATCH(
      "ProgramsIndex",
      shortcut設定!$F$12:$J$12,
      0
    ),
    FALSE
  ),
  ""
)</f>
        <v>121</v>
      </c>
      <c r="AC16" s="20" t="str">
        <f t="shared" si="2"/>
        <v/>
      </c>
      <c r="AD16" s="13" t="str">
        <f>IF(
  AND($A16&lt;&gt;"",$L16="○"),
  shortcut設定!$F$5&amp;"\"&amp;AB16&amp;"_"&amp;A16&amp;"（"&amp;B16&amp;"）"&amp;AC16&amp;".lnk",
  ""
)</f>
        <v/>
      </c>
      <c r="AE16" s="13" t="str">
        <f>IF(
  AND($A16&lt;&gt;"",$N16="○"),
  (
    """"&amp;shortcut設定!$F$7&amp;""""&amp;
    " """&amp;$AF16&amp;""""&amp;
    " """&amp;$C16&amp;""""&amp;
    IF($D16="-"," """""," """&amp;$D16&amp;"""")&amp;
    IF($E16="-"," """""," """&amp;$E16&amp;"""")
  ),
  ""
)</f>
        <v/>
      </c>
      <c r="AF16" s="9" t="str">
        <f>IF(
  AND($A16&lt;&gt;"",$N16="○"),
  shortcut設定!$F$6&amp;"\"&amp;A16&amp;"（"&amp;B16&amp;"）.lnk",
  ""
)</f>
        <v/>
      </c>
      <c r="AG16" s="13" t="str">
        <f t="shared" si="3"/>
        <v/>
      </c>
      <c r="AH16" s="13" t="str">
        <f t="shared" si="4"/>
        <v/>
      </c>
      <c r="AI16" s="13" t="str">
        <f>IF(
  AND($A16&lt;&gt;"",$Q16&lt;&gt;"-",$Q16&lt;&gt;""),
  (
    """"&amp;shortcut設定!$F$7&amp;""""&amp;
    " """&amp;$Q16&amp;".lnk"""&amp;
    " """&amp;$C16&amp;""""&amp;
    IF($D16="-"," """""," """&amp;$D16&amp;"""")&amp;
    IF($E16="-"," """""," """&amp;$E16&amp;"""")
  ),
  ""
)</f>
        <v/>
      </c>
      <c r="AJ16" s="95" t="s">
        <v>183</v>
      </c>
    </row>
    <row r="17" spans="1:36">
      <c r="A17" s="9" t="s">
        <v>589</v>
      </c>
      <c r="B17" s="9" t="s">
        <v>749</v>
      </c>
      <c r="C17" s="9" t="s">
        <v>210</v>
      </c>
      <c r="D17" s="15" t="s">
        <v>40</v>
      </c>
      <c r="E17" s="26" t="s">
        <v>40</v>
      </c>
      <c r="F17" s="15" t="s">
        <v>175</v>
      </c>
      <c r="G17" s="15" t="s">
        <v>156</v>
      </c>
      <c r="H17" s="9" t="s">
        <v>70</v>
      </c>
      <c r="I17" s="15" t="s">
        <v>877</v>
      </c>
      <c r="J17" s="15" t="s">
        <v>66</v>
      </c>
      <c r="K17" s="15" t="s">
        <v>66</v>
      </c>
      <c r="L17" s="97" t="s">
        <v>66</v>
      </c>
      <c r="M17" s="98" t="s">
        <v>578</v>
      </c>
      <c r="N17" s="15" t="s">
        <v>66</v>
      </c>
      <c r="O17" s="26" t="s">
        <v>1323</v>
      </c>
      <c r="P17" s="164" t="s">
        <v>1323</v>
      </c>
      <c r="Q17" s="26" t="s">
        <v>980</v>
      </c>
      <c r="R17" s="9" t="str">
        <f t="shared" si="0"/>
        <v/>
      </c>
      <c r="S17" s="9" t="str">
        <f t="shared" si="1"/>
        <v/>
      </c>
      <c r="T17" s="13" t="str">
        <f ca="1">IF(
  AND($A17&lt;&gt;"",$I17="○"),
  (
    "mkdir """&amp;V17&amp;""" &amp; "
  )&amp;(
    """"&amp;shortcut設定!$F$7&amp;""""&amp;
    " """&amp;V17&amp;"\"&amp;$A17&amp;"（"&amp;$B17&amp;"）.lnk"""&amp;
    " """&amp;$C17&amp;""""&amp;
    IF($D17="-"," """""," """&amp;$D17&amp;"""")&amp;
    IF($E17="-"," """""," """&amp;$E17&amp;"""")
  ),
  ""
)</f>
        <v>mkdir "%USERPROFILE%\AppData\Roaming\Microsoft\Windows\Start Menu\Programs\172_Utility_Other" &amp; "C:\codes\vbs\command\CreateShortcutFile.vbs" "%USERPROFILE%\AppData\Roaming\Microsoft\Windows\Start Menu\Programs\172_Utility_Other\AlarmReminder（アラーム）.lnk" "C:\prg_exe\AlarmReminder\ALMR.exe" "" ""</v>
      </c>
      <c r="U17" s="9" t="str">
        <f ca="1">IFERROR(
  VLOOKUP(
    $H17,
    shortcut設定!$F:$J,
    MATCH(
      "ProgramsIndex",
      shortcut設定!$F$12:$J$12,
      0
    ),
    FALSE
  ),
  ""
)</f>
        <v>172</v>
      </c>
      <c r="V17" s="13" t="str">
        <f ca="1">IF(
  AND($A17&lt;&gt;"",$I17="○"),
  shortcut設定!$F$4&amp;"\"&amp;U17&amp;"_"&amp;H17,
  ""
)</f>
        <v>%USERPROFILE%\AppData\Roaming\Microsoft\Windows\Start Menu\Programs\172_Utility_Other</v>
      </c>
      <c r="W17" s="13" t="str">
        <f>IF(
  AND($A17&lt;&gt;"",$J17&lt;&gt;"-",$J17&lt;&gt;""),
  (
    "mkdir """&amp;shortcut設定!$F$4&amp;"\"&amp;shortcut設定!$F$8&amp;""" &amp; "
  )&amp;(
    """"&amp;shortcut設定!$F$7&amp;""""&amp;
    " """&amp;$X17&amp;""""&amp;
    " """&amp;$C17&amp;""""&amp;
    IF($D17="-"," """""," """&amp;$D17&amp;"""")&amp;
    IF($E17="-"," """""," """&amp;$E17&amp;"""")
  ),
  ""
)</f>
        <v/>
      </c>
      <c r="X17" s="14" t="str">
        <f>IF(
  AND($A17&lt;&gt;"",$J17&lt;&gt;"-",$J17&lt;&gt;""),
  shortcut設定!$F$4&amp;"\"&amp;shortcut設定!$F$8&amp;"\"&amp;$J17&amp;"（"&amp;$B17&amp;"）.lnk",
  ""
)</f>
        <v/>
      </c>
      <c r="Y17" s="13" t="str">
        <f>IF(
  AND($A17&lt;&gt;"",$K17&lt;&gt;"-",$K17&lt;&gt;""),
  (
    "mkdir """&amp;shortcut設定!$F$4&amp;"\"&amp;shortcut設定!$F$9&amp;""" &amp; "
  )&amp;(
    """"&amp;shortcut設定!$F$7&amp;""""&amp;
    " """&amp;$Z17&amp;""""&amp;
    " """&amp;$C17&amp;""""&amp;
    IF($D17="-"," """""," """&amp;$D17&amp;"""")&amp;
    IF($E17="-"," """""," """&amp;$E17&amp;"""")&amp;
    IF($K17="-"," """""," """&amp;$K17&amp;"""")
  ),
  ""
)</f>
        <v/>
      </c>
      <c r="Z17" s="14" t="str">
        <f>IF(
  AND($A17&lt;&gt;"",$K17&lt;&gt;"-",$K17&lt;&gt;""),
  shortcut設定!$F$4&amp;"\"&amp;shortcut設定!$F$9&amp;"\"&amp;$A17&amp;"（"&amp;$B17&amp;"）.lnk",
  ""
)</f>
        <v/>
      </c>
      <c r="AA17" s="13" t="str">
        <f>IF(
  AND($A17&lt;&gt;"",$L17&lt;&gt;"-",$L17&lt;&gt;""),
  (
    """"&amp;shortcut設定!$F$7&amp;""""&amp;
    " """&amp;$AD17&amp;""""&amp;
    " """&amp;$C17&amp;""""&amp;
    IF($D17="-"," """""," """&amp;$D17&amp;"""")&amp;
    IF($E17="-"," """""," """&amp;$E17&amp;"""")
  ),
  ""
)</f>
        <v/>
      </c>
      <c r="AB17" s="9" t="str">
        <f ca="1">IFERROR(
  VLOOKUP(
    $H17,
    shortcut設定!$F:$J,
    MATCH(
      "ProgramsIndex",
      shortcut設定!$F$12:$J$12,
      0
    ),
    FALSE
  ),
  ""
)</f>
        <v>172</v>
      </c>
      <c r="AC17" s="20" t="str">
        <f t="shared" si="2"/>
        <v/>
      </c>
      <c r="AD17" s="13" t="str">
        <f>IF(
  AND($A17&lt;&gt;"",$L17="○"),
  shortcut設定!$F$5&amp;"\"&amp;AB17&amp;"_"&amp;A17&amp;"（"&amp;B17&amp;"）"&amp;AC17&amp;".lnk",
  ""
)</f>
        <v/>
      </c>
      <c r="AE17" s="13" t="str">
        <f>IF(
  AND($A17&lt;&gt;"",$N17="○"),
  (
    """"&amp;shortcut設定!$F$7&amp;""""&amp;
    " """&amp;$AF17&amp;""""&amp;
    " """&amp;$C17&amp;""""&amp;
    IF($D17="-"," """""," """&amp;$D17&amp;"""")&amp;
    IF($E17="-"," """""," """&amp;$E17&amp;"""")
  ),
  ""
)</f>
        <v/>
      </c>
      <c r="AF17" s="9" t="str">
        <f>IF(
  AND($A17&lt;&gt;"",$N17="○"),
  shortcut設定!$F$6&amp;"\"&amp;A17&amp;"（"&amp;B17&amp;"）.lnk",
  ""
)</f>
        <v/>
      </c>
      <c r="AG17" s="13" t="str">
        <f t="shared" si="3"/>
        <v/>
      </c>
      <c r="AH17" s="13" t="str">
        <f t="shared" si="4"/>
        <v/>
      </c>
      <c r="AI17" s="13" t="str">
        <f>IF(
  AND($A17&lt;&gt;"",$Q17&lt;&gt;"-",$Q17&lt;&gt;""),
  (
    """"&amp;shortcut設定!$F$7&amp;""""&amp;
    " """&amp;$Q17&amp;".lnk"""&amp;
    " """&amp;$C17&amp;""""&amp;
    IF($D17="-"," """""," """&amp;$D17&amp;"""")&amp;
    IF($E17="-"," """""," """&amp;$E17&amp;"""")
  ),
  ""
)</f>
        <v/>
      </c>
      <c r="AJ17" s="95" t="s">
        <v>183</v>
      </c>
    </row>
    <row r="18" spans="1:36">
      <c r="A18" s="9" t="s">
        <v>590</v>
      </c>
      <c r="B18" s="9" t="s">
        <v>750</v>
      </c>
      <c r="C18" s="9" t="s">
        <v>203</v>
      </c>
      <c r="D18" s="15" t="s">
        <v>40</v>
      </c>
      <c r="E18" s="26" t="s">
        <v>40</v>
      </c>
      <c r="F18" s="15" t="s">
        <v>156</v>
      </c>
      <c r="G18" s="15" t="s">
        <v>156</v>
      </c>
      <c r="H18" s="9" t="s">
        <v>71</v>
      </c>
      <c r="I18" s="15" t="s">
        <v>877</v>
      </c>
      <c r="J18" s="15" t="s">
        <v>66</v>
      </c>
      <c r="K18" s="15" t="s">
        <v>66</v>
      </c>
      <c r="L18" s="97" t="s">
        <v>66</v>
      </c>
      <c r="M18" s="98" t="s">
        <v>578</v>
      </c>
      <c r="N18" s="15" t="s">
        <v>66</v>
      </c>
      <c r="O18" s="26" t="s">
        <v>1323</v>
      </c>
      <c r="P18" s="164" t="s">
        <v>1323</v>
      </c>
      <c r="Q18" s="26" t="s">
        <v>980</v>
      </c>
      <c r="R18" s="9" t="str">
        <f t="shared" si="0"/>
        <v/>
      </c>
      <c r="S18" s="9" t="str">
        <f t="shared" si="1"/>
        <v/>
      </c>
      <c r="T18" s="13" t="str">
        <f ca="1">IF(
  AND($A18&lt;&gt;"",$I18="○"),
  (
    "mkdir """&amp;V18&amp;""" &amp; "
  )&amp;(
    """"&amp;shortcut設定!$F$7&amp;""""&amp;
    " """&amp;V18&amp;"\"&amp;$A18&amp;"（"&amp;$B18&amp;"）.lnk"""&amp;
    " """&amp;$C18&amp;""""&amp;
    IF($D18="-"," """""," """&amp;$D18&amp;"""")&amp;
    IF($E18="-"," """""," """&amp;$E18&amp;"""")
  ),
  ""
)</f>
        <v>mkdir "%USERPROFILE%\AppData\Roaming\Microsoft\Windows\Start Menu\Programs\161_Network_Global" &amp; "C:\codes\vbs\command\CreateShortcutFile.vbs" "%USERPROFILE%\AppData\Roaming\Microsoft\Windows\Start Menu\Programs\161_Network_Global\Ancia（ブラウザ）.lnk" "C:\prg_exe\Ancia\Ancia.exe" "" ""</v>
      </c>
      <c r="U18" s="9" t="str">
        <f ca="1">IFERROR(
  VLOOKUP(
    $H18,
    shortcut設定!$F:$J,
    MATCH(
      "ProgramsIndex",
      shortcut設定!$F$12:$J$12,
      0
    ),
    FALSE
  ),
  ""
)</f>
        <v>161</v>
      </c>
      <c r="V18" s="13" t="str">
        <f ca="1">IF(
  AND($A18&lt;&gt;"",$I18="○"),
  shortcut設定!$F$4&amp;"\"&amp;U18&amp;"_"&amp;H18,
  ""
)</f>
        <v>%USERPROFILE%\AppData\Roaming\Microsoft\Windows\Start Menu\Programs\161_Network_Global</v>
      </c>
      <c r="W18" s="13" t="str">
        <f>IF(
  AND($A18&lt;&gt;"",$J18&lt;&gt;"-",$J18&lt;&gt;""),
  (
    "mkdir """&amp;shortcut設定!$F$4&amp;"\"&amp;shortcut設定!$F$8&amp;""" &amp; "
  )&amp;(
    """"&amp;shortcut設定!$F$7&amp;""""&amp;
    " """&amp;$X18&amp;""""&amp;
    " """&amp;$C18&amp;""""&amp;
    IF($D18="-"," """""," """&amp;$D18&amp;"""")&amp;
    IF($E18="-"," """""," """&amp;$E18&amp;"""")
  ),
  ""
)</f>
        <v/>
      </c>
      <c r="X18" s="14" t="str">
        <f>IF(
  AND($A18&lt;&gt;"",$J18&lt;&gt;"-",$J18&lt;&gt;""),
  shortcut設定!$F$4&amp;"\"&amp;shortcut設定!$F$8&amp;"\"&amp;$J18&amp;"（"&amp;$B18&amp;"）.lnk",
  ""
)</f>
        <v/>
      </c>
      <c r="Y18" s="13" t="str">
        <f>IF(
  AND($A18&lt;&gt;"",$K18&lt;&gt;"-",$K18&lt;&gt;""),
  (
    "mkdir """&amp;shortcut設定!$F$4&amp;"\"&amp;shortcut設定!$F$9&amp;""" &amp; "
  )&amp;(
    """"&amp;shortcut設定!$F$7&amp;""""&amp;
    " """&amp;$Z18&amp;""""&amp;
    " """&amp;$C18&amp;""""&amp;
    IF($D18="-"," """""," """&amp;$D18&amp;"""")&amp;
    IF($E18="-"," """""," """&amp;$E18&amp;"""")&amp;
    IF($K18="-"," """""," """&amp;$K18&amp;"""")
  ),
  ""
)</f>
        <v/>
      </c>
      <c r="Z18" s="14" t="str">
        <f>IF(
  AND($A18&lt;&gt;"",$K18&lt;&gt;"-",$K18&lt;&gt;""),
  shortcut設定!$F$4&amp;"\"&amp;shortcut設定!$F$9&amp;"\"&amp;$A18&amp;"（"&amp;$B18&amp;"）.lnk",
  ""
)</f>
        <v/>
      </c>
      <c r="AA18" s="13" t="str">
        <f>IF(
  AND($A18&lt;&gt;"",$L18&lt;&gt;"-",$L18&lt;&gt;""),
  (
    """"&amp;shortcut設定!$F$7&amp;""""&amp;
    " """&amp;$AD18&amp;""""&amp;
    " """&amp;$C18&amp;""""&amp;
    IF($D18="-"," """""," """&amp;$D18&amp;"""")&amp;
    IF($E18="-"," """""," """&amp;$E18&amp;"""")
  ),
  ""
)</f>
        <v/>
      </c>
      <c r="AB18" s="9" t="str">
        <f ca="1">IFERROR(
  VLOOKUP(
    $H18,
    shortcut設定!$F:$J,
    MATCH(
      "ProgramsIndex",
      shortcut設定!$F$12:$J$12,
      0
    ),
    FALSE
  ),
  ""
)</f>
        <v>161</v>
      </c>
      <c r="AC18" s="20" t="str">
        <f t="shared" si="2"/>
        <v/>
      </c>
      <c r="AD18" s="13" t="str">
        <f>IF(
  AND($A18&lt;&gt;"",$L18="○"),
  shortcut設定!$F$5&amp;"\"&amp;AB18&amp;"_"&amp;A18&amp;"（"&amp;B18&amp;"）"&amp;AC18&amp;".lnk",
  ""
)</f>
        <v/>
      </c>
      <c r="AE18" s="13" t="str">
        <f>IF(
  AND($A18&lt;&gt;"",$N18="○"),
  (
    """"&amp;shortcut設定!$F$7&amp;""""&amp;
    " """&amp;$AF18&amp;""""&amp;
    " """&amp;$C18&amp;""""&amp;
    IF($D18="-"," """""," """&amp;$D18&amp;"""")&amp;
    IF($E18="-"," """""," """&amp;$E18&amp;"""")
  ),
  ""
)</f>
        <v/>
      </c>
      <c r="AF18" s="9" t="str">
        <f>IF(
  AND($A18&lt;&gt;"",$N18="○"),
  shortcut設定!$F$6&amp;"\"&amp;A18&amp;"（"&amp;B18&amp;"）.lnk",
  ""
)</f>
        <v/>
      </c>
      <c r="AG18" s="13" t="str">
        <f t="shared" si="3"/>
        <v/>
      </c>
      <c r="AH18" s="13" t="str">
        <f t="shared" si="4"/>
        <v/>
      </c>
      <c r="AI18" s="13" t="str">
        <f>IF(
  AND($A18&lt;&gt;"",$Q18&lt;&gt;"-",$Q18&lt;&gt;""),
  (
    """"&amp;shortcut設定!$F$7&amp;""""&amp;
    " """&amp;$Q18&amp;".lnk"""&amp;
    " """&amp;$C18&amp;""""&amp;
    IF($D18="-"," """""," """&amp;$D18&amp;"""")&amp;
    IF($E18="-"," """""," """&amp;$E18&amp;"""")
  ),
  ""
)</f>
        <v/>
      </c>
      <c r="AJ18" s="95" t="s">
        <v>183</v>
      </c>
    </row>
    <row r="19" spans="1:36">
      <c r="A19" s="9" t="s">
        <v>72</v>
      </c>
      <c r="B19" s="9" t="s">
        <v>751</v>
      </c>
      <c r="C19" s="9" t="s">
        <v>211</v>
      </c>
      <c r="D19" s="15" t="s">
        <v>40</v>
      </c>
      <c r="E19" s="26" t="s">
        <v>40</v>
      </c>
      <c r="F19" s="15" t="s">
        <v>175</v>
      </c>
      <c r="G19" s="15" t="s">
        <v>156</v>
      </c>
      <c r="H19" s="9" t="s">
        <v>73</v>
      </c>
      <c r="I19" s="15" t="s">
        <v>877</v>
      </c>
      <c r="J19" s="15" t="s">
        <v>66</v>
      </c>
      <c r="K19" s="15" t="s">
        <v>66</v>
      </c>
      <c r="L19" s="97" t="s">
        <v>66</v>
      </c>
      <c r="M19" s="98" t="s">
        <v>578</v>
      </c>
      <c r="N19" s="15" t="s">
        <v>66</v>
      </c>
      <c r="O19" s="26" t="s">
        <v>1323</v>
      </c>
      <c r="P19" s="164" t="s">
        <v>1323</v>
      </c>
      <c r="Q19" s="26" t="s">
        <v>980</v>
      </c>
      <c r="R19" s="9" t="str">
        <f t="shared" si="0"/>
        <v/>
      </c>
      <c r="S19" s="9" t="str">
        <f t="shared" si="1"/>
        <v/>
      </c>
      <c r="T19" s="13" t="str">
        <f ca="1">IF(
  AND($A19&lt;&gt;"",$I19="○"),
  (
    "mkdir """&amp;V19&amp;""" &amp; "
  )&amp;(
    """"&amp;shortcut設定!$F$7&amp;""""&amp;
    " """&amp;V19&amp;"\"&amp;$A19&amp;"（"&amp;$B19&amp;"）.lnk"""&amp;
    " """&amp;$C19&amp;""""&amp;
    IF($D19="-"," """""," """&amp;$D19&amp;"""")&amp;
    IF($E19="-"," """""," """&amp;$E19&amp;"""")
  ),
  ""
)</f>
        <v>mkdir "%USERPROFILE%\AppData\Roaming\Microsoft\Windows\Start Menu\Programs\134_Music_Edit" &amp; "C:\codes\vbs\command\CreateShortcutFile.vbs" "%USERPROFILE%\AppData\Roaming\Microsoft\Windows\Start Menu\Programs\134_Music_Edit\Audacity（音声波形編集）.lnk" "C:\prg_exe\Audacity\audacity.exe" "" ""</v>
      </c>
      <c r="U19" s="9" t="str">
        <f ca="1">IFERROR(
  VLOOKUP(
    $H19,
    shortcut設定!$F:$J,
    MATCH(
      "ProgramsIndex",
      shortcut設定!$F$12:$J$12,
      0
    ),
    FALSE
  ),
  ""
)</f>
        <v>134</v>
      </c>
      <c r="V19" s="13" t="str">
        <f ca="1">IF(
  AND($A19&lt;&gt;"",$I19="○"),
  shortcut設定!$F$4&amp;"\"&amp;U19&amp;"_"&amp;H19,
  ""
)</f>
        <v>%USERPROFILE%\AppData\Roaming\Microsoft\Windows\Start Menu\Programs\134_Music_Edit</v>
      </c>
      <c r="W19" s="13" t="str">
        <f>IF(
  AND($A19&lt;&gt;"",$J19&lt;&gt;"-",$J19&lt;&gt;""),
  (
    "mkdir """&amp;shortcut設定!$F$4&amp;"\"&amp;shortcut設定!$F$8&amp;""" &amp; "
  )&amp;(
    """"&amp;shortcut設定!$F$7&amp;""""&amp;
    " """&amp;$X19&amp;""""&amp;
    " """&amp;$C19&amp;""""&amp;
    IF($D19="-"," """""," """&amp;$D19&amp;"""")&amp;
    IF($E19="-"," """""," """&amp;$E19&amp;"""")
  ),
  ""
)</f>
        <v/>
      </c>
      <c r="X19" s="14" t="str">
        <f>IF(
  AND($A19&lt;&gt;"",$J19&lt;&gt;"-",$J19&lt;&gt;""),
  shortcut設定!$F$4&amp;"\"&amp;shortcut設定!$F$8&amp;"\"&amp;$J19&amp;"（"&amp;$B19&amp;"）.lnk",
  ""
)</f>
        <v/>
      </c>
      <c r="Y19" s="13" t="str">
        <f>IF(
  AND($A19&lt;&gt;"",$K19&lt;&gt;"-",$K19&lt;&gt;""),
  (
    "mkdir """&amp;shortcut設定!$F$4&amp;"\"&amp;shortcut設定!$F$9&amp;""" &amp; "
  )&amp;(
    """"&amp;shortcut設定!$F$7&amp;""""&amp;
    " """&amp;$Z19&amp;""""&amp;
    " """&amp;$C19&amp;""""&amp;
    IF($D19="-"," """""," """&amp;$D19&amp;"""")&amp;
    IF($E19="-"," """""," """&amp;$E19&amp;"""")&amp;
    IF($K19="-"," """""," """&amp;$K19&amp;"""")
  ),
  ""
)</f>
        <v/>
      </c>
      <c r="Z19" s="14" t="str">
        <f>IF(
  AND($A19&lt;&gt;"",$K19&lt;&gt;"-",$K19&lt;&gt;""),
  shortcut設定!$F$4&amp;"\"&amp;shortcut設定!$F$9&amp;"\"&amp;$A19&amp;"（"&amp;$B19&amp;"）.lnk",
  ""
)</f>
        <v/>
      </c>
      <c r="AA19" s="13" t="str">
        <f>IF(
  AND($A19&lt;&gt;"",$L19&lt;&gt;"-",$L19&lt;&gt;""),
  (
    """"&amp;shortcut設定!$F$7&amp;""""&amp;
    " """&amp;$AD19&amp;""""&amp;
    " """&amp;$C19&amp;""""&amp;
    IF($D19="-"," """""," """&amp;$D19&amp;"""")&amp;
    IF($E19="-"," """""," """&amp;$E19&amp;"""")
  ),
  ""
)</f>
        <v/>
      </c>
      <c r="AB19" s="9" t="str">
        <f ca="1">IFERROR(
  VLOOKUP(
    $H19,
    shortcut設定!$F:$J,
    MATCH(
      "ProgramsIndex",
      shortcut設定!$F$12:$J$12,
      0
    ),
    FALSE
  ),
  ""
)</f>
        <v>134</v>
      </c>
      <c r="AC19" s="20" t="str">
        <f t="shared" si="2"/>
        <v/>
      </c>
      <c r="AD19" s="13" t="str">
        <f>IF(
  AND($A19&lt;&gt;"",$L19="○"),
  shortcut設定!$F$5&amp;"\"&amp;AB19&amp;"_"&amp;A19&amp;"（"&amp;B19&amp;"）"&amp;AC19&amp;".lnk",
  ""
)</f>
        <v/>
      </c>
      <c r="AE19" s="13" t="str">
        <f>IF(
  AND($A19&lt;&gt;"",$N19="○"),
  (
    """"&amp;shortcut設定!$F$7&amp;""""&amp;
    " """&amp;$AF19&amp;""""&amp;
    " """&amp;$C19&amp;""""&amp;
    IF($D19="-"," """""," """&amp;$D19&amp;"""")&amp;
    IF($E19="-"," """""," """&amp;$E19&amp;"""")
  ),
  ""
)</f>
        <v/>
      </c>
      <c r="AF19" s="9" t="str">
        <f>IF(
  AND($A19&lt;&gt;"",$N19="○"),
  shortcut設定!$F$6&amp;"\"&amp;A19&amp;"（"&amp;B19&amp;"）.lnk",
  ""
)</f>
        <v/>
      </c>
      <c r="AG19" s="13" t="str">
        <f t="shared" si="3"/>
        <v/>
      </c>
      <c r="AH19" s="13" t="str">
        <f t="shared" si="4"/>
        <v/>
      </c>
      <c r="AI19" s="13" t="str">
        <f>IF(
  AND($A19&lt;&gt;"",$Q19&lt;&gt;"-",$Q19&lt;&gt;""),
  (
    """"&amp;shortcut設定!$F$7&amp;""""&amp;
    " """&amp;$Q19&amp;".lnk"""&amp;
    " """&amp;$C19&amp;""""&amp;
    IF($D19="-"," """""," """&amp;$D19&amp;"""")&amp;
    IF($E19="-"," """""," """&amp;$E19&amp;"""")
  ),
  ""
)</f>
        <v/>
      </c>
      <c r="AJ19" s="95" t="s">
        <v>183</v>
      </c>
    </row>
    <row r="20" spans="1:36">
      <c r="A20" s="9" t="s">
        <v>591</v>
      </c>
      <c r="B20" s="9" t="s">
        <v>752</v>
      </c>
      <c r="C20" s="9" t="s">
        <v>212</v>
      </c>
      <c r="D20" s="15" t="s">
        <v>40</v>
      </c>
      <c r="E20" s="26" t="s">
        <v>40</v>
      </c>
      <c r="F20" s="15" t="s">
        <v>175</v>
      </c>
      <c r="G20" s="15" t="s">
        <v>175</v>
      </c>
      <c r="H20" s="9" t="s">
        <v>70</v>
      </c>
      <c r="I20" s="15" t="s">
        <v>877</v>
      </c>
      <c r="J20" s="15" t="s">
        <v>66</v>
      </c>
      <c r="K20" s="15" t="s">
        <v>66</v>
      </c>
      <c r="L20" s="97" t="s">
        <v>66</v>
      </c>
      <c r="M20" s="98" t="s">
        <v>578</v>
      </c>
      <c r="N20" s="15" t="s">
        <v>66</v>
      </c>
      <c r="O20" s="26" t="s">
        <v>1323</v>
      </c>
      <c r="P20" s="164" t="s">
        <v>1323</v>
      </c>
      <c r="Q20" s="26" t="s">
        <v>980</v>
      </c>
      <c r="R20" s="9" t="str">
        <f t="shared" si="0"/>
        <v/>
      </c>
      <c r="S20" s="9" t="str">
        <f t="shared" si="1"/>
        <v/>
      </c>
      <c r="T20" s="13" t="str">
        <f ca="1">IF(
  AND($A20&lt;&gt;"",$I20="○"),
  (
    "mkdir """&amp;V20&amp;""" &amp; "
  )&amp;(
    """"&amp;shortcut設定!$F$7&amp;""""&amp;
    " """&amp;V20&amp;"\"&amp;$A20&amp;"（"&amp;$B20&amp;"）.lnk"""&amp;
    " """&amp;$C20&amp;""""&amp;
    IF($D20="-"," """""," """&amp;$D20&amp;"""")&amp;
    IF($E20="-"," """""," """&amp;$E20&amp;"""")
  ),
  ""
)</f>
        <v>mkdir "%USERPROFILE%\AppData\Roaming\Microsoft\Windows\Start Menu\Programs\172_Utility_Other" &amp; "C:\codes\vbs\command\CreateShortcutFile.vbs" "%USERPROFILE%\AppData\Roaming\Microsoft\Windows\Start Menu\Programs\172_Utility_Other\AutoHotkey（ランチャ）.lnk" "C:\prg_exe\AutoHotkey\AutoHotkeyU64.exe" "" ""</v>
      </c>
      <c r="U20" s="9" t="str">
        <f ca="1">IFERROR(
  VLOOKUP(
    $H20,
    shortcut設定!$F:$J,
    MATCH(
      "ProgramsIndex",
      shortcut設定!$F$12:$J$12,
      0
    ),
    FALSE
  ),
  ""
)</f>
        <v>172</v>
      </c>
      <c r="V20" s="13" t="str">
        <f ca="1">IF(
  AND($A20&lt;&gt;"",$I20="○"),
  shortcut設定!$F$4&amp;"\"&amp;U20&amp;"_"&amp;H20,
  ""
)</f>
        <v>%USERPROFILE%\AppData\Roaming\Microsoft\Windows\Start Menu\Programs\172_Utility_Other</v>
      </c>
      <c r="W20" s="13" t="str">
        <f>IF(
  AND($A20&lt;&gt;"",$J20&lt;&gt;"-",$J20&lt;&gt;""),
  (
    "mkdir """&amp;shortcut設定!$F$4&amp;"\"&amp;shortcut設定!$F$8&amp;""" &amp; "
  )&amp;(
    """"&amp;shortcut設定!$F$7&amp;""""&amp;
    " """&amp;$X20&amp;""""&amp;
    " """&amp;$C20&amp;""""&amp;
    IF($D20="-"," """""," """&amp;$D20&amp;"""")&amp;
    IF($E20="-"," """""," """&amp;$E20&amp;"""")
  ),
  ""
)</f>
        <v/>
      </c>
      <c r="X20" s="14" t="str">
        <f>IF(
  AND($A20&lt;&gt;"",$J20&lt;&gt;"-",$J20&lt;&gt;""),
  shortcut設定!$F$4&amp;"\"&amp;shortcut設定!$F$8&amp;"\"&amp;$J20&amp;"（"&amp;$B20&amp;"）.lnk",
  ""
)</f>
        <v/>
      </c>
      <c r="Y20" s="13" t="str">
        <f>IF(
  AND($A20&lt;&gt;"",$K20&lt;&gt;"-",$K20&lt;&gt;""),
  (
    "mkdir """&amp;shortcut設定!$F$4&amp;"\"&amp;shortcut設定!$F$9&amp;""" &amp; "
  )&amp;(
    """"&amp;shortcut設定!$F$7&amp;""""&amp;
    " """&amp;$Z20&amp;""""&amp;
    " """&amp;$C20&amp;""""&amp;
    IF($D20="-"," """""," """&amp;$D20&amp;"""")&amp;
    IF($E20="-"," """""," """&amp;$E20&amp;"""")&amp;
    IF($K20="-"," """""," """&amp;$K20&amp;"""")
  ),
  ""
)</f>
        <v/>
      </c>
      <c r="Z20" s="14" t="str">
        <f>IF(
  AND($A20&lt;&gt;"",$K20&lt;&gt;"-",$K20&lt;&gt;""),
  shortcut設定!$F$4&amp;"\"&amp;shortcut設定!$F$9&amp;"\"&amp;$A20&amp;"（"&amp;$B20&amp;"）.lnk",
  ""
)</f>
        <v/>
      </c>
      <c r="AA20" s="13" t="str">
        <f>IF(
  AND($A20&lt;&gt;"",$L20&lt;&gt;"-",$L20&lt;&gt;""),
  (
    """"&amp;shortcut設定!$F$7&amp;""""&amp;
    " """&amp;$AD20&amp;""""&amp;
    " """&amp;$C20&amp;""""&amp;
    IF($D20="-"," """""," """&amp;$D20&amp;"""")&amp;
    IF($E20="-"," """""," """&amp;$E20&amp;"""")
  ),
  ""
)</f>
        <v/>
      </c>
      <c r="AB20" s="9" t="str">
        <f ca="1">IFERROR(
  VLOOKUP(
    $H20,
    shortcut設定!$F:$J,
    MATCH(
      "ProgramsIndex",
      shortcut設定!$F$12:$J$12,
      0
    ),
    FALSE
  ),
  ""
)</f>
        <v>172</v>
      </c>
      <c r="AC20" s="20" t="str">
        <f t="shared" si="2"/>
        <v/>
      </c>
      <c r="AD20" s="13" t="str">
        <f>IF(
  AND($A20&lt;&gt;"",$L20="○"),
  shortcut設定!$F$5&amp;"\"&amp;AB20&amp;"_"&amp;A20&amp;"（"&amp;B20&amp;"）"&amp;AC20&amp;".lnk",
  ""
)</f>
        <v/>
      </c>
      <c r="AE20" s="13" t="str">
        <f>IF(
  AND($A20&lt;&gt;"",$N20="○"),
  (
    """"&amp;shortcut設定!$F$7&amp;""""&amp;
    " """&amp;$AF20&amp;""""&amp;
    " """&amp;$C20&amp;""""&amp;
    IF($D20="-"," """""," """&amp;$D20&amp;"""")&amp;
    IF($E20="-"," """""," """&amp;$E20&amp;"""")
  ),
  ""
)</f>
        <v/>
      </c>
      <c r="AF20" s="9" t="str">
        <f>IF(
  AND($A20&lt;&gt;"",$N20="○"),
  shortcut設定!$F$6&amp;"\"&amp;A20&amp;"（"&amp;B20&amp;"）.lnk",
  ""
)</f>
        <v/>
      </c>
      <c r="AG20" s="13" t="str">
        <f t="shared" si="3"/>
        <v/>
      </c>
      <c r="AH20" s="13" t="str">
        <f t="shared" si="4"/>
        <v/>
      </c>
      <c r="AI20" s="13" t="str">
        <f>IF(
  AND($A20&lt;&gt;"",$Q20&lt;&gt;"-",$Q20&lt;&gt;""),
  (
    """"&amp;shortcut設定!$F$7&amp;""""&amp;
    " """&amp;$Q20&amp;".lnk"""&amp;
    " """&amp;$C20&amp;""""&amp;
    IF($D20="-"," """""," """&amp;$D20&amp;"""")&amp;
    IF($E20="-"," """""," """&amp;$E20&amp;"""")
  ),
  ""
)</f>
        <v/>
      </c>
      <c r="AJ20" s="95" t="s">
        <v>183</v>
      </c>
    </row>
    <row r="21" spans="1:36">
      <c r="A21" s="9" t="s">
        <v>592</v>
      </c>
      <c r="B21" s="9" t="s">
        <v>752</v>
      </c>
      <c r="C21" s="9" t="s">
        <v>213</v>
      </c>
      <c r="D21" s="15" t="s">
        <v>40</v>
      </c>
      <c r="E21" s="26" t="s">
        <v>40</v>
      </c>
      <c r="F21" s="15" t="s">
        <v>156</v>
      </c>
      <c r="G21" s="15" t="s">
        <v>156</v>
      </c>
      <c r="H21" s="9" t="s">
        <v>70</v>
      </c>
      <c r="I21" s="15" t="s">
        <v>877</v>
      </c>
      <c r="J21" s="15" t="s">
        <v>66</v>
      </c>
      <c r="K21" s="15" t="s">
        <v>66</v>
      </c>
      <c r="L21" s="97" t="s">
        <v>66</v>
      </c>
      <c r="M21" s="98" t="s">
        <v>578</v>
      </c>
      <c r="N21" s="15" t="s">
        <v>66</v>
      </c>
      <c r="O21" s="26" t="s">
        <v>1323</v>
      </c>
      <c r="P21" s="164" t="s">
        <v>1323</v>
      </c>
      <c r="Q21" s="26" t="s">
        <v>980</v>
      </c>
      <c r="R21" s="9" t="str">
        <f t="shared" si="0"/>
        <v/>
      </c>
      <c r="S21" s="9" t="str">
        <f t="shared" si="1"/>
        <v/>
      </c>
      <c r="T21" s="13" t="str">
        <f ca="1">IF(
  AND($A21&lt;&gt;"",$I21="○"),
  (
    "mkdir """&amp;V21&amp;""" &amp; "
  )&amp;(
    """"&amp;shortcut設定!$F$7&amp;""""&amp;
    " """&amp;V21&amp;"\"&amp;$A21&amp;"（"&amp;$B21&amp;"）.lnk"""&amp;
    " """&amp;$C21&amp;""""&amp;
    IF($D21="-"," """""," """&amp;$D21&amp;"""")&amp;
    IF($E21="-"," """""," """&amp;$E21&amp;"""")
  ),
  ""
)</f>
        <v>mkdir "%USERPROFILE%\AppData\Roaming\Microsoft\Windows\Start Menu\Programs\172_Utility_Other" &amp; "C:\codes\vbs\command\CreateShortcutFile.vbs" "%USERPROFILE%\AppData\Roaming\Microsoft\Windows\Start Menu\Programs\172_Utility_Other\AutoHotkey2（ランチャ）.lnk" "C:\prg_exe\AutoHotkey2\AutoHotkey64.exe" "" ""</v>
      </c>
      <c r="U21" s="9" t="str">
        <f ca="1">IFERROR(
  VLOOKUP(
    $H21,
    shortcut設定!$F:$J,
    MATCH(
      "ProgramsIndex",
      shortcut設定!$F$12:$J$12,
      0
    ),
    FALSE
  ),
  ""
)</f>
        <v>172</v>
      </c>
      <c r="V21" s="13" t="str">
        <f ca="1">IF(
  AND($A21&lt;&gt;"",$I21="○"),
  shortcut設定!$F$4&amp;"\"&amp;U21&amp;"_"&amp;H21,
  ""
)</f>
        <v>%USERPROFILE%\AppData\Roaming\Microsoft\Windows\Start Menu\Programs\172_Utility_Other</v>
      </c>
      <c r="W21" s="13" t="str">
        <f>IF(
  AND($A21&lt;&gt;"",$J21&lt;&gt;"-",$J21&lt;&gt;""),
  (
    "mkdir """&amp;shortcut設定!$F$4&amp;"\"&amp;shortcut設定!$F$8&amp;""" &amp; "
  )&amp;(
    """"&amp;shortcut設定!$F$7&amp;""""&amp;
    " """&amp;$X21&amp;""""&amp;
    " """&amp;$C21&amp;""""&amp;
    IF($D21="-"," """""," """&amp;$D21&amp;"""")&amp;
    IF($E21="-"," """""," """&amp;$E21&amp;"""")
  ),
  ""
)</f>
        <v/>
      </c>
      <c r="X21" s="14" t="str">
        <f>IF(
  AND($A21&lt;&gt;"",$J21&lt;&gt;"-",$J21&lt;&gt;""),
  shortcut設定!$F$4&amp;"\"&amp;shortcut設定!$F$8&amp;"\"&amp;$J21&amp;"（"&amp;$B21&amp;"）.lnk",
  ""
)</f>
        <v/>
      </c>
      <c r="Y21" s="13" t="str">
        <f>IF(
  AND($A21&lt;&gt;"",$K21&lt;&gt;"-",$K21&lt;&gt;""),
  (
    "mkdir """&amp;shortcut設定!$F$4&amp;"\"&amp;shortcut設定!$F$9&amp;""" &amp; "
  )&amp;(
    """"&amp;shortcut設定!$F$7&amp;""""&amp;
    " """&amp;$Z21&amp;""""&amp;
    " """&amp;$C21&amp;""""&amp;
    IF($D21="-"," """""," """&amp;$D21&amp;"""")&amp;
    IF($E21="-"," """""," """&amp;$E21&amp;"""")&amp;
    IF($K21="-"," """""," """&amp;$K21&amp;"""")
  ),
  ""
)</f>
        <v/>
      </c>
      <c r="Z21" s="14" t="str">
        <f>IF(
  AND($A21&lt;&gt;"",$K21&lt;&gt;"-",$K21&lt;&gt;""),
  shortcut設定!$F$4&amp;"\"&amp;shortcut設定!$F$9&amp;"\"&amp;$A21&amp;"（"&amp;$B21&amp;"）.lnk",
  ""
)</f>
        <v/>
      </c>
      <c r="AA21" s="13" t="str">
        <f>IF(
  AND($A21&lt;&gt;"",$L21&lt;&gt;"-",$L21&lt;&gt;""),
  (
    """"&amp;shortcut設定!$F$7&amp;""""&amp;
    " """&amp;$AD21&amp;""""&amp;
    " """&amp;$C21&amp;""""&amp;
    IF($D21="-"," """""," """&amp;$D21&amp;"""")&amp;
    IF($E21="-"," """""," """&amp;$E21&amp;"""")
  ),
  ""
)</f>
        <v/>
      </c>
      <c r="AB21" s="9" t="str">
        <f ca="1">IFERROR(
  VLOOKUP(
    $H21,
    shortcut設定!$F:$J,
    MATCH(
      "ProgramsIndex",
      shortcut設定!$F$12:$J$12,
      0
    ),
    FALSE
  ),
  ""
)</f>
        <v>172</v>
      </c>
      <c r="AC21" s="20" t="str">
        <f t="shared" si="2"/>
        <v/>
      </c>
      <c r="AD21" s="13" t="str">
        <f>IF(
  AND($A21&lt;&gt;"",$L21="○"),
  shortcut設定!$F$5&amp;"\"&amp;AB21&amp;"_"&amp;A21&amp;"（"&amp;B21&amp;"）"&amp;AC21&amp;".lnk",
  ""
)</f>
        <v/>
      </c>
      <c r="AE21" s="13" t="str">
        <f>IF(
  AND($A21&lt;&gt;"",$N21="○"),
  (
    """"&amp;shortcut設定!$F$7&amp;""""&amp;
    " """&amp;$AF21&amp;""""&amp;
    " """&amp;$C21&amp;""""&amp;
    IF($D21="-"," """""," """&amp;$D21&amp;"""")&amp;
    IF($E21="-"," """""," """&amp;$E21&amp;"""")
  ),
  ""
)</f>
        <v/>
      </c>
      <c r="AF21" s="9" t="str">
        <f>IF(
  AND($A21&lt;&gt;"",$N21="○"),
  shortcut設定!$F$6&amp;"\"&amp;A21&amp;"（"&amp;B21&amp;"）.lnk",
  ""
)</f>
        <v/>
      </c>
      <c r="AG21" s="13" t="str">
        <f t="shared" si="3"/>
        <v/>
      </c>
      <c r="AH21" s="13" t="str">
        <f t="shared" si="4"/>
        <v/>
      </c>
      <c r="AI21" s="13" t="str">
        <f>IF(
  AND($A21&lt;&gt;"",$Q21&lt;&gt;"-",$Q21&lt;&gt;""),
  (
    """"&amp;shortcut設定!$F$7&amp;""""&amp;
    " """&amp;$Q21&amp;".lnk"""&amp;
    " """&amp;$C21&amp;""""&amp;
    IF($D21="-"," """""," """&amp;$D21&amp;"""")&amp;
    IF($E21="-"," """""," """&amp;$E21&amp;"""")
  ),
  ""
)</f>
        <v/>
      </c>
      <c r="AJ21" s="95" t="s">
        <v>183</v>
      </c>
    </row>
    <row r="22" spans="1:36">
      <c r="A22" s="9" t="s">
        <v>593</v>
      </c>
      <c r="B22" s="9" t="s">
        <v>753</v>
      </c>
      <c r="C22" s="9" t="s">
        <v>214</v>
      </c>
      <c r="D22" s="15" t="s">
        <v>40</v>
      </c>
      <c r="E22" s="26" t="s">
        <v>40</v>
      </c>
      <c r="F22" s="15" t="s">
        <v>175</v>
      </c>
      <c r="G22" s="15" t="s">
        <v>156</v>
      </c>
      <c r="H22" s="9" t="s">
        <v>74</v>
      </c>
      <c r="I22" s="15" t="s">
        <v>877</v>
      </c>
      <c r="J22" s="15" t="s">
        <v>66</v>
      </c>
      <c r="K22" s="15" t="s">
        <v>66</v>
      </c>
      <c r="L22" s="97" t="s">
        <v>66</v>
      </c>
      <c r="M22" s="98" t="s">
        <v>578</v>
      </c>
      <c r="N22" s="15" t="s">
        <v>877</v>
      </c>
      <c r="O22" s="26" t="s">
        <v>1323</v>
      </c>
      <c r="P22" s="164" t="s">
        <v>1323</v>
      </c>
      <c r="Q22" s="26" t="s">
        <v>980</v>
      </c>
      <c r="R22" s="9" t="str">
        <f t="shared" si="0"/>
        <v/>
      </c>
      <c r="S22" s="9" t="str">
        <f t="shared" si="1"/>
        <v/>
      </c>
      <c r="T22" s="13" t="str">
        <f ca="1">IF(
  AND($A22&lt;&gt;"",$I22="○"),
  (
    "mkdir """&amp;V22&amp;""" &amp; "
  )&amp;(
    """"&amp;shortcut設定!$F$7&amp;""""&amp;
    " """&amp;V22&amp;"\"&amp;$A22&amp;"（"&amp;$B22&amp;"）.lnk"""&amp;
    " """&amp;$C22&amp;""""&amp;
    IF($D22="-"," """""," """&amp;$D22&amp;"""")&amp;
    IF($E22="-"," """""," """&amp;$E22&amp;"""")
  ),
  ""
)</f>
        <v>mkdir "%USERPROFILE%\AppData\Roaming\Microsoft\Windows\Start Menu\Programs\171_Utility_System" &amp; "C:\codes\vbs\command\CreateShortcutFile.vbs" "%USERPROFILE%\AppData\Roaming\Microsoft\Windows\Start Menu\Programs\171_Utility_System\AutoMute（自動ミュート）.lnk" "C:\prg_exe\AutoMute\AutoMute.exe" "" ""</v>
      </c>
      <c r="U22" s="9" t="str">
        <f ca="1">IFERROR(
  VLOOKUP(
    $H22,
    shortcut設定!$F:$J,
    MATCH(
      "ProgramsIndex",
      shortcut設定!$F$12:$J$12,
      0
    ),
    FALSE
  ),
  ""
)</f>
        <v>171</v>
      </c>
      <c r="V22" s="13" t="str">
        <f ca="1">IF(
  AND($A22&lt;&gt;"",$I22="○"),
  shortcut設定!$F$4&amp;"\"&amp;U22&amp;"_"&amp;H22,
  ""
)</f>
        <v>%USERPROFILE%\AppData\Roaming\Microsoft\Windows\Start Menu\Programs\171_Utility_System</v>
      </c>
      <c r="W22" s="13" t="str">
        <f>IF(
  AND($A22&lt;&gt;"",$J22&lt;&gt;"-",$J22&lt;&gt;""),
  (
    "mkdir """&amp;shortcut設定!$F$4&amp;"\"&amp;shortcut設定!$F$8&amp;""" &amp; "
  )&amp;(
    """"&amp;shortcut設定!$F$7&amp;""""&amp;
    " """&amp;$X22&amp;""""&amp;
    " """&amp;$C22&amp;""""&amp;
    IF($D22="-"," """""," """&amp;$D22&amp;"""")&amp;
    IF($E22="-"," """""," """&amp;$E22&amp;"""")
  ),
  ""
)</f>
        <v/>
      </c>
      <c r="X22" s="14" t="str">
        <f>IF(
  AND($A22&lt;&gt;"",$J22&lt;&gt;"-",$J22&lt;&gt;""),
  shortcut設定!$F$4&amp;"\"&amp;shortcut設定!$F$8&amp;"\"&amp;$J22&amp;"（"&amp;$B22&amp;"）.lnk",
  ""
)</f>
        <v/>
      </c>
      <c r="Y22" s="13" t="str">
        <f>IF(
  AND($A22&lt;&gt;"",$K22&lt;&gt;"-",$K22&lt;&gt;""),
  (
    "mkdir """&amp;shortcut設定!$F$4&amp;"\"&amp;shortcut設定!$F$9&amp;""" &amp; "
  )&amp;(
    """"&amp;shortcut設定!$F$7&amp;""""&amp;
    " """&amp;$Z22&amp;""""&amp;
    " """&amp;$C22&amp;""""&amp;
    IF($D22="-"," """""," """&amp;$D22&amp;"""")&amp;
    IF($E22="-"," """""," """&amp;$E22&amp;"""")&amp;
    IF($K22="-"," """""," """&amp;$K22&amp;"""")
  ),
  ""
)</f>
        <v/>
      </c>
      <c r="Z22" s="14" t="str">
        <f>IF(
  AND($A22&lt;&gt;"",$K22&lt;&gt;"-",$K22&lt;&gt;""),
  shortcut設定!$F$4&amp;"\"&amp;shortcut設定!$F$9&amp;"\"&amp;$A22&amp;"（"&amp;$B22&amp;"）.lnk",
  ""
)</f>
        <v/>
      </c>
      <c r="AA22" s="13" t="str">
        <f>IF(
  AND($A22&lt;&gt;"",$L22&lt;&gt;"-",$L22&lt;&gt;""),
  (
    """"&amp;shortcut設定!$F$7&amp;""""&amp;
    " """&amp;$AD22&amp;""""&amp;
    " """&amp;$C22&amp;""""&amp;
    IF($D22="-"," """""," """&amp;$D22&amp;"""")&amp;
    IF($E22="-"," """""," """&amp;$E22&amp;"""")
  ),
  ""
)</f>
        <v/>
      </c>
      <c r="AB22" s="9" t="str">
        <f ca="1">IFERROR(
  VLOOKUP(
    $H22,
    shortcut設定!$F:$J,
    MATCH(
      "ProgramsIndex",
      shortcut設定!$F$12:$J$12,
      0
    ),
    FALSE
  ),
  ""
)</f>
        <v>171</v>
      </c>
      <c r="AC22" s="20" t="str">
        <f t="shared" si="2"/>
        <v/>
      </c>
      <c r="AD22" s="13" t="str">
        <f>IF(
  AND($A22&lt;&gt;"",$L22="○"),
  shortcut設定!$F$5&amp;"\"&amp;AB22&amp;"_"&amp;A22&amp;"（"&amp;B22&amp;"）"&amp;AC22&amp;".lnk",
  ""
)</f>
        <v/>
      </c>
      <c r="AE22" s="13" t="str">
        <f>IF(
  AND($A22&lt;&gt;"",$N22="○"),
  (
    """"&amp;shortcut設定!$F$7&amp;""""&amp;
    " """&amp;$AF22&amp;""""&amp;
    " """&amp;$C22&amp;""""&amp;
    IF($D22="-"," """""," """&amp;$D22&amp;"""")&amp;
    IF($E22="-"," """""," """&amp;$E22&amp;"""")
  ),
  ""
)</f>
        <v>"C:\codes\vbs\command\CreateShortcutFile.vbs" "%USERPROFILE%\AppData\Roaming\Microsoft\Windows\Start Menu\Programs\Startup\AutoMute（自動ミュート）.lnk" "C:\prg_exe\AutoMute\AutoMute.exe" "" ""</v>
      </c>
      <c r="AF22" s="9" t="str">
        <f>IF(
  AND($A22&lt;&gt;"",$N22="○"),
  shortcut設定!$F$6&amp;"\"&amp;A22&amp;"（"&amp;B22&amp;"）.lnk",
  ""
)</f>
        <v>%USERPROFILE%\AppData\Roaming\Microsoft\Windows\Start Menu\Programs\Startup\AutoMute（自動ミュート）.lnk</v>
      </c>
      <c r="AG22" s="13" t="str">
        <f t="shared" si="3"/>
        <v/>
      </c>
      <c r="AH22" s="13" t="str">
        <f t="shared" si="4"/>
        <v/>
      </c>
      <c r="AI22" s="13" t="str">
        <f>IF(
  AND($A22&lt;&gt;"",$Q22&lt;&gt;"-",$Q22&lt;&gt;""),
  (
    """"&amp;shortcut設定!$F$7&amp;""""&amp;
    " """&amp;$Q22&amp;".lnk"""&amp;
    " """&amp;$C22&amp;""""&amp;
    IF($D22="-"," """""," """&amp;$D22&amp;"""")&amp;
    IF($E22="-"," """""," """&amp;$E22&amp;"""")
  ),
  ""
)</f>
        <v/>
      </c>
      <c r="AJ22" s="95" t="s">
        <v>183</v>
      </c>
    </row>
    <row r="23" spans="1:36">
      <c r="A23" s="9" t="s">
        <v>594</v>
      </c>
      <c r="B23" s="9" t="s">
        <v>754</v>
      </c>
      <c r="C23" s="9" t="s">
        <v>215</v>
      </c>
      <c r="D23" s="15" t="s">
        <v>40</v>
      </c>
      <c r="E23" s="26" t="s">
        <v>40</v>
      </c>
      <c r="F23" s="15" t="s">
        <v>156</v>
      </c>
      <c r="G23" s="15" t="s">
        <v>156</v>
      </c>
      <c r="H23" s="9" t="s">
        <v>70</v>
      </c>
      <c r="I23" s="15" t="s">
        <v>877</v>
      </c>
      <c r="J23" s="15" t="s">
        <v>66</v>
      </c>
      <c r="K23" s="15" t="s">
        <v>66</v>
      </c>
      <c r="L23" s="97" t="s">
        <v>66</v>
      </c>
      <c r="M23" s="98" t="s">
        <v>578</v>
      </c>
      <c r="N23" s="15" t="s">
        <v>66</v>
      </c>
      <c r="O23" s="26" t="s">
        <v>1323</v>
      </c>
      <c r="P23" s="164" t="s">
        <v>1323</v>
      </c>
      <c r="Q23" s="26" t="s">
        <v>980</v>
      </c>
      <c r="R23" s="9" t="str">
        <f t="shared" si="0"/>
        <v/>
      </c>
      <c r="S23" s="9" t="str">
        <f t="shared" si="1"/>
        <v/>
      </c>
      <c r="T23" s="13" t="str">
        <f ca="1">IF(
  AND($A23&lt;&gt;"",$I23="○"),
  (
    "mkdir """&amp;V23&amp;""" &amp; "
  )&amp;(
    """"&amp;shortcut設定!$F$7&amp;""""&amp;
    " """&amp;V23&amp;"\"&amp;$A23&amp;"（"&amp;$B23&amp;"）.lnk"""&amp;
    " """&amp;$C23&amp;""""&amp;
    IF($D23="-"," """""," """&amp;$D23&amp;"""")&amp;
    IF($E23="-"," """""," """&amp;$E23&amp;"""")
  ),
  ""
)</f>
        <v>mkdir "%USERPROFILE%\AppData\Roaming\Microsoft\Windows\Start Menu\Programs\172_Utility_Other" &amp; "C:\codes\vbs\command\CreateShortcutFile.vbs" "%USERPROFILE%\AppData\Roaming\Microsoft\Windows\Start Menu\Programs\172_Utility_Other\cCalc（電卓）.lnk" "C:\prg_exe\cCalc\cCalc.exe" "" ""</v>
      </c>
      <c r="U23" s="9" t="str">
        <f ca="1">IFERROR(
  VLOOKUP(
    $H23,
    shortcut設定!$F:$J,
    MATCH(
      "ProgramsIndex",
      shortcut設定!$F$12:$J$12,
      0
    ),
    FALSE
  ),
  ""
)</f>
        <v>172</v>
      </c>
      <c r="V23" s="13" t="str">
        <f ca="1">IF(
  AND($A23&lt;&gt;"",$I23="○"),
  shortcut設定!$F$4&amp;"\"&amp;U23&amp;"_"&amp;H23,
  ""
)</f>
        <v>%USERPROFILE%\AppData\Roaming\Microsoft\Windows\Start Menu\Programs\172_Utility_Other</v>
      </c>
      <c r="W23" s="13" t="str">
        <f>IF(
  AND($A23&lt;&gt;"",$J23&lt;&gt;"-",$J23&lt;&gt;""),
  (
    "mkdir """&amp;shortcut設定!$F$4&amp;"\"&amp;shortcut設定!$F$8&amp;""" &amp; "
  )&amp;(
    """"&amp;shortcut設定!$F$7&amp;""""&amp;
    " """&amp;$X23&amp;""""&amp;
    " """&amp;$C23&amp;""""&amp;
    IF($D23="-"," """""," """&amp;$D23&amp;"""")&amp;
    IF($E23="-"," """""," """&amp;$E23&amp;"""")
  ),
  ""
)</f>
        <v/>
      </c>
      <c r="X23" s="14" t="str">
        <f>IF(
  AND($A23&lt;&gt;"",$J23&lt;&gt;"-",$J23&lt;&gt;""),
  shortcut設定!$F$4&amp;"\"&amp;shortcut設定!$F$8&amp;"\"&amp;$J23&amp;"（"&amp;$B23&amp;"）.lnk",
  ""
)</f>
        <v/>
      </c>
      <c r="Y23" s="13" t="str">
        <f>IF(
  AND($A23&lt;&gt;"",$K23&lt;&gt;"-",$K23&lt;&gt;""),
  (
    "mkdir """&amp;shortcut設定!$F$4&amp;"\"&amp;shortcut設定!$F$9&amp;""" &amp; "
  )&amp;(
    """"&amp;shortcut設定!$F$7&amp;""""&amp;
    " """&amp;$Z23&amp;""""&amp;
    " """&amp;$C23&amp;""""&amp;
    IF($D23="-"," """""," """&amp;$D23&amp;"""")&amp;
    IF($E23="-"," """""," """&amp;$E23&amp;"""")&amp;
    IF($K23="-"," """""," """&amp;$K23&amp;"""")
  ),
  ""
)</f>
        <v/>
      </c>
      <c r="Z23" s="14" t="str">
        <f>IF(
  AND($A23&lt;&gt;"",$K23&lt;&gt;"-",$K23&lt;&gt;""),
  shortcut設定!$F$4&amp;"\"&amp;shortcut設定!$F$9&amp;"\"&amp;$A23&amp;"（"&amp;$B23&amp;"）.lnk",
  ""
)</f>
        <v/>
      </c>
      <c r="AA23" s="13" t="str">
        <f>IF(
  AND($A23&lt;&gt;"",$L23&lt;&gt;"-",$L23&lt;&gt;""),
  (
    """"&amp;shortcut設定!$F$7&amp;""""&amp;
    " """&amp;$AD23&amp;""""&amp;
    " """&amp;$C23&amp;""""&amp;
    IF($D23="-"," """""," """&amp;$D23&amp;"""")&amp;
    IF($E23="-"," """""," """&amp;$E23&amp;"""")
  ),
  ""
)</f>
        <v/>
      </c>
      <c r="AB23" s="9" t="str">
        <f ca="1">IFERROR(
  VLOOKUP(
    $H23,
    shortcut設定!$F:$J,
    MATCH(
      "ProgramsIndex",
      shortcut設定!$F$12:$J$12,
      0
    ),
    FALSE
  ),
  ""
)</f>
        <v>172</v>
      </c>
      <c r="AC23" s="20" t="str">
        <f t="shared" si="2"/>
        <v/>
      </c>
      <c r="AD23" s="13" t="str">
        <f>IF(
  AND($A23&lt;&gt;"",$L23="○"),
  shortcut設定!$F$5&amp;"\"&amp;AB23&amp;"_"&amp;A23&amp;"（"&amp;B23&amp;"）"&amp;AC23&amp;".lnk",
  ""
)</f>
        <v/>
      </c>
      <c r="AE23" s="13" t="str">
        <f>IF(
  AND($A23&lt;&gt;"",$N23="○"),
  (
    """"&amp;shortcut設定!$F$7&amp;""""&amp;
    " """&amp;$AF23&amp;""""&amp;
    " """&amp;$C23&amp;""""&amp;
    IF($D23="-"," """""," """&amp;$D23&amp;"""")&amp;
    IF($E23="-"," """""," """&amp;$E23&amp;"""")
  ),
  ""
)</f>
        <v/>
      </c>
      <c r="AF23" s="9" t="str">
        <f>IF(
  AND($A23&lt;&gt;"",$N23="○"),
  shortcut設定!$F$6&amp;"\"&amp;A23&amp;"（"&amp;B23&amp;"）.lnk",
  ""
)</f>
        <v/>
      </c>
      <c r="AG23" s="13" t="str">
        <f t="shared" si="3"/>
        <v/>
      </c>
      <c r="AH23" s="13" t="str">
        <f t="shared" si="4"/>
        <v/>
      </c>
      <c r="AI23" s="13" t="str">
        <f>IF(
  AND($A23&lt;&gt;"",$Q23&lt;&gt;"-",$Q23&lt;&gt;""),
  (
    """"&amp;shortcut設定!$F$7&amp;""""&amp;
    " """&amp;$Q23&amp;".lnk"""&amp;
    " """&amp;$C23&amp;""""&amp;
    IF($D23="-"," """""," """&amp;$D23&amp;"""")&amp;
    IF($E23="-"," """""," """&amp;$E23&amp;"""")
  ),
  ""
)</f>
        <v/>
      </c>
      <c r="AJ23" s="95" t="s">
        <v>183</v>
      </c>
    </row>
    <row r="24" spans="1:36">
      <c r="A24" s="9" t="s">
        <v>595</v>
      </c>
      <c r="B24" s="9" t="s">
        <v>755</v>
      </c>
      <c r="C24" s="9" t="s">
        <v>216</v>
      </c>
      <c r="D24" s="15" t="s">
        <v>40</v>
      </c>
      <c r="E24" s="26" t="s">
        <v>40</v>
      </c>
      <c r="F24" s="15" t="s">
        <v>175</v>
      </c>
      <c r="G24" s="15" t="s">
        <v>156</v>
      </c>
      <c r="H24" s="9" t="s">
        <v>65</v>
      </c>
      <c r="I24" s="15" t="s">
        <v>877</v>
      </c>
      <c r="J24" s="15" t="s">
        <v>66</v>
      </c>
      <c r="K24" s="15" t="s">
        <v>66</v>
      </c>
      <c r="L24" s="97" t="s">
        <v>66</v>
      </c>
      <c r="M24" s="98" t="s">
        <v>578</v>
      </c>
      <c r="N24" s="15" t="s">
        <v>66</v>
      </c>
      <c r="O24" s="26" t="s">
        <v>1323</v>
      </c>
      <c r="P24" s="164" t="s">
        <v>1323</v>
      </c>
      <c r="Q24" s="26" t="s">
        <v>980</v>
      </c>
      <c r="R24" s="9" t="str">
        <f t="shared" si="0"/>
        <v/>
      </c>
      <c r="S24" s="9" t="str">
        <f t="shared" si="1"/>
        <v/>
      </c>
      <c r="T24" s="13" t="str">
        <f ca="1">IF(
  AND($A24&lt;&gt;"",$I24="○"),
  (
    "mkdir """&amp;V24&amp;""" &amp; "
  )&amp;(
    """"&amp;shortcut設定!$F$7&amp;""""&amp;
    " """&amp;V24&amp;"\"&amp;$A24&amp;"（"&amp;$B24&amp;"）.lnk"""&amp;
    " """&amp;$C24&amp;""""&amp;
    IF($D24="-"," """""," """&amp;$D24&amp;"""")&amp;
    IF($E24="-"," """""," """&amp;$E24&amp;"""")
  ),
  ""
)</f>
        <v>mkdir "%USERPROFILE%\AppData\Roaming\Microsoft\Windows\Start Menu\Programs\113_Common_Edit" &amp; "C:\codes\vbs\command\CreateShortcutFile.vbs" "%USERPROFILE%\AppData\Roaming\Microsoft\Windows\Start Menu\Programs\113_Common_Edit\CDEx（イメージ書込み）.lnk" "C:\prg_exe\CDExPortable\CDExPortable.exe" "" ""</v>
      </c>
      <c r="U24" s="9" t="str">
        <f ca="1">IFERROR(
  VLOOKUP(
    $H24,
    shortcut設定!$F:$J,
    MATCH(
      "ProgramsIndex",
      shortcut設定!$F$12:$J$12,
      0
    ),
    FALSE
  ),
  ""
)</f>
        <v>113</v>
      </c>
      <c r="V24" s="13" t="str">
        <f ca="1">IF(
  AND($A24&lt;&gt;"",$I24="○"),
  shortcut設定!$F$4&amp;"\"&amp;U24&amp;"_"&amp;H24,
  ""
)</f>
        <v>%USERPROFILE%\AppData\Roaming\Microsoft\Windows\Start Menu\Programs\113_Common_Edit</v>
      </c>
      <c r="W24" s="13" t="str">
        <f>IF(
  AND($A24&lt;&gt;"",$J24&lt;&gt;"-",$J24&lt;&gt;""),
  (
    "mkdir """&amp;shortcut設定!$F$4&amp;"\"&amp;shortcut設定!$F$8&amp;""" &amp; "
  )&amp;(
    """"&amp;shortcut設定!$F$7&amp;""""&amp;
    " """&amp;$X24&amp;""""&amp;
    " """&amp;$C24&amp;""""&amp;
    IF($D24="-"," """""," """&amp;$D24&amp;"""")&amp;
    IF($E24="-"," """""," """&amp;$E24&amp;"""")
  ),
  ""
)</f>
        <v/>
      </c>
      <c r="X24" s="14" t="str">
        <f>IF(
  AND($A24&lt;&gt;"",$J24&lt;&gt;"-",$J24&lt;&gt;""),
  shortcut設定!$F$4&amp;"\"&amp;shortcut設定!$F$8&amp;"\"&amp;$J24&amp;"（"&amp;$B24&amp;"）.lnk",
  ""
)</f>
        <v/>
      </c>
      <c r="Y24" s="13" t="str">
        <f>IF(
  AND($A24&lt;&gt;"",$K24&lt;&gt;"-",$K24&lt;&gt;""),
  (
    "mkdir """&amp;shortcut設定!$F$4&amp;"\"&amp;shortcut設定!$F$9&amp;""" &amp; "
  )&amp;(
    """"&amp;shortcut設定!$F$7&amp;""""&amp;
    " """&amp;$Z24&amp;""""&amp;
    " """&amp;$C24&amp;""""&amp;
    IF($D24="-"," """""," """&amp;$D24&amp;"""")&amp;
    IF($E24="-"," """""," """&amp;$E24&amp;"""")&amp;
    IF($K24="-"," """""," """&amp;$K24&amp;"""")
  ),
  ""
)</f>
        <v/>
      </c>
      <c r="Z24" s="14" t="str">
        <f>IF(
  AND($A24&lt;&gt;"",$K24&lt;&gt;"-",$K24&lt;&gt;""),
  shortcut設定!$F$4&amp;"\"&amp;shortcut設定!$F$9&amp;"\"&amp;$A24&amp;"（"&amp;$B24&amp;"）.lnk",
  ""
)</f>
        <v/>
      </c>
      <c r="AA24" s="13" t="str">
        <f>IF(
  AND($A24&lt;&gt;"",$L24&lt;&gt;"-",$L24&lt;&gt;""),
  (
    """"&amp;shortcut設定!$F$7&amp;""""&amp;
    " """&amp;$AD24&amp;""""&amp;
    " """&amp;$C24&amp;""""&amp;
    IF($D24="-"," """""," """&amp;$D24&amp;"""")&amp;
    IF($E24="-"," """""," """&amp;$E24&amp;"""")
  ),
  ""
)</f>
        <v/>
      </c>
      <c r="AB24" s="9" t="str">
        <f ca="1">IFERROR(
  VLOOKUP(
    $H24,
    shortcut設定!$F:$J,
    MATCH(
      "ProgramsIndex",
      shortcut設定!$F$12:$J$12,
      0
    ),
    FALSE
  ),
  ""
)</f>
        <v>113</v>
      </c>
      <c r="AC24" s="20" t="str">
        <f t="shared" si="2"/>
        <v/>
      </c>
      <c r="AD24" s="13" t="str">
        <f>IF(
  AND($A24&lt;&gt;"",$L24="○"),
  shortcut設定!$F$5&amp;"\"&amp;AB24&amp;"_"&amp;A24&amp;"（"&amp;B24&amp;"）"&amp;AC24&amp;".lnk",
  ""
)</f>
        <v/>
      </c>
      <c r="AE24" s="13" t="str">
        <f>IF(
  AND($A24&lt;&gt;"",$N24="○"),
  (
    """"&amp;shortcut設定!$F$7&amp;""""&amp;
    " """&amp;$AF24&amp;""""&amp;
    " """&amp;$C24&amp;""""&amp;
    IF($D24="-"," """""," """&amp;$D24&amp;"""")&amp;
    IF($E24="-"," """""," """&amp;$E24&amp;"""")
  ),
  ""
)</f>
        <v/>
      </c>
      <c r="AF24" s="9" t="str">
        <f>IF(
  AND($A24&lt;&gt;"",$N24="○"),
  shortcut設定!$F$6&amp;"\"&amp;A24&amp;"（"&amp;B24&amp;"）.lnk",
  ""
)</f>
        <v/>
      </c>
      <c r="AG24" s="13" t="str">
        <f t="shared" si="3"/>
        <v/>
      </c>
      <c r="AH24" s="13" t="str">
        <f t="shared" si="4"/>
        <v/>
      </c>
      <c r="AI24" s="13" t="str">
        <f>IF(
  AND($A24&lt;&gt;"",$Q24&lt;&gt;"-",$Q24&lt;&gt;""),
  (
    """"&amp;shortcut設定!$F$7&amp;""""&amp;
    " """&amp;$Q24&amp;".lnk"""&amp;
    " """&amp;$C24&amp;""""&amp;
    IF($D24="-"," """""," """&amp;$D24&amp;"""")&amp;
    IF($E24="-"," """""," """&amp;$E24&amp;"""")
  ),
  ""
)</f>
        <v/>
      </c>
      <c r="AJ24" s="95" t="s">
        <v>183</v>
      </c>
    </row>
    <row r="25" spans="1:36">
      <c r="A25" s="9" t="s">
        <v>596</v>
      </c>
      <c r="B25" s="9" t="s">
        <v>755</v>
      </c>
      <c r="C25" s="9" t="s">
        <v>217</v>
      </c>
      <c r="D25" s="15" t="s">
        <v>40</v>
      </c>
      <c r="E25" s="26" t="s">
        <v>40</v>
      </c>
      <c r="F25" s="15" t="s">
        <v>175</v>
      </c>
      <c r="G25" s="15" t="s">
        <v>156</v>
      </c>
      <c r="H25" s="9" t="s">
        <v>65</v>
      </c>
      <c r="I25" s="15" t="s">
        <v>877</v>
      </c>
      <c r="J25" s="15" t="s">
        <v>66</v>
      </c>
      <c r="K25" s="15" t="s">
        <v>66</v>
      </c>
      <c r="L25" s="97" t="s">
        <v>66</v>
      </c>
      <c r="M25" s="98" t="s">
        <v>578</v>
      </c>
      <c r="N25" s="15" t="s">
        <v>66</v>
      </c>
      <c r="O25" s="26" t="s">
        <v>1323</v>
      </c>
      <c r="P25" s="164" t="s">
        <v>1323</v>
      </c>
      <c r="Q25" s="26" t="s">
        <v>980</v>
      </c>
      <c r="R25" s="9" t="str">
        <f t="shared" si="0"/>
        <v/>
      </c>
      <c r="S25" s="9" t="str">
        <f t="shared" si="1"/>
        <v/>
      </c>
      <c r="T25" s="13" t="str">
        <f ca="1">IF(
  AND($A25&lt;&gt;"",$I25="○"),
  (
    "mkdir """&amp;V25&amp;""" &amp; "
  )&amp;(
    """"&amp;shortcut設定!$F$7&amp;""""&amp;
    " """&amp;V25&amp;"\"&amp;$A25&amp;"（"&amp;$B25&amp;"）.lnk"""&amp;
    " """&amp;$C25&amp;""""&amp;
    IF($D25="-"," """""," """&amp;$D25&amp;"""")&amp;
    IF($E25="-"," """""," """&amp;$E25&amp;"""")
  ),
  ""
)</f>
        <v>mkdir "%USERPROFILE%\AppData\Roaming\Microsoft\Windows\Start Menu\Programs\113_Common_Edit" &amp; "C:\codes\vbs\command\CreateShortcutFile.vbs" "%USERPROFILE%\AppData\Roaming\Microsoft\Windows\Start Menu\Programs\113_Common_Edit\CDManipulator（イメージ書込み）.lnk" "C:\prg_exe\CDManipulator\CdManipulator.exe" "" ""</v>
      </c>
      <c r="U25" s="9" t="str">
        <f ca="1">IFERROR(
  VLOOKUP(
    $H25,
    shortcut設定!$F:$J,
    MATCH(
      "ProgramsIndex",
      shortcut設定!$F$12:$J$12,
      0
    ),
    FALSE
  ),
  ""
)</f>
        <v>113</v>
      </c>
      <c r="V25" s="13" t="str">
        <f ca="1">IF(
  AND($A25&lt;&gt;"",$I25="○"),
  shortcut設定!$F$4&amp;"\"&amp;U25&amp;"_"&amp;H25,
  ""
)</f>
        <v>%USERPROFILE%\AppData\Roaming\Microsoft\Windows\Start Menu\Programs\113_Common_Edit</v>
      </c>
      <c r="W25" s="13" t="str">
        <f>IF(
  AND($A25&lt;&gt;"",$J25&lt;&gt;"-",$J25&lt;&gt;""),
  (
    "mkdir """&amp;shortcut設定!$F$4&amp;"\"&amp;shortcut設定!$F$8&amp;""" &amp; "
  )&amp;(
    """"&amp;shortcut設定!$F$7&amp;""""&amp;
    " """&amp;$X25&amp;""""&amp;
    " """&amp;$C25&amp;""""&amp;
    IF($D25="-"," """""," """&amp;$D25&amp;"""")&amp;
    IF($E25="-"," """""," """&amp;$E25&amp;"""")
  ),
  ""
)</f>
        <v/>
      </c>
      <c r="X25" s="14" t="str">
        <f>IF(
  AND($A25&lt;&gt;"",$J25&lt;&gt;"-",$J25&lt;&gt;""),
  shortcut設定!$F$4&amp;"\"&amp;shortcut設定!$F$8&amp;"\"&amp;$J25&amp;"（"&amp;$B25&amp;"）.lnk",
  ""
)</f>
        <v/>
      </c>
      <c r="Y25" s="13" t="str">
        <f>IF(
  AND($A25&lt;&gt;"",$K25&lt;&gt;"-",$K25&lt;&gt;""),
  (
    "mkdir """&amp;shortcut設定!$F$4&amp;"\"&amp;shortcut設定!$F$9&amp;""" &amp; "
  )&amp;(
    """"&amp;shortcut設定!$F$7&amp;""""&amp;
    " """&amp;$Z25&amp;""""&amp;
    " """&amp;$C25&amp;""""&amp;
    IF($D25="-"," """""," """&amp;$D25&amp;"""")&amp;
    IF($E25="-"," """""," """&amp;$E25&amp;"""")&amp;
    IF($K25="-"," """""," """&amp;$K25&amp;"""")
  ),
  ""
)</f>
        <v/>
      </c>
      <c r="Z25" s="14" t="str">
        <f>IF(
  AND($A25&lt;&gt;"",$K25&lt;&gt;"-",$K25&lt;&gt;""),
  shortcut設定!$F$4&amp;"\"&amp;shortcut設定!$F$9&amp;"\"&amp;$A25&amp;"（"&amp;$B25&amp;"）.lnk",
  ""
)</f>
        <v/>
      </c>
      <c r="AA25" s="13" t="str">
        <f>IF(
  AND($A25&lt;&gt;"",$L25&lt;&gt;"-",$L25&lt;&gt;""),
  (
    """"&amp;shortcut設定!$F$7&amp;""""&amp;
    " """&amp;$AD25&amp;""""&amp;
    " """&amp;$C25&amp;""""&amp;
    IF($D25="-"," """""," """&amp;$D25&amp;"""")&amp;
    IF($E25="-"," """""," """&amp;$E25&amp;"""")
  ),
  ""
)</f>
        <v/>
      </c>
      <c r="AB25" s="9" t="str">
        <f ca="1">IFERROR(
  VLOOKUP(
    $H25,
    shortcut設定!$F:$J,
    MATCH(
      "ProgramsIndex",
      shortcut設定!$F$12:$J$12,
      0
    ),
    FALSE
  ),
  ""
)</f>
        <v>113</v>
      </c>
      <c r="AC25" s="20" t="str">
        <f t="shared" si="2"/>
        <v/>
      </c>
      <c r="AD25" s="13" t="str">
        <f>IF(
  AND($A25&lt;&gt;"",$L25="○"),
  shortcut設定!$F$5&amp;"\"&amp;AB25&amp;"_"&amp;A25&amp;"（"&amp;B25&amp;"）"&amp;AC25&amp;".lnk",
  ""
)</f>
        <v/>
      </c>
      <c r="AE25" s="13" t="str">
        <f>IF(
  AND($A25&lt;&gt;"",$N25="○"),
  (
    """"&amp;shortcut設定!$F$7&amp;""""&amp;
    " """&amp;$AF25&amp;""""&amp;
    " """&amp;$C25&amp;""""&amp;
    IF($D25="-"," """""," """&amp;$D25&amp;"""")&amp;
    IF($E25="-"," """""," """&amp;$E25&amp;"""")
  ),
  ""
)</f>
        <v/>
      </c>
      <c r="AF25" s="9" t="str">
        <f>IF(
  AND($A25&lt;&gt;"",$N25="○"),
  shortcut設定!$F$6&amp;"\"&amp;A25&amp;"（"&amp;B25&amp;"）.lnk",
  ""
)</f>
        <v/>
      </c>
      <c r="AG25" s="13" t="str">
        <f t="shared" si="3"/>
        <v/>
      </c>
      <c r="AH25" s="13" t="str">
        <f t="shared" si="4"/>
        <v/>
      </c>
      <c r="AI25" s="13" t="str">
        <f>IF(
  AND($A25&lt;&gt;"",$Q25&lt;&gt;"-",$Q25&lt;&gt;""),
  (
    """"&amp;shortcut設定!$F$7&amp;""""&amp;
    " """&amp;$Q25&amp;".lnk"""&amp;
    " """&amp;$C25&amp;""""&amp;
    IF($D25="-"," """""," """&amp;$D25&amp;"""")&amp;
    IF($E25="-"," """""," """&amp;$E25&amp;"""")
  ),
  ""
)</f>
        <v/>
      </c>
      <c r="AJ25" s="95" t="s">
        <v>183</v>
      </c>
    </row>
    <row r="26" spans="1:36">
      <c r="A26" s="9" t="s">
        <v>597</v>
      </c>
      <c r="B26" s="9" t="s">
        <v>755</v>
      </c>
      <c r="C26" s="9" t="s">
        <v>218</v>
      </c>
      <c r="D26" s="15" t="s">
        <v>40</v>
      </c>
      <c r="E26" s="26" t="s">
        <v>40</v>
      </c>
      <c r="F26" s="15" t="s">
        <v>175</v>
      </c>
      <c r="G26" s="15" t="s">
        <v>156</v>
      </c>
      <c r="H26" s="9" t="s">
        <v>65</v>
      </c>
      <c r="I26" s="15" t="s">
        <v>877</v>
      </c>
      <c r="J26" s="15" t="s">
        <v>66</v>
      </c>
      <c r="K26" s="15" t="s">
        <v>66</v>
      </c>
      <c r="L26" s="97" t="s">
        <v>66</v>
      </c>
      <c r="M26" s="98" t="s">
        <v>578</v>
      </c>
      <c r="N26" s="15" t="s">
        <v>66</v>
      </c>
      <c r="O26" s="26" t="s">
        <v>1323</v>
      </c>
      <c r="P26" s="164" t="s">
        <v>1323</v>
      </c>
      <c r="Q26" s="26" t="s">
        <v>980</v>
      </c>
      <c r="R26" s="9" t="str">
        <f t="shared" si="0"/>
        <v/>
      </c>
      <c r="S26" s="9" t="str">
        <f t="shared" si="1"/>
        <v/>
      </c>
      <c r="T26" s="13" t="str">
        <f ca="1">IF(
  AND($A26&lt;&gt;"",$I26="○"),
  (
    "mkdir """&amp;V26&amp;""" &amp; "
  )&amp;(
    """"&amp;shortcut設定!$F$7&amp;""""&amp;
    " """&amp;V26&amp;"\"&amp;$A26&amp;"（"&amp;$B26&amp;"）.lnk"""&amp;
    " """&amp;$C26&amp;""""&amp;
    IF($D26="-"," """""," """&amp;$D26&amp;"""")&amp;
    IF($E26="-"," """""," """&amp;$E26&amp;"""")
  ),
  ""
)</f>
        <v>mkdir "%USERPROFILE%\AppData\Roaming\Microsoft\Windows\Start Menu\Programs\113_Common_Edit" &amp; "C:\codes\vbs\command\CreateShortcutFile.vbs" "%USERPROFILE%\AppData\Roaming\Microsoft\Windows\Start Menu\Programs\113_Common_Edit\CDRTFE（イメージ書込み）.lnk" "C:\prg_exe\cdrtfePortable\cdrtfePortable.exe" "" ""</v>
      </c>
      <c r="U26" s="9" t="str">
        <f ca="1">IFERROR(
  VLOOKUP(
    $H26,
    shortcut設定!$F:$J,
    MATCH(
      "ProgramsIndex",
      shortcut設定!$F$12:$J$12,
      0
    ),
    FALSE
  ),
  ""
)</f>
        <v>113</v>
      </c>
      <c r="V26" s="13" t="str">
        <f ca="1">IF(
  AND($A26&lt;&gt;"",$I26="○"),
  shortcut設定!$F$4&amp;"\"&amp;U26&amp;"_"&amp;H26,
  ""
)</f>
        <v>%USERPROFILE%\AppData\Roaming\Microsoft\Windows\Start Menu\Programs\113_Common_Edit</v>
      </c>
      <c r="W26" s="13" t="str">
        <f>IF(
  AND($A26&lt;&gt;"",$J26&lt;&gt;"-",$J26&lt;&gt;""),
  (
    "mkdir """&amp;shortcut設定!$F$4&amp;"\"&amp;shortcut設定!$F$8&amp;""" &amp; "
  )&amp;(
    """"&amp;shortcut設定!$F$7&amp;""""&amp;
    " """&amp;$X26&amp;""""&amp;
    " """&amp;$C26&amp;""""&amp;
    IF($D26="-"," """""," """&amp;$D26&amp;"""")&amp;
    IF($E26="-"," """""," """&amp;$E26&amp;"""")
  ),
  ""
)</f>
        <v/>
      </c>
      <c r="X26" s="14" t="str">
        <f>IF(
  AND($A26&lt;&gt;"",$J26&lt;&gt;"-",$J26&lt;&gt;""),
  shortcut設定!$F$4&amp;"\"&amp;shortcut設定!$F$8&amp;"\"&amp;$J26&amp;"（"&amp;$B26&amp;"）.lnk",
  ""
)</f>
        <v/>
      </c>
      <c r="Y26" s="13" t="str">
        <f>IF(
  AND($A26&lt;&gt;"",$K26&lt;&gt;"-",$K26&lt;&gt;""),
  (
    "mkdir """&amp;shortcut設定!$F$4&amp;"\"&amp;shortcut設定!$F$9&amp;""" &amp; "
  )&amp;(
    """"&amp;shortcut設定!$F$7&amp;""""&amp;
    " """&amp;$Z26&amp;""""&amp;
    " """&amp;$C26&amp;""""&amp;
    IF($D26="-"," """""," """&amp;$D26&amp;"""")&amp;
    IF($E26="-"," """""," """&amp;$E26&amp;"""")&amp;
    IF($K26="-"," """""," """&amp;$K26&amp;"""")
  ),
  ""
)</f>
        <v/>
      </c>
      <c r="Z26" s="14" t="str">
        <f>IF(
  AND($A26&lt;&gt;"",$K26&lt;&gt;"-",$K26&lt;&gt;""),
  shortcut設定!$F$4&amp;"\"&amp;shortcut設定!$F$9&amp;"\"&amp;$A26&amp;"（"&amp;$B26&amp;"）.lnk",
  ""
)</f>
        <v/>
      </c>
      <c r="AA26" s="13" t="str">
        <f>IF(
  AND($A26&lt;&gt;"",$L26&lt;&gt;"-",$L26&lt;&gt;""),
  (
    """"&amp;shortcut設定!$F$7&amp;""""&amp;
    " """&amp;$AD26&amp;""""&amp;
    " """&amp;$C26&amp;""""&amp;
    IF($D26="-"," """""," """&amp;$D26&amp;"""")&amp;
    IF($E26="-"," """""," """&amp;$E26&amp;"""")
  ),
  ""
)</f>
        <v/>
      </c>
      <c r="AB26" s="9" t="str">
        <f ca="1">IFERROR(
  VLOOKUP(
    $H26,
    shortcut設定!$F:$J,
    MATCH(
      "ProgramsIndex",
      shortcut設定!$F$12:$J$12,
      0
    ),
    FALSE
  ),
  ""
)</f>
        <v>113</v>
      </c>
      <c r="AC26" s="20" t="str">
        <f t="shared" si="2"/>
        <v/>
      </c>
      <c r="AD26" s="13" t="str">
        <f>IF(
  AND($A26&lt;&gt;"",$L26="○"),
  shortcut設定!$F$5&amp;"\"&amp;AB26&amp;"_"&amp;A26&amp;"（"&amp;B26&amp;"）"&amp;AC26&amp;".lnk",
  ""
)</f>
        <v/>
      </c>
      <c r="AE26" s="13" t="str">
        <f>IF(
  AND($A26&lt;&gt;"",$N26="○"),
  (
    """"&amp;shortcut設定!$F$7&amp;""""&amp;
    " """&amp;$AF26&amp;""""&amp;
    " """&amp;$C26&amp;""""&amp;
    IF($D26="-"," """""," """&amp;$D26&amp;"""")&amp;
    IF($E26="-"," """""," """&amp;$E26&amp;"""")
  ),
  ""
)</f>
        <v/>
      </c>
      <c r="AF26" s="9" t="str">
        <f>IF(
  AND($A26&lt;&gt;"",$N26="○"),
  shortcut設定!$F$6&amp;"\"&amp;A26&amp;"（"&amp;B26&amp;"）.lnk",
  ""
)</f>
        <v/>
      </c>
      <c r="AG26" s="13" t="str">
        <f t="shared" si="3"/>
        <v/>
      </c>
      <c r="AH26" s="13" t="str">
        <f t="shared" si="4"/>
        <v/>
      </c>
      <c r="AI26" s="13" t="str">
        <f>IF(
  AND($A26&lt;&gt;"",$Q26&lt;&gt;"-",$Q26&lt;&gt;""),
  (
    """"&amp;shortcut設定!$F$7&amp;""""&amp;
    " """&amp;$Q26&amp;".lnk"""&amp;
    " """&amp;$C26&amp;""""&amp;
    IF($D26="-"," """""," """&amp;$D26&amp;"""")&amp;
    IF($E26="-"," """""," """&amp;$E26&amp;"""")
  ),
  ""
)</f>
        <v/>
      </c>
      <c r="AJ26" s="95" t="s">
        <v>183</v>
      </c>
    </row>
    <row r="27" spans="1:36">
      <c r="A27" s="9" t="s">
        <v>598</v>
      </c>
      <c r="B27" s="9" t="s">
        <v>756</v>
      </c>
      <c r="C27" s="9" t="s">
        <v>219</v>
      </c>
      <c r="D27" s="15" t="s">
        <v>40</v>
      </c>
      <c r="E27" s="26" t="s">
        <v>40</v>
      </c>
      <c r="F27" s="15" t="s">
        <v>175</v>
      </c>
      <c r="G27" s="15" t="s">
        <v>156</v>
      </c>
      <c r="H27" s="9" t="s">
        <v>65</v>
      </c>
      <c r="I27" s="15" t="s">
        <v>877</v>
      </c>
      <c r="J27" s="15" t="s">
        <v>66</v>
      </c>
      <c r="K27" s="15" t="s">
        <v>66</v>
      </c>
      <c r="L27" s="97" t="s">
        <v>66</v>
      </c>
      <c r="M27" s="98" t="s">
        <v>578</v>
      </c>
      <c r="N27" s="15" t="s">
        <v>66</v>
      </c>
      <c r="O27" s="26" t="s">
        <v>1323</v>
      </c>
      <c r="P27" s="164" t="s">
        <v>1323</v>
      </c>
      <c r="Q27" s="26" t="s">
        <v>980</v>
      </c>
      <c r="R27" s="9" t="str">
        <f t="shared" si="0"/>
        <v/>
      </c>
      <c r="S27" s="9" t="str">
        <f t="shared" si="1"/>
        <v/>
      </c>
      <c r="T27" s="13" t="str">
        <f ca="1">IF(
  AND($A27&lt;&gt;"",$I27="○"),
  (
    "mkdir """&amp;V27&amp;""" &amp; "
  )&amp;(
    """"&amp;shortcut設定!$F$7&amp;""""&amp;
    " """&amp;V27&amp;"\"&amp;$A27&amp;"（"&amp;$B27&amp;"）.lnk"""&amp;
    " """&amp;$C27&amp;""""&amp;
    IF($D27="-"," """""," """&amp;$D27&amp;"""")&amp;
    IF($E27="-"," """""," """&amp;$E27&amp;"""")
  ),
  ""
)</f>
        <v>mkdir "%USERPROFILE%\AppData\Roaming\Microsoft\Windows\Start Menu\Programs\113_Common_Edit" &amp; "C:\codes\vbs\command\CreateShortcutFile.vbs" "%USERPROFILE%\AppData\Roaming\Microsoft\Windows\Start Menu\Programs\113_Common_Edit\CLCL（クリップボード管理）.lnk" "C:\prg_exe\CLCL\CLCL.exe" "" ""</v>
      </c>
      <c r="U27" s="9" t="str">
        <f ca="1">IFERROR(
  VLOOKUP(
    $H27,
    shortcut設定!$F:$J,
    MATCH(
      "ProgramsIndex",
      shortcut設定!$F$12:$J$12,
      0
    ),
    FALSE
  ),
  ""
)</f>
        <v>113</v>
      </c>
      <c r="V27" s="13" t="str">
        <f ca="1">IF(
  AND($A27&lt;&gt;"",$I27="○"),
  shortcut設定!$F$4&amp;"\"&amp;U27&amp;"_"&amp;H27,
  ""
)</f>
        <v>%USERPROFILE%\AppData\Roaming\Microsoft\Windows\Start Menu\Programs\113_Common_Edit</v>
      </c>
      <c r="W27" s="13" t="str">
        <f>IF(
  AND($A27&lt;&gt;"",$J27&lt;&gt;"-",$J27&lt;&gt;""),
  (
    "mkdir """&amp;shortcut設定!$F$4&amp;"\"&amp;shortcut設定!$F$8&amp;""" &amp; "
  )&amp;(
    """"&amp;shortcut設定!$F$7&amp;""""&amp;
    " """&amp;$X27&amp;""""&amp;
    " """&amp;$C27&amp;""""&amp;
    IF($D27="-"," """""," """&amp;$D27&amp;"""")&amp;
    IF($E27="-"," """""," """&amp;$E27&amp;"""")
  ),
  ""
)</f>
        <v/>
      </c>
      <c r="X27" s="14" t="str">
        <f>IF(
  AND($A27&lt;&gt;"",$J27&lt;&gt;"-",$J27&lt;&gt;""),
  shortcut設定!$F$4&amp;"\"&amp;shortcut設定!$F$8&amp;"\"&amp;$J27&amp;"（"&amp;$B27&amp;"）.lnk",
  ""
)</f>
        <v/>
      </c>
      <c r="Y27" s="13" t="str">
        <f>IF(
  AND($A27&lt;&gt;"",$K27&lt;&gt;"-",$K27&lt;&gt;""),
  (
    "mkdir """&amp;shortcut設定!$F$4&amp;"\"&amp;shortcut設定!$F$9&amp;""" &amp; "
  )&amp;(
    """"&amp;shortcut設定!$F$7&amp;""""&amp;
    " """&amp;$Z27&amp;""""&amp;
    " """&amp;$C27&amp;""""&amp;
    IF($D27="-"," """""," """&amp;$D27&amp;"""")&amp;
    IF($E27="-"," """""," """&amp;$E27&amp;"""")&amp;
    IF($K27="-"," """""," """&amp;$K27&amp;"""")
  ),
  ""
)</f>
        <v/>
      </c>
      <c r="Z27" s="14" t="str">
        <f>IF(
  AND($A27&lt;&gt;"",$K27&lt;&gt;"-",$K27&lt;&gt;""),
  shortcut設定!$F$4&amp;"\"&amp;shortcut設定!$F$9&amp;"\"&amp;$A27&amp;"（"&amp;$B27&amp;"）.lnk",
  ""
)</f>
        <v/>
      </c>
      <c r="AA27" s="13" t="str">
        <f>IF(
  AND($A27&lt;&gt;"",$L27&lt;&gt;"-",$L27&lt;&gt;""),
  (
    """"&amp;shortcut設定!$F$7&amp;""""&amp;
    " """&amp;$AD27&amp;""""&amp;
    " """&amp;$C27&amp;""""&amp;
    IF($D27="-"," """""," """&amp;$D27&amp;"""")&amp;
    IF($E27="-"," """""," """&amp;$E27&amp;"""")
  ),
  ""
)</f>
        <v/>
      </c>
      <c r="AB27" s="9" t="str">
        <f ca="1">IFERROR(
  VLOOKUP(
    $H27,
    shortcut設定!$F:$J,
    MATCH(
      "ProgramsIndex",
      shortcut設定!$F$12:$J$12,
      0
    ),
    FALSE
  ),
  ""
)</f>
        <v>113</v>
      </c>
      <c r="AC27" s="20" t="str">
        <f t="shared" si="2"/>
        <v/>
      </c>
      <c r="AD27" s="13" t="str">
        <f>IF(
  AND($A27&lt;&gt;"",$L27="○"),
  shortcut設定!$F$5&amp;"\"&amp;AB27&amp;"_"&amp;A27&amp;"（"&amp;B27&amp;"）"&amp;AC27&amp;".lnk",
  ""
)</f>
        <v/>
      </c>
      <c r="AE27" s="13" t="str">
        <f>IF(
  AND($A27&lt;&gt;"",$N27="○"),
  (
    """"&amp;shortcut設定!$F$7&amp;""""&amp;
    " """&amp;$AF27&amp;""""&amp;
    " """&amp;$C27&amp;""""&amp;
    IF($D27="-"," """""," """&amp;$D27&amp;"""")&amp;
    IF($E27="-"," """""," """&amp;$E27&amp;"""")
  ),
  ""
)</f>
        <v/>
      </c>
      <c r="AF27" s="9" t="str">
        <f>IF(
  AND($A27&lt;&gt;"",$N27="○"),
  shortcut設定!$F$6&amp;"\"&amp;A27&amp;"（"&amp;B27&amp;"）.lnk",
  ""
)</f>
        <v/>
      </c>
      <c r="AG27" s="13" t="str">
        <f t="shared" si="3"/>
        <v/>
      </c>
      <c r="AH27" s="13" t="str">
        <f t="shared" si="4"/>
        <v/>
      </c>
      <c r="AI27" s="13" t="str">
        <f>IF(
  AND($A27&lt;&gt;"",$Q27&lt;&gt;"-",$Q27&lt;&gt;""),
  (
    """"&amp;shortcut設定!$F$7&amp;""""&amp;
    " """&amp;$Q27&amp;".lnk"""&amp;
    " """&amp;$C27&amp;""""&amp;
    IF($D27="-"," """""," """&amp;$D27&amp;"""")&amp;
    IF($E27="-"," """""," """&amp;$E27&amp;"""")
  ),
  ""
)</f>
        <v/>
      </c>
      <c r="AJ27" s="95" t="s">
        <v>183</v>
      </c>
    </row>
    <row r="28" spans="1:36">
      <c r="A28" s="9" t="s">
        <v>599</v>
      </c>
      <c r="B28" s="9" t="s">
        <v>756</v>
      </c>
      <c r="C28" s="9" t="s">
        <v>220</v>
      </c>
      <c r="D28" s="15" t="s">
        <v>40</v>
      </c>
      <c r="E28" s="26" t="s">
        <v>40</v>
      </c>
      <c r="F28" s="15" t="s">
        <v>175</v>
      </c>
      <c r="G28" s="15" t="s">
        <v>156</v>
      </c>
      <c r="H28" s="9" t="s">
        <v>65</v>
      </c>
      <c r="I28" s="15" t="s">
        <v>877</v>
      </c>
      <c r="J28" s="15" t="s">
        <v>66</v>
      </c>
      <c r="K28" s="15" t="s">
        <v>66</v>
      </c>
      <c r="L28" s="97" t="s">
        <v>66</v>
      </c>
      <c r="M28" s="98" t="s">
        <v>578</v>
      </c>
      <c r="N28" s="15" t="s">
        <v>66</v>
      </c>
      <c r="O28" s="26" t="s">
        <v>1323</v>
      </c>
      <c r="P28" s="164" t="s">
        <v>1323</v>
      </c>
      <c r="Q28" s="26" t="s">
        <v>980</v>
      </c>
      <c r="R28" s="9" t="str">
        <f t="shared" si="0"/>
        <v/>
      </c>
      <c r="S28" s="9" t="str">
        <f t="shared" si="1"/>
        <v/>
      </c>
      <c r="T28" s="13" t="str">
        <f ca="1">IF(
  AND($A28&lt;&gt;"",$I28="○"),
  (
    "mkdir """&amp;V28&amp;""" &amp; "
  )&amp;(
    """"&amp;shortcut設定!$F$7&amp;""""&amp;
    " """&amp;V28&amp;"\"&amp;$A28&amp;"（"&amp;$B28&amp;"）.lnk"""&amp;
    " """&amp;$C28&amp;""""&amp;
    IF($D28="-"," """""," """&amp;$D28&amp;"""")&amp;
    IF($E28="-"," """""," """&amp;$E28&amp;"""")
  ),
  ""
)</f>
        <v>mkdir "%USERPROFILE%\AppData\Roaming\Microsoft\Windows\Start Menu\Programs\113_Common_Edit" &amp; "C:\codes\vbs\command\CreateShortcutFile.vbs" "%USERPROFILE%\AppData\Roaming\Microsoft\Windows\Start Menu\Programs\113_Common_Edit\clibor（クリップボード管理）.lnk" "C:\prg_exe\clibor\Clibor.exe" "" ""</v>
      </c>
      <c r="U28" s="9" t="str">
        <f ca="1">IFERROR(
  VLOOKUP(
    $H28,
    shortcut設定!$F:$J,
    MATCH(
      "ProgramsIndex",
      shortcut設定!$F$12:$J$12,
      0
    ),
    FALSE
  ),
  ""
)</f>
        <v>113</v>
      </c>
      <c r="V28" s="13" t="str">
        <f ca="1">IF(
  AND($A28&lt;&gt;"",$I28="○"),
  shortcut設定!$F$4&amp;"\"&amp;U28&amp;"_"&amp;H28,
  ""
)</f>
        <v>%USERPROFILE%\AppData\Roaming\Microsoft\Windows\Start Menu\Programs\113_Common_Edit</v>
      </c>
      <c r="W28" s="13" t="str">
        <f>IF(
  AND($A28&lt;&gt;"",$J28&lt;&gt;"-",$J28&lt;&gt;""),
  (
    "mkdir """&amp;shortcut設定!$F$4&amp;"\"&amp;shortcut設定!$F$8&amp;""" &amp; "
  )&amp;(
    """"&amp;shortcut設定!$F$7&amp;""""&amp;
    " """&amp;$X28&amp;""""&amp;
    " """&amp;$C28&amp;""""&amp;
    IF($D28="-"," """""," """&amp;$D28&amp;"""")&amp;
    IF($E28="-"," """""," """&amp;$E28&amp;"""")
  ),
  ""
)</f>
        <v/>
      </c>
      <c r="X28" s="14" t="str">
        <f>IF(
  AND($A28&lt;&gt;"",$J28&lt;&gt;"-",$J28&lt;&gt;""),
  shortcut設定!$F$4&amp;"\"&amp;shortcut設定!$F$8&amp;"\"&amp;$J28&amp;"（"&amp;$B28&amp;"）.lnk",
  ""
)</f>
        <v/>
      </c>
      <c r="Y28" s="13" t="str">
        <f>IF(
  AND($A28&lt;&gt;"",$K28&lt;&gt;"-",$K28&lt;&gt;""),
  (
    "mkdir """&amp;shortcut設定!$F$4&amp;"\"&amp;shortcut設定!$F$9&amp;""" &amp; "
  )&amp;(
    """"&amp;shortcut設定!$F$7&amp;""""&amp;
    " """&amp;$Z28&amp;""""&amp;
    " """&amp;$C28&amp;""""&amp;
    IF($D28="-"," """""," """&amp;$D28&amp;"""")&amp;
    IF($E28="-"," """""," """&amp;$E28&amp;"""")&amp;
    IF($K28="-"," """""," """&amp;$K28&amp;"""")
  ),
  ""
)</f>
        <v/>
      </c>
      <c r="Z28" s="14" t="str">
        <f>IF(
  AND($A28&lt;&gt;"",$K28&lt;&gt;"-",$K28&lt;&gt;""),
  shortcut設定!$F$4&amp;"\"&amp;shortcut設定!$F$9&amp;"\"&amp;$A28&amp;"（"&amp;$B28&amp;"）.lnk",
  ""
)</f>
        <v/>
      </c>
      <c r="AA28" s="13" t="str">
        <f>IF(
  AND($A28&lt;&gt;"",$L28&lt;&gt;"-",$L28&lt;&gt;""),
  (
    """"&amp;shortcut設定!$F$7&amp;""""&amp;
    " """&amp;$AD28&amp;""""&amp;
    " """&amp;$C28&amp;""""&amp;
    IF($D28="-"," """""," """&amp;$D28&amp;"""")&amp;
    IF($E28="-"," """""," """&amp;$E28&amp;"""")
  ),
  ""
)</f>
        <v/>
      </c>
      <c r="AB28" s="9" t="str">
        <f ca="1">IFERROR(
  VLOOKUP(
    $H28,
    shortcut設定!$F:$J,
    MATCH(
      "ProgramsIndex",
      shortcut設定!$F$12:$J$12,
      0
    ),
    FALSE
  ),
  ""
)</f>
        <v>113</v>
      </c>
      <c r="AC28" s="20" t="str">
        <f t="shared" si="2"/>
        <v/>
      </c>
      <c r="AD28" s="13" t="str">
        <f>IF(
  AND($A28&lt;&gt;"",$L28="○"),
  shortcut設定!$F$5&amp;"\"&amp;AB28&amp;"_"&amp;A28&amp;"（"&amp;B28&amp;"）"&amp;AC28&amp;".lnk",
  ""
)</f>
        <v/>
      </c>
      <c r="AE28" s="13" t="str">
        <f>IF(
  AND($A28&lt;&gt;"",$N28="○"),
  (
    """"&amp;shortcut設定!$F$7&amp;""""&amp;
    " """&amp;$AF28&amp;""""&amp;
    " """&amp;$C28&amp;""""&amp;
    IF($D28="-"," """""," """&amp;$D28&amp;"""")&amp;
    IF($E28="-"," """""," """&amp;$E28&amp;"""")
  ),
  ""
)</f>
        <v/>
      </c>
      <c r="AF28" s="9" t="str">
        <f>IF(
  AND($A28&lt;&gt;"",$N28="○"),
  shortcut設定!$F$6&amp;"\"&amp;A28&amp;"（"&amp;B28&amp;"）.lnk",
  ""
)</f>
        <v/>
      </c>
      <c r="AG28" s="13" t="str">
        <f t="shared" si="3"/>
        <v/>
      </c>
      <c r="AH28" s="13" t="str">
        <f t="shared" si="4"/>
        <v/>
      </c>
      <c r="AI28" s="13" t="str">
        <f>IF(
  AND($A28&lt;&gt;"",$Q28&lt;&gt;"-",$Q28&lt;&gt;""),
  (
    """"&amp;shortcut設定!$F$7&amp;""""&amp;
    " """&amp;$Q28&amp;".lnk"""&amp;
    " """&amp;$C28&amp;""""&amp;
    IF($D28="-"," """""," """&amp;$D28&amp;"""")&amp;
    IF($E28="-"," """""," """&amp;$E28&amp;"""")
  ),
  ""
)</f>
        <v/>
      </c>
      <c r="AJ28" s="95" t="s">
        <v>183</v>
      </c>
    </row>
    <row r="29" spans="1:36">
      <c r="A29" s="9" t="s">
        <v>600</v>
      </c>
      <c r="B29" s="9" t="s">
        <v>757</v>
      </c>
      <c r="C29" s="9" t="s">
        <v>221</v>
      </c>
      <c r="D29" s="15" t="s">
        <v>40</v>
      </c>
      <c r="E29" s="26" t="s">
        <v>40</v>
      </c>
      <c r="F29" s="15" t="s">
        <v>175</v>
      </c>
      <c r="G29" s="15" t="s">
        <v>156</v>
      </c>
      <c r="H29" s="9" t="s">
        <v>75</v>
      </c>
      <c r="I29" s="15" t="s">
        <v>877</v>
      </c>
      <c r="J29" s="15" t="s">
        <v>66</v>
      </c>
      <c r="K29" s="15" t="s">
        <v>66</v>
      </c>
      <c r="L29" s="97" t="s">
        <v>66</v>
      </c>
      <c r="M29" s="98" t="s">
        <v>578</v>
      </c>
      <c r="N29" s="15" t="s">
        <v>66</v>
      </c>
      <c r="O29" s="26" t="s">
        <v>1323</v>
      </c>
      <c r="P29" s="164" t="s">
        <v>1323</v>
      </c>
      <c r="Q29" s="26" t="s">
        <v>980</v>
      </c>
      <c r="R29" s="9" t="str">
        <f t="shared" si="0"/>
        <v/>
      </c>
      <c r="S29" s="9" t="str">
        <f t="shared" si="1"/>
        <v/>
      </c>
      <c r="T29" s="13" t="str">
        <f ca="1">IF(
  AND($A29&lt;&gt;"",$I29="○"),
  (
    "mkdir """&amp;V29&amp;""" &amp; "
  )&amp;(
    """"&amp;shortcut設定!$F$7&amp;""""&amp;
    " """&amp;V29&amp;"\"&amp;$A29&amp;"（"&amp;$B29&amp;"）.lnk"""&amp;
    " """&amp;$C29&amp;""""&amp;
    IF($D29="-"," """""," """&amp;$D29&amp;"""")&amp;
    IF($E29="-"," """""," """&amp;$E29&amp;"""")
  ),
  ""
)</f>
        <v>mkdir "%USERPROFILE%\AppData\Roaming\Microsoft\Windows\Start Menu\Programs\112_Common_View" &amp; "C:\codes\vbs\command\CreateShortcutFile.vbs" "%USERPROFILE%\AppData\Roaming\Microsoft\Windows\Start Menu\Programs\112_Common_View\CoreTemp64（CPU温度計測）.lnk" "C:\prg_exe\CoreTemp64\Core Temp.exe" "" ""</v>
      </c>
      <c r="U29" s="9" t="str">
        <f ca="1">IFERROR(
  VLOOKUP(
    $H29,
    shortcut設定!$F:$J,
    MATCH(
      "ProgramsIndex",
      shortcut設定!$F$12:$J$12,
      0
    ),
    FALSE
  ),
  ""
)</f>
        <v>112</v>
      </c>
      <c r="V29" s="13" t="str">
        <f ca="1">IF(
  AND($A29&lt;&gt;"",$I29="○"),
  shortcut設定!$F$4&amp;"\"&amp;U29&amp;"_"&amp;H29,
  ""
)</f>
        <v>%USERPROFILE%\AppData\Roaming\Microsoft\Windows\Start Menu\Programs\112_Common_View</v>
      </c>
      <c r="W29" s="13" t="str">
        <f>IF(
  AND($A29&lt;&gt;"",$J29&lt;&gt;"-",$J29&lt;&gt;""),
  (
    "mkdir """&amp;shortcut設定!$F$4&amp;"\"&amp;shortcut設定!$F$8&amp;""" &amp; "
  )&amp;(
    """"&amp;shortcut設定!$F$7&amp;""""&amp;
    " """&amp;$X29&amp;""""&amp;
    " """&amp;$C29&amp;""""&amp;
    IF($D29="-"," """""," """&amp;$D29&amp;"""")&amp;
    IF($E29="-"," """""," """&amp;$E29&amp;"""")
  ),
  ""
)</f>
        <v/>
      </c>
      <c r="X29" s="14" t="str">
        <f>IF(
  AND($A29&lt;&gt;"",$J29&lt;&gt;"-",$J29&lt;&gt;""),
  shortcut設定!$F$4&amp;"\"&amp;shortcut設定!$F$8&amp;"\"&amp;$J29&amp;"（"&amp;$B29&amp;"）.lnk",
  ""
)</f>
        <v/>
      </c>
      <c r="Y29" s="13" t="str">
        <f>IF(
  AND($A29&lt;&gt;"",$K29&lt;&gt;"-",$K29&lt;&gt;""),
  (
    "mkdir """&amp;shortcut設定!$F$4&amp;"\"&amp;shortcut設定!$F$9&amp;""" &amp; "
  )&amp;(
    """"&amp;shortcut設定!$F$7&amp;""""&amp;
    " """&amp;$Z29&amp;""""&amp;
    " """&amp;$C29&amp;""""&amp;
    IF($D29="-"," """""," """&amp;$D29&amp;"""")&amp;
    IF($E29="-"," """""," """&amp;$E29&amp;"""")&amp;
    IF($K29="-"," """""," """&amp;$K29&amp;"""")
  ),
  ""
)</f>
        <v/>
      </c>
      <c r="Z29" s="14" t="str">
        <f>IF(
  AND($A29&lt;&gt;"",$K29&lt;&gt;"-",$K29&lt;&gt;""),
  shortcut設定!$F$4&amp;"\"&amp;shortcut設定!$F$9&amp;"\"&amp;$A29&amp;"（"&amp;$B29&amp;"）.lnk",
  ""
)</f>
        <v/>
      </c>
      <c r="AA29" s="13" t="str">
        <f>IF(
  AND($A29&lt;&gt;"",$L29&lt;&gt;"-",$L29&lt;&gt;""),
  (
    """"&amp;shortcut設定!$F$7&amp;""""&amp;
    " """&amp;$AD29&amp;""""&amp;
    " """&amp;$C29&amp;""""&amp;
    IF($D29="-"," """""," """&amp;$D29&amp;"""")&amp;
    IF($E29="-"," """""," """&amp;$E29&amp;"""")
  ),
  ""
)</f>
        <v/>
      </c>
      <c r="AB29" s="9" t="str">
        <f ca="1">IFERROR(
  VLOOKUP(
    $H29,
    shortcut設定!$F:$J,
    MATCH(
      "ProgramsIndex",
      shortcut設定!$F$12:$J$12,
      0
    ),
    FALSE
  ),
  ""
)</f>
        <v>112</v>
      </c>
      <c r="AC29" s="20" t="str">
        <f t="shared" si="2"/>
        <v/>
      </c>
      <c r="AD29" s="13" t="str">
        <f>IF(
  AND($A29&lt;&gt;"",$L29="○"),
  shortcut設定!$F$5&amp;"\"&amp;AB29&amp;"_"&amp;A29&amp;"（"&amp;B29&amp;"）"&amp;AC29&amp;".lnk",
  ""
)</f>
        <v/>
      </c>
      <c r="AE29" s="13" t="str">
        <f>IF(
  AND($A29&lt;&gt;"",$N29="○"),
  (
    """"&amp;shortcut設定!$F$7&amp;""""&amp;
    " """&amp;$AF29&amp;""""&amp;
    " """&amp;$C29&amp;""""&amp;
    IF($D29="-"," """""," """&amp;$D29&amp;"""")&amp;
    IF($E29="-"," """""," """&amp;$E29&amp;"""")
  ),
  ""
)</f>
        <v/>
      </c>
      <c r="AF29" s="9" t="str">
        <f>IF(
  AND($A29&lt;&gt;"",$N29="○"),
  shortcut設定!$F$6&amp;"\"&amp;A29&amp;"（"&amp;B29&amp;"）.lnk",
  ""
)</f>
        <v/>
      </c>
      <c r="AG29" s="13" t="str">
        <f t="shared" si="3"/>
        <v/>
      </c>
      <c r="AH29" s="13" t="str">
        <f t="shared" si="4"/>
        <v/>
      </c>
      <c r="AI29" s="13" t="str">
        <f>IF(
  AND($A29&lt;&gt;"",$Q29&lt;&gt;"-",$Q29&lt;&gt;""),
  (
    """"&amp;shortcut設定!$F$7&amp;""""&amp;
    " """&amp;$Q29&amp;".lnk"""&amp;
    " """&amp;$C29&amp;""""&amp;
    IF($D29="-"," """""," """&amp;$D29&amp;"""")&amp;
    IF($E29="-"," """""," """&amp;$E29&amp;"""")
  ),
  ""
)</f>
        <v/>
      </c>
      <c r="AJ29" s="95" t="s">
        <v>183</v>
      </c>
    </row>
    <row r="30" spans="1:36">
      <c r="A30" s="9" t="s">
        <v>601</v>
      </c>
      <c r="B30" s="9" t="s">
        <v>758</v>
      </c>
      <c r="C30" s="9" t="s">
        <v>222</v>
      </c>
      <c r="D30" s="15" t="s">
        <v>40</v>
      </c>
      <c r="E30" s="26" t="s">
        <v>40</v>
      </c>
      <c r="F30" s="15" t="s">
        <v>175</v>
      </c>
      <c r="G30" s="15" t="s">
        <v>156</v>
      </c>
      <c r="H30" s="9" t="s">
        <v>75</v>
      </c>
      <c r="I30" s="15" t="s">
        <v>877</v>
      </c>
      <c r="J30" s="15" t="s">
        <v>66</v>
      </c>
      <c r="K30" s="15" t="s">
        <v>66</v>
      </c>
      <c r="L30" s="97" t="s">
        <v>66</v>
      </c>
      <c r="M30" s="98" t="s">
        <v>578</v>
      </c>
      <c r="N30" s="15" t="s">
        <v>66</v>
      </c>
      <c r="O30" s="26" t="s">
        <v>1323</v>
      </c>
      <c r="P30" s="164" t="s">
        <v>1323</v>
      </c>
      <c r="Q30" s="26" t="s">
        <v>980</v>
      </c>
      <c r="R30" s="9" t="str">
        <f t="shared" si="0"/>
        <v/>
      </c>
      <c r="S30" s="9" t="str">
        <f t="shared" si="1"/>
        <v/>
      </c>
      <c r="T30" s="13" t="str">
        <f ca="1">IF(
  AND($A30&lt;&gt;"",$I30="○"),
  (
    "mkdir """&amp;V30&amp;""" &amp; "
  )&amp;(
    """"&amp;shortcut設定!$F$7&amp;""""&amp;
    " """&amp;V30&amp;"\"&amp;$A30&amp;"（"&amp;$B30&amp;"）.lnk"""&amp;
    " """&amp;$C30&amp;""""&amp;
    IF($D30="-"," """""," """&amp;$D30&amp;"""")&amp;
    IF($E30="-"," """""," """&amp;$E30&amp;"""")
  ),
  ""
)</f>
        <v>mkdir "%USERPROFILE%\AppData\Roaming\Microsoft\Windows\Start Menu\Programs\112_Common_View" &amp; "C:\codes\vbs\command\CreateShortcutFile.vbs" "%USERPROFILE%\AppData\Roaming\Microsoft\Windows\Start Menu\Programs\112_Common_View\CrystalDiskInfo（HDD故障診断）.lnk" "C:\prg_exe\CrystalDiskInfo\DiskInfo64.exe" "" ""</v>
      </c>
      <c r="U30" s="9" t="str">
        <f ca="1">IFERROR(
  VLOOKUP(
    $H30,
    shortcut設定!$F:$J,
    MATCH(
      "ProgramsIndex",
      shortcut設定!$F$12:$J$12,
      0
    ),
    FALSE
  ),
  ""
)</f>
        <v>112</v>
      </c>
      <c r="V30" s="13" t="str">
        <f ca="1">IF(
  AND($A30&lt;&gt;"",$I30="○"),
  shortcut設定!$F$4&amp;"\"&amp;U30&amp;"_"&amp;H30,
  ""
)</f>
        <v>%USERPROFILE%\AppData\Roaming\Microsoft\Windows\Start Menu\Programs\112_Common_View</v>
      </c>
      <c r="W30" s="13" t="str">
        <f>IF(
  AND($A30&lt;&gt;"",$J30&lt;&gt;"-",$J30&lt;&gt;""),
  (
    "mkdir """&amp;shortcut設定!$F$4&amp;"\"&amp;shortcut設定!$F$8&amp;""" &amp; "
  )&amp;(
    """"&amp;shortcut設定!$F$7&amp;""""&amp;
    " """&amp;$X30&amp;""""&amp;
    " """&amp;$C30&amp;""""&amp;
    IF($D30="-"," """""," """&amp;$D30&amp;"""")&amp;
    IF($E30="-"," """""," """&amp;$E30&amp;"""")
  ),
  ""
)</f>
        <v/>
      </c>
      <c r="X30" s="14" t="str">
        <f>IF(
  AND($A30&lt;&gt;"",$J30&lt;&gt;"-",$J30&lt;&gt;""),
  shortcut設定!$F$4&amp;"\"&amp;shortcut設定!$F$8&amp;"\"&amp;$J30&amp;"（"&amp;$B30&amp;"）.lnk",
  ""
)</f>
        <v/>
      </c>
      <c r="Y30" s="13" t="str">
        <f>IF(
  AND($A30&lt;&gt;"",$K30&lt;&gt;"-",$K30&lt;&gt;""),
  (
    "mkdir """&amp;shortcut設定!$F$4&amp;"\"&amp;shortcut設定!$F$9&amp;""" &amp; "
  )&amp;(
    """"&amp;shortcut設定!$F$7&amp;""""&amp;
    " """&amp;$Z30&amp;""""&amp;
    " """&amp;$C30&amp;""""&amp;
    IF($D30="-"," """""," """&amp;$D30&amp;"""")&amp;
    IF($E30="-"," """""," """&amp;$E30&amp;"""")&amp;
    IF($K30="-"," """""," """&amp;$K30&amp;"""")
  ),
  ""
)</f>
        <v/>
      </c>
      <c r="Z30" s="14" t="str">
        <f>IF(
  AND($A30&lt;&gt;"",$K30&lt;&gt;"-",$K30&lt;&gt;""),
  shortcut設定!$F$4&amp;"\"&amp;shortcut設定!$F$9&amp;"\"&amp;$A30&amp;"（"&amp;$B30&amp;"）.lnk",
  ""
)</f>
        <v/>
      </c>
      <c r="AA30" s="13" t="str">
        <f>IF(
  AND($A30&lt;&gt;"",$L30&lt;&gt;"-",$L30&lt;&gt;""),
  (
    """"&amp;shortcut設定!$F$7&amp;""""&amp;
    " """&amp;$AD30&amp;""""&amp;
    " """&amp;$C30&amp;""""&amp;
    IF($D30="-"," """""," """&amp;$D30&amp;"""")&amp;
    IF($E30="-"," """""," """&amp;$E30&amp;"""")
  ),
  ""
)</f>
        <v/>
      </c>
      <c r="AB30" s="9" t="str">
        <f ca="1">IFERROR(
  VLOOKUP(
    $H30,
    shortcut設定!$F:$J,
    MATCH(
      "ProgramsIndex",
      shortcut設定!$F$12:$J$12,
      0
    ),
    FALSE
  ),
  ""
)</f>
        <v>112</v>
      </c>
      <c r="AC30" s="20" t="str">
        <f t="shared" si="2"/>
        <v/>
      </c>
      <c r="AD30" s="13" t="str">
        <f>IF(
  AND($A30&lt;&gt;"",$L30="○"),
  shortcut設定!$F$5&amp;"\"&amp;AB30&amp;"_"&amp;A30&amp;"（"&amp;B30&amp;"）"&amp;AC30&amp;".lnk",
  ""
)</f>
        <v/>
      </c>
      <c r="AE30" s="13" t="str">
        <f>IF(
  AND($A30&lt;&gt;"",$N30="○"),
  (
    """"&amp;shortcut設定!$F$7&amp;""""&amp;
    " """&amp;$AF30&amp;""""&amp;
    " """&amp;$C30&amp;""""&amp;
    IF($D30="-"," """""," """&amp;$D30&amp;"""")&amp;
    IF($E30="-"," """""," """&amp;$E30&amp;"""")
  ),
  ""
)</f>
        <v/>
      </c>
      <c r="AF30" s="9" t="str">
        <f>IF(
  AND($A30&lt;&gt;"",$N30="○"),
  shortcut設定!$F$6&amp;"\"&amp;A30&amp;"（"&amp;B30&amp;"）.lnk",
  ""
)</f>
        <v/>
      </c>
      <c r="AG30" s="13" t="str">
        <f t="shared" si="3"/>
        <v/>
      </c>
      <c r="AH30" s="13" t="str">
        <f t="shared" si="4"/>
        <v/>
      </c>
      <c r="AI30" s="13" t="str">
        <f>IF(
  AND($A30&lt;&gt;"",$Q30&lt;&gt;"-",$Q30&lt;&gt;""),
  (
    """"&amp;shortcut設定!$F$7&amp;""""&amp;
    " """&amp;$Q30&amp;".lnk"""&amp;
    " """&amp;$C30&amp;""""&amp;
    IF($D30="-"," """""," """&amp;$D30&amp;"""")&amp;
    IF($E30="-"," """""," """&amp;$E30&amp;"""")
  ),
  ""
)</f>
        <v/>
      </c>
      <c r="AJ30" s="95" t="s">
        <v>183</v>
      </c>
    </row>
    <row r="31" spans="1:36">
      <c r="A31" s="9" t="s">
        <v>602</v>
      </c>
      <c r="B31" s="9" t="s">
        <v>759</v>
      </c>
      <c r="C31" s="9" t="s">
        <v>223</v>
      </c>
      <c r="D31" s="15" t="s">
        <v>40</v>
      </c>
      <c r="E31" s="26" t="s">
        <v>40</v>
      </c>
      <c r="F31" s="15" t="s">
        <v>175</v>
      </c>
      <c r="G31" s="15" t="s">
        <v>156</v>
      </c>
      <c r="H31" s="9" t="s">
        <v>75</v>
      </c>
      <c r="I31" s="15" t="s">
        <v>877</v>
      </c>
      <c r="J31" s="15" t="s">
        <v>66</v>
      </c>
      <c r="K31" s="15" t="s">
        <v>66</v>
      </c>
      <c r="L31" s="97" t="s">
        <v>66</v>
      </c>
      <c r="M31" s="98" t="s">
        <v>578</v>
      </c>
      <c r="N31" s="15" t="s">
        <v>66</v>
      </c>
      <c r="O31" s="26" t="s">
        <v>1323</v>
      </c>
      <c r="P31" s="164" t="s">
        <v>1323</v>
      </c>
      <c r="Q31" s="26" t="s">
        <v>980</v>
      </c>
      <c r="R31" s="9" t="str">
        <f t="shared" si="0"/>
        <v/>
      </c>
      <c r="S31" s="9" t="str">
        <f t="shared" si="1"/>
        <v/>
      </c>
      <c r="T31" s="13" t="str">
        <f ca="1">IF(
  AND($A31&lt;&gt;"",$I31="○"),
  (
    "mkdir """&amp;V31&amp;""" &amp; "
  )&amp;(
    """"&amp;shortcut設定!$F$7&amp;""""&amp;
    " """&amp;V31&amp;"\"&amp;$A31&amp;"（"&amp;$B31&amp;"）.lnk"""&amp;
    " """&amp;$C31&amp;""""&amp;
    IF($D31="-"," """""," """&amp;$D31&amp;"""")&amp;
    IF($E31="-"," """""," """&amp;$E31&amp;"""")
  ),
  ""
)</f>
        <v>mkdir "%USERPROFILE%\AppData\Roaming\Microsoft\Windows\Start Menu\Programs\112_Common_View" &amp; "C:\codes\vbs\command\CreateShortcutFile.vbs" "%USERPROFILE%\AppData\Roaming\Microsoft\Windows\Start Menu\Programs\112_Common_View\CrystalDiskMark（HDDスペック検知）.lnk" "C:\prg_exe\CrystalDiskMark\DiskMark64.exe" "" ""</v>
      </c>
      <c r="U31" s="9" t="str">
        <f ca="1">IFERROR(
  VLOOKUP(
    $H31,
    shortcut設定!$F:$J,
    MATCH(
      "ProgramsIndex",
      shortcut設定!$F$12:$J$12,
      0
    ),
    FALSE
  ),
  ""
)</f>
        <v>112</v>
      </c>
      <c r="V31" s="13" t="str">
        <f ca="1">IF(
  AND($A31&lt;&gt;"",$I31="○"),
  shortcut設定!$F$4&amp;"\"&amp;U31&amp;"_"&amp;H31,
  ""
)</f>
        <v>%USERPROFILE%\AppData\Roaming\Microsoft\Windows\Start Menu\Programs\112_Common_View</v>
      </c>
      <c r="W31" s="13" t="str">
        <f>IF(
  AND($A31&lt;&gt;"",$J31&lt;&gt;"-",$J31&lt;&gt;""),
  (
    "mkdir """&amp;shortcut設定!$F$4&amp;"\"&amp;shortcut設定!$F$8&amp;""" &amp; "
  )&amp;(
    """"&amp;shortcut設定!$F$7&amp;""""&amp;
    " """&amp;$X31&amp;""""&amp;
    " """&amp;$C31&amp;""""&amp;
    IF($D31="-"," """""," """&amp;$D31&amp;"""")&amp;
    IF($E31="-"," """""," """&amp;$E31&amp;"""")
  ),
  ""
)</f>
        <v/>
      </c>
      <c r="X31" s="14" t="str">
        <f>IF(
  AND($A31&lt;&gt;"",$J31&lt;&gt;"-",$J31&lt;&gt;""),
  shortcut設定!$F$4&amp;"\"&amp;shortcut設定!$F$8&amp;"\"&amp;$J31&amp;"（"&amp;$B31&amp;"）.lnk",
  ""
)</f>
        <v/>
      </c>
      <c r="Y31" s="13" t="str">
        <f>IF(
  AND($A31&lt;&gt;"",$K31&lt;&gt;"-",$K31&lt;&gt;""),
  (
    "mkdir """&amp;shortcut設定!$F$4&amp;"\"&amp;shortcut設定!$F$9&amp;""" &amp; "
  )&amp;(
    """"&amp;shortcut設定!$F$7&amp;""""&amp;
    " """&amp;$Z31&amp;""""&amp;
    " """&amp;$C31&amp;""""&amp;
    IF($D31="-"," """""," """&amp;$D31&amp;"""")&amp;
    IF($E31="-"," """""," """&amp;$E31&amp;"""")&amp;
    IF($K31="-"," """""," """&amp;$K31&amp;"""")
  ),
  ""
)</f>
        <v/>
      </c>
      <c r="Z31" s="14" t="str">
        <f>IF(
  AND($A31&lt;&gt;"",$K31&lt;&gt;"-",$K31&lt;&gt;""),
  shortcut設定!$F$4&amp;"\"&amp;shortcut設定!$F$9&amp;"\"&amp;$A31&amp;"（"&amp;$B31&amp;"）.lnk",
  ""
)</f>
        <v/>
      </c>
      <c r="AA31" s="13" t="str">
        <f>IF(
  AND($A31&lt;&gt;"",$L31&lt;&gt;"-",$L31&lt;&gt;""),
  (
    """"&amp;shortcut設定!$F$7&amp;""""&amp;
    " """&amp;$AD31&amp;""""&amp;
    " """&amp;$C31&amp;""""&amp;
    IF($D31="-"," """""," """&amp;$D31&amp;"""")&amp;
    IF($E31="-"," """""," """&amp;$E31&amp;"""")
  ),
  ""
)</f>
        <v/>
      </c>
      <c r="AB31" s="9" t="str">
        <f ca="1">IFERROR(
  VLOOKUP(
    $H31,
    shortcut設定!$F:$J,
    MATCH(
      "ProgramsIndex",
      shortcut設定!$F$12:$J$12,
      0
    ),
    FALSE
  ),
  ""
)</f>
        <v>112</v>
      </c>
      <c r="AC31" s="20" t="str">
        <f t="shared" si="2"/>
        <v/>
      </c>
      <c r="AD31" s="13" t="str">
        <f>IF(
  AND($A31&lt;&gt;"",$L31="○"),
  shortcut設定!$F$5&amp;"\"&amp;AB31&amp;"_"&amp;A31&amp;"（"&amp;B31&amp;"）"&amp;AC31&amp;".lnk",
  ""
)</f>
        <v/>
      </c>
      <c r="AE31" s="13" t="str">
        <f>IF(
  AND($A31&lt;&gt;"",$N31="○"),
  (
    """"&amp;shortcut設定!$F$7&amp;""""&amp;
    " """&amp;$AF31&amp;""""&amp;
    " """&amp;$C31&amp;""""&amp;
    IF($D31="-"," """""," """&amp;$D31&amp;"""")&amp;
    IF($E31="-"," """""," """&amp;$E31&amp;"""")
  ),
  ""
)</f>
        <v/>
      </c>
      <c r="AF31" s="9" t="str">
        <f>IF(
  AND($A31&lt;&gt;"",$N31="○"),
  shortcut設定!$F$6&amp;"\"&amp;A31&amp;"（"&amp;B31&amp;"）.lnk",
  ""
)</f>
        <v/>
      </c>
      <c r="AG31" s="13" t="str">
        <f t="shared" si="3"/>
        <v/>
      </c>
      <c r="AH31" s="13" t="str">
        <f t="shared" si="4"/>
        <v/>
      </c>
      <c r="AI31" s="13" t="str">
        <f>IF(
  AND($A31&lt;&gt;"",$Q31&lt;&gt;"-",$Q31&lt;&gt;""),
  (
    """"&amp;shortcut設定!$F$7&amp;""""&amp;
    " """&amp;$Q31&amp;".lnk"""&amp;
    " """&amp;$C31&amp;""""&amp;
    IF($D31="-"," """""," """&amp;$D31&amp;"""")&amp;
    IF($E31="-"," """""," """&amp;$E31&amp;"""")
  ),
  ""
)</f>
        <v/>
      </c>
      <c r="AJ31" s="95" t="s">
        <v>183</v>
      </c>
    </row>
    <row r="32" spans="1:36">
      <c r="A32" s="9" t="s">
        <v>603</v>
      </c>
      <c r="B32" s="9" t="s">
        <v>760</v>
      </c>
      <c r="C32" s="9" t="s">
        <v>224</v>
      </c>
      <c r="D32" s="15" t="s">
        <v>40</v>
      </c>
      <c r="E32" s="26" t="s">
        <v>40</v>
      </c>
      <c r="F32" s="15" t="s">
        <v>156</v>
      </c>
      <c r="G32" s="15" t="s">
        <v>156</v>
      </c>
      <c r="H32" s="9" t="s">
        <v>69</v>
      </c>
      <c r="I32" s="15" t="s">
        <v>877</v>
      </c>
      <c r="J32" s="15" t="s">
        <v>66</v>
      </c>
      <c r="K32" s="15" t="s">
        <v>66</v>
      </c>
      <c r="L32" s="97" t="s">
        <v>66</v>
      </c>
      <c r="M32" s="98" t="s">
        <v>578</v>
      </c>
      <c r="N32" s="15" t="s">
        <v>66</v>
      </c>
      <c r="O32" s="26" t="s">
        <v>1323</v>
      </c>
      <c r="P32" s="164" t="s">
        <v>1323</v>
      </c>
      <c r="Q32" s="26" t="s">
        <v>980</v>
      </c>
      <c r="R32" s="9" t="str">
        <f t="shared" si="0"/>
        <v/>
      </c>
      <c r="S32" s="9" t="str">
        <f t="shared" si="1"/>
        <v/>
      </c>
      <c r="T32" s="13" t="str">
        <f ca="1">IF(
  AND($A32&lt;&gt;"",$I32="○"),
  (
    "mkdir """&amp;V32&amp;""" &amp; "
  )&amp;(
    """"&amp;shortcut設定!$F$7&amp;""""&amp;
    " """&amp;V32&amp;"\"&amp;$A32&amp;"（"&amp;$B32&amp;"）.lnk"""&amp;
    " """&amp;$C32&amp;""""&amp;
    IF($D32="-"," """""," """&amp;$D32&amp;"""")&amp;
    IF($E32="-"," """""," """&amp;$E32&amp;"""")
  ),
  ""
)</f>
        <v>mkdir "%USERPROFILE%\AppData\Roaming\Microsoft\Windows\Start Menu\Programs\121_Doc_Analyze" &amp; "C:\codes\vbs\command\CreateShortcutFile.vbs" "%USERPROFILE%\AppData\Roaming\Microsoft\Windows\Start Menu\Programs\121_Doc_Analyze\Ctags（ソースコード解析用タグ作成）.lnk" "C:\prg_exe\Ctags\ctags.exe" "" ""</v>
      </c>
      <c r="U32" s="9" t="str">
        <f ca="1">IFERROR(
  VLOOKUP(
    $H32,
    shortcut設定!$F:$J,
    MATCH(
      "ProgramsIndex",
      shortcut設定!$F$12:$J$12,
      0
    ),
    FALSE
  ),
  ""
)</f>
        <v>121</v>
      </c>
      <c r="V32" s="13" t="str">
        <f ca="1">IF(
  AND($A32&lt;&gt;"",$I32="○"),
  shortcut設定!$F$4&amp;"\"&amp;U32&amp;"_"&amp;H32,
  ""
)</f>
        <v>%USERPROFILE%\AppData\Roaming\Microsoft\Windows\Start Menu\Programs\121_Doc_Analyze</v>
      </c>
      <c r="W32" s="13" t="str">
        <f>IF(
  AND($A32&lt;&gt;"",$J32&lt;&gt;"-",$J32&lt;&gt;""),
  (
    "mkdir """&amp;shortcut設定!$F$4&amp;"\"&amp;shortcut設定!$F$8&amp;""" &amp; "
  )&amp;(
    """"&amp;shortcut設定!$F$7&amp;""""&amp;
    " """&amp;$X32&amp;""""&amp;
    " """&amp;$C32&amp;""""&amp;
    IF($D32="-"," """""," """&amp;$D32&amp;"""")&amp;
    IF($E32="-"," """""," """&amp;$E32&amp;"""")
  ),
  ""
)</f>
        <v/>
      </c>
      <c r="X32" s="14" t="str">
        <f>IF(
  AND($A32&lt;&gt;"",$J32&lt;&gt;"-",$J32&lt;&gt;""),
  shortcut設定!$F$4&amp;"\"&amp;shortcut設定!$F$8&amp;"\"&amp;$J32&amp;"（"&amp;$B32&amp;"）.lnk",
  ""
)</f>
        <v/>
      </c>
      <c r="Y32" s="13" t="str">
        <f>IF(
  AND($A32&lt;&gt;"",$K32&lt;&gt;"-",$K32&lt;&gt;""),
  (
    "mkdir """&amp;shortcut設定!$F$4&amp;"\"&amp;shortcut設定!$F$9&amp;""" &amp; "
  )&amp;(
    """"&amp;shortcut設定!$F$7&amp;""""&amp;
    " """&amp;$Z32&amp;""""&amp;
    " """&amp;$C32&amp;""""&amp;
    IF($D32="-"," """""," """&amp;$D32&amp;"""")&amp;
    IF($E32="-"," """""," """&amp;$E32&amp;"""")&amp;
    IF($K32="-"," """""," """&amp;$K32&amp;"""")
  ),
  ""
)</f>
        <v/>
      </c>
      <c r="Z32" s="14" t="str">
        <f>IF(
  AND($A32&lt;&gt;"",$K32&lt;&gt;"-",$K32&lt;&gt;""),
  shortcut設定!$F$4&amp;"\"&amp;shortcut設定!$F$9&amp;"\"&amp;$A32&amp;"（"&amp;$B32&amp;"）.lnk",
  ""
)</f>
        <v/>
      </c>
      <c r="AA32" s="13" t="str">
        <f>IF(
  AND($A32&lt;&gt;"",$L32&lt;&gt;"-",$L32&lt;&gt;""),
  (
    """"&amp;shortcut設定!$F$7&amp;""""&amp;
    " """&amp;$AD32&amp;""""&amp;
    " """&amp;$C32&amp;""""&amp;
    IF($D32="-"," """""," """&amp;$D32&amp;"""")&amp;
    IF($E32="-"," """""," """&amp;$E32&amp;"""")
  ),
  ""
)</f>
        <v/>
      </c>
      <c r="AB32" s="9" t="str">
        <f ca="1">IFERROR(
  VLOOKUP(
    $H32,
    shortcut設定!$F:$J,
    MATCH(
      "ProgramsIndex",
      shortcut設定!$F$12:$J$12,
      0
    ),
    FALSE
  ),
  ""
)</f>
        <v>121</v>
      </c>
      <c r="AC32" s="20" t="str">
        <f t="shared" si="2"/>
        <v/>
      </c>
      <c r="AD32" s="13" t="str">
        <f>IF(
  AND($A32&lt;&gt;"",$L32="○"),
  shortcut設定!$F$5&amp;"\"&amp;AB32&amp;"_"&amp;A32&amp;"（"&amp;B32&amp;"）"&amp;AC32&amp;".lnk",
  ""
)</f>
        <v/>
      </c>
      <c r="AE32" s="13" t="str">
        <f>IF(
  AND($A32&lt;&gt;"",$N32="○"),
  (
    """"&amp;shortcut設定!$F$7&amp;""""&amp;
    " """&amp;$AF32&amp;""""&amp;
    " """&amp;$C32&amp;""""&amp;
    IF($D32="-"," """""," """&amp;$D32&amp;"""")&amp;
    IF($E32="-"," """""," """&amp;$E32&amp;"""")
  ),
  ""
)</f>
        <v/>
      </c>
      <c r="AF32" s="9" t="str">
        <f>IF(
  AND($A32&lt;&gt;"",$N32="○"),
  shortcut設定!$F$6&amp;"\"&amp;A32&amp;"（"&amp;B32&amp;"）.lnk",
  ""
)</f>
        <v/>
      </c>
      <c r="AG32" s="13" t="str">
        <f t="shared" si="3"/>
        <v/>
      </c>
      <c r="AH32" s="13" t="str">
        <f t="shared" si="4"/>
        <v/>
      </c>
      <c r="AI32" s="13" t="str">
        <f>IF(
  AND($A32&lt;&gt;"",$Q32&lt;&gt;"-",$Q32&lt;&gt;""),
  (
    """"&amp;shortcut設定!$F$7&amp;""""&amp;
    " """&amp;$Q32&amp;".lnk"""&amp;
    " """&amp;$C32&amp;""""&amp;
    IF($D32="-"," """""," """&amp;$D32&amp;"""")&amp;
    IF($E32="-"," """""," """&amp;$E32&amp;"""")
  ),
  ""
)</f>
        <v/>
      </c>
      <c r="AJ32" s="95" t="s">
        <v>183</v>
      </c>
    </row>
    <row r="33" spans="1:36">
      <c r="A33" s="9" t="s">
        <v>76</v>
      </c>
      <c r="B33" s="9" t="s">
        <v>761</v>
      </c>
      <c r="C33" s="9" t="s">
        <v>225</v>
      </c>
      <c r="D33" s="15" t="s">
        <v>40</v>
      </c>
      <c r="E33" s="26" t="s">
        <v>40</v>
      </c>
      <c r="F33" s="15" t="s">
        <v>175</v>
      </c>
      <c r="G33" s="15" t="s">
        <v>156</v>
      </c>
      <c r="H33" s="9" t="s">
        <v>70</v>
      </c>
      <c r="I33" s="15" t="s">
        <v>877</v>
      </c>
      <c r="J33" s="15" t="s">
        <v>66</v>
      </c>
      <c r="K33" s="15" t="s">
        <v>66</v>
      </c>
      <c r="L33" s="97" t="s">
        <v>66</v>
      </c>
      <c r="M33" s="98" t="s">
        <v>578</v>
      </c>
      <c r="N33" s="15" t="s">
        <v>66</v>
      </c>
      <c r="O33" s="26" t="s">
        <v>1323</v>
      </c>
      <c r="P33" s="164" t="s">
        <v>1323</v>
      </c>
      <c r="Q33" s="26" t="s">
        <v>980</v>
      </c>
      <c r="R33" s="9" t="str">
        <f t="shared" si="0"/>
        <v/>
      </c>
      <c r="S33" s="9" t="str">
        <f t="shared" si="1"/>
        <v/>
      </c>
      <c r="T33" s="13" t="str">
        <f ca="1">IF(
  AND($A33&lt;&gt;"",$I33="○"),
  (
    "mkdir """&amp;V33&amp;""" &amp; "
  )&amp;(
    """"&amp;shortcut設定!$F$7&amp;""""&amp;
    " """&amp;V33&amp;"\"&amp;$A33&amp;"（"&amp;$B33&amp;"）.lnk"""&amp;
    " """&amp;$C33&amp;""""&amp;
    IF($D33="-"," """""," """&amp;$D33&amp;"""")&amp;
    IF($E33="-"," """""," """&amp;$E33&amp;"""")
  ),
  ""
)</f>
        <v>mkdir "%USERPROFILE%\AppData\Roaming\Microsoft\Windows\Start Menu\Programs\172_Utility_Other" &amp; "C:\codes\vbs\command\CreateShortcutFile.vbs" "%USERPROFILE%\AppData\Roaming\Microsoft\Windows\Start Menu\Programs\172_Utility_Other\DeInput（キーボード入力無効化）.lnk" "C:\prg_exe\DeInput\DeInput.exe" "" ""</v>
      </c>
      <c r="U33" s="9" t="str">
        <f ca="1">IFERROR(
  VLOOKUP(
    $H33,
    shortcut設定!$F:$J,
    MATCH(
      "ProgramsIndex",
      shortcut設定!$F$12:$J$12,
      0
    ),
    FALSE
  ),
  ""
)</f>
        <v>172</v>
      </c>
      <c r="V33" s="13" t="str">
        <f ca="1">IF(
  AND($A33&lt;&gt;"",$I33="○"),
  shortcut設定!$F$4&amp;"\"&amp;U33&amp;"_"&amp;H33,
  ""
)</f>
        <v>%USERPROFILE%\AppData\Roaming\Microsoft\Windows\Start Menu\Programs\172_Utility_Other</v>
      </c>
      <c r="W33" s="13" t="str">
        <f>IF(
  AND($A33&lt;&gt;"",$J33&lt;&gt;"-",$J33&lt;&gt;""),
  (
    "mkdir """&amp;shortcut設定!$F$4&amp;"\"&amp;shortcut設定!$F$8&amp;""" &amp; "
  )&amp;(
    """"&amp;shortcut設定!$F$7&amp;""""&amp;
    " """&amp;$X33&amp;""""&amp;
    " """&amp;$C33&amp;""""&amp;
    IF($D33="-"," """""," """&amp;$D33&amp;"""")&amp;
    IF($E33="-"," """""," """&amp;$E33&amp;"""")
  ),
  ""
)</f>
        <v/>
      </c>
      <c r="X33" s="14" t="str">
        <f>IF(
  AND($A33&lt;&gt;"",$J33&lt;&gt;"-",$J33&lt;&gt;""),
  shortcut設定!$F$4&amp;"\"&amp;shortcut設定!$F$8&amp;"\"&amp;$J33&amp;"（"&amp;$B33&amp;"）.lnk",
  ""
)</f>
        <v/>
      </c>
      <c r="Y33" s="13" t="str">
        <f>IF(
  AND($A33&lt;&gt;"",$K33&lt;&gt;"-",$K33&lt;&gt;""),
  (
    "mkdir """&amp;shortcut設定!$F$4&amp;"\"&amp;shortcut設定!$F$9&amp;""" &amp; "
  )&amp;(
    """"&amp;shortcut設定!$F$7&amp;""""&amp;
    " """&amp;$Z33&amp;""""&amp;
    " """&amp;$C33&amp;""""&amp;
    IF($D33="-"," """""," """&amp;$D33&amp;"""")&amp;
    IF($E33="-"," """""," """&amp;$E33&amp;"""")&amp;
    IF($K33="-"," """""," """&amp;$K33&amp;"""")
  ),
  ""
)</f>
        <v/>
      </c>
      <c r="Z33" s="14" t="str">
        <f>IF(
  AND($A33&lt;&gt;"",$K33&lt;&gt;"-",$K33&lt;&gt;""),
  shortcut設定!$F$4&amp;"\"&amp;shortcut設定!$F$9&amp;"\"&amp;$A33&amp;"（"&amp;$B33&amp;"）.lnk",
  ""
)</f>
        <v/>
      </c>
      <c r="AA33" s="13" t="str">
        <f>IF(
  AND($A33&lt;&gt;"",$L33&lt;&gt;"-",$L33&lt;&gt;""),
  (
    """"&amp;shortcut設定!$F$7&amp;""""&amp;
    " """&amp;$AD33&amp;""""&amp;
    " """&amp;$C33&amp;""""&amp;
    IF($D33="-"," """""," """&amp;$D33&amp;"""")&amp;
    IF($E33="-"," """""," """&amp;$E33&amp;"""")
  ),
  ""
)</f>
        <v/>
      </c>
      <c r="AB33" s="9" t="str">
        <f ca="1">IFERROR(
  VLOOKUP(
    $H33,
    shortcut設定!$F:$J,
    MATCH(
      "ProgramsIndex",
      shortcut設定!$F$12:$J$12,
      0
    ),
    FALSE
  ),
  ""
)</f>
        <v>172</v>
      </c>
      <c r="AC33" s="20" t="str">
        <f t="shared" si="2"/>
        <v/>
      </c>
      <c r="AD33" s="13" t="str">
        <f>IF(
  AND($A33&lt;&gt;"",$L33="○"),
  shortcut設定!$F$5&amp;"\"&amp;AB33&amp;"_"&amp;A33&amp;"（"&amp;B33&amp;"）"&amp;AC33&amp;".lnk",
  ""
)</f>
        <v/>
      </c>
      <c r="AE33" s="13" t="str">
        <f>IF(
  AND($A33&lt;&gt;"",$N33="○"),
  (
    """"&amp;shortcut設定!$F$7&amp;""""&amp;
    " """&amp;$AF33&amp;""""&amp;
    " """&amp;$C33&amp;""""&amp;
    IF($D33="-"," """""," """&amp;$D33&amp;"""")&amp;
    IF($E33="-"," """""," """&amp;$E33&amp;"""")
  ),
  ""
)</f>
        <v/>
      </c>
      <c r="AF33" s="9" t="str">
        <f>IF(
  AND($A33&lt;&gt;"",$N33="○"),
  shortcut設定!$F$6&amp;"\"&amp;A33&amp;"（"&amp;B33&amp;"）.lnk",
  ""
)</f>
        <v/>
      </c>
      <c r="AG33" s="13" t="str">
        <f t="shared" si="3"/>
        <v/>
      </c>
      <c r="AH33" s="13" t="str">
        <f t="shared" si="4"/>
        <v/>
      </c>
      <c r="AI33" s="13" t="str">
        <f>IF(
  AND($A33&lt;&gt;"",$Q33&lt;&gt;"-",$Q33&lt;&gt;""),
  (
    """"&amp;shortcut設定!$F$7&amp;""""&amp;
    " """&amp;$Q33&amp;".lnk"""&amp;
    " """&amp;$C33&amp;""""&amp;
    IF($D33="-"," """""," """&amp;$D33&amp;"""")&amp;
    IF($E33="-"," """""," """&amp;$E33&amp;"""")
  ),
  ""
)</f>
        <v/>
      </c>
      <c r="AJ33" s="95" t="s">
        <v>183</v>
      </c>
    </row>
    <row r="34" spans="1:36">
      <c r="A34" s="9" t="s">
        <v>604</v>
      </c>
      <c r="B34" s="9" t="s">
        <v>762</v>
      </c>
      <c r="C34" s="9" t="s">
        <v>226</v>
      </c>
      <c r="D34" s="15" t="s">
        <v>40</v>
      </c>
      <c r="E34" s="26" t="s">
        <v>40</v>
      </c>
      <c r="F34" s="15" t="s">
        <v>175</v>
      </c>
      <c r="G34" s="15" t="s">
        <v>156</v>
      </c>
      <c r="H34" s="9" t="s">
        <v>74</v>
      </c>
      <c r="I34" s="15" t="s">
        <v>877</v>
      </c>
      <c r="J34" s="15" t="s">
        <v>66</v>
      </c>
      <c r="K34" s="15" t="s">
        <v>66</v>
      </c>
      <c r="L34" s="97" t="s">
        <v>66</v>
      </c>
      <c r="M34" s="98" t="s">
        <v>578</v>
      </c>
      <c r="N34" s="15" t="s">
        <v>66</v>
      </c>
      <c r="O34" s="26" t="s">
        <v>1323</v>
      </c>
      <c r="P34" s="164" t="s">
        <v>1323</v>
      </c>
      <c r="Q34" s="26" t="s">
        <v>980</v>
      </c>
      <c r="R34" s="9" t="str">
        <f t="shared" si="0"/>
        <v/>
      </c>
      <c r="S34" s="9" t="str">
        <f t="shared" si="1"/>
        <v/>
      </c>
      <c r="T34" s="13" t="str">
        <f ca="1">IF(
  AND($A34&lt;&gt;"",$I34="○"),
  (
    "mkdir """&amp;V34&amp;""" &amp; "
  )&amp;(
    """"&amp;shortcut設定!$F$7&amp;""""&amp;
    " """&amp;V34&amp;"\"&amp;$A34&amp;"（"&amp;$B34&amp;"）.lnk"""&amp;
    " """&amp;$C34&amp;""""&amp;
    IF($D34="-"," """""," """&amp;$D34&amp;"""")&amp;
    IF($E34="-"," """""," """&amp;$E34&amp;"""")
  ),
  ""
)</f>
        <v>mkdir "%USERPROFILE%\AppData\Roaming\Microsoft\Windows\Start Menu\Programs\171_Utility_System" &amp; "C:\codes\vbs\command\CreateShortcutFile.vbs" "%USERPROFILE%\AppData\Roaming\Microsoft\Windows\Start Menu\Programs\171_Utility_System\dimmer（モニタ輝度設定）.lnk" "C:\prg_exe\dimmer\dimmer.exe" "" ""</v>
      </c>
      <c r="U34" s="9" t="str">
        <f ca="1">IFERROR(
  VLOOKUP(
    $H34,
    shortcut設定!$F:$J,
    MATCH(
      "ProgramsIndex",
      shortcut設定!$F$12:$J$12,
      0
    ),
    FALSE
  ),
  ""
)</f>
        <v>171</v>
      </c>
      <c r="V34" s="13" t="str">
        <f ca="1">IF(
  AND($A34&lt;&gt;"",$I34="○"),
  shortcut設定!$F$4&amp;"\"&amp;U34&amp;"_"&amp;H34,
  ""
)</f>
        <v>%USERPROFILE%\AppData\Roaming\Microsoft\Windows\Start Menu\Programs\171_Utility_System</v>
      </c>
      <c r="W34" s="13" t="str">
        <f>IF(
  AND($A34&lt;&gt;"",$J34&lt;&gt;"-",$J34&lt;&gt;""),
  (
    "mkdir """&amp;shortcut設定!$F$4&amp;"\"&amp;shortcut設定!$F$8&amp;""" &amp; "
  )&amp;(
    """"&amp;shortcut設定!$F$7&amp;""""&amp;
    " """&amp;$X34&amp;""""&amp;
    " """&amp;$C34&amp;""""&amp;
    IF($D34="-"," """""," """&amp;$D34&amp;"""")&amp;
    IF($E34="-"," """""," """&amp;$E34&amp;"""")
  ),
  ""
)</f>
        <v/>
      </c>
      <c r="X34" s="14" t="str">
        <f>IF(
  AND($A34&lt;&gt;"",$J34&lt;&gt;"-",$J34&lt;&gt;""),
  shortcut設定!$F$4&amp;"\"&amp;shortcut設定!$F$8&amp;"\"&amp;$J34&amp;"（"&amp;$B34&amp;"）.lnk",
  ""
)</f>
        <v/>
      </c>
      <c r="Y34" s="13" t="str">
        <f>IF(
  AND($A34&lt;&gt;"",$K34&lt;&gt;"-",$K34&lt;&gt;""),
  (
    "mkdir """&amp;shortcut設定!$F$4&amp;"\"&amp;shortcut設定!$F$9&amp;""" &amp; "
  )&amp;(
    """"&amp;shortcut設定!$F$7&amp;""""&amp;
    " """&amp;$Z34&amp;""""&amp;
    " """&amp;$C34&amp;""""&amp;
    IF($D34="-"," """""," """&amp;$D34&amp;"""")&amp;
    IF($E34="-"," """""," """&amp;$E34&amp;"""")&amp;
    IF($K34="-"," """""," """&amp;$K34&amp;"""")
  ),
  ""
)</f>
        <v/>
      </c>
      <c r="Z34" s="14" t="str">
        <f>IF(
  AND($A34&lt;&gt;"",$K34&lt;&gt;"-",$K34&lt;&gt;""),
  shortcut設定!$F$4&amp;"\"&amp;shortcut設定!$F$9&amp;"\"&amp;$A34&amp;"（"&amp;$B34&amp;"）.lnk",
  ""
)</f>
        <v/>
      </c>
      <c r="AA34" s="13" t="str">
        <f>IF(
  AND($A34&lt;&gt;"",$L34&lt;&gt;"-",$L34&lt;&gt;""),
  (
    """"&amp;shortcut設定!$F$7&amp;""""&amp;
    " """&amp;$AD34&amp;""""&amp;
    " """&amp;$C34&amp;""""&amp;
    IF($D34="-"," """""," """&amp;$D34&amp;"""")&amp;
    IF($E34="-"," """""," """&amp;$E34&amp;"""")
  ),
  ""
)</f>
        <v/>
      </c>
      <c r="AB34" s="9" t="str">
        <f ca="1">IFERROR(
  VLOOKUP(
    $H34,
    shortcut設定!$F:$J,
    MATCH(
      "ProgramsIndex",
      shortcut設定!$F$12:$J$12,
      0
    ),
    FALSE
  ),
  ""
)</f>
        <v>171</v>
      </c>
      <c r="AC34" s="20" t="str">
        <f t="shared" si="2"/>
        <v/>
      </c>
      <c r="AD34" s="13" t="str">
        <f>IF(
  AND($A34&lt;&gt;"",$L34="○"),
  shortcut設定!$F$5&amp;"\"&amp;AB34&amp;"_"&amp;A34&amp;"（"&amp;B34&amp;"）"&amp;AC34&amp;".lnk",
  ""
)</f>
        <v/>
      </c>
      <c r="AE34" s="13" t="str">
        <f>IF(
  AND($A34&lt;&gt;"",$N34="○"),
  (
    """"&amp;shortcut設定!$F$7&amp;""""&amp;
    " """&amp;$AF34&amp;""""&amp;
    " """&amp;$C34&amp;""""&amp;
    IF($D34="-"," """""," """&amp;$D34&amp;"""")&amp;
    IF($E34="-"," """""," """&amp;$E34&amp;"""")
  ),
  ""
)</f>
        <v/>
      </c>
      <c r="AF34" s="9" t="str">
        <f>IF(
  AND($A34&lt;&gt;"",$N34="○"),
  shortcut設定!$F$6&amp;"\"&amp;A34&amp;"（"&amp;B34&amp;"）.lnk",
  ""
)</f>
        <v/>
      </c>
      <c r="AG34" s="13" t="str">
        <f t="shared" si="3"/>
        <v/>
      </c>
      <c r="AH34" s="13" t="str">
        <f t="shared" si="4"/>
        <v/>
      </c>
      <c r="AI34" s="13" t="str">
        <f>IF(
  AND($A34&lt;&gt;"",$Q34&lt;&gt;"-",$Q34&lt;&gt;""),
  (
    """"&amp;shortcut設定!$F$7&amp;""""&amp;
    " """&amp;$Q34&amp;".lnk"""&amp;
    " """&amp;$C34&amp;""""&amp;
    IF($D34="-"," """""," """&amp;$D34&amp;"""")&amp;
    IF($E34="-"," """""," """&amp;$E34&amp;"""")
  ),
  ""
)</f>
        <v/>
      </c>
      <c r="AJ34" s="95" t="s">
        <v>183</v>
      </c>
    </row>
    <row r="35" spans="1:36">
      <c r="A35" s="9" t="s">
        <v>605</v>
      </c>
      <c r="B35" s="9" t="s">
        <v>763</v>
      </c>
      <c r="C35" s="9" t="s">
        <v>227</v>
      </c>
      <c r="D35" s="15" t="s">
        <v>40</v>
      </c>
      <c r="E35" s="26" t="s">
        <v>40</v>
      </c>
      <c r="F35" s="15" t="s">
        <v>156</v>
      </c>
      <c r="G35" s="15" t="s">
        <v>156</v>
      </c>
      <c r="H35" s="9" t="s">
        <v>74</v>
      </c>
      <c r="I35" s="15" t="s">
        <v>877</v>
      </c>
      <c r="J35" s="15" t="s">
        <v>66</v>
      </c>
      <c r="K35" s="15" t="s">
        <v>66</v>
      </c>
      <c r="L35" s="97" t="s">
        <v>66</v>
      </c>
      <c r="M35" s="98" t="s">
        <v>578</v>
      </c>
      <c r="N35" s="15" t="s">
        <v>66</v>
      </c>
      <c r="O35" s="26" t="s">
        <v>1323</v>
      </c>
      <c r="P35" s="164" t="s">
        <v>1323</v>
      </c>
      <c r="Q35" s="26" t="s">
        <v>980</v>
      </c>
      <c r="R35" s="9" t="str">
        <f t="shared" si="0"/>
        <v/>
      </c>
      <c r="S35" s="9" t="str">
        <f t="shared" si="1"/>
        <v/>
      </c>
      <c r="T35" s="13" t="str">
        <f ca="1">IF(
  AND($A35&lt;&gt;"",$I35="○"),
  (
    "mkdir """&amp;V35&amp;""" &amp; "
  )&amp;(
    """"&amp;shortcut設定!$F$7&amp;""""&amp;
    " """&amp;V35&amp;"\"&amp;$A35&amp;"（"&amp;$B35&amp;"）.lnk"""&amp;
    " """&amp;$C35&amp;""""&amp;
    IF($D35="-"," """""," """&amp;$D35&amp;"""")&amp;
    IF($E35="-"," """""," """&amp;$E35&amp;"""")
  ),
  ""
)</f>
        <v>mkdir "%USERPROFILE%\AppData\Roaming\Microsoft\Windows\Start Menu\Programs\171_Utility_System" &amp; "C:\codes\vbs\command\CreateShortcutFile.vbs" "%USERPROFILE%\AppData\Roaming\Microsoft\Windows\Start Menu\Programs\171_Utility_System\DiskInfo（フォルダサイズ表示）.lnk" "C:\prg_exe\diskinfo64\DiskInfo3.exe" "" ""</v>
      </c>
      <c r="U35" s="9" t="str">
        <f ca="1">IFERROR(
  VLOOKUP(
    $H35,
    shortcut設定!$F:$J,
    MATCH(
      "ProgramsIndex",
      shortcut設定!$F$12:$J$12,
      0
    ),
    FALSE
  ),
  ""
)</f>
        <v>171</v>
      </c>
      <c r="V35" s="13" t="str">
        <f ca="1">IF(
  AND($A35&lt;&gt;"",$I35="○"),
  shortcut設定!$F$4&amp;"\"&amp;U35&amp;"_"&amp;H35,
  ""
)</f>
        <v>%USERPROFILE%\AppData\Roaming\Microsoft\Windows\Start Menu\Programs\171_Utility_System</v>
      </c>
      <c r="W35" s="13" t="str">
        <f>IF(
  AND($A35&lt;&gt;"",$J35&lt;&gt;"-",$J35&lt;&gt;""),
  (
    "mkdir """&amp;shortcut設定!$F$4&amp;"\"&amp;shortcut設定!$F$8&amp;""" &amp; "
  )&amp;(
    """"&amp;shortcut設定!$F$7&amp;""""&amp;
    " """&amp;$X35&amp;""""&amp;
    " """&amp;$C35&amp;""""&amp;
    IF($D35="-"," """""," """&amp;$D35&amp;"""")&amp;
    IF($E35="-"," """""," """&amp;$E35&amp;"""")
  ),
  ""
)</f>
        <v/>
      </c>
      <c r="X35" s="14" t="str">
        <f>IF(
  AND($A35&lt;&gt;"",$J35&lt;&gt;"-",$J35&lt;&gt;""),
  shortcut設定!$F$4&amp;"\"&amp;shortcut設定!$F$8&amp;"\"&amp;$J35&amp;"（"&amp;$B35&amp;"）.lnk",
  ""
)</f>
        <v/>
      </c>
      <c r="Y35" s="13" t="str">
        <f>IF(
  AND($A35&lt;&gt;"",$K35&lt;&gt;"-",$K35&lt;&gt;""),
  (
    "mkdir """&amp;shortcut設定!$F$4&amp;"\"&amp;shortcut設定!$F$9&amp;""" &amp; "
  )&amp;(
    """"&amp;shortcut設定!$F$7&amp;""""&amp;
    " """&amp;$Z35&amp;""""&amp;
    " """&amp;$C35&amp;""""&amp;
    IF($D35="-"," """""," """&amp;$D35&amp;"""")&amp;
    IF($E35="-"," """""," """&amp;$E35&amp;"""")&amp;
    IF($K35="-"," """""," """&amp;$K35&amp;"""")
  ),
  ""
)</f>
        <v/>
      </c>
      <c r="Z35" s="14" t="str">
        <f>IF(
  AND($A35&lt;&gt;"",$K35&lt;&gt;"-",$K35&lt;&gt;""),
  shortcut設定!$F$4&amp;"\"&amp;shortcut設定!$F$9&amp;"\"&amp;$A35&amp;"（"&amp;$B35&amp;"）.lnk",
  ""
)</f>
        <v/>
      </c>
      <c r="AA35" s="13" t="str">
        <f>IF(
  AND($A35&lt;&gt;"",$L35&lt;&gt;"-",$L35&lt;&gt;""),
  (
    """"&amp;shortcut設定!$F$7&amp;""""&amp;
    " """&amp;$AD35&amp;""""&amp;
    " """&amp;$C35&amp;""""&amp;
    IF($D35="-"," """""," """&amp;$D35&amp;"""")&amp;
    IF($E35="-"," """""," """&amp;$E35&amp;"""")
  ),
  ""
)</f>
        <v/>
      </c>
      <c r="AB35" s="9" t="str">
        <f ca="1">IFERROR(
  VLOOKUP(
    $H35,
    shortcut設定!$F:$J,
    MATCH(
      "ProgramsIndex",
      shortcut設定!$F$12:$J$12,
      0
    ),
    FALSE
  ),
  ""
)</f>
        <v>171</v>
      </c>
      <c r="AC35" s="20" t="str">
        <f t="shared" si="2"/>
        <v/>
      </c>
      <c r="AD35" s="13" t="str">
        <f>IF(
  AND($A35&lt;&gt;"",$L35="○"),
  shortcut設定!$F$5&amp;"\"&amp;AB35&amp;"_"&amp;A35&amp;"（"&amp;B35&amp;"）"&amp;AC35&amp;".lnk",
  ""
)</f>
        <v/>
      </c>
      <c r="AE35" s="13" t="str">
        <f>IF(
  AND($A35&lt;&gt;"",$N35="○"),
  (
    """"&amp;shortcut設定!$F$7&amp;""""&amp;
    " """&amp;$AF35&amp;""""&amp;
    " """&amp;$C35&amp;""""&amp;
    IF($D35="-"," """""," """&amp;$D35&amp;"""")&amp;
    IF($E35="-"," """""," """&amp;$E35&amp;"""")
  ),
  ""
)</f>
        <v/>
      </c>
      <c r="AF35" s="9" t="str">
        <f>IF(
  AND($A35&lt;&gt;"",$N35="○"),
  shortcut設定!$F$6&amp;"\"&amp;A35&amp;"（"&amp;B35&amp;"）.lnk",
  ""
)</f>
        <v/>
      </c>
      <c r="AG35" s="13" t="str">
        <f t="shared" si="3"/>
        <v/>
      </c>
      <c r="AH35" s="13" t="str">
        <f t="shared" si="4"/>
        <v/>
      </c>
      <c r="AI35" s="13" t="str">
        <f>IF(
  AND($A35&lt;&gt;"",$Q35&lt;&gt;"-",$Q35&lt;&gt;""),
  (
    """"&amp;shortcut設定!$F$7&amp;""""&amp;
    " """&amp;$Q35&amp;".lnk"""&amp;
    " """&amp;$C35&amp;""""&amp;
    IF($D35="-"," """""," """&amp;$D35&amp;"""")&amp;
    IF($E35="-"," """""," """&amp;$E35&amp;"""")
  ),
  ""
)</f>
        <v/>
      </c>
      <c r="AJ35" s="95" t="s">
        <v>183</v>
      </c>
    </row>
    <row r="36" spans="1:36">
      <c r="A36" s="9" t="s">
        <v>606</v>
      </c>
      <c r="B36" s="9" t="s">
        <v>764</v>
      </c>
      <c r="C36" s="9" t="s">
        <v>228</v>
      </c>
      <c r="D36" s="15" t="s">
        <v>40</v>
      </c>
      <c r="E36" s="26" t="s">
        <v>40</v>
      </c>
      <c r="F36" s="15" t="s">
        <v>175</v>
      </c>
      <c r="G36" s="15" t="s">
        <v>156</v>
      </c>
      <c r="H36" s="9" t="s">
        <v>77</v>
      </c>
      <c r="I36" s="15" t="s">
        <v>877</v>
      </c>
      <c r="J36" s="15" t="s">
        <v>66</v>
      </c>
      <c r="K36" s="15" t="s">
        <v>66</v>
      </c>
      <c r="L36" s="97" t="s">
        <v>66</v>
      </c>
      <c r="M36" s="98" t="s">
        <v>578</v>
      </c>
      <c r="N36" s="15" t="s">
        <v>66</v>
      </c>
      <c r="O36" s="26" t="s">
        <v>1323</v>
      </c>
      <c r="P36" s="164" t="s">
        <v>1323</v>
      </c>
      <c r="Q36" s="26" t="s">
        <v>980</v>
      </c>
      <c r="R36" s="9" t="str">
        <f t="shared" si="0"/>
        <v/>
      </c>
      <c r="S36" s="9" t="str">
        <f t="shared" si="1"/>
        <v/>
      </c>
      <c r="T36" s="13" t="str">
        <f ca="1">IF(
  AND($A36&lt;&gt;"",$I36="○"),
  (
    "mkdir """&amp;V36&amp;""" &amp; "
  )&amp;(
    """"&amp;shortcut設定!$F$7&amp;""""&amp;
    " """&amp;V36&amp;"\"&amp;$A36&amp;"（"&amp;$B36&amp;"）.lnk"""&amp;
    " """&amp;$C36&amp;""""&amp;
    IF($D36="-"," """""," """&amp;$D36&amp;"""")&amp;
    IF($E36="-"," """""," """&amp;$E36&amp;"""")
  ),
  ""
)</f>
        <v>mkdir "%USERPROFILE%\AppData\Roaming\Microsoft\Windows\Start Menu\Programs\111_Common_Analyze" &amp; "C:\codes\vbs\command\CreateShortcutFile.vbs" "%USERPROFILE%\AppData\Roaming\Microsoft\Windows\Start Menu\Programs\111_Common_Analyze\DupFileEliminator（重複ファイル削除）.lnk" "C:\prg_exe\DupFileEliminator\DupFileEliminator.exe" "" ""</v>
      </c>
      <c r="U36" s="9" t="str">
        <f ca="1">IFERROR(
  VLOOKUP(
    $H36,
    shortcut設定!$F:$J,
    MATCH(
      "ProgramsIndex",
      shortcut設定!$F$12:$J$12,
      0
    ),
    FALSE
  ),
  ""
)</f>
        <v>111</v>
      </c>
      <c r="V36" s="13" t="str">
        <f ca="1">IF(
  AND($A36&lt;&gt;"",$I36="○"),
  shortcut設定!$F$4&amp;"\"&amp;U36&amp;"_"&amp;H36,
  ""
)</f>
        <v>%USERPROFILE%\AppData\Roaming\Microsoft\Windows\Start Menu\Programs\111_Common_Analyze</v>
      </c>
      <c r="W36" s="13" t="str">
        <f>IF(
  AND($A36&lt;&gt;"",$J36&lt;&gt;"-",$J36&lt;&gt;""),
  (
    "mkdir """&amp;shortcut設定!$F$4&amp;"\"&amp;shortcut設定!$F$8&amp;""" &amp; "
  )&amp;(
    """"&amp;shortcut設定!$F$7&amp;""""&amp;
    " """&amp;$X36&amp;""""&amp;
    " """&amp;$C36&amp;""""&amp;
    IF($D36="-"," """""," """&amp;$D36&amp;"""")&amp;
    IF($E36="-"," """""," """&amp;$E36&amp;"""")
  ),
  ""
)</f>
        <v/>
      </c>
      <c r="X36" s="14" t="str">
        <f>IF(
  AND($A36&lt;&gt;"",$J36&lt;&gt;"-",$J36&lt;&gt;""),
  shortcut設定!$F$4&amp;"\"&amp;shortcut設定!$F$8&amp;"\"&amp;$J36&amp;"（"&amp;$B36&amp;"）.lnk",
  ""
)</f>
        <v/>
      </c>
      <c r="Y36" s="13" t="str">
        <f>IF(
  AND($A36&lt;&gt;"",$K36&lt;&gt;"-",$K36&lt;&gt;""),
  (
    "mkdir """&amp;shortcut設定!$F$4&amp;"\"&amp;shortcut設定!$F$9&amp;""" &amp; "
  )&amp;(
    """"&amp;shortcut設定!$F$7&amp;""""&amp;
    " """&amp;$Z36&amp;""""&amp;
    " """&amp;$C36&amp;""""&amp;
    IF($D36="-"," """""," """&amp;$D36&amp;"""")&amp;
    IF($E36="-"," """""," """&amp;$E36&amp;"""")&amp;
    IF($K36="-"," """""," """&amp;$K36&amp;"""")
  ),
  ""
)</f>
        <v/>
      </c>
      <c r="Z36" s="14" t="str">
        <f>IF(
  AND($A36&lt;&gt;"",$K36&lt;&gt;"-",$K36&lt;&gt;""),
  shortcut設定!$F$4&amp;"\"&amp;shortcut設定!$F$9&amp;"\"&amp;$A36&amp;"（"&amp;$B36&amp;"）.lnk",
  ""
)</f>
        <v/>
      </c>
      <c r="AA36" s="13" t="str">
        <f>IF(
  AND($A36&lt;&gt;"",$L36&lt;&gt;"-",$L36&lt;&gt;""),
  (
    """"&amp;shortcut設定!$F$7&amp;""""&amp;
    " """&amp;$AD36&amp;""""&amp;
    " """&amp;$C36&amp;""""&amp;
    IF($D36="-"," """""," """&amp;$D36&amp;"""")&amp;
    IF($E36="-"," """""," """&amp;$E36&amp;"""")
  ),
  ""
)</f>
        <v/>
      </c>
      <c r="AB36" s="9" t="str">
        <f ca="1">IFERROR(
  VLOOKUP(
    $H36,
    shortcut設定!$F:$J,
    MATCH(
      "ProgramsIndex",
      shortcut設定!$F$12:$J$12,
      0
    ),
    FALSE
  ),
  ""
)</f>
        <v>111</v>
      </c>
      <c r="AC36" s="20" t="str">
        <f t="shared" si="2"/>
        <v/>
      </c>
      <c r="AD36" s="13" t="str">
        <f>IF(
  AND($A36&lt;&gt;"",$L36="○"),
  shortcut設定!$F$5&amp;"\"&amp;AB36&amp;"_"&amp;A36&amp;"（"&amp;B36&amp;"）"&amp;AC36&amp;".lnk",
  ""
)</f>
        <v/>
      </c>
      <c r="AE36" s="13" t="str">
        <f>IF(
  AND($A36&lt;&gt;"",$N36="○"),
  (
    """"&amp;shortcut設定!$F$7&amp;""""&amp;
    " """&amp;$AF36&amp;""""&amp;
    " """&amp;$C36&amp;""""&amp;
    IF($D36="-"," """""," """&amp;$D36&amp;"""")&amp;
    IF($E36="-"," """""," """&amp;$E36&amp;"""")
  ),
  ""
)</f>
        <v/>
      </c>
      <c r="AF36" s="9" t="str">
        <f>IF(
  AND($A36&lt;&gt;"",$N36="○"),
  shortcut設定!$F$6&amp;"\"&amp;A36&amp;"（"&amp;B36&amp;"）.lnk",
  ""
)</f>
        <v/>
      </c>
      <c r="AG36" s="13" t="str">
        <f t="shared" si="3"/>
        <v/>
      </c>
      <c r="AH36" s="13" t="str">
        <f t="shared" si="4"/>
        <v/>
      </c>
      <c r="AI36" s="13" t="str">
        <f>IF(
  AND($A36&lt;&gt;"",$Q36&lt;&gt;"-",$Q36&lt;&gt;""),
  (
    """"&amp;shortcut設定!$F$7&amp;""""&amp;
    " """&amp;$Q36&amp;".lnk"""&amp;
    " """&amp;$C36&amp;""""&amp;
    IF($D36="-"," """""," """&amp;$D36&amp;"""")&amp;
    IF($E36="-"," """""," """&amp;$E36&amp;"""")
  ),
  ""
)</f>
        <v/>
      </c>
      <c r="AJ36" s="95" t="s">
        <v>183</v>
      </c>
    </row>
    <row r="37" spans="1:36">
      <c r="A37" s="9" t="s">
        <v>78</v>
      </c>
      <c r="B37" s="9" t="s">
        <v>765</v>
      </c>
      <c r="C37" s="9" t="s">
        <v>229</v>
      </c>
      <c r="D37" s="15" t="s">
        <v>40</v>
      </c>
      <c r="E37" s="26" t="s">
        <v>40</v>
      </c>
      <c r="F37" s="15" t="s">
        <v>156</v>
      </c>
      <c r="G37" s="15" t="s">
        <v>156</v>
      </c>
      <c r="H37" s="9" t="s">
        <v>70</v>
      </c>
      <c r="I37" s="15" t="s">
        <v>877</v>
      </c>
      <c r="J37" s="15" t="s">
        <v>66</v>
      </c>
      <c r="K37" s="15" t="s">
        <v>66</v>
      </c>
      <c r="L37" s="97" t="s">
        <v>66</v>
      </c>
      <c r="M37" s="98" t="s">
        <v>578</v>
      </c>
      <c r="N37" s="15" t="s">
        <v>877</v>
      </c>
      <c r="O37" s="26" t="s">
        <v>1323</v>
      </c>
      <c r="P37" s="164" t="s">
        <v>1323</v>
      </c>
      <c r="Q37" s="26" t="s">
        <v>980</v>
      </c>
      <c r="R37" s="9" t="str">
        <f t="shared" si="0"/>
        <v/>
      </c>
      <c r="S37" s="9" t="str">
        <f t="shared" si="1"/>
        <v/>
      </c>
      <c r="T37" s="13" t="str">
        <f ca="1">IF(
  AND($A37&lt;&gt;"",$I37="○"),
  (
    "mkdir """&amp;V37&amp;""" &amp; "
  )&amp;(
    """"&amp;shortcut設定!$F$7&amp;""""&amp;
    " """&amp;V37&amp;"\"&amp;$A37&amp;"（"&amp;$B37&amp;"）.lnk"""&amp;
    " """&amp;$C37&amp;""""&amp;
    IF($D37="-"," """""," """&amp;$D37&amp;"""")&amp;
    IF($E37="-"," """""," """&amp;$E37&amp;"""")
  ),
  ""
)</f>
        <v>mkdir "%USERPROFILE%\AppData\Roaming\Microsoft\Windows\Start Menu\Programs\172_Utility_Other" &amp; "C:\codes\vbs\command\CreateShortcutFile.vbs" "%USERPROFILE%\AppData\Roaming\Microsoft\Windows\Start Menu\Programs\172_Utility_Other\EasyShot（スクリーンショット）.lnk" "C:\prg_exe\EasyShot\EasyShot.exe" "" ""</v>
      </c>
      <c r="U37" s="9" t="str">
        <f ca="1">IFERROR(
  VLOOKUP(
    $H37,
    shortcut設定!$F:$J,
    MATCH(
      "ProgramsIndex",
      shortcut設定!$F$12:$J$12,
      0
    ),
    FALSE
  ),
  ""
)</f>
        <v>172</v>
      </c>
      <c r="V37" s="13" t="str">
        <f ca="1">IF(
  AND($A37&lt;&gt;"",$I37="○"),
  shortcut設定!$F$4&amp;"\"&amp;U37&amp;"_"&amp;H37,
  ""
)</f>
        <v>%USERPROFILE%\AppData\Roaming\Microsoft\Windows\Start Menu\Programs\172_Utility_Other</v>
      </c>
      <c r="W37" s="13" t="str">
        <f>IF(
  AND($A37&lt;&gt;"",$J37&lt;&gt;"-",$J37&lt;&gt;""),
  (
    "mkdir """&amp;shortcut設定!$F$4&amp;"\"&amp;shortcut設定!$F$8&amp;""" &amp; "
  )&amp;(
    """"&amp;shortcut設定!$F$7&amp;""""&amp;
    " """&amp;$X37&amp;""""&amp;
    " """&amp;$C37&amp;""""&amp;
    IF($D37="-"," """""," """&amp;$D37&amp;"""")&amp;
    IF($E37="-"," """""," """&amp;$E37&amp;"""")
  ),
  ""
)</f>
        <v/>
      </c>
      <c r="X37" s="14" t="str">
        <f>IF(
  AND($A37&lt;&gt;"",$J37&lt;&gt;"-",$J37&lt;&gt;""),
  shortcut設定!$F$4&amp;"\"&amp;shortcut設定!$F$8&amp;"\"&amp;$J37&amp;"（"&amp;$B37&amp;"）.lnk",
  ""
)</f>
        <v/>
      </c>
      <c r="Y37" s="13" t="str">
        <f>IF(
  AND($A37&lt;&gt;"",$K37&lt;&gt;"-",$K37&lt;&gt;""),
  (
    "mkdir """&amp;shortcut設定!$F$4&amp;"\"&amp;shortcut設定!$F$9&amp;""" &amp; "
  )&amp;(
    """"&amp;shortcut設定!$F$7&amp;""""&amp;
    " """&amp;$Z37&amp;""""&amp;
    " """&amp;$C37&amp;""""&amp;
    IF($D37="-"," """""," """&amp;$D37&amp;"""")&amp;
    IF($E37="-"," """""," """&amp;$E37&amp;"""")&amp;
    IF($K37="-"," """""," """&amp;$K37&amp;"""")
  ),
  ""
)</f>
        <v/>
      </c>
      <c r="Z37" s="14" t="str">
        <f>IF(
  AND($A37&lt;&gt;"",$K37&lt;&gt;"-",$K37&lt;&gt;""),
  shortcut設定!$F$4&amp;"\"&amp;shortcut設定!$F$9&amp;"\"&amp;$A37&amp;"（"&amp;$B37&amp;"）.lnk",
  ""
)</f>
        <v/>
      </c>
      <c r="AA37" s="13" t="str">
        <f>IF(
  AND($A37&lt;&gt;"",$L37&lt;&gt;"-",$L37&lt;&gt;""),
  (
    """"&amp;shortcut設定!$F$7&amp;""""&amp;
    " """&amp;$AD37&amp;""""&amp;
    " """&amp;$C37&amp;""""&amp;
    IF($D37="-"," """""," """&amp;$D37&amp;"""")&amp;
    IF($E37="-"," """""," """&amp;$E37&amp;"""")
  ),
  ""
)</f>
        <v/>
      </c>
      <c r="AB37" s="9" t="str">
        <f ca="1">IFERROR(
  VLOOKUP(
    $H37,
    shortcut設定!$F:$J,
    MATCH(
      "ProgramsIndex",
      shortcut設定!$F$12:$J$12,
      0
    ),
    FALSE
  ),
  ""
)</f>
        <v>172</v>
      </c>
      <c r="AC37" s="20" t="str">
        <f t="shared" si="2"/>
        <v/>
      </c>
      <c r="AD37" s="13" t="str">
        <f>IF(
  AND($A37&lt;&gt;"",$L37="○"),
  shortcut設定!$F$5&amp;"\"&amp;AB37&amp;"_"&amp;A37&amp;"（"&amp;B37&amp;"）"&amp;AC37&amp;".lnk",
  ""
)</f>
        <v/>
      </c>
      <c r="AE37" s="13" t="str">
        <f>IF(
  AND($A37&lt;&gt;"",$N37="○"),
  (
    """"&amp;shortcut設定!$F$7&amp;""""&amp;
    " """&amp;$AF37&amp;""""&amp;
    " """&amp;$C37&amp;""""&amp;
    IF($D37="-"," """""," """&amp;$D37&amp;"""")&amp;
    IF($E37="-"," """""," """&amp;$E37&amp;"""")
  ),
  ""
)</f>
        <v>"C:\codes\vbs\command\CreateShortcutFile.vbs" "%USERPROFILE%\AppData\Roaming\Microsoft\Windows\Start Menu\Programs\Startup\EasyShot（スクリーンショット）.lnk" "C:\prg_exe\EasyShot\EasyShot.exe" "" ""</v>
      </c>
      <c r="AF37" s="9" t="str">
        <f>IF(
  AND($A37&lt;&gt;"",$N37="○"),
  shortcut設定!$F$6&amp;"\"&amp;A37&amp;"（"&amp;B37&amp;"）.lnk",
  ""
)</f>
        <v>%USERPROFILE%\AppData\Roaming\Microsoft\Windows\Start Menu\Programs\Startup\EasyShot（スクリーンショット）.lnk</v>
      </c>
      <c r="AG37" s="13" t="str">
        <f t="shared" si="3"/>
        <v/>
      </c>
      <c r="AH37" s="13" t="str">
        <f t="shared" si="4"/>
        <v/>
      </c>
      <c r="AI37" s="13" t="str">
        <f>IF(
  AND($A37&lt;&gt;"",$Q37&lt;&gt;"-",$Q37&lt;&gt;""),
  (
    """"&amp;shortcut設定!$F$7&amp;""""&amp;
    " """&amp;$Q37&amp;".lnk"""&amp;
    " """&amp;$C37&amp;""""&amp;
    IF($D37="-"," """""," """&amp;$D37&amp;"""")&amp;
    IF($E37="-"," """""," """&amp;$E37&amp;"""")
  ),
  ""
)</f>
        <v/>
      </c>
      <c r="AJ37" s="95" t="s">
        <v>183</v>
      </c>
    </row>
    <row r="38" spans="1:36">
      <c r="A38" s="9" t="s">
        <v>607</v>
      </c>
      <c r="B38" s="9" t="s">
        <v>766</v>
      </c>
      <c r="C38" s="9" t="s">
        <v>230</v>
      </c>
      <c r="D38" s="15" t="s">
        <v>40</v>
      </c>
      <c r="E38" s="26" t="s">
        <v>40</v>
      </c>
      <c r="F38" s="15" t="s">
        <v>175</v>
      </c>
      <c r="G38" s="15" t="s">
        <v>156</v>
      </c>
      <c r="H38" s="9" t="s">
        <v>73</v>
      </c>
      <c r="I38" s="15" t="s">
        <v>877</v>
      </c>
      <c r="J38" s="15" t="s">
        <v>66</v>
      </c>
      <c r="K38" s="15" t="s">
        <v>66</v>
      </c>
      <c r="L38" s="97" t="s">
        <v>66</v>
      </c>
      <c r="M38" s="98" t="s">
        <v>578</v>
      </c>
      <c r="N38" s="15" t="s">
        <v>66</v>
      </c>
      <c r="O38" s="26" t="s">
        <v>1323</v>
      </c>
      <c r="P38" s="164" t="s">
        <v>1323</v>
      </c>
      <c r="Q38" s="26" t="s">
        <v>980</v>
      </c>
      <c r="R38" s="9" t="str">
        <f t="shared" si="0"/>
        <v/>
      </c>
      <c r="S38" s="9" t="str">
        <f t="shared" si="1"/>
        <v/>
      </c>
      <c r="T38" s="13" t="str">
        <f ca="1">IF(
  AND($A38&lt;&gt;"",$I38="○"),
  (
    "mkdir """&amp;V38&amp;""" &amp; "
  )&amp;(
    """"&amp;shortcut設定!$F$7&amp;""""&amp;
    " """&amp;V38&amp;"\"&amp;$A38&amp;"（"&amp;$B38&amp;"）.lnk"""&amp;
    " """&amp;$C38&amp;""""&amp;
    IF($D38="-"," """""," """&amp;$D38&amp;"""")&amp;
    IF($E38="-"," """""," """&amp;$E38&amp;"""")
  ),
  ""
)</f>
        <v>mkdir "%USERPROFILE%\AppData\Roaming\Microsoft\Windows\Start Menu\Programs\134_Music_Edit" &amp; "C:\codes\vbs\command\CreateShortcutFile.vbs" "%USERPROFILE%\AppData\Roaming\Microsoft\Windows\Start Menu\Programs\134_Music_Edit\EcoDecoTooL（mp3抜き出し）.lnk" "C:\prg_exe\EcoDecoTooL\EcoDecoTooL.exe" "" ""</v>
      </c>
      <c r="U38" s="9" t="str">
        <f ca="1">IFERROR(
  VLOOKUP(
    $H38,
    shortcut設定!$F:$J,
    MATCH(
      "ProgramsIndex",
      shortcut設定!$F$12:$J$12,
      0
    ),
    FALSE
  ),
  ""
)</f>
        <v>134</v>
      </c>
      <c r="V38" s="13" t="str">
        <f ca="1">IF(
  AND($A38&lt;&gt;"",$I38="○"),
  shortcut設定!$F$4&amp;"\"&amp;U38&amp;"_"&amp;H38,
  ""
)</f>
        <v>%USERPROFILE%\AppData\Roaming\Microsoft\Windows\Start Menu\Programs\134_Music_Edit</v>
      </c>
      <c r="W38" s="13" t="str">
        <f>IF(
  AND($A38&lt;&gt;"",$J38&lt;&gt;"-",$J38&lt;&gt;""),
  (
    "mkdir """&amp;shortcut設定!$F$4&amp;"\"&amp;shortcut設定!$F$8&amp;""" &amp; "
  )&amp;(
    """"&amp;shortcut設定!$F$7&amp;""""&amp;
    " """&amp;$X38&amp;""""&amp;
    " """&amp;$C38&amp;""""&amp;
    IF($D38="-"," """""," """&amp;$D38&amp;"""")&amp;
    IF($E38="-"," """""," """&amp;$E38&amp;"""")
  ),
  ""
)</f>
        <v/>
      </c>
      <c r="X38" s="14" t="str">
        <f>IF(
  AND($A38&lt;&gt;"",$J38&lt;&gt;"-",$J38&lt;&gt;""),
  shortcut設定!$F$4&amp;"\"&amp;shortcut設定!$F$8&amp;"\"&amp;$J38&amp;"（"&amp;$B38&amp;"）.lnk",
  ""
)</f>
        <v/>
      </c>
      <c r="Y38" s="13" t="str">
        <f>IF(
  AND($A38&lt;&gt;"",$K38&lt;&gt;"-",$K38&lt;&gt;""),
  (
    "mkdir """&amp;shortcut設定!$F$4&amp;"\"&amp;shortcut設定!$F$9&amp;""" &amp; "
  )&amp;(
    """"&amp;shortcut設定!$F$7&amp;""""&amp;
    " """&amp;$Z38&amp;""""&amp;
    " """&amp;$C38&amp;""""&amp;
    IF($D38="-"," """""," """&amp;$D38&amp;"""")&amp;
    IF($E38="-"," """""," """&amp;$E38&amp;"""")&amp;
    IF($K38="-"," """""," """&amp;$K38&amp;"""")
  ),
  ""
)</f>
        <v/>
      </c>
      <c r="Z38" s="14" t="str">
        <f>IF(
  AND($A38&lt;&gt;"",$K38&lt;&gt;"-",$K38&lt;&gt;""),
  shortcut設定!$F$4&amp;"\"&amp;shortcut設定!$F$9&amp;"\"&amp;$A38&amp;"（"&amp;$B38&amp;"）.lnk",
  ""
)</f>
        <v/>
      </c>
      <c r="AA38" s="13" t="str">
        <f>IF(
  AND($A38&lt;&gt;"",$L38&lt;&gt;"-",$L38&lt;&gt;""),
  (
    """"&amp;shortcut設定!$F$7&amp;""""&amp;
    " """&amp;$AD38&amp;""""&amp;
    " """&amp;$C38&amp;""""&amp;
    IF($D38="-"," """""," """&amp;$D38&amp;"""")&amp;
    IF($E38="-"," """""," """&amp;$E38&amp;"""")
  ),
  ""
)</f>
        <v/>
      </c>
      <c r="AB38" s="9" t="str">
        <f ca="1">IFERROR(
  VLOOKUP(
    $H38,
    shortcut設定!$F:$J,
    MATCH(
      "ProgramsIndex",
      shortcut設定!$F$12:$J$12,
      0
    ),
    FALSE
  ),
  ""
)</f>
        <v>134</v>
      </c>
      <c r="AC38" s="20" t="str">
        <f t="shared" si="2"/>
        <v/>
      </c>
      <c r="AD38" s="13" t="str">
        <f>IF(
  AND($A38&lt;&gt;"",$L38="○"),
  shortcut設定!$F$5&amp;"\"&amp;AB38&amp;"_"&amp;A38&amp;"（"&amp;B38&amp;"）"&amp;AC38&amp;".lnk",
  ""
)</f>
        <v/>
      </c>
      <c r="AE38" s="13" t="str">
        <f>IF(
  AND($A38&lt;&gt;"",$N38="○"),
  (
    """"&amp;shortcut設定!$F$7&amp;""""&amp;
    " """&amp;$AF38&amp;""""&amp;
    " """&amp;$C38&amp;""""&amp;
    IF($D38="-"," """""," """&amp;$D38&amp;"""")&amp;
    IF($E38="-"," """""," """&amp;$E38&amp;"""")
  ),
  ""
)</f>
        <v/>
      </c>
      <c r="AF38" s="9" t="str">
        <f>IF(
  AND($A38&lt;&gt;"",$N38="○"),
  shortcut設定!$F$6&amp;"\"&amp;A38&amp;"（"&amp;B38&amp;"）.lnk",
  ""
)</f>
        <v/>
      </c>
      <c r="AG38" s="13" t="str">
        <f t="shared" si="3"/>
        <v/>
      </c>
      <c r="AH38" s="13" t="str">
        <f t="shared" si="4"/>
        <v/>
      </c>
      <c r="AI38" s="13" t="str">
        <f>IF(
  AND($A38&lt;&gt;"",$Q38&lt;&gt;"-",$Q38&lt;&gt;""),
  (
    """"&amp;shortcut設定!$F$7&amp;""""&amp;
    " """&amp;$Q38&amp;".lnk"""&amp;
    " """&amp;$C38&amp;""""&amp;
    IF($D38="-"," """""," """&amp;$D38&amp;"""")&amp;
    IF($E38="-"," """""," """&amp;$E38&amp;"""")
  ),
  ""
)</f>
        <v/>
      </c>
      <c r="AJ38" s="95" t="s">
        <v>183</v>
      </c>
    </row>
    <row r="39" spans="1:36">
      <c r="A39" s="9" t="s">
        <v>608</v>
      </c>
      <c r="B39" s="9" t="s">
        <v>767</v>
      </c>
      <c r="C39" s="9" t="s">
        <v>231</v>
      </c>
      <c r="D39" s="15" t="s">
        <v>40</v>
      </c>
      <c r="E39" s="26" t="s">
        <v>40</v>
      </c>
      <c r="F39" s="15" t="s">
        <v>156</v>
      </c>
      <c r="G39" s="15" t="s">
        <v>156</v>
      </c>
      <c r="H39" s="9" t="s">
        <v>69</v>
      </c>
      <c r="I39" s="15" t="s">
        <v>877</v>
      </c>
      <c r="J39" s="15" t="s">
        <v>66</v>
      </c>
      <c r="K39" s="15" t="s">
        <v>66</v>
      </c>
      <c r="L39" s="97" t="s">
        <v>66</v>
      </c>
      <c r="M39" s="98" t="s">
        <v>578</v>
      </c>
      <c r="N39" s="15" t="s">
        <v>66</v>
      </c>
      <c r="O39" s="26" t="s">
        <v>1323</v>
      </c>
      <c r="P39" s="164" t="s">
        <v>1323</v>
      </c>
      <c r="Q39" s="26" t="s">
        <v>980</v>
      </c>
      <c r="R39" s="9" t="str">
        <f t="shared" si="0"/>
        <v/>
      </c>
      <c r="S39" s="9" t="str">
        <f t="shared" si="1"/>
        <v/>
      </c>
      <c r="T39" s="13" t="str">
        <f ca="1">IF(
  AND($A39&lt;&gt;"",$I39="○"),
  (
    "mkdir """&amp;V39&amp;""" &amp; "
  )&amp;(
    """"&amp;shortcut設定!$F$7&amp;""""&amp;
    " """&amp;V39&amp;"\"&amp;$A39&amp;"（"&amp;$B39&amp;"）.lnk"""&amp;
    " """&amp;$C39&amp;""""&amp;
    IF($D39="-"," """""," """&amp;$D39&amp;"""")&amp;
    IF($E39="-"," """""," """&amp;$E39&amp;"""")
  ),
  ""
)</f>
        <v>mkdir "%USERPROFILE%\AppData\Roaming\Microsoft\Windows\Start Menu\Programs\121_Doc_Analyze" &amp; "C:\codes\vbs\command\CreateShortcutFile.vbs" "%USERPROFILE%\AppData\Roaming\Microsoft\Windows\Start Menu\Programs\121_Doc_Analyze\EpTree（関数コールツリー）.lnk" "C:\prg_exe\EpTree\eptree.exe" "" ""</v>
      </c>
      <c r="U39" s="9" t="str">
        <f ca="1">IFERROR(
  VLOOKUP(
    $H39,
    shortcut設定!$F:$J,
    MATCH(
      "ProgramsIndex",
      shortcut設定!$F$12:$J$12,
      0
    ),
    FALSE
  ),
  ""
)</f>
        <v>121</v>
      </c>
      <c r="V39" s="13" t="str">
        <f ca="1">IF(
  AND($A39&lt;&gt;"",$I39="○"),
  shortcut設定!$F$4&amp;"\"&amp;U39&amp;"_"&amp;H39,
  ""
)</f>
        <v>%USERPROFILE%\AppData\Roaming\Microsoft\Windows\Start Menu\Programs\121_Doc_Analyze</v>
      </c>
      <c r="W39" s="13" t="str">
        <f>IF(
  AND($A39&lt;&gt;"",$J39&lt;&gt;"-",$J39&lt;&gt;""),
  (
    "mkdir """&amp;shortcut設定!$F$4&amp;"\"&amp;shortcut設定!$F$8&amp;""" &amp; "
  )&amp;(
    """"&amp;shortcut設定!$F$7&amp;""""&amp;
    " """&amp;$X39&amp;""""&amp;
    " """&amp;$C39&amp;""""&amp;
    IF($D39="-"," """""," """&amp;$D39&amp;"""")&amp;
    IF($E39="-"," """""," """&amp;$E39&amp;"""")
  ),
  ""
)</f>
        <v/>
      </c>
      <c r="X39" s="14" t="str">
        <f>IF(
  AND($A39&lt;&gt;"",$J39&lt;&gt;"-",$J39&lt;&gt;""),
  shortcut設定!$F$4&amp;"\"&amp;shortcut設定!$F$8&amp;"\"&amp;$J39&amp;"（"&amp;$B39&amp;"）.lnk",
  ""
)</f>
        <v/>
      </c>
      <c r="Y39" s="13" t="str">
        <f>IF(
  AND($A39&lt;&gt;"",$K39&lt;&gt;"-",$K39&lt;&gt;""),
  (
    "mkdir """&amp;shortcut設定!$F$4&amp;"\"&amp;shortcut設定!$F$9&amp;""" &amp; "
  )&amp;(
    """"&amp;shortcut設定!$F$7&amp;""""&amp;
    " """&amp;$Z39&amp;""""&amp;
    " """&amp;$C39&amp;""""&amp;
    IF($D39="-"," """""," """&amp;$D39&amp;"""")&amp;
    IF($E39="-"," """""," """&amp;$E39&amp;"""")&amp;
    IF($K39="-"," """""," """&amp;$K39&amp;"""")
  ),
  ""
)</f>
        <v/>
      </c>
      <c r="Z39" s="14" t="str">
        <f>IF(
  AND($A39&lt;&gt;"",$K39&lt;&gt;"-",$K39&lt;&gt;""),
  shortcut設定!$F$4&amp;"\"&amp;shortcut設定!$F$9&amp;"\"&amp;$A39&amp;"（"&amp;$B39&amp;"）.lnk",
  ""
)</f>
        <v/>
      </c>
      <c r="AA39" s="13" t="str">
        <f>IF(
  AND($A39&lt;&gt;"",$L39&lt;&gt;"-",$L39&lt;&gt;""),
  (
    """"&amp;shortcut設定!$F$7&amp;""""&amp;
    " """&amp;$AD39&amp;""""&amp;
    " """&amp;$C39&amp;""""&amp;
    IF($D39="-"," """""," """&amp;$D39&amp;"""")&amp;
    IF($E39="-"," """""," """&amp;$E39&amp;"""")
  ),
  ""
)</f>
        <v/>
      </c>
      <c r="AB39" s="9" t="str">
        <f ca="1">IFERROR(
  VLOOKUP(
    $H39,
    shortcut設定!$F:$J,
    MATCH(
      "ProgramsIndex",
      shortcut設定!$F$12:$J$12,
      0
    ),
    FALSE
  ),
  ""
)</f>
        <v>121</v>
      </c>
      <c r="AC39" s="20" t="str">
        <f t="shared" si="2"/>
        <v/>
      </c>
      <c r="AD39" s="13" t="str">
        <f>IF(
  AND($A39&lt;&gt;"",$L39="○"),
  shortcut設定!$F$5&amp;"\"&amp;AB39&amp;"_"&amp;A39&amp;"（"&amp;B39&amp;"）"&amp;AC39&amp;".lnk",
  ""
)</f>
        <v/>
      </c>
      <c r="AE39" s="13" t="str">
        <f>IF(
  AND($A39&lt;&gt;"",$N39="○"),
  (
    """"&amp;shortcut設定!$F$7&amp;""""&amp;
    " """&amp;$AF39&amp;""""&amp;
    " """&amp;$C39&amp;""""&amp;
    IF($D39="-"," """""," """&amp;$D39&amp;"""")&amp;
    IF($E39="-"," """""," """&amp;$E39&amp;"""")
  ),
  ""
)</f>
        <v/>
      </c>
      <c r="AF39" s="9" t="str">
        <f>IF(
  AND($A39&lt;&gt;"",$N39="○"),
  shortcut設定!$F$6&amp;"\"&amp;A39&amp;"（"&amp;B39&amp;"）.lnk",
  ""
)</f>
        <v/>
      </c>
      <c r="AG39" s="13" t="str">
        <f t="shared" si="3"/>
        <v/>
      </c>
      <c r="AH39" s="13" t="str">
        <f t="shared" si="4"/>
        <v/>
      </c>
      <c r="AI39" s="13" t="str">
        <f>IF(
  AND($A39&lt;&gt;"",$Q39&lt;&gt;"-",$Q39&lt;&gt;""),
  (
    """"&amp;shortcut設定!$F$7&amp;""""&amp;
    " """&amp;$Q39&amp;".lnk"""&amp;
    " """&amp;$C39&amp;""""&amp;
    IF($D39="-"," """""," """&amp;$D39&amp;"""")&amp;
    IF($E39="-"," """""," """&amp;$E39&amp;"""")
  ),
  ""
)</f>
        <v/>
      </c>
      <c r="AJ39" s="95" t="s">
        <v>183</v>
      </c>
    </row>
    <row r="40" spans="1:36">
      <c r="A40" s="9" t="s">
        <v>609</v>
      </c>
      <c r="B40" s="9" t="s">
        <v>768</v>
      </c>
      <c r="C40" s="9" t="s">
        <v>232</v>
      </c>
      <c r="D40" s="15" t="s">
        <v>40</v>
      </c>
      <c r="E40" s="26" t="s">
        <v>40</v>
      </c>
      <c r="F40" s="15" t="s">
        <v>156</v>
      </c>
      <c r="G40" s="15" t="s">
        <v>156</v>
      </c>
      <c r="H40" s="9" t="s">
        <v>69</v>
      </c>
      <c r="I40" s="15" t="s">
        <v>877</v>
      </c>
      <c r="J40" s="15" t="s">
        <v>66</v>
      </c>
      <c r="K40" s="15" t="s">
        <v>66</v>
      </c>
      <c r="L40" s="97" t="s">
        <v>66</v>
      </c>
      <c r="M40" s="98" t="s">
        <v>578</v>
      </c>
      <c r="N40" s="15" t="s">
        <v>66</v>
      </c>
      <c r="O40" s="26" t="s">
        <v>1323</v>
      </c>
      <c r="P40" s="164" t="s">
        <v>1323</v>
      </c>
      <c r="Q40" s="26" t="s">
        <v>980</v>
      </c>
      <c r="R40" s="9" t="str">
        <f t="shared" si="0"/>
        <v/>
      </c>
      <c r="S40" s="9" t="str">
        <f t="shared" si="1"/>
        <v/>
      </c>
      <c r="T40" s="13" t="str">
        <f ca="1">IF(
  AND($A40&lt;&gt;"",$I40="○"),
  (
    "mkdir """&amp;V40&amp;""" &amp; "
  )&amp;(
    """"&amp;shortcut設定!$F$7&amp;""""&amp;
    " """&amp;V40&amp;"\"&amp;$A40&amp;"（"&amp;$B40&amp;"）.lnk"""&amp;
    " """&amp;$C40&amp;""""&amp;
    IF($D40="-"," """""," """&amp;$D40&amp;"""")&amp;
    IF($E40="-"," """""," """&amp;$E40&amp;"""")
  ),
  ""
)</f>
        <v>mkdir "%USERPROFILE%\AppData\Roaming\Microsoft\Windows\Start Menu\Programs\121_Doc_Analyze" &amp; "C:\codes\vbs\command\CreateShortcutFile.vbs" "%USERPROFILE%\AppData\Roaming\Microsoft\Windows\Start Menu\Programs\121_Doc_Analyze\EptreeVB（関数コールツリーVB用）.lnk" "C:\prg_exe\Eptree_vb\eptree_vb.exe" "" ""</v>
      </c>
      <c r="U40" s="9" t="str">
        <f ca="1">IFERROR(
  VLOOKUP(
    $H40,
    shortcut設定!$F:$J,
    MATCH(
      "ProgramsIndex",
      shortcut設定!$F$12:$J$12,
      0
    ),
    FALSE
  ),
  ""
)</f>
        <v>121</v>
      </c>
      <c r="V40" s="13" t="str">
        <f ca="1">IF(
  AND($A40&lt;&gt;"",$I40="○"),
  shortcut設定!$F$4&amp;"\"&amp;U40&amp;"_"&amp;H40,
  ""
)</f>
        <v>%USERPROFILE%\AppData\Roaming\Microsoft\Windows\Start Menu\Programs\121_Doc_Analyze</v>
      </c>
      <c r="W40" s="13" t="str">
        <f>IF(
  AND($A40&lt;&gt;"",$J40&lt;&gt;"-",$J40&lt;&gt;""),
  (
    "mkdir """&amp;shortcut設定!$F$4&amp;"\"&amp;shortcut設定!$F$8&amp;""" &amp; "
  )&amp;(
    """"&amp;shortcut設定!$F$7&amp;""""&amp;
    " """&amp;$X40&amp;""""&amp;
    " """&amp;$C40&amp;""""&amp;
    IF($D40="-"," """""," """&amp;$D40&amp;"""")&amp;
    IF($E40="-"," """""," """&amp;$E40&amp;"""")
  ),
  ""
)</f>
        <v/>
      </c>
      <c r="X40" s="14" t="str">
        <f>IF(
  AND($A40&lt;&gt;"",$J40&lt;&gt;"-",$J40&lt;&gt;""),
  shortcut設定!$F$4&amp;"\"&amp;shortcut設定!$F$8&amp;"\"&amp;$J40&amp;"（"&amp;$B40&amp;"）.lnk",
  ""
)</f>
        <v/>
      </c>
      <c r="Y40" s="13" t="str">
        <f>IF(
  AND($A40&lt;&gt;"",$K40&lt;&gt;"-",$K40&lt;&gt;""),
  (
    "mkdir """&amp;shortcut設定!$F$4&amp;"\"&amp;shortcut設定!$F$9&amp;""" &amp; "
  )&amp;(
    """"&amp;shortcut設定!$F$7&amp;""""&amp;
    " """&amp;$Z40&amp;""""&amp;
    " """&amp;$C40&amp;""""&amp;
    IF($D40="-"," """""," """&amp;$D40&amp;"""")&amp;
    IF($E40="-"," """""," """&amp;$E40&amp;"""")&amp;
    IF($K40="-"," """""," """&amp;$K40&amp;"""")
  ),
  ""
)</f>
        <v/>
      </c>
      <c r="Z40" s="14" t="str">
        <f>IF(
  AND($A40&lt;&gt;"",$K40&lt;&gt;"-",$K40&lt;&gt;""),
  shortcut設定!$F$4&amp;"\"&amp;shortcut設定!$F$9&amp;"\"&amp;$A40&amp;"（"&amp;$B40&amp;"）.lnk",
  ""
)</f>
        <v/>
      </c>
      <c r="AA40" s="13" t="str">
        <f>IF(
  AND($A40&lt;&gt;"",$L40&lt;&gt;"-",$L40&lt;&gt;""),
  (
    """"&amp;shortcut設定!$F$7&amp;""""&amp;
    " """&amp;$AD40&amp;""""&amp;
    " """&amp;$C40&amp;""""&amp;
    IF($D40="-"," """""," """&amp;$D40&amp;"""")&amp;
    IF($E40="-"," """""," """&amp;$E40&amp;"""")
  ),
  ""
)</f>
        <v/>
      </c>
      <c r="AB40" s="9" t="str">
        <f ca="1">IFERROR(
  VLOOKUP(
    $H40,
    shortcut設定!$F:$J,
    MATCH(
      "ProgramsIndex",
      shortcut設定!$F$12:$J$12,
      0
    ),
    FALSE
  ),
  ""
)</f>
        <v>121</v>
      </c>
      <c r="AC40" s="20" t="str">
        <f t="shared" si="2"/>
        <v/>
      </c>
      <c r="AD40" s="13" t="str">
        <f>IF(
  AND($A40&lt;&gt;"",$L40="○"),
  shortcut設定!$F$5&amp;"\"&amp;AB40&amp;"_"&amp;A40&amp;"（"&amp;B40&amp;"）"&amp;AC40&amp;".lnk",
  ""
)</f>
        <v/>
      </c>
      <c r="AE40" s="13" t="str">
        <f>IF(
  AND($A40&lt;&gt;"",$N40="○"),
  (
    """"&amp;shortcut設定!$F$7&amp;""""&amp;
    " """&amp;$AF40&amp;""""&amp;
    " """&amp;$C40&amp;""""&amp;
    IF($D40="-"," """""," """&amp;$D40&amp;"""")&amp;
    IF($E40="-"," """""," """&amp;$E40&amp;"""")
  ),
  ""
)</f>
        <v/>
      </c>
      <c r="AF40" s="9" t="str">
        <f>IF(
  AND($A40&lt;&gt;"",$N40="○"),
  shortcut設定!$F$6&amp;"\"&amp;A40&amp;"（"&amp;B40&amp;"）.lnk",
  ""
)</f>
        <v/>
      </c>
      <c r="AG40" s="13" t="str">
        <f t="shared" si="3"/>
        <v/>
      </c>
      <c r="AH40" s="13" t="str">
        <f t="shared" si="4"/>
        <v/>
      </c>
      <c r="AI40" s="13" t="str">
        <f>IF(
  AND($A40&lt;&gt;"",$Q40&lt;&gt;"-",$Q40&lt;&gt;""),
  (
    """"&amp;shortcut設定!$F$7&amp;""""&amp;
    " """&amp;$Q40&amp;".lnk"""&amp;
    " """&amp;$C40&amp;""""&amp;
    IF($D40="-"," """""," """&amp;$D40&amp;"""")&amp;
    IF($E40="-"," """""," """&amp;$E40&amp;"""")
  ),
  ""
)</f>
        <v/>
      </c>
      <c r="AJ40" s="95" t="s">
        <v>183</v>
      </c>
    </row>
    <row r="41" spans="1:36">
      <c r="A41" s="9" t="s">
        <v>610</v>
      </c>
      <c r="B41" s="9" t="s">
        <v>769</v>
      </c>
      <c r="C41" s="9" t="s">
        <v>233</v>
      </c>
      <c r="D41" s="15" t="s">
        <v>40</v>
      </c>
      <c r="E41" s="26" t="s">
        <v>40</v>
      </c>
      <c r="F41" s="15" t="s">
        <v>156</v>
      </c>
      <c r="G41" s="15" t="s">
        <v>156</v>
      </c>
      <c r="H41" s="9" t="s">
        <v>75</v>
      </c>
      <c r="I41" s="15" t="s">
        <v>877</v>
      </c>
      <c r="J41" s="15" t="s">
        <v>66</v>
      </c>
      <c r="K41" s="15" t="s">
        <v>66</v>
      </c>
      <c r="L41" s="97" t="s">
        <v>66</v>
      </c>
      <c r="M41" s="98" t="s">
        <v>578</v>
      </c>
      <c r="N41" s="15" t="s">
        <v>66</v>
      </c>
      <c r="O41" s="26" t="s">
        <v>1323</v>
      </c>
      <c r="P41" s="164" t="s">
        <v>1323</v>
      </c>
      <c r="Q41" s="26" t="s">
        <v>980</v>
      </c>
      <c r="R41" s="9" t="str">
        <f t="shared" si="0"/>
        <v/>
      </c>
      <c r="S41" s="9" t="str">
        <f t="shared" si="1"/>
        <v/>
      </c>
      <c r="T41" s="13" t="str">
        <f ca="1">IF(
  AND($A41&lt;&gt;"",$I41="○"),
  (
    "mkdir """&amp;V41&amp;""" &amp; "
  )&amp;(
    """"&amp;shortcut設定!$F$7&amp;""""&amp;
    " """&amp;V41&amp;"\"&amp;$A41&amp;"（"&amp;$B41&amp;"）.lnk"""&amp;
    " """&amp;$C41&amp;""""&amp;
    IF($D41="-"," """""," """&amp;$D41&amp;"""")&amp;
    IF($E41="-"," """""," """&amp;$E41&amp;"""")
  ),
  ""
)</f>
        <v>mkdir "%USERPROFILE%\AppData\Roaming\Microsoft\Windows\Start Menu\Programs\112_Common_View" &amp; "C:\codes\vbs\command\CreateShortcutFile.vbs" "%USERPROFILE%\AppData\Roaming\Microsoft\Windows\Start Menu\Programs\112_Common_View\Everything（ファイルビューアー）.lnk" "C:\prg_exe\Everything\Everything.exe" "" ""</v>
      </c>
      <c r="U41" s="9" t="str">
        <f ca="1">IFERROR(
  VLOOKUP(
    $H41,
    shortcut設定!$F:$J,
    MATCH(
      "ProgramsIndex",
      shortcut設定!$F$12:$J$12,
      0
    ),
    FALSE
  ),
  ""
)</f>
        <v>112</v>
      </c>
      <c r="V41" s="13" t="str">
        <f ca="1">IF(
  AND($A41&lt;&gt;"",$I41="○"),
  shortcut設定!$F$4&amp;"\"&amp;U41&amp;"_"&amp;H41,
  ""
)</f>
        <v>%USERPROFILE%\AppData\Roaming\Microsoft\Windows\Start Menu\Programs\112_Common_View</v>
      </c>
      <c r="W41" s="13" t="str">
        <f>IF(
  AND($A41&lt;&gt;"",$J41&lt;&gt;"-",$J41&lt;&gt;""),
  (
    "mkdir """&amp;shortcut設定!$F$4&amp;"\"&amp;shortcut設定!$F$8&amp;""" &amp; "
  )&amp;(
    """"&amp;shortcut設定!$F$7&amp;""""&amp;
    " """&amp;$X41&amp;""""&amp;
    " """&amp;$C41&amp;""""&amp;
    IF($D41="-"," """""," """&amp;$D41&amp;"""")&amp;
    IF($E41="-"," """""," """&amp;$E41&amp;"""")
  ),
  ""
)</f>
        <v/>
      </c>
      <c r="X41" s="14" t="str">
        <f>IF(
  AND($A41&lt;&gt;"",$J41&lt;&gt;"-",$J41&lt;&gt;""),
  shortcut設定!$F$4&amp;"\"&amp;shortcut設定!$F$8&amp;"\"&amp;$J41&amp;"（"&amp;$B41&amp;"）.lnk",
  ""
)</f>
        <v/>
      </c>
      <c r="Y41" s="13" t="str">
        <f>IF(
  AND($A41&lt;&gt;"",$K41&lt;&gt;"-",$K41&lt;&gt;""),
  (
    "mkdir """&amp;shortcut設定!$F$4&amp;"\"&amp;shortcut設定!$F$9&amp;""" &amp; "
  )&amp;(
    """"&amp;shortcut設定!$F$7&amp;""""&amp;
    " """&amp;$Z41&amp;""""&amp;
    " """&amp;$C41&amp;""""&amp;
    IF($D41="-"," """""," """&amp;$D41&amp;"""")&amp;
    IF($E41="-"," """""," """&amp;$E41&amp;"""")&amp;
    IF($K41="-"," """""," """&amp;$K41&amp;"""")
  ),
  ""
)</f>
        <v/>
      </c>
      <c r="Z41" s="14" t="str">
        <f>IF(
  AND($A41&lt;&gt;"",$K41&lt;&gt;"-",$K41&lt;&gt;""),
  shortcut設定!$F$4&amp;"\"&amp;shortcut設定!$F$9&amp;"\"&amp;$A41&amp;"（"&amp;$B41&amp;"）.lnk",
  ""
)</f>
        <v/>
      </c>
      <c r="AA41" s="13" t="str">
        <f>IF(
  AND($A41&lt;&gt;"",$L41&lt;&gt;"-",$L41&lt;&gt;""),
  (
    """"&amp;shortcut設定!$F$7&amp;""""&amp;
    " """&amp;$AD41&amp;""""&amp;
    " """&amp;$C41&amp;""""&amp;
    IF($D41="-"," """""," """&amp;$D41&amp;"""")&amp;
    IF($E41="-"," """""," """&amp;$E41&amp;"""")
  ),
  ""
)</f>
        <v/>
      </c>
      <c r="AB41" s="9" t="str">
        <f ca="1">IFERROR(
  VLOOKUP(
    $H41,
    shortcut設定!$F:$J,
    MATCH(
      "ProgramsIndex",
      shortcut設定!$F$12:$J$12,
      0
    ),
    FALSE
  ),
  ""
)</f>
        <v>112</v>
      </c>
      <c r="AC41" s="20" t="str">
        <f t="shared" si="2"/>
        <v/>
      </c>
      <c r="AD41" s="13" t="str">
        <f>IF(
  AND($A41&lt;&gt;"",$L41="○"),
  shortcut設定!$F$5&amp;"\"&amp;AB41&amp;"_"&amp;A41&amp;"（"&amp;B41&amp;"）"&amp;AC41&amp;".lnk",
  ""
)</f>
        <v/>
      </c>
      <c r="AE41" s="13" t="str">
        <f>IF(
  AND($A41&lt;&gt;"",$N41="○"),
  (
    """"&amp;shortcut設定!$F$7&amp;""""&amp;
    " """&amp;$AF41&amp;""""&amp;
    " """&amp;$C41&amp;""""&amp;
    IF($D41="-"," """""," """&amp;$D41&amp;"""")&amp;
    IF($E41="-"," """""," """&amp;$E41&amp;"""")
  ),
  ""
)</f>
        <v/>
      </c>
      <c r="AF41" s="9" t="str">
        <f>IF(
  AND($A41&lt;&gt;"",$N41="○"),
  shortcut設定!$F$6&amp;"\"&amp;A41&amp;"（"&amp;B41&amp;"）.lnk",
  ""
)</f>
        <v/>
      </c>
      <c r="AG41" s="13" t="str">
        <f t="shared" si="3"/>
        <v/>
      </c>
      <c r="AH41" s="13" t="str">
        <f t="shared" si="4"/>
        <v/>
      </c>
      <c r="AI41" s="13" t="str">
        <f>IF(
  AND($A41&lt;&gt;"",$Q41&lt;&gt;"-",$Q41&lt;&gt;""),
  (
    """"&amp;shortcut設定!$F$7&amp;""""&amp;
    " """&amp;$Q41&amp;".lnk"""&amp;
    " """&amp;$C41&amp;""""&amp;
    IF($D41="-"," """""," """&amp;$D41&amp;"""")&amp;
    IF($E41="-"," """""," """&amp;$E41&amp;"""")
  ),
  ""
)</f>
        <v/>
      </c>
      <c r="AJ41" s="95" t="s">
        <v>183</v>
      </c>
    </row>
    <row r="42" spans="1:36">
      <c r="A42" s="9" t="s">
        <v>611</v>
      </c>
      <c r="B42" s="9" t="s">
        <v>770</v>
      </c>
      <c r="C42" s="9" t="s">
        <v>234</v>
      </c>
      <c r="D42" s="15" t="s">
        <v>40</v>
      </c>
      <c r="E42" s="26" t="s">
        <v>40</v>
      </c>
      <c r="F42" s="15" t="s">
        <v>175</v>
      </c>
      <c r="G42" s="15" t="s">
        <v>156</v>
      </c>
      <c r="H42" s="9" t="s">
        <v>77</v>
      </c>
      <c r="I42" s="15" t="s">
        <v>877</v>
      </c>
      <c r="J42" s="15" t="s">
        <v>66</v>
      </c>
      <c r="K42" s="15" t="s">
        <v>66</v>
      </c>
      <c r="L42" s="97" t="s">
        <v>66</v>
      </c>
      <c r="M42" s="98" t="s">
        <v>578</v>
      </c>
      <c r="N42" s="15" t="s">
        <v>66</v>
      </c>
      <c r="O42" s="26" t="s">
        <v>1323</v>
      </c>
      <c r="P42" s="164" t="s">
        <v>1323</v>
      </c>
      <c r="Q42" s="26" t="s">
        <v>980</v>
      </c>
      <c r="R42" s="9" t="str">
        <f t="shared" si="0"/>
        <v/>
      </c>
      <c r="S42" s="9" t="str">
        <f t="shared" si="1"/>
        <v/>
      </c>
      <c r="T42" s="13" t="str">
        <f ca="1">IF(
  AND($A42&lt;&gt;"",$I42="○"),
  (
    "mkdir """&amp;V42&amp;""" &amp; "
  )&amp;(
    """"&amp;shortcut設定!$F$7&amp;""""&amp;
    " """&amp;V42&amp;"\"&amp;$A42&amp;"（"&amp;$B42&amp;"）.lnk"""&amp;
    " """&amp;$C42&amp;""""&amp;
    IF($D42="-"," """""," """&amp;$D42&amp;"""")&amp;
    IF($E42="-"," """""," """&amp;$E42&amp;"""")
  ),
  ""
)</f>
        <v>mkdir "%USERPROFILE%\AppData\Roaming\Microsoft\Windows\Start Menu\Programs\111_Common_Analyze" &amp; "C:\codes\vbs\command\CreateShortcutFile.vbs" "%USERPROFILE%\AppData\Roaming\Microsoft\Windows\Start Menu\Programs\111_Common_Analyze\FCChecker（文字改行コード一括判定）.lnk" "C:\prg_exe\FCChecker\FCChecker.exe" "" ""</v>
      </c>
      <c r="U42" s="9" t="str">
        <f ca="1">IFERROR(
  VLOOKUP(
    $H42,
    shortcut設定!$F:$J,
    MATCH(
      "ProgramsIndex",
      shortcut設定!$F$12:$J$12,
      0
    ),
    FALSE
  ),
  ""
)</f>
        <v>111</v>
      </c>
      <c r="V42" s="13" t="str">
        <f ca="1">IF(
  AND($A42&lt;&gt;"",$I42="○"),
  shortcut設定!$F$4&amp;"\"&amp;U42&amp;"_"&amp;H42,
  ""
)</f>
        <v>%USERPROFILE%\AppData\Roaming\Microsoft\Windows\Start Menu\Programs\111_Common_Analyze</v>
      </c>
      <c r="W42" s="13" t="str">
        <f>IF(
  AND($A42&lt;&gt;"",$J42&lt;&gt;"-",$J42&lt;&gt;""),
  (
    "mkdir """&amp;shortcut設定!$F$4&amp;"\"&amp;shortcut設定!$F$8&amp;""" &amp; "
  )&amp;(
    """"&amp;shortcut設定!$F$7&amp;""""&amp;
    " """&amp;$X42&amp;""""&amp;
    " """&amp;$C42&amp;""""&amp;
    IF($D42="-"," """""," """&amp;$D42&amp;"""")&amp;
    IF($E42="-"," """""," """&amp;$E42&amp;"""")
  ),
  ""
)</f>
        <v/>
      </c>
      <c r="X42" s="14" t="str">
        <f>IF(
  AND($A42&lt;&gt;"",$J42&lt;&gt;"-",$J42&lt;&gt;""),
  shortcut設定!$F$4&amp;"\"&amp;shortcut設定!$F$8&amp;"\"&amp;$J42&amp;"（"&amp;$B42&amp;"）.lnk",
  ""
)</f>
        <v/>
      </c>
      <c r="Y42" s="13" t="str">
        <f>IF(
  AND($A42&lt;&gt;"",$K42&lt;&gt;"-",$K42&lt;&gt;""),
  (
    "mkdir """&amp;shortcut設定!$F$4&amp;"\"&amp;shortcut設定!$F$9&amp;""" &amp; "
  )&amp;(
    """"&amp;shortcut設定!$F$7&amp;""""&amp;
    " """&amp;$Z42&amp;""""&amp;
    " """&amp;$C42&amp;""""&amp;
    IF($D42="-"," """""," """&amp;$D42&amp;"""")&amp;
    IF($E42="-"," """""," """&amp;$E42&amp;"""")&amp;
    IF($K42="-"," """""," """&amp;$K42&amp;"""")
  ),
  ""
)</f>
        <v/>
      </c>
      <c r="Z42" s="14" t="str">
        <f>IF(
  AND($A42&lt;&gt;"",$K42&lt;&gt;"-",$K42&lt;&gt;""),
  shortcut設定!$F$4&amp;"\"&amp;shortcut設定!$F$9&amp;"\"&amp;$A42&amp;"（"&amp;$B42&amp;"）.lnk",
  ""
)</f>
        <v/>
      </c>
      <c r="AA42" s="13" t="str">
        <f>IF(
  AND($A42&lt;&gt;"",$L42&lt;&gt;"-",$L42&lt;&gt;""),
  (
    """"&amp;shortcut設定!$F$7&amp;""""&amp;
    " """&amp;$AD42&amp;""""&amp;
    " """&amp;$C42&amp;""""&amp;
    IF($D42="-"," """""," """&amp;$D42&amp;"""")&amp;
    IF($E42="-"," """""," """&amp;$E42&amp;"""")
  ),
  ""
)</f>
        <v/>
      </c>
      <c r="AB42" s="9" t="str">
        <f ca="1">IFERROR(
  VLOOKUP(
    $H42,
    shortcut設定!$F:$J,
    MATCH(
      "ProgramsIndex",
      shortcut設定!$F$12:$J$12,
      0
    ),
    FALSE
  ),
  ""
)</f>
        <v>111</v>
      </c>
      <c r="AC42" s="20" t="str">
        <f t="shared" si="2"/>
        <v/>
      </c>
      <c r="AD42" s="13" t="str">
        <f>IF(
  AND($A42&lt;&gt;"",$L42="○"),
  shortcut設定!$F$5&amp;"\"&amp;AB42&amp;"_"&amp;A42&amp;"（"&amp;B42&amp;"）"&amp;AC42&amp;".lnk",
  ""
)</f>
        <v/>
      </c>
      <c r="AE42" s="13" t="str">
        <f>IF(
  AND($A42&lt;&gt;"",$N42="○"),
  (
    """"&amp;shortcut設定!$F$7&amp;""""&amp;
    " """&amp;$AF42&amp;""""&amp;
    " """&amp;$C42&amp;""""&amp;
    IF($D42="-"," """""," """&amp;$D42&amp;"""")&amp;
    IF($E42="-"," """""," """&amp;$E42&amp;"""")
  ),
  ""
)</f>
        <v/>
      </c>
      <c r="AF42" s="9" t="str">
        <f>IF(
  AND($A42&lt;&gt;"",$N42="○"),
  shortcut設定!$F$6&amp;"\"&amp;A42&amp;"（"&amp;B42&amp;"）.lnk",
  ""
)</f>
        <v/>
      </c>
      <c r="AG42" s="13" t="str">
        <f t="shared" si="3"/>
        <v/>
      </c>
      <c r="AH42" s="13" t="str">
        <f t="shared" si="4"/>
        <v/>
      </c>
      <c r="AI42" s="13" t="str">
        <f>IF(
  AND($A42&lt;&gt;"",$Q42&lt;&gt;"-",$Q42&lt;&gt;""),
  (
    """"&amp;shortcut設定!$F$7&amp;""""&amp;
    " """&amp;$Q42&amp;".lnk"""&amp;
    " """&amp;$C42&amp;""""&amp;
    IF($D42="-"," """""," """&amp;$D42&amp;"""")&amp;
    IF($E42="-"," """""," """&amp;$E42&amp;"""")
  ),
  ""
)</f>
        <v/>
      </c>
      <c r="AJ42" s="95" t="s">
        <v>183</v>
      </c>
    </row>
    <row r="43" spans="1:36">
      <c r="A43" s="9" t="s">
        <v>612</v>
      </c>
      <c r="B43" s="9" t="s">
        <v>771</v>
      </c>
      <c r="C43" s="9" t="s">
        <v>235</v>
      </c>
      <c r="D43" s="15" t="s">
        <v>40</v>
      </c>
      <c r="E43" s="26" t="s">
        <v>40</v>
      </c>
      <c r="F43" s="15" t="s">
        <v>175</v>
      </c>
      <c r="G43" s="15" t="s">
        <v>156</v>
      </c>
      <c r="H43" s="9" t="s">
        <v>69</v>
      </c>
      <c r="I43" s="15" t="s">
        <v>877</v>
      </c>
      <c r="J43" s="15" t="s">
        <v>66</v>
      </c>
      <c r="K43" s="15" t="s">
        <v>66</v>
      </c>
      <c r="L43" s="97" t="s">
        <v>66</v>
      </c>
      <c r="M43" s="98" t="s">
        <v>578</v>
      </c>
      <c r="N43" s="15" t="s">
        <v>66</v>
      </c>
      <c r="O43" s="26" t="s">
        <v>1323</v>
      </c>
      <c r="P43" s="164" t="s">
        <v>1323</v>
      </c>
      <c r="Q43" s="26" t="s">
        <v>980</v>
      </c>
      <c r="R43" s="9" t="str">
        <f t="shared" ref="R43:R74" si="5">IF(
  AND(
    $A43&lt;&gt;"",
    COUNTIF(C:C,$A43)&gt;1
  ),
  "★NG★",
  ""
)</f>
        <v/>
      </c>
      <c r="S43" s="9" t="str">
        <f t="shared" ref="S43:S74" si="6">IF(
  OR(
    $H43="",
    $H43="-",
    COUNTIF(カテゴリ,$H43)&gt;0
  ),
  "",
  "★NG★"
)</f>
        <v/>
      </c>
      <c r="T43" s="13" t="str">
        <f ca="1">IF(
  AND($A43&lt;&gt;"",$I43="○"),
  (
    "mkdir """&amp;V43&amp;""" &amp; "
  )&amp;(
    """"&amp;shortcut設定!$F$7&amp;""""&amp;
    " """&amp;V43&amp;"\"&amp;$A43&amp;"（"&amp;$B43&amp;"）.lnk"""&amp;
    " """&amp;$C43&amp;""""&amp;
    IF($D43="-"," """""," """&amp;$D43&amp;"""")&amp;
    IF($E43="-"," """""," """&amp;$E43&amp;"""")
  ),
  ""
)</f>
        <v>mkdir "%USERPROFILE%\AppData\Roaming\Microsoft\Windows\Start Menu\Programs\121_Doc_Analyze" &amp; "C:\codes\vbs\command\CreateShortcutFile.vbs" "%USERPROFILE%\AppData\Roaming\Microsoft\Windows\Start Menu\Programs\121_Doc_Analyze\FileTypesMan（拡張子関連付け管理）.lnk" "C:\prg_exe\filetypesman-x64\FileTypesMan.exe" "" ""</v>
      </c>
      <c r="U43" s="9" t="str">
        <f ca="1">IFERROR(
  VLOOKUP(
    $H43,
    shortcut設定!$F:$J,
    MATCH(
      "ProgramsIndex",
      shortcut設定!$F$12:$J$12,
      0
    ),
    FALSE
  ),
  ""
)</f>
        <v>121</v>
      </c>
      <c r="V43" s="13" t="str">
        <f ca="1">IF(
  AND($A43&lt;&gt;"",$I43="○"),
  shortcut設定!$F$4&amp;"\"&amp;U43&amp;"_"&amp;H43,
  ""
)</f>
        <v>%USERPROFILE%\AppData\Roaming\Microsoft\Windows\Start Menu\Programs\121_Doc_Analyze</v>
      </c>
      <c r="W43" s="13" t="str">
        <f>IF(
  AND($A43&lt;&gt;"",$J43&lt;&gt;"-",$J43&lt;&gt;""),
  (
    "mkdir """&amp;shortcut設定!$F$4&amp;"\"&amp;shortcut設定!$F$8&amp;""" &amp; "
  )&amp;(
    """"&amp;shortcut設定!$F$7&amp;""""&amp;
    " """&amp;$X43&amp;""""&amp;
    " """&amp;$C43&amp;""""&amp;
    IF($D43="-"," """""," """&amp;$D43&amp;"""")&amp;
    IF($E43="-"," """""," """&amp;$E43&amp;"""")
  ),
  ""
)</f>
        <v/>
      </c>
      <c r="X43" s="14" t="str">
        <f>IF(
  AND($A43&lt;&gt;"",$J43&lt;&gt;"-",$J43&lt;&gt;""),
  shortcut設定!$F$4&amp;"\"&amp;shortcut設定!$F$8&amp;"\"&amp;$J43&amp;"（"&amp;$B43&amp;"）.lnk",
  ""
)</f>
        <v/>
      </c>
      <c r="Y43" s="13" t="str">
        <f>IF(
  AND($A43&lt;&gt;"",$K43&lt;&gt;"-",$K43&lt;&gt;""),
  (
    "mkdir """&amp;shortcut設定!$F$4&amp;"\"&amp;shortcut設定!$F$9&amp;""" &amp; "
  )&amp;(
    """"&amp;shortcut設定!$F$7&amp;""""&amp;
    " """&amp;$Z43&amp;""""&amp;
    " """&amp;$C43&amp;""""&amp;
    IF($D43="-"," """""," """&amp;$D43&amp;"""")&amp;
    IF($E43="-"," """""," """&amp;$E43&amp;"""")&amp;
    IF($K43="-"," """""," """&amp;$K43&amp;"""")
  ),
  ""
)</f>
        <v/>
      </c>
      <c r="Z43" s="14" t="str">
        <f>IF(
  AND($A43&lt;&gt;"",$K43&lt;&gt;"-",$K43&lt;&gt;""),
  shortcut設定!$F$4&amp;"\"&amp;shortcut設定!$F$9&amp;"\"&amp;$A43&amp;"（"&amp;$B43&amp;"）.lnk",
  ""
)</f>
        <v/>
      </c>
      <c r="AA43" s="13" t="str">
        <f>IF(
  AND($A43&lt;&gt;"",$L43&lt;&gt;"-",$L43&lt;&gt;""),
  (
    """"&amp;shortcut設定!$F$7&amp;""""&amp;
    " """&amp;$AD43&amp;""""&amp;
    " """&amp;$C43&amp;""""&amp;
    IF($D43="-"," """""," """&amp;$D43&amp;"""")&amp;
    IF($E43="-"," """""," """&amp;$E43&amp;"""")
  ),
  ""
)</f>
        <v/>
      </c>
      <c r="AB43" s="9" t="str">
        <f ca="1">IFERROR(
  VLOOKUP(
    $H43,
    shortcut設定!$F:$J,
    MATCH(
      "ProgramsIndex",
      shortcut設定!$F$12:$J$12,
      0
    ),
    FALSE
  ),
  ""
)</f>
        <v>121</v>
      </c>
      <c r="AC43" s="20" t="str">
        <f t="shared" si="2"/>
        <v/>
      </c>
      <c r="AD43" s="13" t="str">
        <f>IF(
  AND($A43&lt;&gt;"",$L43="○"),
  shortcut設定!$F$5&amp;"\"&amp;AB43&amp;"_"&amp;A43&amp;"（"&amp;B43&amp;"）"&amp;AC43&amp;".lnk",
  ""
)</f>
        <v/>
      </c>
      <c r="AE43" s="13" t="str">
        <f>IF(
  AND($A43&lt;&gt;"",$N43="○"),
  (
    """"&amp;shortcut設定!$F$7&amp;""""&amp;
    " """&amp;$AF43&amp;""""&amp;
    " """&amp;$C43&amp;""""&amp;
    IF($D43="-"," """""," """&amp;$D43&amp;"""")&amp;
    IF($E43="-"," """""," """&amp;$E43&amp;"""")
  ),
  ""
)</f>
        <v/>
      </c>
      <c r="AF43" s="9" t="str">
        <f>IF(
  AND($A43&lt;&gt;"",$N43="○"),
  shortcut設定!$F$6&amp;"\"&amp;A43&amp;"（"&amp;B43&amp;"）.lnk",
  ""
)</f>
        <v/>
      </c>
      <c r="AG43" s="13" t="str">
        <f t="shared" si="3"/>
        <v/>
      </c>
      <c r="AH43" s="13" t="str">
        <f t="shared" si="4"/>
        <v/>
      </c>
      <c r="AI43" s="13" t="str">
        <f>IF(
  AND($A43&lt;&gt;"",$Q43&lt;&gt;"-",$Q43&lt;&gt;""),
  (
    """"&amp;shortcut設定!$F$7&amp;""""&amp;
    " """&amp;$Q43&amp;".lnk"""&amp;
    " """&amp;$C43&amp;""""&amp;
    IF($D43="-"," """""," """&amp;$D43&amp;"""")&amp;
    IF($E43="-"," """""," """&amp;$E43&amp;"""")
  ),
  ""
)</f>
        <v/>
      </c>
      <c r="AJ43" s="95" t="s">
        <v>183</v>
      </c>
    </row>
    <row r="44" spans="1:36">
      <c r="A44" s="9" t="s">
        <v>613</v>
      </c>
      <c r="B44" s="9" t="s">
        <v>772</v>
      </c>
      <c r="C44" s="9" t="s">
        <v>236</v>
      </c>
      <c r="D44" s="15" t="s">
        <v>40</v>
      </c>
      <c r="E44" s="26" t="s">
        <v>40</v>
      </c>
      <c r="F44" s="15" t="s">
        <v>28</v>
      </c>
      <c r="G44" s="15" t="s">
        <v>156</v>
      </c>
      <c r="H44" s="9" t="s">
        <v>65</v>
      </c>
      <c r="I44" s="15" t="s">
        <v>877</v>
      </c>
      <c r="J44" s="15" t="s">
        <v>66</v>
      </c>
      <c r="K44" s="15" t="s">
        <v>66</v>
      </c>
      <c r="L44" s="97" t="s">
        <v>66</v>
      </c>
      <c r="M44" s="98" t="s">
        <v>578</v>
      </c>
      <c r="N44" s="15" t="s">
        <v>66</v>
      </c>
      <c r="O44" s="26" t="s">
        <v>1323</v>
      </c>
      <c r="P44" s="164" t="s">
        <v>1323</v>
      </c>
      <c r="Q44" s="26" t="s">
        <v>980</v>
      </c>
      <c r="R44" s="9" t="str">
        <f t="shared" si="5"/>
        <v/>
      </c>
      <c r="S44" s="9" t="str">
        <f t="shared" si="6"/>
        <v/>
      </c>
      <c r="T44" s="13" t="str">
        <f ca="1">IF(
  AND($A44&lt;&gt;"",$I44="○"),
  (
    "mkdir """&amp;V44&amp;""" &amp; "
  )&amp;(
    """"&amp;shortcut設定!$F$7&amp;""""&amp;
    " """&amp;V44&amp;"\"&amp;$A44&amp;"（"&amp;$B44&amp;"）.lnk"""&amp;
    " """&amp;$C44&amp;""""&amp;
    IF($D44="-"," """""," """&amp;$D44&amp;"""")&amp;
    IF($E44="-"," """""," """&amp;$E44&amp;"""")
  ),
  ""
)</f>
        <v>mkdir "%USERPROFILE%\AppData\Roaming\Microsoft\Windows\Start Menu\Programs\113_Common_Edit" &amp; "C:\codes\vbs\command\CreateShortcutFile.vbs" "%USERPROFILE%\AppData\Roaming\Microsoft\Windows\Start Menu\Programs\113_Common_Edit\FireFileCopy（ファイル高速コピー）.lnk" "C:\prg_exe\FireFileCopy\FFC.exe" "" ""</v>
      </c>
      <c r="U44" s="9" t="str">
        <f ca="1">IFERROR(
  VLOOKUP(
    $H44,
    shortcut設定!$F:$J,
    MATCH(
      "ProgramsIndex",
      shortcut設定!$F$12:$J$12,
      0
    ),
    FALSE
  ),
  ""
)</f>
        <v>113</v>
      </c>
      <c r="V44" s="13" t="str">
        <f ca="1">IF(
  AND($A44&lt;&gt;"",$I44="○"),
  shortcut設定!$F$4&amp;"\"&amp;U44&amp;"_"&amp;H44,
  ""
)</f>
        <v>%USERPROFILE%\AppData\Roaming\Microsoft\Windows\Start Menu\Programs\113_Common_Edit</v>
      </c>
      <c r="W44" s="13" t="str">
        <f>IF(
  AND($A44&lt;&gt;"",$J44&lt;&gt;"-",$J44&lt;&gt;""),
  (
    "mkdir """&amp;shortcut設定!$F$4&amp;"\"&amp;shortcut設定!$F$8&amp;""" &amp; "
  )&amp;(
    """"&amp;shortcut設定!$F$7&amp;""""&amp;
    " """&amp;$X44&amp;""""&amp;
    " """&amp;$C44&amp;""""&amp;
    IF($D44="-"," """""," """&amp;$D44&amp;"""")&amp;
    IF($E44="-"," """""," """&amp;$E44&amp;"""")
  ),
  ""
)</f>
        <v/>
      </c>
      <c r="X44" s="14" t="str">
        <f>IF(
  AND($A44&lt;&gt;"",$J44&lt;&gt;"-",$J44&lt;&gt;""),
  shortcut設定!$F$4&amp;"\"&amp;shortcut設定!$F$8&amp;"\"&amp;$J44&amp;"（"&amp;$B44&amp;"）.lnk",
  ""
)</f>
        <v/>
      </c>
      <c r="Y44" s="13" t="str">
        <f>IF(
  AND($A44&lt;&gt;"",$K44&lt;&gt;"-",$K44&lt;&gt;""),
  (
    "mkdir """&amp;shortcut設定!$F$4&amp;"\"&amp;shortcut設定!$F$9&amp;""" &amp; "
  )&amp;(
    """"&amp;shortcut設定!$F$7&amp;""""&amp;
    " """&amp;$Z44&amp;""""&amp;
    " """&amp;$C44&amp;""""&amp;
    IF($D44="-"," """""," """&amp;$D44&amp;"""")&amp;
    IF($E44="-"," """""," """&amp;$E44&amp;"""")&amp;
    IF($K44="-"," """""," """&amp;$K44&amp;"""")
  ),
  ""
)</f>
        <v/>
      </c>
      <c r="Z44" s="14" t="str">
        <f>IF(
  AND($A44&lt;&gt;"",$K44&lt;&gt;"-",$K44&lt;&gt;""),
  shortcut設定!$F$4&amp;"\"&amp;shortcut設定!$F$9&amp;"\"&amp;$A44&amp;"（"&amp;$B44&amp;"）.lnk",
  ""
)</f>
        <v/>
      </c>
      <c r="AA44" s="13" t="str">
        <f>IF(
  AND($A44&lt;&gt;"",$L44&lt;&gt;"-",$L44&lt;&gt;""),
  (
    """"&amp;shortcut設定!$F$7&amp;""""&amp;
    " """&amp;$AD44&amp;""""&amp;
    " """&amp;$C44&amp;""""&amp;
    IF($D44="-"," """""," """&amp;$D44&amp;"""")&amp;
    IF($E44="-"," """""," """&amp;$E44&amp;"""")
  ),
  ""
)</f>
        <v/>
      </c>
      <c r="AB44" s="9" t="str">
        <f ca="1">IFERROR(
  VLOOKUP(
    $H44,
    shortcut設定!$F:$J,
    MATCH(
      "ProgramsIndex",
      shortcut設定!$F$12:$J$12,
      0
    ),
    FALSE
  ),
  ""
)</f>
        <v>113</v>
      </c>
      <c r="AC44" s="20" t="str">
        <f t="shared" si="2"/>
        <v/>
      </c>
      <c r="AD44" s="13" t="str">
        <f>IF(
  AND($A44&lt;&gt;"",$L44="○"),
  shortcut設定!$F$5&amp;"\"&amp;AB44&amp;"_"&amp;A44&amp;"（"&amp;B44&amp;"）"&amp;AC44&amp;".lnk",
  ""
)</f>
        <v/>
      </c>
      <c r="AE44" s="13" t="str">
        <f>IF(
  AND($A44&lt;&gt;"",$N44="○"),
  (
    """"&amp;shortcut設定!$F$7&amp;""""&amp;
    " """&amp;$AF44&amp;""""&amp;
    " """&amp;$C44&amp;""""&amp;
    IF($D44="-"," """""," """&amp;$D44&amp;"""")&amp;
    IF($E44="-"," """""," """&amp;$E44&amp;"""")
  ),
  ""
)</f>
        <v/>
      </c>
      <c r="AF44" s="9" t="str">
        <f>IF(
  AND($A44&lt;&gt;"",$N44="○"),
  shortcut設定!$F$6&amp;"\"&amp;A44&amp;"（"&amp;B44&amp;"）.lnk",
  ""
)</f>
        <v/>
      </c>
      <c r="AG44" s="13" t="str">
        <f t="shared" si="3"/>
        <v/>
      </c>
      <c r="AH44" s="13" t="str">
        <f t="shared" si="4"/>
        <v/>
      </c>
      <c r="AI44" s="13" t="str">
        <f>IF(
  AND($A44&lt;&gt;"",$Q44&lt;&gt;"-",$Q44&lt;&gt;""),
  (
    """"&amp;shortcut設定!$F$7&amp;""""&amp;
    " """&amp;$Q44&amp;".lnk"""&amp;
    " """&amp;$C44&amp;""""&amp;
    IF($D44="-"," """""," """&amp;$D44&amp;"""")&amp;
    IF($E44="-"," """""," """&amp;$E44&amp;"""")
  ),
  ""
)</f>
        <v/>
      </c>
      <c r="AJ44" s="95" t="s">
        <v>183</v>
      </c>
    </row>
    <row r="45" spans="1:36">
      <c r="A45" s="9" t="s">
        <v>614</v>
      </c>
      <c r="B45" s="9" t="s">
        <v>750</v>
      </c>
      <c r="C45" s="9" t="s">
        <v>237</v>
      </c>
      <c r="D45" s="15" t="s">
        <v>40</v>
      </c>
      <c r="E45" s="26" t="s">
        <v>40</v>
      </c>
      <c r="F45" s="15" t="s">
        <v>175</v>
      </c>
      <c r="G45" s="15" t="s">
        <v>156</v>
      </c>
      <c r="H45" s="9" t="s">
        <v>71</v>
      </c>
      <c r="I45" s="15" t="s">
        <v>877</v>
      </c>
      <c r="J45" s="15" t="s">
        <v>66</v>
      </c>
      <c r="K45" s="15" t="s">
        <v>66</v>
      </c>
      <c r="L45" s="97" t="s">
        <v>66</v>
      </c>
      <c r="M45" s="98" t="s">
        <v>578</v>
      </c>
      <c r="N45" s="15" t="s">
        <v>66</v>
      </c>
      <c r="O45" s="26" t="s">
        <v>1323</v>
      </c>
      <c r="P45" s="164" t="s">
        <v>1323</v>
      </c>
      <c r="Q45" s="26" t="s">
        <v>980</v>
      </c>
      <c r="R45" s="9" t="str">
        <f t="shared" si="5"/>
        <v/>
      </c>
      <c r="S45" s="9" t="str">
        <f t="shared" si="6"/>
        <v/>
      </c>
      <c r="T45" s="13" t="str">
        <f ca="1">IF(
  AND($A45&lt;&gt;"",$I45="○"),
  (
    "mkdir """&amp;V45&amp;""" &amp; "
  )&amp;(
    """"&amp;shortcut設定!$F$7&amp;""""&amp;
    " """&amp;V45&amp;"\"&amp;$A45&amp;"（"&amp;$B45&amp;"）.lnk"""&amp;
    " """&amp;$C45&amp;""""&amp;
    IF($D45="-"," """""," """&amp;$D45&amp;"""")&amp;
    IF($E45="-"," """""," """&amp;$E45&amp;"""")
  ),
  ""
)</f>
        <v>mkdir "%USERPROFILE%\AppData\Roaming\Microsoft\Windows\Start Menu\Programs\161_Network_Global" &amp; "C:\codes\vbs\command\CreateShortcutFile.vbs" "%USERPROFILE%\AppData\Roaming\Microsoft\Windows\Start Menu\Programs\161_Network_Global\Firefox（ブラウザ）.lnk" "C:\prg_exe\FirefoxPortable\FirefoxPortable.exe" "" ""</v>
      </c>
      <c r="U45" s="9" t="str">
        <f ca="1">IFERROR(
  VLOOKUP(
    $H45,
    shortcut設定!$F:$J,
    MATCH(
      "ProgramsIndex",
      shortcut設定!$F$12:$J$12,
      0
    ),
    FALSE
  ),
  ""
)</f>
        <v>161</v>
      </c>
      <c r="V45" s="13" t="str">
        <f ca="1">IF(
  AND($A45&lt;&gt;"",$I45="○"),
  shortcut設定!$F$4&amp;"\"&amp;U45&amp;"_"&amp;H45,
  ""
)</f>
        <v>%USERPROFILE%\AppData\Roaming\Microsoft\Windows\Start Menu\Programs\161_Network_Global</v>
      </c>
      <c r="W45" s="13" t="str">
        <f>IF(
  AND($A45&lt;&gt;"",$J45&lt;&gt;"-",$J45&lt;&gt;""),
  (
    "mkdir """&amp;shortcut設定!$F$4&amp;"\"&amp;shortcut設定!$F$8&amp;""" &amp; "
  )&amp;(
    """"&amp;shortcut設定!$F$7&amp;""""&amp;
    " """&amp;$X45&amp;""""&amp;
    " """&amp;$C45&amp;""""&amp;
    IF($D45="-"," """""," """&amp;$D45&amp;"""")&amp;
    IF($E45="-"," """""," """&amp;$E45&amp;"""")
  ),
  ""
)</f>
        <v/>
      </c>
      <c r="X45" s="14" t="str">
        <f>IF(
  AND($A45&lt;&gt;"",$J45&lt;&gt;"-",$J45&lt;&gt;""),
  shortcut設定!$F$4&amp;"\"&amp;shortcut設定!$F$8&amp;"\"&amp;$J45&amp;"（"&amp;$B45&amp;"）.lnk",
  ""
)</f>
        <v/>
      </c>
      <c r="Y45" s="13" t="str">
        <f>IF(
  AND($A45&lt;&gt;"",$K45&lt;&gt;"-",$K45&lt;&gt;""),
  (
    "mkdir """&amp;shortcut設定!$F$4&amp;"\"&amp;shortcut設定!$F$9&amp;""" &amp; "
  )&amp;(
    """"&amp;shortcut設定!$F$7&amp;""""&amp;
    " """&amp;$Z45&amp;""""&amp;
    " """&amp;$C45&amp;""""&amp;
    IF($D45="-"," """""," """&amp;$D45&amp;"""")&amp;
    IF($E45="-"," """""," """&amp;$E45&amp;"""")&amp;
    IF($K45="-"," """""," """&amp;$K45&amp;"""")
  ),
  ""
)</f>
        <v/>
      </c>
      <c r="Z45" s="14" t="str">
        <f>IF(
  AND($A45&lt;&gt;"",$K45&lt;&gt;"-",$K45&lt;&gt;""),
  shortcut設定!$F$4&amp;"\"&amp;shortcut設定!$F$9&amp;"\"&amp;$A45&amp;"（"&amp;$B45&amp;"）.lnk",
  ""
)</f>
        <v/>
      </c>
      <c r="AA45" s="13" t="str">
        <f>IF(
  AND($A45&lt;&gt;"",$L45&lt;&gt;"-",$L45&lt;&gt;""),
  (
    """"&amp;shortcut設定!$F$7&amp;""""&amp;
    " """&amp;$AD45&amp;""""&amp;
    " """&amp;$C45&amp;""""&amp;
    IF($D45="-"," """""," """&amp;$D45&amp;"""")&amp;
    IF($E45="-"," """""," """&amp;$E45&amp;"""")
  ),
  ""
)</f>
        <v/>
      </c>
      <c r="AB45" s="9" t="str">
        <f ca="1">IFERROR(
  VLOOKUP(
    $H45,
    shortcut設定!$F:$J,
    MATCH(
      "ProgramsIndex",
      shortcut設定!$F$12:$J$12,
      0
    ),
    FALSE
  ),
  ""
)</f>
        <v>161</v>
      </c>
      <c r="AC45" s="20" t="str">
        <f t="shared" si="2"/>
        <v/>
      </c>
      <c r="AD45" s="13" t="str">
        <f>IF(
  AND($A45&lt;&gt;"",$L45="○"),
  shortcut設定!$F$5&amp;"\"&amp;AB45&amp;"_"&amp;A45&amp;"（"&amp;B45&amp;"）"&amp;AC45&amp;".lnk",
  ""
)</f>
        <v/>
      </c>
      <c r="AE45" s="13" t="str">
        <f>IF(
  AND($A45&lt;&gt;"",$N45="○"),
  (
    """"&amp;shortcut設定!$F$7&amp;""""&amp;
    " """&amp;$AF45&amp;""""&amp;
    " """&amp;$C45&amp;""""&amp;
    IF($D45="-"," """""," """&amp;$D45&amp;"""")&amp;
    IF($E45="-"," """""," """&amp;$E45&amp;"""")
  ),
  ""
)</f>
        <v/>
      </c>
      <c r="AF45" s="9" t="str">
        <f>IF(
  AND($A45&lt;&gt;"",$N45="○"),
  shortcut設定!$F$6&amp;"\"&amp;A45&amp;"（"&amp;B45&amp;"）.lnk",
  ""
)</f>
        <v/>
      </c>
      <c r="AG45" s="13" t="str">
        <f t="shared" si="3"/>
        <v/>
      </c>
      <c r="AH45" s="13" t="str">
        <f t="shared" si="4"/>
        <v/>
      </c>
      <c r="AI45" s="13" t="str">
        <f>IF(
  AND($A45&lt;&gt;"",$Q45&lt;&gt;"-",$Q45&lt;&gt;""),
  (
    """"&amp;shortcut設定!$F$7&amp;""""&amp;
    " """&amp;$Q45&amp;".lnk"""&amp;
    " """&amp;$C45&amp;""""&amp;
    IF($D45="-"," """""," """&amp;$D45&amp;"""")&amp;
    IF($E45="-"," """""," """&amp;$E45&amp;"""")
  ),
  ""
)</f>
        <v/>
      </c>
      <c r="AJ45" s="95" t="s">
        <v>183</v>
      </c>
    </row>
    <row r="46" spans="1:36">
      <c r="A46" s="9" t="s">
        <v>615</v>
      </c>
      <c r="B46" s="9" t="s">
        <v>773</v>
      </c>
      <c r="C46" s="9" t="s">
        <v>238</v>
      </c>
      <c r="D46" s="15" t="s">
        <v>40</v>
      </c>
      <c r="E46" s="26" t="s">
        <v>40</v>
      </c>
      <c r="F46" s="15" t="s">
        <v>156</v>
      </c>
      <c r="G46" s="15" t="s">
        <v>156</v>
      </c>
      <c r="H46" s="9" t="s">
        <v>69</v>
      </c>
      <c r="I46" s="15" t="s">
        <v>877</v>
      </c>
      <c r="J46" s="15" t="s">
        <v>66</v>
      </c>
      <c r="K46" s="15" t="s">
        <v>66</v>
      </c>
      <c r="L46" s="97" t="s">
        <v>66</v>
      </c>
      <c r="M46" s="98" t="s">
        <v>578</v>
      </c>
      <c r="N46" s="15" t="s">
        <v>66</v>
      </c>
      <c r="O46" s="26" t="s">
        <v>1323</v>
      </c>
      <c r="P46" s="164" t="s">
        <v>1323</v>
      </c>
      <c r="Q46" s="26" t="s">
        <v>980</v>
      </c>
      <c r="R46" s="9" t="str">
        <f t="shared" si="5"/>
        <v/>
      </c>
      <c r="S46" s="9" t="str">
        <f t="shared" si="6"/>
        <v/>
      </c>
      <c r="T46" s="13" t="str">
        <f ca="1">IF(
  AND($A46&lt;&gt;"",$I46="○"),
  (
    "mkdir """&amp;V46&amp;""" &amp; "
  )&amp;(
    """"&amp;shortcut設定!$F$7&amp;""""&amp;
    " """&amp;V46&amp;"\"&amp;$A46&amp;"（"&amp;$B46&amp;"）.lnk"""&amp;
    " """&amp;$C46&amp;""""&amp;
    IF($D46="-"," """""," """&amp;$D46&amp;"""")&amp;
    IF($E46="-"," """""," """&amp;$E46&amp;"""")
  ),
  ""
)</f>
        <v>mkdir "%USERPROFILE%\AppData\Roaming\Microsoft\Windows\Start Menu\Programs\121_Doc_Analyze" &amp; "C:\codes\vbs\command\CreateShortcutFile.vbs" "%USERPROFILE%\AppData\Roaming\Microsoft\Windows\Start Menu\Programs\121_Doc_Analyze\folders（フォルダ監視）.lnk" "C:\prg_exe\folders\folders.exe" "" ""</v>
      </c>
      <c r="U46" s="9" t="str">
        <f ca="1">IFERROR(
  VLOOKUP(
    $H46,
    shortcut設定!$F:$J,
    MATCH(
      "ProgramsIndex",
      shortcut設定!$F$12:$J$12,
      0
    ),
    FALSE
  ),
  ""
)</f>
        <v>121</v>
      </c>
      <c r="V46" s="13" t="str">
        <f ca="1">IF(
  AND($A46&lt;&gt;"",$I46="○"),
  shortcut設定!$F$4&amp;"\"&amp;U46&amp;"_"&amp;H46,
  ""
)</f>
        <v>%USERPROFILE%\AppData\Roaming\Microsoft\Windows\Start Menu\Programs\121_Doc_Analyze</v>
      </c>
      <c r="W46" s="13" t="str">
        <f>IF(
  AND($A46&lt;&gt;"",$J46&lt;&gt;"-",$J46&lt;&gt;""),
  (
    "mkdir """&amp;shortcut設定!$F$4&amp;"\"&amp;shortcut設定!$F$8&amp;""" &amp; "
  )&amp;(
    """"&amp;shortcut設定!$F$7&amp;""""&amp;
    " """&amp;$X46&amp;""""&amp;
    " """&amp;$C46&amp;""""&amp;
    IF($D46="-"," """""," """&amp;$D46&amp;"""")&amp;
    IF($E46="-"," """""," """&amp;$E46&amp;"""")
  ),
  ""
)</f>
        <v/>
      </c>
      <c r="X46" s="14" t="str">
        <f>IF(
  AND($A46&lt;&gt;"",$J46&lt;&gt;"-",$J46&lt;&gt;""),
  shortcut設定!$F$4&amp;"\"&amp;shortcut設定!$F$8&amp;"\"&amp;$J46&amp;"（"&amp;$B46&amp;"）.lnk",
  ""
)</f>
        <v/>
      </c>
      <c r="Y46" s="13" t="str">
        <f>IF(
  AND($A46&lt;&gt;"",$K46&lt;&gt;"-",$K46&lt;&gt;""),
  (
    "mkdir """&amp;shortcut設定!$F$4&amp;"\"&amp;shortcut設定!$F$9&amp;""" &amp; "
  )&amp;(
    """"&amp;shortcut設定!$F$7&amp;""""&amp;
    " """&amp;$Z46&amp;""""&amp;
    " """&amp;$C46&amp;""""&amp;
    IF($D46="-"," """""," """&amp;$D46&amp;"""")&amp;
    IF($E46="-"," """""," """&amp;$E46&amp;"""")&amp;
    IF($K46="-"," """""," """&amp;$K46&amp;"""")
  ),
  ""
)</f>
        <v/>
      </c>
      <c r="Z46" s="14" t="str">
        <f>IF(
  AND($A46&lt;&gt;"",$K46&lt;&gt;"-",$K46&lt;&gt;""),
  shortcut設定!$F$4&amp;"\"&amp;shortcut設定!$F$9&amp;"\"&amp;$A46&amp;"（"&amp;$B46&amp;"）.lnk",
  ""
)</f>
        <v/>
      </c>
      <c r="AA46" s="13" t="str">
        <f>IF(
  AND($A46&lt;&gt;"",$L46&lt;&gt;"-",$L46&lt;&gt;""),
  (
    """"&amp;shortcut設定!$F$7&amp;""""&amp;
    " """&amp;$AD46&amp;""""&amp;
    " """&amp;$C46&amp;""""&amp;
    IF($D46="-"," """""," """&amp;$D46&amp;"""")&amp;
    IF($E46="-"," """""," """&amp;$E46&amp;"""")
  ),
  ""
)</f>
        <v/>
      </c>
      <c r="AB46" s="9" t="str">
        <f ca="1">IFERROR(
  VLOOKUP(
    $H46,
    shortcut設定!$F:$J,
    MATCH(
      "ProgramsIndex",
      shortcut設定!$F$12:$J$12,
      0
    ),
    FALSE
  ),
  ""
)</f>
        <v>121</v>
      </c>
      <c r="AC46" s="20" t="str">
        <f t="shared" si="2"/>
        <v/>
      </c>
      <c r="AD46" s="13" t="str">
        <f>IF(
  AND($A46&lt;&gt;"",$L46="○"),
  shortcut設定!$F$5&amp;"\"&amp;AB46&amp;"_"&amp;A46&amp;"（"&amp;B46&amp;"）"&amp;AC46&amp;".lnk",
  ""
)</f>
        <v/>
      </c>
      <c r="AE46" s="13" t="str">
        <f>IF(
  AND($A46&lt;&gt;"",$N46="○"),
  (
    """"&amp;shortcut設定!$F$7&amp;""""&amp;
    " """&amp;$AF46&amp;""""&amp;
    " """&amp;$C46&amp;""""&amp;
    IF($D46="-"," """""," """&amp;$D46&amp;"""")&amp;
    IF($E46="-"," """""," """&amp;$E46&amp;"""")
  ),
  ""
)</f>
        <v/>
      </c>
      <c r="AF46" s="9" t="str">
        <f>IF(
  AND($A46&lt;&gt;"",$N46="○"),
  shortcut設定!$F$6&amp;"\"&amp;A46&amp;"（"&amp;B46&amp;"）.lnk",
  ""
)</f>
        <v/>
      </c>
      <c r="AG46" s="13" t="str">
        <f t="shared" si="3"/>
        <v/>
      </c>
      <c r="AH46" s="13" t="str">
        <f t="shared" si="4"/>
        <v/>
      </c>
      <c r="AI46" s="13" t="str">
        <f>IF(
  AND($A46&lt;&gt;"",$Q46&lt;&gt;"-",$Q46&lt;&gt;""),
  (
    """"&amp;shortcut設定!$F$7&amp;""""&amp;
    " """&amp;$Q46&amp;".lnk"""&amp;
    " """&amp;$C46&amp;""""&amp;
    IF($D46="-"," """""," """&amp;$D46&amp;"""")&amp;
    IF($E46="-"," """""," """&amp;$E46&amp;"""")
  ),
  ""
)</f>
        <v/>
      </c>
      <c r="AJ46" s="95" t="s">
        <v>183</v>
      </c>
    </row>
    <row r="47" spans="1:36">
      <c r="A47" s="9" t="s">
        <v>616</v>
      </c>
      <c r="B47" s="9" t="s">
        <v>774</v>
      </c>
      <c r="C47" s="9" t="s">
        <v>239</v>
      </c>
      <c r="D47" s="15" t="s">
        <v>40</v>
      </c>
      <c r="E47" s="26" t="s">
        <v>40</v>
      </c>
      <c r="F47" s="15" t="s">
        <v>175</v>
      </c>
      <c r="G47" s="15" t="s">
        <v>156</v>
      </c>
      <c r="H47" s="9" t="s">
        <v>79</v>
      </c>
      <c r="I47" s="15" t="s">
        <v>877</v>
      </c>
      <c r="J47" s="15" t="s">
        <v>66</v>
      </c>
      <c r="K47" s="15" t="s">
        <v>66</v>
      </c>
      <c r="L47" s="97" t="s">
        <v>66</v>
      </c>
      <c r="M47" s="98" t="s">
        <v>578</v>
      </c>
      <c r="N47" s="15" t="s">
        <v>66</v>
      </c>
      <c r="O47" s="26" t="s">
        <v>1323</v>
      </c>
      <c r="P47" s="164" t="s">
        <v>1323</v>
      </c>
      <c r="Q47" s="26" t="s">
        <v>980</v>
      </c>
      <c r="R47" s="9" t="str">
        <f t="shared" si="5"/>
        <v/>
      </c>
      <c r="S47" s="9" t="str">
        <f t="shared" si="6"/>
        <v/>
      </c>
      <c r="T47" s="13" t="str">
        <f ca="1">IF(
  AND($A47&lt;&gt;"",$I47="○"),
  (
    "mkdir """&amp;V47&amp;""" &amp; "
  )&amp;(
    """"&amp;shortcut設定!$F$7&amp;""""&amp;
    " """&amp;V47&amp;"\"&amp;$A47&amp;"（"&amp;$B47&amp;"）.lnk"""&amp;
    " """&amp;$C47&amp;""""&amp;
    IF($D47="-"," """""," """&amp;$D47&amp;"""")&amp;
    IF($E47="-"," """""," """&amp;$E47&amp;"""")
  ),
  ""
)</f>
        <v>mkdir "%USERPROFILE%\AppData\Roaming\Microsoft\Windows\Start Menu\Programs\123_Doc_Edit" &amp; "C:\codes\vbs\command\CreateShortcutFile.vbs" "%USERPROFILE%\AppData\Roaming\Microsoft\Windows\Start Menu\Programs\123_Doc_Edit\FontChanger（フォント変更）.lnk" "C:\prg_exe\FontChanger\FontChanger.exe" "" ""</v>
      </c>
      <c r="U47" s="9" t="str">
        <f ca="1">IFERROR(
  VLOOKUP(
    $H47,
    shortcut設定!$F:$J,
    MATCH(
      "ProgramsIndex",
      shortcut設定!$F$12:$J$12,
      0
    ),
    FALSE
  ),
  ""
)</f>
        <v>123</v>
      </c>
      <c r="V47" s="13" t="str">
        <f ca="1">IF(
  AND($A47&lt;&gt;"",$I47="○"),
  shortcut設定!$F$4&amp;"\"&amp;U47&amp;"_"&amp;H47,
  ""
)</f>
        <v>%USERPROFILE%\AppData\Roaming\Microsoft\Windows\Start Menu\Programs\123_Doc_Edit</v>
      </c>
      <c r="W47" s="13" t="str">
        <f>IF(
  AND($A47&lt;&gt;"",$J47&lt;&gt;"-",$J47&lt;&gt;""),
  (
    "mkdir """&amp;shortcut設定!$F$4&amp;"\"&amp;shortcut設定!$F$8&amp;""" &amp; "
  )&amp;(
    """"&amp;shortcut設定!$F$7&amp;""""&amp;
    " """&amp;$X47&amp;""""&amp;
    " """&amp;$C47&amp;""""&amp;
    IF($D47="-"," """""," """&amp;$D47&amp;"""")&amp;
    IF($E47="-"," """""," """&amp;$E47&amp;"""")
  ),
  ""
)</f>
        <v/>
      </c>
      <c r="X47" s="14" t="str">
        <f>IF(
  AND($A47&lt;&gt;"",$J47&lt;&gt;"-",$J47&lt;&gt;""),
  shortcut設定!$F$4&amp;"\"&amp;shortcut設定!$F$8&amp;"\"&amp;$J47&amp;"（"&amp;$B47&amp;"）.lnk",
  ""
)</f>
        <v/>
      </c>
      <c r="Y47" s="13" t="str">
        <f>IF(
  AND($A47&lt;&gt;"",$K47&lt;&gt;"-",$K47&lt;&gt;""),
  (
    "mkdir """&amp;shortcut設定!$F$4&amp;"\"&amp;shortcut設定!$F$9&amp;""" &amp; "
  )&amp;(
    """"&amp;shortcut設定!$F$7&amp;""""&amp;
    " """&amp;$Z47&amp;""""&amp;
    " """&amp;$C47&amp;""""&amp;
    IF($D47="-"," """""," """&amp;$D47&amp;"""")&amp;
    IF($E47="-"," """""," """&amp;$E47&amp;"""")&amp;
    IF($K47="-"," """""," """&amp;$K47&amp;"""")
  ),
  ""
)</f>
        <v/>
      </c>
      <c r="Z47" s="14" t="str">
        <f>IF(
  AND($A47&lt;&gt;"",$K47&lt;&gt;"-",$K47&lt;&gt;""),
  shortcut設定!$F$4&amp;"\"&amp;shortcut設定!$F$9&amp;"\"&amp;$A47&amp;"（"&amp;$B47&amp;"）.lnk",
  ""
)</f>
        <v/>
      </c>
      <c r="AA47" s="13" t="str">
        <f>IF(
  AND($A47&lt;&gt;"",$L47&lt;&gt;"-",$L47&lt;&gt;""),
  (
    """"&amp;shortcut設定!$F$7&amp;""""&amp;
    " """&amp;$AD47&amp;""""&amp;
    " """&amp;$C47&amp;""""&amp;
    IF($D47="-"," """""," """&amp;$D47&amp;"""")&amp;
    IF($E47="-"," """""," """&amp;$E47&amp;"""")
  ),
  ""
)</f>
        <v/>
      </c>
      <c r="AB47" s="9" t="str">
        <f ca="1">IFERROR(
  VLOOKUP(
    $H47,
    shortcut設定!$F:$J,
    MATCH(
      "ProgramsIndex",
      shortcut設定!$F$12:$J$12,
      0
    ),
    FALSE
  ),
  ""
)</f>
        <v>123</v>
      </c>
      <c r="AC47" s="20" t="str">
        <f t="shared" si="2"/>
        <v/>
      </c>
      <c r="AD47" s="13" t="str">
        <f>IF(
  AND($A47&lt;&gt;"",$L47="○"),
  shortcut設定!$F$5&amp;"\"&amp;AB47&amp;"_"&amp;A47&amp;"（"&amp;B47&amp;"）"&amp;AC47&amp;".lnk",
  ""
)</f>
        <v/>
      </c>
      <c r="AE47" s="13" t="str">
        <f>IF(
  AND($A47&lt;&gt;"",$N47="○"),
  (
    """"&amp;shortcut設定!$F$7&amp;""""&amp;
    " """&amp;$AF47&amp;""""&amp;
    " """&amp;$C47&amp;""""&amp;
    IF($D47="-"," """""," """&amp;$D47&amp;"""")&amp;
    IF($E47="-"," """""," """&amp;$E47&amp;"""")
  ),
  ""
)</f>
        <v/>
      </c>
      <c r="AF47" s="9" t="str">
        <f>IF(
  AND($A47&lt;&gt;"",$N47="○"),
  shortcut設定!$F$6&amp;"\"&amp;A47&amp;"（"&amp;B47&amp;"）.lnk",
  ""
)</f>
        <v/>
      </c>
      <c r="AG47" s="13" t="str">
        <f t="shared" si="3"/>
        <v/>
      </c>
      <c r="AH47" s="13" t="str">
        <f t="shared" si="4"/>
        <v/>
      </c>
      <c r="AI47" s="13" t="str">
        <f>IF(
  AND($A47&lt;&gt;"",$Q47&lt;&gt;"-",$Q47&lt;&gt;""),
  (
    """"&amp;shortcut設定!$F$7&amp;""""&amp;
    " """&amp;$Q47&amp;".lnk"""&amp;
    " """&amp;$C47&amp;""""&amp;
    IF($D47="-"," """""," """&amp;$D47&amp;"""")&amp;
    IF($E47="-"," """""," """&amp;$E47&amp;"""")
  ),
  ""
)</f>
        <v/>
      </c>
      <c r="AJ47" s="95" t="s">
        <v>183</v>
      </c>
    </row>
    <row r="48" spans="1:36">
      <c r="A48" s="9" t="s">
        <v>617</v>
      </c>
      <c r="B48" s="9" t="s">
        <v>775</v>
      </c>
      <c r="C48" s="9" t="s">
        <v>240</v>
      </c>
      <c r="D48" s="15" t="s">
        <v>40</v>
      </c>
      <c r="E48" s="26" t="s">
        <v>40</v>
      </c>
      <c r="F48" s="15" t="s">
        <v>175</v>
      </c>
      <c r="G48" s="15" t="s">
        <v>156</v>
      </c>
      <c r="H48" s="9" t="s">
        <v>80</v>
      </c>
      <c r="I48" s="15" t="s">
        <v>877</v>
      </c>
      <c r="J48" s="15" t="s">
        <v>66</v>
      </c>
      <c r="K48" s="15" t="s">
        <v>66</v>
      </c>
      <c r="L48" s="97" t="s">
        <v>66</v>
      </c>
      <c r="M48" s="98" t="s">
        <v>578</v>
      </c>
      <c r="N48" s="15" t="s">
        <v>66</v>
      </c>
      <c r="O48" s="26" t="s">
        <v>1323</v>
      </c>
      <c r="P48" s="164" t="s">
        <v>1323</v>
      </c>
      <c r="Q48" s="26" t="s">
        <v>980</v>
      </c>
      <c r="R48" s="9" t="str">
        <f t="shared" si="5"/>
        <v/>
      </c>
      <c r="S48" s="9" t="str">
        <f t="shared" si="6"/>
        <v/>
      </c>
      <c r="T48" s="13" t="str">
        <f ca="1">IF(
  AND($A48&lt;&gt;"",$I48="○"),
  (
    "mkdir """&amp;V48&amp;""" &amp; "
  )&amp;(
    """"&amp;shortcut設定!$F$7&amp;""""&amp;
    " """&amp;V48&amp;"\"&amp;$A48&amp;"（"&amp;$B48&amp;"）.lnk"""&amp;
    " """&amp;$C48&amp;""""&amp;
    IF($D48="-"," """""," """&amp;$D48&amp;"""")&amp;
    IF($E48="-"," """""," """&amp;$E48&amp;"""")
  ),
  ""
)</f>
        <v>mkdir "%USERPROFILE%\AppData\Roaming\Microsoft\Windows\Start Menu\Programs\133_Music_Listen" &amp; "C:\codes\vbs\command\CreateShortcutFile.vbs" "%USERPROFILE%\AppData\Roaming\Microsoft\Windows\Start Menu\Programs\133_Music_Listen\foobar2000（音楽再生）.lnk" "C:\prg_exe\foobar2000\foobar2000.exe" "" ""</v>
      </c>
      <c r="U48" s="9" t="str">
        <f ca="1">IFERROR(
  VLOOKUP(
    $H48,
    shortcut設定!$F:$J,
    MATCH(
      "ProgramsIndex",
      shortcut設定!$F$12:$J$12,
      0
    ),
    FALSE
  ),
  ""
)</f>
        <v>133</v>
      </c>
      <c r="V48" s="13" t="str">
        <f ca="1">IF(
  AND($A48&lt;&gt;"",$I48="○"),
  shortcut設定!$F$4&amp;"\"&amp;U48&amp;"_"&amp;H48,
  ""
)</f>
        <v>%USERPROFILE%\AppData\Roaming\Microsoft\Windows\Start Menu\Programs\133_Music_Listen</v>
      </c>
      <c r="W48" s="13" t="str">
        <f>IF(
  AND($A48&lt;&gt;"",$J48&lt;&gt;"-",$J48&lt;&gt;""),
  (
    "mkdir """&amp;shortcut設定!$F$4&amp;"\"&amp;shortcut設定!$F$8&amp;""" &amp; "
  )&amp;(
    """"&amp;shortcut設定!$F$7&amp;""""&amp;
    " """&amp;$X48&amp;""""&amp;
    " """&amp;$C48&amp;""""&amp;
    IF($D48="-"," """""," """&amp;$D48&amp;"""")&amp;
    IF($E48="-"," """""," """&amp;$E48&amp;"""")
  ),
  ""
)</f>
        <v/>
      </c>
      <c r="X48" s="14" t="str">
        <f>IF(
  AND($A48&lt;&gt;"",$J48&lt;&gt;"-",$J48&lt;&gt;""),
  shortcut設定!$F$4&amp;"\"&amp;shortcut設定!$F$8&amp;"\"&amp;$J48&amp;"（"&amp;$B48&amp;"）.lnk",
  ""
)</f>
        <v/>
      </c>
      <c r="Y48" s="13" t="str">
        <f>IF(
  AND($A48&lt;&gt;"",$K48&lt;&gt;"-",$K48&lt;&gt;""),
  (
    "mkdir """&amp;shortcut設定!$F$4&amp;"\"&amp;shortcut設定!$F$9&amp;""" &amp; "
  )&amp;(
    """"&amp;shortcut設定!$F$7&amp;""""&amp;
    " """&amp;$Z48&amp;""""&amp;
    " """&amp;$C48&amp;""""&amp;
    IF($D48="-"," """""," """&amp;$D48&amp;"""")&amp;
    IF($E48="-"," """""," """&amp;$E48&amp;"""")&amp;
    IF($K48="-"," """""," """&amp;$K48&amp;"""")
  ),
  ""
)</f>
        <v/>
      </c>
      <c r="Z48" s="14" t="str">
        <f>IF(
  AND($A48&lt;&gt;"",$K48&lt;&gt;"-",$K48&lt;&gt;""),
  shortcut設定!$F$4&amp;"\"&amp;shortcut設定!$F$9&amp;"\"&amp;$A48&amp;"（"&amp;$B48&amp;"）.lnk",
  ""
)</f>
        <v/>
      </c>
      <c r="AA48" s="13" t="str">
        <f>IF(
  AND($A48&lt;&gt;"",$L48&lt;&gt;"-",$L48&lt;&gt;""),
  (
    """"&amp;shortcut設定!$F$7&amp;""""&amp;
    " """&amp;$AD48&amp;""""&amp;
    " """&amp;$C48&amp;""""&amp;
    IF($D48="-"," """""," """&amp;$D48&amp;"""")&amp;
    IF($E48="-"," """""," """&amp;$E48&amp;"""")
  ),
  ""
)</f>
        <v/>
      </c>
      <c r="AB48" s="9" t="str">
        <f ca="1">IFERROR(
  VLOOKUP(
    $H48,
    shortcut設定!$F:$J,
    MATCH(
      "ProgramsIndex",
      shortcut設定!$F$12:$J$12,
      0
    ),
    FALSE
  ),
  ""
)</f>
        <v>133</v>
      </c>
      <c r="AC48" s="20" t="str">
        <f t="shared" si="2"/>
        <v/>
      </c>
      <c r="AD48" s="13" t="str">
        <f>IF(
  AND($A48&lt;&gt;"",$L48="○"),
  shortcut設定!$F$5&amp;"\"&amp;AB48&amp;"_"&amp;A48&amp;"（"&amp;B48&amp;"）"&amp;AC48&amp;".lnk",
  ""
)</f>
        <v/>
      </c>
      <c r="AE48" s="13" t="str">
        <f>IF(
  AND($A48&lt;&gt;"",$N48="○"),
  (
    """"&amp;shortcut設定!$F$7&amp;""""&amp;
    " """&amp;$AF48&amp;""""&amp;
    " """&amp;$C48&amp;""""&amp;
    IF($D48="-"," """""," """&amp;$D48&amp;"""")&amp;
    IF($E48="-"," """""," """&amp;$E48&amp;"""")
  ),
  ""
)</f>
        <v/>
      </c>
      <c r="AF48" s="9" t="str">
        <f>IF(
  AND($A48&lt;&gt;"",$N48="○"),
  shortcut設定!$F$6&amp;"\"&amp;A48&amp;"（"&amp;B48&amp;"）.lnk",
  ""
)</f>
        <v/>
      </c>
      <c r="AG48" s="13" t="str">
        <f t="shared" si="3"/>
        <v/>
      </c>
      <c r="AH48" s="13" t="str">
        <f t="shared" si="4"/>
        <v/>
      </c>
      <c r="AI48" s="13" t="str">
        <f>IF(
  AND($A48&lt;&gt;"",$Q48&lt;&gt;"-",$Q48&lt;&gt;""),
  (
    """"&amp;shortcut設定!$F$7&amp;""""&amp;
    " """&amp;$Q48&amp;".lnk"""&amp;
    " """&amp;$C48&amp;""""&amp;
    IF($D48="-"," """""," """&amp;$D48&amp;"""")&amp;
    IF($E48="-"," """""," """&amp;$E48&amp;"""")
  ),
  ""
)</f>
        <v/>
      </c>
      <c r="AJ48" s="95" t="s">
        <v>183</v>
      </c>
    </row>
    <row r="49" spans="1:36">
      <c r="A49" s="9" t="s">
        <v>618</v>
      </c>
      <c r="B49" s="9" t="s">
        <v>776</v>
      </c>
      <c r="C49" s="9" t="s">
        <v>241</v>
      </c>
      <c r="D49" s="15" t="s">
        <v>40</v>
      </c>
      <c r="E49" s="26" t="s">
        <v>40</v>
      </c>
      <c r="F49" s="15" t="s">
        <v>175</v>
      </c>
      <c r="G49" s="15" t="s">
        <v>156</v>
      </c>
      <c r="H49" s="9" t="s">
        <v>79</v>
      </c>
      <c r="I49" s="15" t="s">
        <v>877</v>
      </c>
      <c r="J49" s="15" t="s">
        <v>66</v>
      </c>
      <c r="K49" s="15" t="s">
        <v>66</v>
      </c>
      <c r="L49" s="97" t="s">
        <v>66</v>
      </c>
      <c r="M49" s="98" t="s">
        <v>578</v>
      </c>
      <c r="N49" s="15" t="s">
        <v>66</v>
      </c>
      <c r="O49" s="26" t="s">
        <v>1323</v>
      </c>
      <c r="P49" s="164" t="s">
        <v>1323</v>
      </c>
      <c r="Q49" s="26" t="s">
        <v>980</v>
      </c>
      <c r="R49" s="9" t="str">
        <f t="shared" si="5"/>
        <v/>
      </c>
      <c r="S49" s="9" t="str">
        <f t="shared" si="6"/>
        <v/>
      </c>
      <c r="T49" s="13" t="str">
        <f ca="1">IF(
  AND($A49&lt;&gt;"",$I49="○"),
  (
    "mkdir """&amp;V49&amp;""" &amp; "
  )&amp;(
    """"&amp;shortcut設定!$F$7&amp;""""&amp;
    " """&amp;V49&amp;"\"&amp;$A49&amp;"（"&amp;$B49&amp;"）.lnk"""&amp;
    " """&amp;$C49&amp;""""&amp;
    IF($D49="-"," """""," """&amp;$D49&amp;"""")&amp;
    IF($E49="-"," """""," """&amp;$E49&amp;"""")
  ),
  ""
)</f>
        <v>mkdir "%USERPROFILE%\AppData\Roaming\Microsoft\Windows\Start Menu\Programs\123_Doc_Edit" &amp; "C:\codes\vbs\command\CreateShortcutFile.vbs" "%USERPROFILE%\AppData\Roaming\Microsoft\Windows\Start Menu\Programs\123_Doc_Edit\freemind（マインドマップ）.lnk" "C:\prg_exe\freemind\FreeMind64.exe" "" ""</v>
      </c>
      <c r="U49" s="9" t="str">
        <f ca="1">IFERROR(
  VLOOKUP(
    $H49,
    shortcut設定!$F:$J,
    MATCH(
      "ProgramsIndex",
      shortcut設定!$F$12:$J$12,
      0
    ),
    FALSE
  ),
  ""
)</f>
        <v>123</v>
      </c>
      <c r="V49" s="13" t="str">
        <f ca="1">IF(
  AND($A49&lt;&gt;"",$I49="○"),
  shortcut設定!$F$4&amp;"\"&amp;U49&amp;"_"&amp;H49,
  ""
)</f>
        <v>%USERPROFILE%\AppData\Roaming\Microsoft\Windows\Start Menu\Programs\123_Doc_Edit</v>
      </c>
      <c r="W49" s="13" t="str">
        <f>IF(
  AND($A49&lt;&gt;"",$J49&lt;&gt;"-",$J49&lt;&gt;""),
  (
    "mkdir """&amp;shortcut設定!$F$4&amp;"\"&amp;shortcut設定!$F$8&amp;""" &amp; "
  )&amp;(
    """"&amp;shortcut設定!$F$7&amp;""""&amp;
    " """&amp;$X49&amp;""""&amp;
    " """&amp;$C49&amp;""""&amp;
    IF($D49="-"," """""," """&amp;$D49&amp;"""")&amp;
    IF($E49="-"," """""," """&amp;$E49&amp;"""")
  ),
  ""
)</f>
        <v/>
      </c>
      <c r="X49" s="14" t="str">
        <f>IF(
  AND($A49&lt;&gt;"",$J49&lt;&gt;"-",$J49&lt;&gt;""),
  shortcut設定!$F$4&amp;"\"&amp;shortcut設定!$F$8&amp;"\"&amp;$J49&amp;"（"&amp;$B49&amp;"）.lnk",
  ""
)</f>
        <v/>
      </c>
      <c r="Y49" s="13" t="str">
        <f>IF(
  AND($A49&lt;&gt;"",$K49&lt;&gt;"-",$K49&lt;&gt;""),
  (
    "mkdir """&amp;shortcut設定!$F$4&amp;"\"&amp;shortcut設定!$F$9&amp;""" &amp; "
  )&amp;(
    """"&amp;shortcut設定!$F$7&amp;""""&amp;
    " """&amp;$Z49&amp;""""&amp;
    " """&amp;$C49&amp;""""&amp;
    IF($D49="-"," """""," """&amp;$D49&amp;"""")&amp;
    IF($E49="-"," """""," """&amp;$E49&amp;"""")&amp;
    IF($K49="-"," """""," """&amp;$K49&amp;"""")
  ),
  ""
)</f>
        <v/>
      </c>
      <c r="Z49" s="14" t="str">
        <f>IF(
  AND($A49&lt;&gt;"",$K49&lt;&gt;"-",$K49&lt;&gt;""),
  shortcut設定!$F$4&amp;"\"&amp;shortcut設定!$F$9&amp;"\"&amp;$A49&amp;"（"&amp;$B49&amp;"）.lnk",
  ""
)</f>
        <v/>
      </c>
      <c r="AA49" s="13" t="str">
        <f>IF(
  AND($A49&lt;&gt;"",$L49&lt;&gt;"-",$L49&lt;&gt;""),
  (
    """"&amp;shortcut設定!$F$7&amp;""""&amp;
    " """&amp;$AD49&amp;""""&amp;
    " """&amp;$C49&amp;""""&amp;
    IF($D49="-"," """""," """&amp;$D49&amp;"""")&amp;
    IF($E49="-"," """""," """&amp;$E49&amp;"""")
  ),
  ""
)</f>
        <v/>
      </c>
      <c r="AB49" s="9" t="str">
        <f ca="1">IFERROR(
  VLOOKUP(
    $H49,
    shortcut設定!$F:$J,
    MATCH(
      "ProgramsIndex",
      shortcut設定!$F$12:$J$12,
      0
    ),
    FALSE
  ),
  ""
)</f>
        <v>123</v>
      </c>
      <c r="AC49" s="20" t="str">
        <f t="shared" si="2"/>
        <v/>
      </c>
      <c r="AD49" s="13" t="str">
        <f>IF(
  AND($A49&lt;&gt;"",$L49="○"),
  shortcut設定!$F$5&amp;"\"&amp;AB49&amp;"_"&amp;A49&amp;"（"&amp;B49&amp;"）"&amp;AC49&amp;".lnk",
  ""
)</f>
        <v/>
      </c>
      <c r="AE49" s="13" t="str">
        <f>IF(
  AND($A49&lt;&gt;"",$N49="○"),
  (
    """"&amp;shortcut設定!$F$7&amp;""""&amp;
    " """&amp;$AF49&amp;""""&amp;
    " """&amp;$C49&amp;""""&amp;
    IF($D49="-"," """""," """&amp;$D49&amp;"""")&amp;
    IF($E49="-"," """""," """&amp;$E49&amp;"""")
  ),
  ""
)</f>
        <v/>
      </c>
      <c r="AF49" s="9" t="str">
        <f>IF(
  AND($A49&lt;&gt;"",$N49="○"),
  shortcut設定!$F$6&amp;"\"&amp;A49&amp;"（"&amp;B49&amp;"）.lnk",
  ""
)</f>
        <v/>
      </c>
      <c r="AG49" s="13" t="str">
        <f t="shared" si="3"/>
        <v/>
      </c>
      <c r="AH49" s="13" t="str">
        <f t="shared" si="4"/>
        <v/>
      </c>
      <c r="AI49" s="13" t="str">
        <f>IF(
  AND($A49&lt;&gt;"",$Q49&lt;&gt;"-",$Q49&lt;&gt;""),
  (
    """"&amp;shortcut設定!$F$7&amp;""""&amp;
    " """&amp;$Q49&amp;".lnk"""&amp;
    " """&amp;$C49&amp;""""&amp;
    IF($D49="-"," """""," """&amp;$D49&amp;"""")&amp;
    IF($E49="-"," """""," """&amp;$E49&amp;"""")
  ),
  ""
)</f>
        <v/>
      </c>
      <c r="AJ49" s="95" t="s">
        <v>183</v>
      </c>
    </row>
    <row r="50" spans="1:36">
      <c r="A50" s="9" t="s">
        <v>619</v>
      </c>
      <c r="B50" s="9" t="s">
        <v>777</v>
      </c>
      <c r="C50" s="9" t="s">
        <v>242</v>
      </c>
      <c r="D50" s="15" t="s">
        <v>40</v>
      </c>
      <c r="E50" s="26" t="s">
        <v>40</v>
      </c>
      <c r="F50" s="15" t="s">
        <v>175</v>
      </c>
      <c r="G50" s="15" t="s">
        <v>156</v>
      </c>
      <c r="H50" s="9" t="s">
        <v>81</v>
      </c>
      <c r="I50" s="15" t="s">
        <v>877</v>
      </c>
      <c r="J50" s="15" t="s">
        <v>66</v>
      </c>
      <c r="K50" s="15" t="s">
        <v>66</v>
      </c>
      <c r="L50" s="97" t="s">
        <v>877</v>
      </c>
      <c r="M50" s="98" t="s">
        <v>578</v>
      </c>
      <c r="N50" s="15" t="s">
        <v>66</v>
      </c>
      <c r="O50" s="26" t="s">
        <v>1323</v>
      </c>
      <c r="P50" s="164" t="s">
        <v>1323</v>
      </c>
      <c r="Q50" s="26" t="s">
        <v>980</v>
      </c>
      <c r="R50" s="9" t="str">
        <f t="shared" si="5"/>
        <v/>
      </c>
      <c r="S50" s="9" t="str">
        <f t="shared" si="6"/>
        <v/>
      </c>
      <c r="T50" s="13" t="str">
        <f ca="1">IF(
  AND($A50&lt;&gt;"",$I50="○"),
  (
    "mkdir """&amp;V50&amp;""" &amp; "
  )&amp;(
    """"&amp;shortcut設定!$F$7&amp;""""&amp;
    " """&amp;V50&amp;"\"&amp;$A50&amp;"（"&amp;$B50&amp;"）.lnk"""&amp;
    " """&amp;$C50&amp;""""&amp;
    IF($D50="-"," """""," """&amp;$D50&amp;"""")&amp;
    IF($E50="-"," """""," """&amp;$E50&amp;"""")
  ),
  ""
)</f>
        <v>mkdir "%USERPROFILE%\AppData\Roaming\Microsoft\Windows\Start Menu\Programs\153_Picture_Edit" &amp; "C:\codes\vbs\command\CreateShortcutFile.vbs" "%USERPROFILE%\AppData\Roaming\Microsoft\Windows\Start Menu\Programs\153_Picture_Edit\GIMP（画像編集）.lnk" "C:\prg_exe\GIMPPortable\GIMPPortable.exe" "" ""</v>
      </c>
      <c r="U50" s="9" t="str">
        <f ca="1">IFERROR(
  VLOOKUP(
    $H50,
    shortcut設定!$F:$J,
    MATCH(
      "ProgramsIndex",
      shortcut設定!$F$12:$J$12,
      0
    ),
    FALSE
  ),
  ""
)</f>
        <v>153</v>
      </c>
      <c r="V50" s="13" t="str">
        <f ca="1">IF(
  AND($A50&lt;&gt;"",$I50="○"),
  shortcut設定!$F$4&amp;"\"&amp;U50&amp;"_"&amp;H50,
  ""
)</f>
        <v>%USERPROFILE%\AppData\Roaming\Microsoft\Windows\Start Menu\Programs\153_Picture_Edit</v>
      </c>
      <c r="W50" s="13" t="str">
        <f>IF(
  AND($A50&lt;&gt;"",$J50&lt;&gt;"-",$J50&lt;&gt;""),
  (
    "mkdir """&amp;shortcut設定!$F$4&amp;"\"&amp;shortcut設定!$F$8&amp;""" &amp; "
  )&amp;(
    """"&amp;shortcut設定!$F$7&amp;""""&amp;
    " """&amp;$X50&amp;""""&amp;
    " """&amp;$C50&amp;""""&amp;
    IF($D50="-"," """""," """&amp;$D50&amp;"""")&amp;
    IF($E50="-"," """""," """&amp;$E50&amp;"""")
  ),
  ""
)</f>
        <v/>
      </c>
      <c r="X50" s="14" t="str">
        <f>IF(
  AND($A50&lt;&gt;"",$J50&lt;&gt;"-",$J50&lt;&gt;""),
  shortcut設定!$F$4&amp;"\"&amp;shortcut設定!$F$8&amp;"\"&amp;$J50&amp;"（"&amp;$B50&amp;"）.lnk",
  ""
)</f>
        <v/>
      </c>
      <c r="Y50" s="13" t="str">
        <f>IF(
  AND($A50&lt;&gt;"",$K50&lt;&gt;"-",$K50&lt;&gt;""),
  (
    "mkdir """&amp;shortcut設定!$F$4&amp;"\"&amp;shortcut設定!$F$9&amp;""" &amp; "
  )&amp;(
    """"&amp;shortcut設定!$F$7&amp;""""&amp;
    " """&amp;$Z50&amp;""""&amp;
    " """&amp;$C50&amp;""""&amp;
    IF($D50="-"," """""," """&amp;$D50&amp;"""")&amp;
    IF($E50="-"," """""," """&amp;$E50&amp;"""")&amp;
    IF($K50="-"," """""," """&amp;$K50&amp;"""")
  ),
  ""
)</f>
        <v/>
      </c>
      <c r="Z50" s="14" t="str">
        <f>IF(
  AND($A50&lt;&gt;"",$K50&lt;&gt;"-",$K50&lt;&gt;""),
  shortcut設定!$F$4&amp;"\"&amp;shortcut設定!$F$9&amp;"\"&amp;$A50&amp;"（"&amp;$B50&amp;"）.lnk",
  ""
)</f>
        <v/>
      </c>
      <c r="AA50" s="13" t="str">
        <f ca="1">IF(
  AND($A50&lt;&gt;"",$L50&lt;&gt;"-",$L50&lt;&gt;""),
  (
    """"&amp;shortcut設定!$F$7&amp;""""&amp;
    " """&amp;$AD50&amp;""""&amp;
    " """&amp;$C50&amp;""""&amp;
    IF($D50="-"," """""," """&amp;$D50&amp;"""")&amp;
    IF($E50="-"," """""," """&amp;$E50&amp;"""")
  ),
  ""
)</f>
        <v>"C:\codes\vbs\command\CreateShortcutFile.vbs" "%USERPROFILE%\AppData\Roaming\Microsoft\Windows\SendTo\153_GIMP（画像編集）.lnk" "C:\prg_exe\GIMPPortable\GIMPPortable.exe" "" ""</v>
      </c>
      <c r="AB50" s="9" t="str">
        <f ca="1">IFERROR(
  VLOOKUP(
    $H50,
    shortcut設定!$F:$J,
    MATCH(
      "ProgramsIndex",
      shortcut設定!$F$12:$J$12,
      0
    ),
    FALSE
  ),
  ""
)</f>
        <v>153</v>
      </c>
      <c r="AC50" s="20" t="str">
        <f t="shared" si="2"/>
        <v/>
      </c>
      <c r="AD50" s="13" t="str">
        <f ca="1">IF(
  AND($A50&lt;&gt;"",$L50="○"),
  shortcut設定!$F$5&amp;"\"&amp;AB50&amp;"_"&amp;A50&amp;"（"&amp;B50&amp;"）"&amp;AC50&amp;".lnk",
  ""
)</f>
        <v>%USERPROFILE%\AppData\Roaming\Microsoft\Windows\SendTo\153_GIMP（画像編集）.lnk</v>
      </c>
      <c r="AE50" s="13" t="str">
        <f>IF(
  AND($A50&lt;&gt;"",$N50="○"),
  (
    """"&amp;shortcut設定!$F$7&amp;""""&amp;
    " """&amp;$AF50&amp;""""&amp;
    " """&amp;$C50&amp;""""&amp;
    IF($D50="-"," """""," """&amp;$D50&amp;"""")&amp;
    IF($E50="-"," """""," """&amp;$E50&amp;"""")
  ),
  ""
)</f>
        <v/>
      </c>
      <c r="AF50" s="9" t="str">
        <f>IF(
  AND($A50&lt;&gt;"",$N50="○"),
  shortcut設定!$F$6&amp;"\"&amp;A50&amp;"（"&amp;B50&amp;"）.lnk",
  ""
)</f>
        <v/>
      </c>
      <c r="AG50" s="13" t="str">
        <f t="shared" si="3"/>
        <v/>
      </c>
      <c r="AH50" s="13" t="str">
        <f t="shared" si="4"/>
        <v/>
      </c>
      <c r="AI50" s="13" t="str">
        <f>IF(
  AND($A50&lt;&gt;"",$Q50&lt;&gt;"-",$Q50&lt;&gt;""),
  (
    """"&amp;shortcut設定!$F$7&amp;""""&amp;
    " """&amp;$Q50&amp;".lnk"""&amp;
    " """&amp;$C50&amp;""""&amp;
    IF($D50="-"," """""," """&amp;$D50&amp;"""")&amp;
    IF($E50="-"," """""," """&amp;$E50&amp;"""")
  ),
  ""
)</f>
        <v/>
      </c>
      <c r="AJ50" s="95" t="s">
        <v>183</v>
      </c>
    </row>
    <row r="51" spans="1:36">
      <c r="A51" s="9" t="s">
        <v>620</v>
      </c>
      <c r="B51" s="9" t="s">
        <v>758</v>
      </c>
      <c r="C51" s="9" t="s">
        <v>243</v>
      </c>
      <c r="D51" s="15" t="s">
        <v>40</v>
      </c>
      <c r="E51" s="26" t="s">
        <v>40</v>
      </c>
      <c r="F51" s="15" t="s">
        <v>175</v>
      </c>
      <c r="G51" s="15" t="s">
        <v>156</v>
      </c>
      <c r="H51" s="9" t="s">
        <v>67</v>
      </c>
      <c r="I51" s="15" t="s">
        <v>877</v>
      </c>
      <c r="J51" s="15" t="s">
        <v>66</v>
      </c>
      <c r="K51" s="15" t="s">
        <v>66</v>
      </c>
      <c r="L51" s="97" t="s">
        <v>66</v>
      </c>
      <c r="M51" s="98" t="s">
        <v>578</v>
      </c>
      <c r="N51" s="15" t="s">
        <v>66</v>
      </c>
      <c r="O51" s="26" t="s">
        <v>1323</v>
      </c>
      <c r="P51" s="164" t="s">
        <v>1323</v>
      </c>
      <c r="Q51" s="26" t="s">
        <v>980</v>
      </c>
      <c r="R51" s="9" t="str">
        <f t="shared" si="5"/>
        <v/>
      </c>
      <c r="S51" s="9" t="str">
        <f t="shared" si="6"/>
        <v/>
      </c>
      <c r="T51" s="13" t="str">
        <f ca="1">IF(
  AND($A51&lt;&gt;"",$I51="○"),
  (
    "mkdir """&amp;V51&amp;""" &amp; "
  )&amp;(
    """"&amp;shortcut設定!$F$7&amp;""""&amp;
    " """&amp;V51&amp;"\"&amp;$A51&amp;"（"&amp;$B51&amp;"）.lnk"""&amp;
    " """&amp;$C51&amp;""""&amp;
    IF($D51="-"," """""," """&amp;$D51&amp;"""")&amp;
    IF($E51="-"," """""," """&amp;$E51&amp;"""")
  ),
  ""
)</f>
        <v>mkdir "%USERPROFILE%\AppData\Roaming\Microsoft\Windows\Start Menu\Programs\122_Doc_View" &amp; "C:\codes\vbs\command\CreateShortcutFile.vbs" "%USERPROFILE%\AppData\Roaming\Microsoft\Windows\Start Menu\Programs\122_Doc_View\HDD-SCAN（HDD故障診断）.lnk" "C:\prg_exe\GMHDDSCAN\GMHDDSCANv20.exe" "" ""</v>
      </c>
      <c r="U51" s="9" t="str">
        <f ca="1">IFERROR(
  VLOOKUP(
    $H51,
    shortcut設定!$F:$J,
    MATCH(
      "ProgramsIndex",
      shortcut設定!$F$12:$J$12,
      0
    ),
    FALSE
  ),
  ""
)</f>
        <v>122</v>
      </c>
      <c r="V51" s="13" t="str">
        <f ca="1">IF(
  AND($A51&lt;&gt;"",$I51="○"),
  shortcut設定!$F$4&amp;"\"&amp;U51&amp;"_"&amp;H51,
  ""
)</f>
        <v>%USERPROFILE%\AppData\Roaming\Microsoft\Windows\Start Menu\Programs\122_Doc_View</v>
      </c>
      <c r="W51" s="13" t="str">
        <f>IF(
  AND($A51&lt;&gt;"",$J51&lt;&gt;"-",$J51&lt;&gt;""),
  (
    "mkdir """&amp;shortcut設定!$F$4&amp;"\"&amp;shortcut設定!$F$8&amp;""" &amp; "
  )&amp;(
    """"&amp;shortcut設定!$F$7&amp;""""&amp;
    " """&amp;$X51&amp;""""&amp;
    " """&amp;$C51&amp;""""&amp;
    IF($D51="-"," """""," """&amp;$D51&amp;"""")&amp;
    IF($E51="-"," """""," """&amp;$E51&amp;"""")
  ),
  ""
)</f>
        <v/>
      </c>
      <c r="X51" s="14" t="str">
        <f>IF(
  AND($A51&lt;&gt;"",$J51&lt;&gt;"-",$J51&lt;&gt;""),
  shortcut設定!$F$4&amp;"\"&amp;shortcut設定!$F$8&amp;"\"&amp;$J51&amp;"（"&amp;$B51&amp;"）.lnk",
  ""
)</f>
        <v/>
      </c>
      <c r="Y51" s="13" t="str">
        <f>IF(
  AND($A51&lt;&gt;"",$K51&lt;&gt;"-",$K51&lt;&gt;""),
  (
    "mkdir """&amp;shortcut設定!$F$4&amp;"\"&amp;shortcut設定!$F$9&amp;""" &amp; "
  )&amp;(
    """"&amp;shortcut設定!$F$7&amp;""""&amp;
    " """&amp;$Z51&amp;""""&amp;
    " """&amp;$C51&amp;""""&amp;
    IF($D51="-"," """""," """&amp;$D51&amp;"""")&amp;
    IF($E51="-"," """""," """&amp;$E51&amp;"""")&amp;
    IF($K51="-"," """""," """&amp;$K51&amp;"""")
  ),
  ""
)</f>
        <v/>
      </c>
      <c r="Z51" s="14" t="str">
        <f>IF(
  AND($A51&lt;&gt;"",$K51&lt;&gt;"-",$K51&lt;&gt;""),
  shortcut設定!$F$4&amp;"\"&amp;shortcut設定!$F$9&amp;"\"&amp;$A51&amp;"（"&amp;$B51&amp;"）.lnk",
  ""
)</f>
        <v/>
      </c>
      <c r="AA51" s="13" t="str">
        <f>IF(
  AND($A51&lt;&gt;"",$L51&lt;&gt;"-",$L51&lt;&gt;""),
  (
    """"&amp;shortcut設定!$F$7&amp;""""&amp;
    " """&amp;$AD51&amp;""""&amp;
    " """&amp;$C51&amp;""""&amp;
    IF($D51="-"," """""," """&amp;$D51&amp;"""")&amp;
    IF($E51="-"," """""," """&amp;$E51&amp;"""")
  ),
  ""
)</f>
        <v/>
      </c>
      <c r="AB51" s="9" t="str">
        <f ca="1">IFERROR(
  VLOOKUP(
    $H51,
    shortcut設定!$F:$J,
    MATCH(
      "ProgramsIndex",
      shortcut設定!$F$12:$J$12,
      0
    ),
    FALSE
  ),
  ""
)</f>
        <v>122</v>
      </c>
      <c r="AC51" s="20" t="str">
        <f t="shared" si="2"/>
        <v/>
      </c>
      <c r="AD51" s="13" t="str">
        <f>IF(
  AND($A51&lt;&gt;"",$L51="○"),
  shortcut設定!$F$5&amp;"\"&amp;AB51&amp;"_"&amp;A51&amp;"（"&amp;B51&amp;"）"&amp;AC51&amp;".lnk",
  ""
)</f>
        <v/>
      </c>
      <c r="AE51" s="13" t="str">
        <f>IF(
  AND($A51&lt;&gt;"",$N51="○"),
  (
    """"&amp;shortcut設定!$F$7&amp;""""&amp;
    " """&amp;$AF51&amp;""""&amp;
    " """&amp;$C51&amp;""""&amp;
    IF($D51="-"," """""," """&amp;$D51&amp;"""")&amp;
    IF($E51="-"," """""," """&amp;$E51&amp;"""")
  ),
  ""
)</f>
        <v/>
      </c>
      <c r="AF51" s="9" t="str">
        <f>IF(
  AND($A51&lt;&gt;"",$N51="○"),
  shortcut設定!$F$6&amp;"\"&amp;A51&amp;"（"&amp;B51&amp;"）.lnk",
  ""
)</f>
        <v/>
      </c>
      <c r="AG51" s="13" t="str">
        <f t="shared" si="3"/>
        <v/>
      </c>
      <c r="AH51" s="13" t="str">
        <f t="shared" si="4"/>
        <v/>
      </c>
      <c r="AI51" s="13" t="str">
        <f>IF(
  AND($A51&lt;&gt;"",$Q51&lt;&gt;"-",$Q51&lt;&gt;""),
  (
    """"&amp;shortcut設定!$F$7&amp;""""&amp;
    " """&amp;$Q51&amp;".lnk"""&amp;
    " """&amp;$C51&amp;""""&amp;
    IF($D51="-"," """""," """&amp;$D51&amp;"""")&amp;
    IF($E51="-"," """""," """&amp;$E51&amp;"""")
  ),
  ""
)</f>
        <v/>
      </c>
      <c r="AJ51" s="95" t="s">
        <v>183</v>
      </c>
    </row>
    <row r="52" spans="1:36">
      <c r="A52" s="9" t="s">
        <v>621</v>
      </c>
      <c r="B52" s="9" t="s">
        <v>750</v>
      </c>
      <c r="C52" s="9" t="s">
        <v>244</v>
      </c>
      <c r="D52" s="15" t="s">
        <v>40</v>
      </c>
      <c r="E52" s="26" t="s">
        <v>40</v>
      </c>
      <c r="F52" s="15" t="s">
        <v>175</v>
      </c>
      <c r="G52" s="15" t="s">
        <v>156</v>
      </c>
      <c r="H52" s="9" t="s">
        <v>71</v>
      </c>
      <c r="I52" s="15" t="s">
        <v>877</v>
      </c>
      <c r="J52" s="15" t="s">
        <v>66</v>
      </c>
      <c r="K52" s="15" t="s">
        <v>66</v>
      </c>
      <c r="L52" s="97" t="s">
        <v>66</v>
      </c>
      <c r="M52" s="98" t="s">
        <v>578</v>
      </c>
      <c r="N52" s="15" t="s">
        <v>66</v>
      </c>
      <c r="O52" s="26" t="s">
        <v>1323</v>
      </c>
      <c r="P52" s="164" t="s">
        <v>1323</v>
      </c>
      <c r="Q52" s="26" t="s">
        <v>980</v>
      </c>
      <c r="R52" s="9" t="str">
        <f t="shared" si="5"/>
        <v/>
      </c>
      <c r="S52" s="9" t="str">
        <f t="shared" si="6"/>
        <v/>
      </c>
      <c r="T52" s="13" t="str">
        <f ca="1">IF(
  AND($A52&lt;&gt;"",$I52="○"),
  (
    "mkdir """&amp;V52&amp;""" &amp; "
  )&amp;(
    """"&amp;shortcut設定!$F$7&amp;""""&amp;
    " """&amp;V52&amp;"\"&amp;$A52&amp;"（"&amp;$B52&amp;"）.lnk"""&amp;
    " """&amp;$C52&amp;""""&amp;
    IF($D52="-"," """""," """&amp;$D52&amp;"""")&amp;
    IF($E52="-"," """""," """&amp;$E52&amp;"""")
  ),
  ""
)</f>
        <v>mkdir "%USERPROFILE%\AppData\Roaming\Microsoft\Windows\Start Menu\Programs\161_Network_Global" &amp; "C:\codes\vbs\command\CreateShortcutFile.vbs" "%USERPROFILE%\AppData\Roaming\Microsoft\Windows\Start Menu\Programs\161_Network_Global\GoogleChrome（ブラウザ）.lnk" "C:\prg_exe\GoogleChromePortable64\GoogleChromePortable.exe" "" ""</v>
      </c>
      <c r="U52" s="9" t="str">
        <f ca="1">IFERROR(
  VLOOKUP(
    $H52,
    shortcut設定!$F:$J,
    MATCH(
      "ProgramsIndex",
      shortcut設定!$F$12:$J$12,
      0
    ),
    FALSE
  ),
  ""
)</f>
        <v>161</v>
      </c>
      <c r="V52" s="13" t="str">
        <f ca="1">IF(
  AND($A52&lt;&gt;"",$I52="○"),
  shortcut設定!$F$4&amp;"\"&amp;U52&amp;"_"&amp;H52,
  ""
)</f>
        <v>%USERPROFILE%\AppData\Roaming\Microsoft\Windows\Start Menu\Programs\161_Network_Global</v>
      </c>
      <c r="W52" s="13" t="str">
        <f>IF(
  AND($A52&lt;&gt;"",$J52&lt;&gt;"-",$J52&lt;&gt;""),
  (
    "mkdir """&amp;shortcut設定!$F$4&amp;"\"&amp;shortcut設定!$F$8&amp;""" &amp; "
  )&amp;(
    """"&amp;shortcut設定!$F$7&amp;""""&amp;
    " """&amp;$X52&amp;""""&amp;
    " """&amp;$C52&amp;""""&amp;
    IF($D52="-"," """""," """&amp;$D52&amp;"""")&amp;
    IF($E52="-"," """""," """&amp;$E52&amp;"""")
  ),
  ""
)</f>
        <v/>
      </c>
      <c r="X52" s="14" t="str">
        <f>IF(
  AND($A52&lt;&gt;"",$J52&lt;&gt;"-",$J52&lt;&gt;""),
  shortcut設定!$F$4&amp;"\"&amp;shortcut設定!$F$8&amp;"\"&amp;$J52&amp;"（"&amp;$B52&amp;"）.lnk",
  ""
)</f>
        <v/>
      </c>
      <c r="Y52" s="13" t="str">
        <f>IF(
  AND($A52&lt;&gt;"",$K52&lt;&gt;"-",$K52&lt;&gt;""),
  (
    "mkdir """&amp;shortcut設定!$F$4&amp;"\"&amp;shortcut設定!$F$9&amp;""" &amp; "
  )&amp;(
    """"&amp;shortcut設定!$F$7&amp;""""&amp;
    " """&amp;$Z52&amp;""""&amp;
    " """&amp;$C52&amp;""""&amp;
    IF($D52="-"," """""," """&amp;$D52&amp;"""")&amp;
    IF($E52="-"," """""," """&amp;$E52&amp;"""")&amp;
    IF($K52="-"," """""," """&amp;$K52&amp;"""")
  ),
  ""
)</f>
        <v/>
      </c>
      <c r="Z52" s="14" t="str">
        <f>IF(
  AND($A52&lt;&gt;"",$K52&lt;&gt;"-",$K52&lt;&gt;""),
  shortcut設定!$F$4&amp;"\"&amp;shortcut設定!$F$9&amp;"\"&amp;$A52&amp;"（"&amp;$B52&amp;"）.lnk",
  ""
)</f>
        <v/>
      </c>
      <c r="AA52" s="13" t="str">
        <f>IF(
  AND($A52&lt;&gt;"",$L52&lt;&gt;"-",$L52&lt;&gt;""),
  (
    """"&amp;shortcut設定!$F$7&amp;""""&amp;
    " """&amp;$AD52&amp;""""&amp;
    " """&amp;$C52&amp;""""&amp;
    IF($D52="-"," """""," """&amp;$D52&amp;"""")&amp;
    IF($E52="-"," """""," """&amp;$E52&amp;"""")
  ),
  ""
)</f>
        <v/>
      </c>
      <c r="AB52" s="9" t="str">
        <f ca="1">IFERROR(
  VLOOKUP(
    $H52,
    shortcut設定!$F:$J,
    MATCH(
      "ProgramsIndex",
      shortcut設定!$F$12:$J$12,
      0
    ),
    FALSE
  ),
  ""
)</f>
        <v>161</v>
      </c>
      <c r="AC52" s="20" t="str">
        <f t="shared" si="2"/>
        <v/>
      </c>
      <c r="AD52" s="13" t="str">
        <f>IF(
  AND($A52&lt;&gt;"",$L52="○"),
  shortcut設定!$F$5&amp;"\"&amp;AB52&amp;"_"&amp;A52&amp;"（"&amp;B52&amp;"）"&amp;AC52&amp;".lnk",
  ""
)</f>
        <v/>
      </c>
      <c r="AE52" s="13" t="str">
        <f>IF(
  AND($A52&lt;&gt;"",$N52="○"),
  (
    """"&amp;shortcut設定!$F$7&amp;""""&amp;
    " """&amp;$AF52&amp;""""&amp;
    " """&amp;$C52&amp;""""&amp;
    IF($D52="-"," """""," """&amp;$D52&amp;"""")&amp;
    IF($E52="-"," """""," """&amp;$E52&amp;"""")
  ),
  ""
)</f>
        <v/>
      </c>
      <c r="AF52" s="9" t="str">
        <f>IF(
  AND($A52&lt;&gt;"",$N52="○"),
  shortcut設定!$F$6&amp;"\"&amp;A52&amp;"（"&amp;B52&amp;"）.lnk",
  ""
)</f>
        <v/>
      </c>
      <c r="AG52" s="13" t="str">
        <f t="shared" si="3"/>
        <v/>
      </c>
      <c r="AH52" s="13" t="str">
        <f t="shared" si="4"/>
        <v/>
      </c>
      <c r="AI52" s="13" t="str">
        <f>IF(
  AND($A52&lt;&gt;"",$Q52&lt;&gt;"-",$Q52&lt;&gt;""),
  (
    """"&amp;shortcut設定!$F$7&amp;""""&amp;
    " """&amp;$Q52&amp;".lnk"""&amp;
    " """&amp;$C52&amp;""""&amp;
    IF($D52="-"," """""," """&amp;$D52&amp;"""")&amp;
    IF($E52="-"," """""," """&amp;$E52&amp;"""")
  ),
  ""
)</f>
        <v/>
      </c>
      <c r="AJ52" s="95" t="s">
        <v>183</v>
      </c>
    </row>
    <row r="53" spans="1:36">
      <c r="A53" s="9" t="s">
        <v>622</v>
      </c>
      <c r="B53" s="9" t="s">
        <v>760</v>
      </c>
      <c r="C53" s="9" t="s">
        <v>245</v>
      </c>
      <c r="D53" s="15" t="s">
        <v>40</v>
      </c>
      <c r="E53" s="26" t="s">
        <v>40</v>
      </c>
      <c r="F53" s="15" t="s">
        <v>175</v>
      </c>
      <c r="G53" s="15" t="s">
        <v>156</v>
      </c>
      <c r="H53" s="9" t="s">
        <v>69</v>
      </c>
      <c r="I53" s="15" t="s">
        <v>877</v>
      </c>
      <c r="J53" s="15" t="s">
        <v>66</v>
      </c>
      <c r="K53" s="15" t="s">
        <v>66</v>
      </c>
      <c r="L53" s="97" t="s">
        <v>66</v>
      </c>
      <c r="M53" s="98" t="s">
        <v>578</v>
      </c>
      <c r="N53" s="15" t="s">
        <v>66</v>
      </c>
      <c r="O53" s="26" t="s">
        <v>1323</v>
      </c>
      <c r="P53" s="164" t="s">
        <v>1323</v>
      </c>
      <c r="Q53" s="26" t="s">
        <v>980</v>
      </c>
      <c r="R53" s="9" t="str">
        <f t="shared" si="5"/>
        <v/>
      </c>
      <c r="S53" s="9" t="str">
        <f t="shared" si="6"/>
        <v/>
      </c>
      <c r="T53" s="13" t="str">
        <f ca="1">IF(
  AND($A53&lt;&gt;"",$I53="○"),
  (
    "mkdir """&amp;V53&amp;""" &amp; "
  )&amp;(
    """"&amp;shortcut設定!$F$7&amp;""""&amp;
    " """&amp;V53&amp;"\"&amp;$A53&amp;"（"&amp;$B53&amp;"）.lnk"""&amp;
    " """&amp;$C53&amp;""""&amp;
    IF($D53="-"," """""," """&amp;$D53&amp;"""")&amp;
    IF($E53="-"," """""," """&amp;$E53&amp;"""")
  ),
  ""
)</f>
        <v>mkdir "%USERPROFILE%\AppData\Roaming\Microsoft\Windows\Start Menu\Programs\121_Doc_Analyze" &amp; "C:\codes\vbs\command\CreateShortcutFile.vbs" "%USERPROFILE%\AppData\Roaming\Microsoft\Windows\Start Menu\Programs\121_Doc_Analyze\Gtags（ソースコード解析用タグ作成）.lnk" "C:\prg_exe\Gtags\bin\gtags.exe" "" ""</v>
      </c>
      <c r="U53" s="9" t="str">
        <f ca="1">IFERROR(
  VLOOKUP(
    $H53,
    shortcut設定!$F:$J,
    MATCH(
      "ProgramsIndex",
      shortcut設定!$F$12:$J$12,
      0
    ),
    FALSE
  ),
  ""
)</f>
        <v>121</v>
      </c>
      <c r="V53" s="13" t="str">
        <f ca="1">IF(
  AND($A53&lt;&gt;"",$I53="○"),
  shortcut設定!$F$4&amp;"\"&amp;U53&amp;"_"&amp;H53,
  ""
)</f>
        <v>%USERPROFILE%\AppData\Roaming\Microsoft\Windows\Start Menu\Programs\121_Doc_Analyze</v>
      </c>
      <c r="W53" s="13" t="str">
        <f>IF(
  AND($A53&lt;&gt;"",$J53&lt;&gt;"-",$J53&lt;&gt;""),
  (
    "mkdir """&amp;shortcut設定!$F$4&amp;"\"&amp;shortcut設定!$F$8&amp;""" &amp; "
  )&amp;(
    """"&amp;shortcut設定!$F$7&amp;""""&amp;
    " """&amp;$X53&amp;""""&amp;
    " """&amp;$C53&amp;""""&amp;
    IF($D53="-"," """""," """&amp;$D53&amp;"""")&amp;
    IF($E53="-"," """""," """&amp;$E53&amp;"""")
  ),
  ""
)</f>
        <v/>
      </c>
      <c r="X53" s="14" t="str">
        <f>IF(
  AND($A53&lt;&gt;"",$J53&lt;&gt;"-",$J53&lt;&gt;""),
  shortcut設定!$F$4&amp;"\"&amp;shortcut設定!$F$8&amp;"\"&amp;$J53&amp;"（"&amp;$B53&amp;"）.lnk",
  ""
)</f>
        <v/>
      </c>
      <c r="Y53" s="13" t="str">
        <f>IF(
  AND($A53&lt;&gt;"",$K53&lt;&gt;"-",$K53&lt;&gt;""),
  (
    "mkdir """&amp;shortcut設定!$F$4&amp;"\"&amp;shortcut設定!$F$9&amp;""" &amp; "
  )&amp;(
    """"&amp;shortcut設定!$F$7&amp;""""&amp;
    " """&amp;$Z53&amp;""""&amp;
    " """&amp;$C53&amp;""""&amp;
    IF($D53="-"," """""," """&amp;$D53&amp;"""")&amp;
    IF($E53="-"," """""," """&amp;$E53&amp;"""")&amp;
    IF($K53="-"," """""," """&amp;$K53&amp;"""")
  ),
  ""
)</f>
        <v/>
      </c>
      <c r="Z53" s="14" t="str">
        <f>IF(
  AND($A53&lt;&gt;"",$K53&lt;&gt;"-",$K53&lt;&gt;""),
  shortcut設定!$F$4&amp;"\"&amp;shortcut設定!$F$9&amp;"\"&amp;$A53&amp;"（"&amp;$B53&amp;"）.lnk",
  ""
)</f>
        <v/>
      </c>
      <c r="AA53" s="13" t="str">
        <f>IF(
  AND($A53&lt;&gt;"",$L53&lt;&gt;"-",$L53&lt;&gt;""),
  (
    """"&amp;shortcut設定!$F$7&amp;""""&amp;
    " """&amp;$AD53&amp;""""&amp;
    " """&amp;$C53&amp;""""&amp;
    IF($D53="-"," """""," """&amp;$D53&amp;"""")&amp;
    IF($E53="-"," """""," """&amp;$E53&amp;"""")
  ),
  ""
)</f>
        <v/>
      </c>
      <c r="AB53" s="9" t="str">
        <f ca="1">IFERROR(
  VLOOKUP(
    $H53,
    shortcut設定!$F:$J,
    MATCH(
      "ProgramsIndex",
      shortcut設定!$F$12:$J$12,
      0
    ),
    FALSE
  ),
  ""
)</f>
        <v>121</v>
      </c>
      <c r="AC53" s="20" t="str">
        <f t="shared" si="2"/>
        <v/>
      </c>
      <c r="AD53" s="13" t="str">
        <f>IF(
  AND($A53&lt;&gt;"",$L53="○"),
  shortcut設定!$F$5&amp;"\"&amp;AB53&amp;"_"&amp;A53&amp;"（"&amp;B53&amp;"）"&amp;AC53&amp;".lnk",
  ""
)</f>
        <v/>
      </c>
      <c r="AE53" s="13" t="str">
        <f>IF(
  AND($A53&lt;&gt;"",$N53="○"),
  (
    """"&amp;shortcut設定!$F$7&amp;""""&amp;
    " """&amp;$AF53&amp;""""&amp;
    " """&amp;$C53&amp;""""&amp;
    IF($D53="-"," """""," """&amp;$D53&amp;"""")&amp;
    IF($E53="-"," """""," """&amp;$E53&amp;"""")
  ),
  ""
)</f>
        <v/>
      </c>
      <c r="AF53" s="9" t="str">
        <f>IF(
  AND($A53&lt;&gt;"",$N53="○"),
  shortcut設定!$F$6&amp;"\"&amp;A53&amp;"（"&amp;B53&amp;"）.lnk",
  ""
)</f>
        <v/>
      </c>
      <c r="AG53" s="13" t="str">
        <f t="shared" si="3"/>
        <v/>
      </c>
      <c r="AH53" s="13" t="str">
        <f t="shared" si="4"/>
        <v/>
      </c>
      <c r="AI53" s="13" t="str">
        <f>IF(
  AND($A53&lt;&gt;"",$Q53&lt;&gt;"-",$Q53&lt;&gt;""),
  (
    """"&amp;shortcut設定!$F$7&amp;""""&amp;
    " """&amp;$Q53&amp;".lnk"""&amp;
    " """&amp;$C53&amp;""""&amp;
    IF($D53="-"," """""," """&amp;$D53&amp;"""")&amp;
    IF($E53="-"," """""," """&amp;$E53&amp;"""")
  ),
  ""
)</f>
        <v/>
      </c>
      <c r="AJ53" s="95" t="s">
        <v>183</v>
      </c>
    </row>
    <row r="54" spans="1:36">
      <c r="A54" s="9" t="s">
        <v>623</v>
      </c>
      <c r="B54" s="9" t="s">
        <v>778</v>
      </c>
      <c r="C54" s="9" t="s">
        <v>246</v>
      </c>
      <c r="D54" s="15" t="s">
        <v>40</v>
      </c>
      <c r="E54" s="26" t="s">
        <v>40</v>
      </c>
      <c r="F54" s="15" t="s">
        <v>156</v>
      </c>
      <c r="G54" s="15" t="s">
        <v>156</v>
      </c>
      <c r="H54" s="9" t="s">
        <v>79</v>
      </c>
      <c r="I54" s="15" t="s">
        <v>877</v>
      </c>
      <c r="J54" s="15" t="s">
        <v>66</v>
      </c>
      <c r="K54" s="15" t="s">
        <v>66</v>
      </c>
      <c r="L54" s="97" t="s">
        <v>66</v>
      </c>
      <c r="M54" s="98" t="s">
        <v>578</v>
      </c>
      <c r="N54" s="15" t="s">
        <v>66</v>
      </c>
      <c r="O54" s="26" t="s">
        <v>1323</v>
      </c>
      <c r="P54" s="164" t="s">
        <v>1323</v>
      </c>
      <c r="Q54" s="26" t="s">
        <v>980</v>
      </c>
      <c r="R54" s="9" t="str">
        <f t="shared" si="5"/>
        <v/>
      </c>
      <c r="S54" s="9" t="str">
        <f t="shared" si="6"/>
        <v/>
      </c>
      <c r="T54" s="13" t="str">
        <f ca="1">IF(
  AND($A54&lt;&gt;"",$I54="○"),
  (
    "mkdir """&amp;V54&amp;""" &amp; "
  )&amp;(
    """"&amp;shortcut設定!$F$7&amp;""""&amp;
    " """&amp;V54&amp;"\"&amp;$A54&amp;"（"&amp;$B54&amp;"）.lnk"""&amp;
    " """&amp;$C54&amp;""""&amp;
    IF($D54="-"," """""," """&amp;$D54&amp;"""")&amp;
    IF($E54="-"," """""," """&amp;$E54&amp;"""")
  ),
  ""
)</f>
        <v>mkdir "%USERPROFILE%\AppData\Roaming\Microsoft\Windows\Start Menu\Programs\123_Doc_Edit" &amp; "C:\codes\vbs\command\CreateShortcutFile.vbs" "%USERPROFILE%\AppData\Roaming\Microsoft\Windows\Start Menu\Programs\123_Doc_Edit\秀丸エディタ（テキストエディタ）.lnk" "C:\prg_exe\Hidemaru\Hidemaru.exe" "" ""</v>
      </c>
      <c r="U54" s="9" t="str">
        <f ca="1">IFERROR(
  VLOOKUP(
    $H54,
    shortcut設定!$F:$J,
    MATCH(
      "ProgramsIndex",
      shortcut設定!$F$12:$J$12,
      0
    ),
    FALSE
  ),
  ""
)</f>
        <v>123</v>
      </c>
      <c r="V54" s="13" t="str">
        <f ca="1">IF(
  AND($A54&lt;&gt;"",$I54="○"),
  shortcut設定!$F$4&amp;"\"&amp;U54&amp;"_"&amp;H54,
  ""
)</f>
        <v>%USERPROFILE%\AppData\Roaming\Microsoft\Windows\Start Menu\Programs\123_Doc_Edit</v>
      </c>
      <c r="W54" s="13" t="str">
        <f>IF(
  AND($A54&lt;&gt;"",$J54&lt;&gt;"-",$J54&lt;&gt;""),
  (
    "mkdir """&amp;shortcut設定!$F$4&amp;"\"&amp;shortcut設定!$F$8&amp;""" &amp; "
  )&amp;(
    """"&amp;shortcut設定!$F$7&amp;""""&amp;
    " """&amp;$X54&amp;""""&amp;
    " """&amp;$C54&amp;""""&amp;
    IF($D54="-"," """""," """&amp;$D54&amp;"""")&amp;
    IF($E54="-"," """""," """&amp;$E54&amp;"""")
  ),
  ""
)</f>
        <v/>
      </c>
      <c r="X54" s="14" t="str">
        <f>IF(
  AND($A54&lt;&gt;"",$J54&lt;&gt;"-",$J54&lt;&gt;""),
  shortcut設定!$F$4&amp;"\"&amp;shortcut設定!$F$8&amp;"\"&amp;$J54&amp;"（"&amp;$B54&amp;"）.lnk",
  ""
)</f>
        <v/>
      </c>
      <c r="Y54" s="13" t="str">
        <f>IF(
  AND($A54&lt;&gt;"",$K54&lt;&gt;"-",$K54&lt;&gt;""),
  (
    "mkdir """&amp;shortcut設定!$F$4&amp;"\"&amp;shortcut設定!$F$9&amp;""" &amp; "
  )&amp;(
    """"&amp;shortcut設定!$F$7&amp;""""&amp;
    " """&amp;$Z54&amp;""""&amp;
    " """&amp;$C54&amp;""""&amp;
    IF($D54="-"," """""," """&amp;$D54&amp;"""")&amp;
    IF($E54="-"," """""," """&amp;$E54&amp;"""")&amp;
    IF($K54="-"," """""," """&amp;$K54&amp;"""")
  ),
  ""
)</f>
        <v/>
      </c>
      <c r="Z54" s="14" t="str">
        <f>IF(
  AND($A54&lt;&gt;"",$K54&lt;&gt;"-",$K54&lt;&gt;""),
  shortcut設定!$F$4&amp;"\"&amp;shortcut設定!$F$9&amp;"\"&amp;$A54&amp;"（"&amp;$B54&amp;"）.lnk",
  ""
)</f>
        <v/>
      </c>
      <c r="AA54" s="13" t="str">
        <f>IF(
  AND($A54&lt;&gt;"",$L54&lt;&gt;"-",$L54&lt;&gt;""),
  (
    """"&amp;shortcut設定!$F$7&amp;""""&amp;
    " """&amp;$AD54&amp;""""&amp;
    " """&amp;$C54&amp;""""&amp;
    IF($D54="-"," """""," """&amp;$D54&amp;"""")&amp;
    IF($E54="-"," """""," """&amp;$E54&amp;"""")
  ),
  ""
)</f>
        <v/>
      </c>
      <c r="AB54" s="9" t="str">
        <f ca="1">IFERROR(
  VLOOKUP(
    $H54,
    shortcut設定!$F:$J,
    MATCH(
      "ProgramsIndex",
      shortcut設定!$F$12:$J$12,
      0
    ),
    FALSE
  ),
  ""
)</f>
        <v>123</v>
      </c>
      <c r="AC54" s="20" t="str">
        <f t="shared" si="2"/>
        <v/>
      </c>
      <c r="AD54" s="13" t="str">
        <f>IF(
  AND($A54&lt;&gt;"",$L54="○"),
  shortcut設定!$F$5&amp;"\"&amp;AB54&amp;"_"&amp;A54&amp;"（"&amp;B54&amp;"）"&amp;AC54&amp;".lnk",
  ""
)</f>
        <v/>
      </c>
      <c r="AE54" s="13" t="str">
        <f>IF(
  AND($A54&lt;&gt;"",$N54="○"),
  (
    """"&amp;shortcut設定!$F$7&amp;""""&amp;
    " """&amp;$AF54&amp;""""&amp;
    " """&amp;$C54&amp;""""&amp;
    IF($D54="-"," """""," """&amp;$D54&amp;"""")&amp;
    IF($E54="-"," """""," """&amp;$E54&amp;"""")
  ),
  ""
)</f>
        <v/>
      </c>
      <c r="AF54" s="9" t="str">
        <f>IF(
  AND($A54&lt;&gt;"",$N54="○"),
  shortcut設定!$F$6&amp;"\"&amp;A54&amp;"（"&amp;B54&amp;"）.lnk",
  ""
)</f>
        <v/>
      </c>
      <c r="AG54" s="13" t="str">
        <f t="shared" si="3"/>
        <v/>
      </c>
      <c r="AH54" s="13" t="str">
        <f t="shared" si="4"/>
        <v/>
      </c>
      <c r="AI54" s="13" t="str">
        <f>IF(
  AND($A54&lt;&gt;"",$Q54&lt;&gt;"-",$Q54&lt;&gt;""),
  (
    """"&amp;shortcut設定!$F$7&amp;""""&amp;
    " """&amp;$Q54&amp;".lnk"""&amp;
    " """&amp;$C54&amp;""""&amp;
    IF($D54="-"," """""," """&amp;$D54&amp;"""")&amp;
    IF($E54="-"," """""," """&amp;$E54&amp;"""")
  ),
  ""
)</f>
        <v/>
      </c>
      <c r="AJ54" s="95" t="s">
        <v>183</v>
      </c>
    </row>
    <row r="55" spans="1:36">
      <c r="A55" s="9" t="s">
        <v>82</v>
      </c>
      <c r="B55" s="9" t="s">
        <v>779</v>
      </c>
      <c r="C55" s="9" t="s">
        <v>247</v>
      </c>
      <c r="D55" s="15" t="s">
        <v>40</v>
      </c>
      <c r="E55" s="26" t="s">
        <v>40</v>
      </c>
      <c r="F55" s="15" t="s">
        <v>156</v>
      </c>
      <c r="G55" s="15" t="s">
        <v>156</v>
      </c>
      <c r="H55" s="9" t="s">
        <v>69</v>
      </c>
      <c r="I55" s="15" t="s">
        <v>877</v>
      </c>
      <c r="J55" s="15" t="s">
        <v>66</v>
      </c>
      <c r="K55" s="15" t="s">
        <v>66</v>
      </c>
      <c r="L55" s="97" t="s">
        <v>66</v>
      </c>
      <c r="M55" s="98" t="s">
        <v>578</v>
      </c>
      <c r="N55" s="15" t="s">
        <v>66</v>
      </c>
      <c r="O55" s="26" t="s">
        <v>1323</v>
      </c>
      <c r="P55" s="164" t="s">
        <v>1323</v>
      </c>
      <c r="Q55" s="26" t="s">
        <v>980</v>
      </c>
      <c r="R55" s="9" t="str">
        <f t="shared" si="5"/>
        <v/>
      </c>
      <c r="S55" s="9" t="str">
        <f t="shared" si="6"/>
        <v/>
      </c>
      <c r="T55" s="13" t="str">
        <f ca="1">IF(
  AND($A55&lt;&gt;"",$I55="○"),
  (
    "mkdir """&amp;V55&amp;""" &amp; "
  )&amp;(
    """"&amp;shortcut設定!$F$7&amp;""""&amp;
    " """&amp;V55&amp;"\"&amp;$A55&amp;"（"&amp;$B55&amp;"）.lnk"""&amp;
    " """&amp;$C55&amp;""""&amp;
    IF($D55="-"," """""," """&amp;$D55&amp;"""")&amp;
    IF($E55="-"," """""," """&amp;$E55&amp;"""")
  ),
  ""
)</f>
        <v>mkdir "%USERPROFILE%\AppData\Roaming\Microsoft\Windows\Start Menu\Programs\121_Doc_Analyze" &amp; "C:\codes\vbs\command\CreateShortcutFile.vbs" "%USERPROFILE%\AppData\Roaming\Microsoft\Windows\Start Menu\Programs\121_Doc_Analyze\HNXgrep（Grep）.lnk" "C:\prg_exe\HNXgrep\HNXgrep.exe" "" ""</v>
      </c>
      <c r="U55" s="9" t="str">
        <f ca="1">IFERROR(
  VLOOKUP(
    $H55,
    shortcut設定!$F:$J,
    MATCH(
      "ProgramsIndex",
      shortcut設定!$F$12:$J$12,
      0
    ),
    FALSE
  ),
  ""
)</f>
        <v>121</v>
      </c>
      <c r="V55" s="13" t="str">
        <f ca="1">IF(
  AND($A55&lt;&gt;"",$I55="○"),
  shortcut設定!$F$4&amp;"\"&amp;U55&amp;"_"&amp;H55,
  ""
)</f>
        <v>%USERPROFILE%\AppData\Roaming\Microsoft\Windows\Start Menu\Programs\121_Doc_Analyze</v>
      </c>
      <c r="W55" s="13" t="str">
        <f>IF(
  AND($A55&lt;&gt;"",$J55&lt;&gt;"-",$J55&lt;&gt;""),
  (
    "mkdir """&amp;shortcut設定!$F$4&amp;"\"&amp;shortcut設定!$F$8&amp;""" &amp; "
  )&amp;(
    """"&amp;shortcut設定!$F$7&amp;""""&amp;
    " """&amp;$X55&amp;""""&amp;
    " """&amp;$C55&amp;""""&amp;
    IF($D55="-"," """""," """&amp;$D55&amp;"""")&amp;
    IF($E55="-"," """""," """&amp;$E55&amp;"""")
  ),
  ""
)</f>
        <v/>
      </c>
      <c r="X55" s="14" t="str">
        <f>IF(
  AND($A55&lt;&gt;"",$J55&lt;&gt;"-",$J55&lt;&gt;""),
  shortcut設定!$F$4&amp;"\"&amp;shortcut設定!$F$8&amp;"\"&amp;$J55&amp;"（"&amp;$B55&amp;"）.lnk",
  ""
)</f>
        <v/>
      </c>
      <c r="Y55" s="13" t="str">
        <f>IF(
  AND($A55&lt;&gt;"",$K55&lt;&gt;"-",$K55&lt;&gt;""),
  (
    "mkdir """&amp;shortcut設定!$F$4&amp;"\"&amp;shortcut設定!$F$9&amp;""" &amp; "
  )&amp;(
    """"&amp;shortcut設定!$F$7&amp;""""&amp;
    " """&amp;$Z55&amp;""""&amp;
    " """&amp;$C55&amp;""""&amp;
    IF($D55="-"," """""," """&amp;$D55&amp;"""")&amp;
    IF($E55="-"," """""," """&amp;$E55&amp;"""")&amp;
    IF($K55="-"," """""," """&amp;$K55&amp;"""")
  ),
  ""
)</f>
        <v/>
      </c>
      <c r="Z55" s="14" t="str">
        <f>IF(
  AND($A55&lt;&gt;"",$K55&lt;&gt;"-",$K55&lt;&gt;""),
  shortcut設定!$F$4&amp;"\"&amp;shortcut設定!$F$9&amp;"\"&amp;$A55&amp;"（"&amp;$B55&amp;"）.lnk",
  ""
)</f>
        <v/>
      </c>
      <c r="AA55" s="13" t="str">
        <f>IF(
  AND($A55&lt;&gt;"",$L55&lt;&gt;"-",$L55&lt;&gt;""),
  (
    """"&amp;shortcut設定!$F$7&amp;""""&amp;
    " """&amp;$AD55&amp;""""&amp;
    " """&amp;$C55&amp;""""&amp;
    IF($D55="-"," """""," """&amp;$D55&amp;"""")&amp;
    IF($E55="-"," """""," """&amp;$E55&amp;"""")
  ),
  ""
)</f>
        <v/>
      </c>
      <c r="AB55" s="9" t="str">
        <f ca="1">IFERROR(
  VLOOKUP(
    $H55,
    shortcut設定!$F:$J,
    MATCH(
      "ProgramsIndex",
      shortcut設定!$F$12:$J$12,
      0
    ),
    FALSE
  ),
  ""
)</f>
        <v>121</v>
      </c>
      <c r="AC55" s="20" t="str">
        <f t="shared" si="2"/>
        <v/>
      </c>
      <c r="AD55" s="13" t="str">
        <f>IF(
  AND($A55&lt;&gt;"",$L55="○"),
  shortcut設定!$F$5&amp;"\"&amp;AB55&amp;"_"&amp;A55&amp;"（"&amp;B55&amp;"）"&amp;AC55&amp;".lnk",
  ""
)</f>
        <v/>
      </c>
      <c r="AE55" s="13" t="str">
        <f>IF(
  AND($A55&lt;&gt;"",$N55="○"),
  (
    """"&amp;shortcut設定!$F$7&amp;""""&amp;
    " """&amp;$AF55&amp;""""&amp;
    " """&amp;$C55&amp;""""&amp;
    IF($D55="-"," """""," """&amp;$D55&amp;"""")&amp;
    IF($E55="-"," """""," """&amp;$E55&amp;"""")
  ),
  ""
)</f>
        <v/>
      </c>
      <c r="AF55" s="9" t="str">
        <f>IF(
  AND($A55&lt;&gt;"",$N55="○"),
  shortcut設定!$F$6&amp;"\"&amp;A55&amp;"（"&amp;B55&amp;"）.lnk",
  ""
)</f>
        <v/>
      </c>
      <c r="AG55" s="13" t="str">
        <f t="shared" si="3"/>
        <v/>
      </c>
      <c r="AH55" s="13" t="str">
        <f t="shared" si="4"/>
        <v/>
      </c>
      <c r="AI55" s="13" t="str">
        <f>IF(
  AND($A55&lt;&gt;"",$Q55&lt;&gt;"-",$Q55&lt;&gt;""),
  (
    """"&amp;shortcut設定!$F$7&amp;""""&amp;
    " """&amp;$Q55&amp;".lnk"""&amp;
    " """&amp;$C55&amp;""""&amp;
    IF($D55="-"," """""," """&amp;$D55&amp;"""")&amp;
    IF($E55="-"," """""," """&amp;$E55&amp;"""")
  ),
  ""
)</f>
        <v/>
      </c>
      <c r="AJ55" s="95" t="s">
        <v>183</v>
      </c>
    </row>
    <row r="56" spans="1:36">
      <c r="A56" s="9" t="s">
        <v>624</v>
      </c>
      <c r="B56" s="9" t="s">
        <v>780</v>
      </c>
      <c r="C56" s="9" t="s">
        <v>248</v>
      </c>
      <c r="D56" s="15" t="s">
        <v>40</v>
      </c>
      <c r="E56" s="26" t="s">
        <v>40</v>
      </c>
      <c r="F56" s="15" t="s">
        <v>175</v>
      </c>
      <c r="G56" s="15" t="s">
        <v>156</v>
      </c>
      <c r="H56" s="9" t="s">
        <v>74</v>
      </c>
      <c r="I56" s="15" t="s">
        <v>877</v>
      </c>
      <c r="J56" s="15" t="s">
        <v>66</v>
      </c>
      <c r="K56" s="15" t="s">
        <v>66</v>
      </c>
      <c r="L56" s="97" t="s">
        <v>66</v>
      </c>
      <c r="M56" s="98" t="s">
        <v>578</v>
      </c>
      <c r="N56" s="15" t="s">
        <v>66</v>
      </c>
      <c r="O56" s="26" t="s">
        <v>1323</v>
      </c>
      <c r="P56" s="164" t="s">
        <v>1323</v>
      </c>
      <c r="Q56" s="26" t="s">
        <v>980</v>
      </c>
      <c r="R56" s="9" t="str">
        <f t="shared" si="5"/>
        <v/>
      </c>
      <c r="S56" s="9" t="str">
        <f t="shared" si="6"/>
        <v/>
      </c>
      <c r="T56" s="13" t="str">
        <f ca="1">IF(
  AND($A56&lt;&gt;"",$I56="○"),
  (
    "mkdir """&amp;V56&amp;""" &amp; "
  )&amp;(
    """"&amp;shortcut設定!$F$7&amp;""""&amp;
    " """&amp;V56&amp;"\"&amp;$A56&amp;"（"&amp;$B56&amp;"）.lnk"""&amp;
    " """&amp;$C56&amp;""""&amp;
    IF($D56="-"," """""," """&amp;$D56&amp;"""")&amp;
    IF($E56="-"," """""," """&amp;$E56&amp;"""")
  ),
  ""
)</f>
        <v>mkdir "%USERPROFILE%\AppData\Roaming\Microsoft\Windows\Start Menu\Programs\171_Utility_System" &amp; "C:\codes\vbs\command\CreateShortcutFile.vbs" "%USERPROFILE%\AppData\Roaming\Microsoft\Windows\Start Menu\Programs\171_Utility_System\HotkeyScreener（グローバルホットキー一覧表示）.lnk" "C:\prg_exe\HotkeyScreener\hkscr64.exe" "" ""</v>
      </c>
      <c r="U56" s="9" t="str">
        <f ca="1">IFERROR(
  VLOOKUP(
    $H56,
    shortcut設定!$F:$J,
    MATCH(
      "ProgramsIndex",
      shortcut設定!$F$12:$J$12,
      0
    ),
    FALSE
  ),
  ""
)</f>
        <v>171</v>
      </c>
      <c r="V56" s="13" t="str">
        <f ca="1">IF(
  AND($A56&lt;&gt;"",$I56="○"),
  shortcut設定!$F$4&amp;"\"&amp;U56&amp;"_"&amp;H56,
  ""
)</f>
        <v>%USERPROFILE%\AppData\Roaming\Microsoft\Windows\Start Menu\Programs\171_Utility_System</v>
      </c>
      <c r="W56" s="13" t="str">
        <f>IF(
  AND($A56&lt;&gt;"",$J56&lt;&gt;"-",$J56&lt;&gt;""),
  (
    "mkdir """&amp;shortcut設定!$F$4&amp;"\"&amp;shortcut設定!$F$8&amp;""" &amp; "
  )&amp;(
    """"&amp;shortcut設定!$F$7&amp;""""&amp;
    " """&amp;$X56&amp;""""&amp;
    " """&amp;$C56&amp;""""&amp;
    IF($D56="-"," """""," """&amp;$D56&amp;"""")&amp;
    IF($E56="-"," """""," """&amp;$E56&amp;"""")
  ),
  ""
)</f>
        <v/>
      </c>
      <c r="X56" s="14" t="str">
        <f>IF(
  AND($A56&lt;&gt;"",$J56&lt;&gt;"-",$J56&lt;&gt;""),
  shortcut設定!$F$4&amp;"\"&amp;shortcut設定!$F$8&amp;"\"&amp;$J56&amp;"（"&amp;$B56&amp;"）.lnk",
  ""
)</f>
        <v/>
      </c>
      <c r="Y56" s="13" t="str">
        <f>IF(
  AND($A56&lt;&gt;"",$K56&lt;&gt;"-",$K56&lt;&gt;""),
  (
    "mkdir """&amp;shortcut設定!$F$4&amp;"\"&amp;shortcut設定!$F$9&amp;""" &amp; "
  )&amp;(
    """"&amp;shortcut設定!$F$7&amp;""""&amp;
    " """&amp;$Z56&amp;""""&amp;
    " """&amp;$C56&amp;""""&amp;
    IF($D56="-"," """""," """&amp;$D56&amp;"""")&amp;
    IF($E56="-"," """""," """&amp;$E56&amp;"""")&amp;
    IF($K56="-"," """""," """&amp;$K56&amp;"""")
  ),
  ""
)</f>
        <v/>
      </c>
      <c r="Z56" s="14" t="str">
        <f>IF(
  AND($A56&lt;&gt;"",$K56&lt;&gt;"-",$K56&lt;&gt;""),
  shortcut設定!$F$4&amp;"\"&amp;shortcut設定!$F$9&amp;"\"&amp;$A56&amp;"（"&amp;$B56&amp;"）.lnk",
  ""
)</f>
        <v/>
      </c>
      <c r="AA56" s="13" t="str">
        <f>IF(
  AND($A56&lt;&gt;"",$L56&lt;&gt;"-",$L56&lt;&gt;""),
  (
    """"&amp;shortcut設定!$F$7&amp;""""&amp;
    " """&amp;$AD56&amp;""""&amp;
    " """&amp;$C56&amp;""""&amp;
    IF($D56="-"," """""," """&amp;$D56&amp;"""")&amp;
    IF($E56="-"," """""," """&amp;$E56&amp;"""")
  ),
  ""
)</f>
        <v/>
      </c>
      <c r="AB56" s="9" t="str">
        <f ca="1">IFERROR(
  VLOOKUP(
    $H56,
    shortcut設定!$F:$J,
    MATCH(
      "ProgramsIndex",
      shortcut設定!$F$12:$J$12,
      0
    ),
    FALSE
  ),
  ""
)</f>
        <v>171</v>
      </c>
      <c r="AC56" s="20" t="str">
        <f t="shared" si="2"/>
        <v/>
      </c>
      <c r="AD56" s="13" t="str">
        <f>IF(
  AND($A56&lt;&gt;"",$L56="○"),
  shortcut設定!$F$5&amp;"\"&amp;AB56&amp;"_"&amp;A56&amp;"（"&amp;B56&amp;"）"&amp;AC56&amp;".lnk",
  ""
)</f>
        <v/>
      </c>
      <c r="AE56" s="13" t="str">
        <f>IF(
  AND($A56&lt;&gt;"",$N56="○"),
  (
    """"&amp;shortcut設定!$F$7&amp;""""&amp;
    " """&amp;$AF56&amp;""""&amp;
    " """&amp;$C56&amp;""""&amp;
    IF($D56="-"," """""," """&amp;$D56&amp;"""")&amp;
    IF($E56="-"," """""," """&amp;$E56&amp;"""")
  ),
  ""
)</f>
        <v/>
      </c>
      <c r="AF56" s="9" t="str">
        <f>IF(
  AND($A56&lt;&gt;"",$N56="○"),
  shortcut設定!$F$6&amp;"\"&amp;A56&amp;"（"&amp;B56&amp;"）.lnk",
  ""
)</f>
        <v/>
      </c>
      <c r="AG56" s="13" t="str">
        <f t="shared" si="3"/>
        <v/>
      </c>
      <c r="AH56" s="13" t="str">
        <f t="shared" si="4"/>
        <v/>
      </c>
      <c r="AI56" s="13" t="str">
        <f>IF(
  AND($A56&lt;&gt;"",$Q56&lt;&gt;"-",$Q56&lt;&gt;""),
  (
    """"&amp;shortcut設定!$F$7&amp;""""&amp;
    " """&amp;$Q56&amp;".lnk"""&amp;
    " """&amp;$C56&amp;""""&amp;
    IF($D56="-"," """""," """&amp;$D56&amp;"""")&amp;
    IF($E56="-"," """""," """&amp;$E56&amp;"""")
  ),
  ""
)</f>
        <v/>
      </c>
      <c r="AJ56" s="95" t="s">
        <v>183</v>
      </c>
    </row>
    <row r="57" spans="1:36">
      <c r="A57" s="9" t="s">
        <v>83</v>
      </c>
      <c r="B57" s="9" t="s">
        <v>781</v>
      </c>
      <c r="C57" s="9" t="s">
        <v>249</v>
      </c>
      <c r="D57" s="15" t="s">
        <v>40</v>
      </c>
      <c r="E57" s="26" t="s">
        <v>40</v>
      </c>
      <c r="F57" s="15" t="s">
        <v>175</v>
      </c>
      <c r="G57" s="15" t="s">
        <v>156</v>
      </c>
      <c r="H57" s="9" t="s">
        <v>74</v>
      </c>
      <c r="I57" s="15" t="s">
        <v>877</v>
      </c>
      <c r="J57" s="15" t="s">
        <v>66</v>
      </c>
      <c r="K57" s="15" t="s">
        <v>66</v>
      </c>
      <c r="L57" s="97" t="s">
        <v>66</v>
      </c>
      <c r="M57" s="98" t="s">
        <v>578</v>
      </c>
      <c r="N57" s="15" t="s">
        <v>66</v>
      </c>
      <c r="O57" s="26" t="s">
        <v>1323</v>
      </c>
      <c r="P57" s="164" t="s">
        <v>1323</v>
      </c>
      <c r="Q57" s="26" t="s">
        <v>980</v>
      </c>
      <c r="R57" s="9" t="str">
        <f t="shared" si="5"/>
        <v/>
      </c>
      <c r="S57" s="9" t="str">
        <f t="shared" si="6"/>
        <v/>
      </c>
      <c r="T57" s="13" t="str">
        <f ca="1">IF(
  AND($A57&lt;&gt;"",$I57="○"),
  (
    "mkdir """&amp;V57&amp;""" &amp; "
  )&amp;(
    """"&amp;shortcut設定!$F$7&amp;""""&amp;
    " """&amp;V57&amp;"\"&amp;$A57&amp;"（"&amp;$B57&amp;"）.lnk"""&amp;
    " """&amp;$C57&amp;""""&amp;
    IF($D57="-"," """""," """&amp;$D57&amp;"""")&amp;
    IF($E57="-"," """""," """&amp;$E57&amp;"""")
  ),
  ""
)</f>
        <v>mkdir "%USERPROFILE%\AppData\Roaming\Microsoft\Windows\Start Menu\Programs\171_Utility_System" &amp; "C:\codes\vbs\command\CreateShortcutFile.vbs" "%USERPROFILE%\AppData\Roaming\Microsoft\Windows\Start Menu\Programs\171_Utility_System\Icaros（非対応動画サムネイル表示）.lnk" "C:\prg_exe\Icaros\IcarosConfig.exe" "" ""</v>
      </c>
      <c r="U57" s="9" t="str">
        <f ca="1">IFERROR(
  VLOOKUP(
    $H57,
    shortcut設定!$F:$J,
    MATCH(
      "ProgramsIndex",
      shortcut設定!$F$12:$J$12,
      0
    ),
    FALSE
  ),
  ""
)</f>
        <v>171</v>
      </c>
      <c r="V57" s="13" t="str">
        <f ca="1">IF(
  AND($A57&lt;&gt;"",$I57="○"),
  shortcut設定!$F$4&amp;"\"&amp;U57&amp;"_"&amp;H57,
  ""
)</f>
        <v>%USERPROFILE%\AppData\Roaming\Microsoft\Windows\Start Menu\Programs\171_Utility_System</v>
      </c>
      <c r="W57" s="13" t="str">
        <f>IF(
  AND($A57&lt;&gt;"",$J57&lt;&gt;"-",$J57&lt;&gt;""),
  (
    "mkdir """&amp;shortcut設定!$F$4&amp;"\"&amp;shortcut設定!$F$8&amp;""" &amp; "
  )&amp;(
    """"&amp;shortcut設定!$F$7&amp;""""&amp;
    " """&amp;$X57&amp;""""&amp;
    " """&amp;$C57&amp;""""&amp;
    IF($D57="-"," """""," """&amp;$D57&amp;"""")&amp;
    IF($E57="-"," """""," """&amp;$E57&amp;"""")
  ),
  ""
)</f>
        <v/>
      </c>
      <c r="X57" s="14" t="str">
        <f>IF(
  AND($A57&lt;&gt;"",$J57&lt;&gt;"-",$J57&lt;&gt;""),
  shortcut設定!$F$4&amp;"\"&amp;shortcut設定!$F$8&amp;"\"&amp;$J57&amp;"（"&amp;$B57&amp;"）.lnk",
  ""
)</f>
        <v/>
      </c>
      <c r="Y57" s="13" t="str">
        <f>IF(
  AND($A57&lt;&gt;"",$K57&lt;&gt;"-",$K57&lt;&gt;""),
  (
    "mkdir """&amp;shortcut設定!$F$4&amp;"\"&amp;shortcut設定!$F$9&amp;""" &amp; "
  )&amp;(
    """"&amp;shortcut設定!$F$7&amp;""""&amp;
    " """&amp;$Z57&amp;""""&amp;
    " """&amp;$C57&amp;""""&amp;
    IF($D57="-"," """""," """&amp;$D57&amp;"""")&amp;
    IF($E57="-"," """""," """&amp;$E57&amp;"""")&amp;
    IF($K57="-"," """""," """&amp;$K57&amp;"""")
  ),
  ""
)</f>
        <v/>
      </c>
      <c r="Z57" s="14" t="str">
        <f>IF(
  AND($A57&lt;&gt;"",$K57&lt;&gt;"-",$K57&lt;&gt;""),
  shortcut設定!$F$4&amp;"\"&amp;shortcut設定!$F$9&amp;"\"&amp;$A57&amp;"（"&amp;$B57&amp;"）.lnk",
  ""
)</f>
        <v/>
      </c>
      <c r="AA57" s="13" t="str">
        <f>IF(
  AND($A57&lt;&gt;"",$L57&lt;&gt;"-",$L57&lt;&gt;""),
  (
    """"&amp;shortcut設定!$F$7&amp;""""&amp;
    " """&amp;$AD57&amp;""""&amp;
    " """&amp;$C57&amp;""""&amp;
    IF($D57="-"," """""," """&amp;$D57&amp;"""")&amp;
    IF($E57="-"," """""," """&amp;$E57&amp;"""")
  ),
  ""
)</f>
        <v/>
      </c>
      <c r="AB57" s="9" t="str">
        <f ca="1">IFERROR(
  VLOOKUP(
    $H57,
    shortcut設定!$F:$J,
    MATCH(
      "ProgramsIndex",
      shortcut設定!$F$12:$J$12,
      0
    ),
    FALSE
  ),
  ""
)</f>
        <v>171</v>
      </c>
      <c r="AC57" s="20" t="str">
        <f t="shared" si="2"/>
        <v/>
      </c>
      <c r="AD57" s="13" t="str">
        <f>IF(
  AND($A57&lt;&gt;"",$L57="○"),
  shortcut設定!$F$5&amp;"\"&amp;AB57&amp;"_"&amp;A57&amp;"（"&amp;B57&amp;"）"&amp;AC57&amp;".lnk",
  ""
)</f>
        <v/>
      </c>
      <c r="AE57" s="13" t="str">
        <f>IF(
  AND($A57&lt;&gt;"",$N57="○"),
  (
    """"&amp;shortcut設定!$F$7&amp;""""&amp;
    " """&amp;$AF57&amp;""""&amp;
    " """&amp;$C57&amp;""""&amp;
    IF($D57="-"," """""," """&amp;$D57&amp;"""")&amp;
    IF($E57="-"," """""," """&amp;$E57&amp;"""")
  ),
  ""
)</f>
        <v/>
      </c>
      <c r="AF57" s="9" t="str">
        <f>IF(
  AND($A57&lt;&gt;"",$N57="○"),
  shortcut設定!$F$6&amp;"\"&amp;A57&amp;"（"&amp;B57&amp;"）.lnk",
  ""
)</f>
        <v/>
      </c>
      <c r="AG57" s="13" t="str">
        <f t="shared" si="3"/>
        <v/>
      </c>
      <c r="AH57" s="13" t="str">
        <f t="shared" si="4"/>
        <v/>
      </c>
      <c r="AI57" s="13" t="str">
        <f>IF(
  AND($A57&lt;&gt;"",$Q57&lt;&gt;"-",$Q57&lt;&gt;""),
  (
    """"&amp;shortcut設定!$F$7&amp;""""&amp;
    " """&amp;$Q57&amp;".lnk"""&amp;
    " """&amp;$C57&amp;""""&amp;
    IF($D57="-"," """""," """&amp;$D57&amp;"""")&amp;
    IF($E57="-"," """""," """&amp;$E57&amp;"""")
  ),
  ""
)</f>
        <v/>
      </c>
      <c r="AJ57" s="95" t="s">
        <v>183</v>
      </c>
    </row>
    <row r="58" spans="1:36">
      <c r="A58" s="9" t="s">
        <v>625</v>
      </c>
      <c r="B58" s="9" t="s">
        <v>782</v>
      </c>
      <c r="C58" s="9" t="s">
        <v>250</v>
      </c>
      <c r="D58" s="15" t="s">
        <v>40</v>
      </c>
      <c r="E58" s="26" t="s">
        <v>40</v>
      </c>
      <c r="F58" s="15" t="s">
        <v>175</v>
      </c>
      <c r="G58" s="15" t="s">
        <v>156</v>
      </c>
      <c r="H58" s="9" t="s">
        <v>74</v>
      </c>
      <c r="I58" s="15" t="s">
        <v>877</v>
      </c>
      <c r="J58" s="15" t="s">
        <v>66</v>
      </c>
      <c r="K58" s="15" t="s">
        <v>66</v>
      </c>
      <c r="L58" s="97" t="s">
        <v>66</v>
      </c>
      <c r="M58" s="98" t="s">
        <v>578</v>
      </c>
      <c r="N58" s="15" t="s">
        <v>66</v>
      </c>
      <c r="O58" s="26" t="s">
        <v>1323</v>
      </c>
      <c r="P58" s="164" t="s">
        <v>1323</v>
      </c>
      <c r="Q58" s="26" t="s">
        <v>980</v>
      </c>
      <c r="R58" s="9" t="str">
        <f t="shared" si="5"/>
        <v/>
      </c>
      <c r="S58" s="9" t="str">
        <f t="shared" si="6"/>
        <v/>
      </c>
      <c r="T58" s="13" t="str">
        <f ca="1">IF(
  AND($A58&lt;&gt;"",$I58="○"),
  (
    "mkdir """&amp;V58&amp;""" &amp; "
  )&amp;(
    """"&amp;shortcut設定!$F$7&amp;""""&amp;
    " """&amp;V58&amp;"\"&amp;$A58&amp;"（"&amp;$B58&amp;"）.lnk"""&amp;
    " """&amp;$C58&amp;""""&amp;
    IF($D58="-"," """""," """&amp;$D58&amp;"""")&amp;
    IF($E58="-"," """""," """&amp;$E58&amp;"""")
  ),
  ""
)</f>
        <v>mkdir "%USERPROFILE%\AppData\Roaming\Microsoft\Windows\Start Menu\Programs\171_Utility_System" &amp; "C:\codes\vbs\command\CreateShortcutFile.vbs" "%USERPROFILE%\AppData\Roaming\Microsoft\Windows\Start Menu\Programs\171_Utility_System\IconExplorer（アイコンビューワー）.lnk" "C:\prg_exe\IconExplorer\IconExplorer.exe" "" ""</v>
      </c>
      <c r="U58" s="9" t="str">
        <f ca="1">IFERROR(
  VLOOKUP(
    $H58,
    shortcut設定!$F:$J,
    MATCH(
      "ProgramsIndex",
      shortcut設定!$F$12:$J$12,
      0
    ),
    FALSE
  ),
  ""
)</f>
        <v>171</v>
      </c>
      <c r="V58" s="13" t="str">
        <f ca="1">IF(
  AND($A58&lt;&gt;"",$I58="○"),
  shortcut設定!$F$4&amp;"\"&amp;U58&amp;"_"&amp;H58,
  ""
)</f>
        <v>%USERPROFILE%\AppData\Roaming\Microsoft\Windows\Start Menu\Programs\171_Utility_System</v>
      </c>
      <c r="W58" s="13" t="str">
        <f>IF(
  AND($A58&lt;&gt;"",$J58&lt;&gt;"-",$J58&lt;&gt;""),
  (
    "mkdir """&amp;shortcut設定!$F$4&amp;"\"&amp;shortcut設定!$F$8&amp;""" &amp; "
  )&amp;(
    """"&amp;shortcut設定!$F$7&amp;""""&amp;
    " """&amp;$X58&amp;""""&amp;
    " """&amp;$C58&amp;""""&amp;
    IF($D58="-"," """""," """&amp;$D58&amp;"""")&amp;
    IF($E58="-"," """""," """&amp;$E58&amp;"""")
  ),
  ""
)</f>
        <v/>
      </c>
      <c r="X58" s="14" t="str">
        <f>IF(
  AND($A58&lt;&gt;"",$J58&lt;&gt;"-",$J58&lt;&gt;""),
  shortcut設定!$F$4&amp;"\"&amp;shortcut設定!$F$8&amp;"\"&amp;$J58&amp;"（"&amp;$B58&amp;"）.lnk",
  ""
)</f>
        <v/>
      </c>
      <c r="Y58" s="13" t="str">
        <f>IF(
  AND($A58&lt;&gt;"",$K58&lt;&gt;"-",$K58&lt;&gt;""),
  (
    "mkdir """&amp;shortcut設定!$F$4&amp;"\"&amp;shortcut設定!$F$9&amp;""" &amp; "
  )&amp;(
    """"&amp;shortcut設定!$F$7&amp;""""&amp;
    " """&amp;$Z58&amp;""""&amp;
    " """&amp;$C58&amp;""""&amp;
    IF($D58="-"," """""," """&amp;$D58&amp;"""")&amp;
    IF($E58="-"," """""," """&amp;$E58&amp;"""")&amp;
    IF($K58="-"," """""," """&amp;$K58&amp;"""")
  ),
  ""
)</f>
        <v/>
      </c>
      <c r="Z58" s="14" t="str">
        <f>IF(
  AND($A58&lt;&gt;"",$K58&lt;&gt;"-",$K58&lt;&gt;""),
  shortcut設定!$F$4&amp;"\"&amp;shortcut設定!$F$9&amp;"\"&amp;$A58&amp;"（"&amp;$B58&amp;"）.lnk",
  ""
)</f>
        <v/>
      </c>
      <c r="AA58" s="13" t="str">
        <f>IF(
  AND($A58&lt;&gt;"",$L58&lt;&gt;"-",$L58&lt;&gt;""),
  (
    """"&amp;shortcut設定!$F$7&amp;""""&amp;
    " """&amp;$AD58&amp;""""&amp;
    " """&amp;$C58&amp;""""&amp;
    IF($D58="-"," """""," """&amp;$D58&amp;"""")&amp;
    IF($E58="-"," """""," """&amp;$E58&amp;"""")
  ),
  ""
)</f>
        <v/>
      </c>
      <c r="AB58" s="9" t="str">
        <f ca="1">IFERROR(
  VLOOKUP(
    $H58,
    shortcut設定!$F:$J,
    MATCH(
      "ProgramsIndex",
      shortcut設定!$F$12:$J$12,
      0
    ),
    FALSE
  ),
  ""
)</f>
        <v>171</v>
      </c>
      <c r="AC58" s="20" t="str">
        <f t="shared" si="2"/>
        <v/>
      </c>
      <c r="AD58" s="13" t="str">
        <f>IF(
  AND($A58&lt;&gt;"",$L58="○"),
  shortcut設定!$F$5&amp;"\"&amp;AB58&amp;"_"&amp;A58&amp;"（"&amp;B58&amp;"）"&amp;AC58&amp;".lnk",
  ""
)</f>
        <v/>
      </c>
      <c r="AE58" s="13" t="str">
        <f>IF(
  AND($A58&lt;&gt;"",$N58="○"),
  (
    """"&amp;shortcut設定!$F$7&amp;""""&amp;
    " """&amp;$AF58&amp;""""&amp;
    " """&amp;$C58&amp;""""&amp;
    IF($D58="-"," """""," """&amp;$D58&amp;"""")&amp;
    IF($E58="-"," """""," """&amp;$E58&amp;"""")
  ),
  ""
)</f>
        <v/>
      </c>
      <c r="AF58" s="9" t="str">
        <f>IF(
  AND($A58&lt;&gt;"",$N58="○"),
  shortcut設定!$F$6&amp;"\"&amp;A58&amp;"（"&amp;B58&amp;"）.lnk",
  ""
)</f>
        <v/>
      </c>
      <c r="AG58" s="13" t="str">
        <f t="shared" si="3"/>
        <v/>
      </c>
      <c r="AH58" s="13" t="str">
        <f t="shared" si="4"/>
        <v/>
      </c>
      <c r="AI58" s="13" t="str">
        <f>IF(
  AND($A58&lt;&gt;"",$Q58&lt;&gt;"-",$Q58&lt;&gt;""),
  (
    """"&amp;shortcut設定!$F$7&amp;""""&amp;
    " """&amp;$Q58&amp;".lnk"""&amp;
    " """&amp;$C58&amp;""""&amp;
    IF($D58="-"," """""," """&amp;$D58&amp;"""")&amp;
    IF($E58="-"," """""," """&amp;$E58&amp;"""")
  ),
  ""
)</f>
        <v/>
      </c>
      <c r="AJ58" s="95" t="s">
        <v>183</v>
      </c>
    </row>
    <row r="59" spans="1:36">
      <c r="A59" s="9" t="s">
        <v>626</v>
      </c>
      <c r="B59" s="9" t="s">
        <v>755</v>
      </c>
      <c r="C59" s="9" t="s">
        <v>251</v>
      </c>
      <c r="D59" s="15" t="s">
        <v>40</v>
      </c>
      <c r="E59" s="26" t="s">
        <v>40</v>
      </c>
      <c r="F59" s="15" t="s">
        <v>175</v>
      </c>
      <c r="G59" s="15" t="s">
        <v>156</v>
      </c>
      <c r="H59" s="9" t="s">
        <v>65</v>
      </c>
      <c r="I59" s="15" t="s">
        <v>877</v>
      </c>
      <c r="J59" s="15" t="s">
        <v>66</v>
      </c>
      <c r="K59" s="15" t="s">
        <v>66</v>
      </c>
      <c r="L59" s="97" t="s">
        <v>66</v>
      </c>
      <c r="M59" s="98" t="s">
        <v>578</v>
      </c>
      <c r="N59" s="15" t="s">
        <v>66</v>
      </c>
      <c r="O59" s="26" t="s">
        <v>1323</v>
      </c>
      <c r="P59" s="164" t="s">
        <v>1323</v>
      </c>
      <c r="Q59" s="26" t="s">
        <v>980</v>
      </c>
      <c r="R59" s="9" t="str">
        <f t="shared" si="5"/>
        <v/>
      </c>
      <c r="S59" s="9" t="str">
        <f t="shared" si="6"/>
        <v/>
      </c>
      <c r="T59" s="13" t="str">
        <f ca="1">IF(
  AND($A59&lt;&gt;"",$I59="○"),
  (
    "mkdir """&amp;V59&amp;""" &amp; "
  )&amp;(
    """"&amp;shortcut設定!$F$7&amp;""""&amp;
    " """&amp;V59&amp;"\"&amp;$A59&amp;"（"&amp;$B59&amp;"）.lnk"""&amp;
    " """&amp;$C59&amp;""""&amp;
    IF($D59="-"," """""," """&amp;$D59&amp;"""")&amp;
    IF($E59="-"," """""," """&amp;$E59&amp;"""")
  ),
  ""
)</f>
        <v>mkdir "%USERPROFILE%\AppData\Roaming\Microsoft\Windows\Start Menu\Programs\113_Common_Edit" &amp; "C:\codes\vbs\command\CreateShortcutFile.vbs" "%USERPROFILE%\AppData\Roaming\Microsoft\Windows\Start Menu\Programs\113_Common_Edit\ImgBurn（イメージ書込み）.lnk" "C:\prg_exe\ImgBurn\ImgBurn.exe" "" ""</v>
      </c>
      <c r="U59" s="9" t="str">
        <f ca="1">IFERROR(
  VLOOKUP(
    $H59,
    shortcut設定!$F:$J,
    MATCH(
      "ProgramsIndex",
      shortcut設定!$F$12:$J$12,
      0
    ),
    FALSE
  ),
  ""
)</f>
        <v>113</v>
      </c>
      <c r="V59" s="13" t="str">
        <f ca="1">IF(
  AND($A59&lt;&gt;"",$I59="○"),
  shortcut設定!$F$4&amp;"\"&amp;U59&amp;"_"&amp;H59,
  ""
)</f>
        <v>%USERPROFILE%\AppData\Roaming\Microsoft\Windows\Start Menu\Programs\113_Common_Edit</v>
      </c>
      <c r="W59" s="13" t="str">
        <f>IF(
  AND($A59&lt;&gt;"",$J59&lt;&gt;"-",$J59&lt;&gt;""),
  (
    "mkdir """&amp;shortcut設定!$F$4&amp;"\"&amp;shortcut設定!$F$8&amp;""" &amp; "
  )&amp;(
    """"&amp;shortcut設定!$F$7&amp;""""&amp;
    " """&amp;$X59&amp;""""&amp;
    " """&amp;$C59&amp;""""&amp;
    IF($D59="-"," """""," """&amp;$D59&amp;"""")&amp;
    IF($E59="-"," """""," """&amp;$E59&amp;"""")
  ),
  ""
)</f>
        <v/>
      </c>
      <c r="X59" s="14" t="str">
        <f>IF(
  AND($A59&lt;&gt;"",$J59&lt;&gt;"-",$J59&lt;&gt;""),
  shortcut設定!$F$4&amp;"\"&amp;shortcut設定!$F$8&amp;"\"&amp;$J59&amp;"（"&amp;$B59&amp;"）.lnk",
  ""
)</f>
        <v/>
      </c>
      <c r="Y59" s="13" t="str">
        <f>IF(
  AND($A59&lt;&gt;"",$K59&lt;&gt;"-",$K59&lt;&gt;""),
  (
    "mkdir """&amp;shortcut設定!$F$4&amp;"\"&amp;shortcut設定!$F$9&amp;""" &amp; "
  )&amp;(
    """"&amp;shortcut設定!$F$7&amp;""""&amp;
    " """&amp;$Z59&amp;""""&amp;
    " """&amp;$C59&amp;""""&amp;
    IF($D59="-"," """""," """&amp;$D59&amp;"""")&amp;
    IF($E59="-"," """""," """&amp;$E59&amp;"""")&amp;
    IF($K59="-"," """""," """&amp;$K59&amp;"""")
  ),
  ""
)</f>
        <v/>
      </c>
      <c r="Z59" s="14" t="str">
        <f>IF(
  AND($A59&lt;&gt;"",$K59&lt;&gt;"-",$K59&lt;&gt;""),
  shortcut設定!$F$4&amp;"\"&amp;shortcut設定!$F$9&amp;"\"&amp;$A59&amp;"（"&amp;$B59&amp;"）.lnk",
  ""
)</f>
        <v/>
      </c>
      <c r="AA59" s="13" t="str">
        <f>IF(
  AND($A59&lt;&gt;"",$L59&lt;&gt;"-",$L59&lt;&gt;""),
  (
    """"&amp;shortcut設定!$F$7&amp;""""&amp;
    " """&amp;$AD59&amp;""""&amp;
    " """&amp;$C59&amp;""""&amp;
    IF($D59="-"," """""," """&amp;$D59&amp;"""")&amp;
    IF($E59="-"," """""," """&amp;$E59&amp;"""")
  ),
  ""
)</f>
        <v/>
      </c>
      <c r="AB59" s="9" t="str">
        <f ca="1">IFERROR(
  VLOOKUP(
    $H59,
    shortcut設定!$F:$J,
    MATCH(
      "ProgramsIndex",
      shortcut設定!$F$12:$J$12,
      0
    ),
    FALSE
  ),
  ""
)</f>
        <v>113</v>
      </c>
      <c r="AC59" s="20" t="str">
        <f t="shared" si="2"/>
        <v/>
      </c>
      <c r="AD59" s="13" t="str">
        <f>IF(
  AND($A59&lt;&gt;"",$L59="○"),
  shortcut設定!$F$5&amp;"\"&amp;AB59&amp;"_"&amp;A59&amp;"（"&amp;B59&amp;"）"&amp;AC59&amp;".lnk",
  ""
)</f>
        <v/>
      </c>
      <c r="AE59" s="13" t="str">
        <f>IF(
  AND($A59&lt;&gt;"",$N59="○"),
  (
    """"&amp;shortcut設定!$F$7&amp;""""&amp;
    " """&amp;$AF59&amp;""""&amp;
    " """&amp;$C59&amp;""""&amp;
    IF($D59="-"," """""," """&amp;$D59&amp;"""")&amp;
    IF($E59="-"," """""," """&amp;$E59&amp;"""")
  ),
  ""
)</f>
        <v/>
      </c>
      <c r="AF59" s="9" t="str">
        <f>IF(
  AND($A59&lt;&gt;"",$N59="○"),
  shortcut設定!$F$6&amp;"\"&amp;A59&amp;"（"&amp;B59&amp;"）.lnk",
  ""
)</f>
        <v/>
      </c>
      <c r="AG59" s="13" t="str">
        <f t="shared" si="3"/>
        <v/>
      </c>
      <c r="AH59" s="13" t="str">
        <f t="shared" si="4"/>
        <v/>
      </c>
      <c r="AI59" s="13" t="str">
        <f>IF(
  AND($A59&lt;&gt;"",$Q59&lt;&gt;"-",$Q59&lt;&gt;""),
  (
    """"&amp;shortcut設定!$F$7&amp;""""&amp;
    " """&amp;$Q59&amp;".lnk"""&amp;
    " """&amp;$C59&amp;""""&amp;
    IF($D59="-"," """""," """&amp;$D59&amp;"""")&amp;
    IF($E59="-"," """""," """&amp;$E59&amp;"""")
  ),
  ""
)</f>
        <v/>
      </c>
      <c r="AJ59" s="95" t="s">
        <v>183</v>
      </c>
    </row>
    <row r="60" spans="1:36">
      <c r="A60" s="9" t="s">
        <v>627</v>
      </c>
      <c r="B60" s="9" t="s">
        <v>783</v>
      </c>
      <c r="C60" s="9" t="s">
        <v>252</v>
      </c>
      <c r="D60" s="15" t="s">
        <v>40</v>
      </c>
      <c r="E60" s="26" t="s">
        <v>40</v>
      </c>
      <c r="F60" s="15" t="s">
        <v>175</v>
      </c>
      <c r="G60" s="15" t="s">
        <v>156</v>
      </c>
      <c r="H60" s="9" t="s">
        <v>81</v>
      </c>
      <c r="I60" s="15" t="s">
        <v>877</v>
      </c>
      <c r="J60" s="15" t="s">
        <v>66</v>
      </c>
      <c r="K60" s="15" t="s">
        <v>66</v>
      </c>
      <c r="L60" s="97" t="s">
        <v>66</v>
      </c>
      <c r="M60" s="98" t="s">
        <v>578</v>
      </c>
      <c r="N60" s="15" t="s">
        <v>66</v>
      </c>
      <c r="O60" s="26" t="s">
        <v>1323</v>
      </c>
      <c r="P60" s="164" t="s">
        <v>1323</v>
      </c>
      <c r="Q60" s="26" t="s">
        <v>980</v>
      </c>
      <c r="R60" s="9" t="str">
        <f t="shared" si="5"/>
        <v/>
      </c>
      <c r="S60" s="9" t="str">
        <f t="shared" si="6"/>
        <v/>
      </c>
      <c r="T60" s="13" t="str">
        <f ca="1">IF(
  AND($A60&lt;&gt;"",$I60="○"),
  (
    "mkdir """&amp;V60&amp;""" &amp; "
  )&amp;(
    """"&amp;shortcut設定!$F$7&amp;""""&amp;
    " """&amp;V60&amp;"\"&amp;$A60&amp;"（"&amp;$B60&amp;"）.lnk"""&amp;
    " """&amp;$C60&amp;""""&amp;
    IF($D60="-"," """""," """&amp;$D60&amp;"""")&amp;
    IF($E60="-"," """""," """&amp;$E60&amp;"""")
  ),
  ""
)</f>
        <v>mkdir "%USERPROFILE%\AppData\Roaming\Microsoft\Windows\Start Menu\Programs\153_Picture_Edit" &amp; "C:\codes\vbs\command\CreateShortcutFile.vbs" "%USERPROFILE%\AppData\Roaming\Microsoft\Windows\Start Menu\Programs\153_Picture_Edit\ImgCmbApp（画像結合）.lnk" "C:\prg_exe\ImgCmbApp\画像結合アプリ.exe" "" ""</v>
      </c>
      <c r="U60" s="9" t="str">
        <f ca="1">IFERROR(
  VLOOKUP(
    $H60,
    shortcut設定!$F:$J,
    MATCH(
      "ProgramsIndex",
      shortcut設定!$F$12:$J$12,
      0
    ),
    FALSE
  ),
  ""
)</f>
        <v>153</v>
      </c>
      <c r="V60" s="13" t="str">
        <f ca="1">IF(
  AND($A60&lt;&gt;"",$I60="○"),
  shortcut設定!$F$4&amp;"\"&amp;U60&amp;"_"&amp;H60,
  ""
)</f>
        <v>%USERPROFILE%\AppData\Roaming\Microsoft\Windows\Start Menu\Programs\153_Picture_Edit</v>
      </c>
      <c r="W60" s="13" t="str">
        <f>IF(
  AND($A60&lt;&gt;"",$J60&lt;&gt;"-",$J60&lt;&gt;""),
  (
    "mkdir """&amp;shortcut設定!$F$4&amp;"\"&amp;shortcut設定!$F$8&amp;""" &amp; "
  )&amp;(
    """"&amp;shortcut設定!$F$7&amp;""""&amp;
    " """&amp;$X60&amp;""""&amp;
    " """&amp;$C60&amp;""""&amp;
    IF($D60="-"," """""," """&amp;$D60&amp;"""")&amp;
    IF($E60="-"," """""," """&amp;$E60&amp;"""")
  ),
  ""
)</f>
        <v/>
      </c>
      <c r="X60" s="14" t="str">
        <f>IF(
  AND($A60&lt;&gt;"",$J60&lt;&gt;"-",$J60&lt;&gt;""),
  shortcut設定!$F$4&amp;"\"&amp;shortcut設定!$F$8&amp;"\"&amp;$J60&amp;"（"&amp;$B60&amp;"）.lnk",
  ""
)</f>
        <v/>
      </c>
      <c r="Y60" s="13" t="str">
        <f>IF(
  AND($A60&lt;&gt;"",$K60&lt;&gt;"-",$K60&lt;&gt;""),
  (
    "mkdir """&amp;shortcut設定!$F$4&amp;"\"&amp;shortcut設定!$F$9&amp;""" &amp; "
  )&amp;(
    """"&amp;shortcut設定!$F$7&amp;""""&amp;
    " """&amp;$Z60&amp;""""&amp;
    " """&amp;$C60&amp;""""&amp;
    IF($D60="-"," """""," """&amp;$D60&amp;"""")&amp;
    IF($E60="-"," """""," """&amp;$E60&amp;"""")&amp;
    IF($K60="-"," """""," """&amp;$K60&amp;"""")
  ),
  ""
)</f>
        <v/>
      </c>
      <c r="Z60" s="14" t="str">
        <f>IF(
  AND($A60&lt;&gt;"",$K60&lt;&gt;"-",$K60&lt;&gt;""),
  shortcut設定!$F$4&amp;"\"&amp;shortcut設定!$F$9&amp;"\"&amp;$A60&amp;"（"&amp;$B60&amp;"）.lnk",
  ""
)</f>
        <v/>
      </c>
      <c r="AA60" s="13" t="str">
        <f>IF(
  AND($A60&lt;&gt;"",$L60&lt;&gt;"-",$L60&lt;&gt;""),
  (
    """"&amp;shortcut設定!$F$7&amp;""""&amp;
    " """&amp;$AD60&amp;""""&amp;
    " """&amp;$C60&amp;""""&amp;
    IF($D60="-"," """""," """&amp;$D60&amp;"""")&amp;
    IF($E60="-"," """""," """&amp;$E60&amp;"""")
  ),
  ""
)</f>
        <v/>
      </c>
      <c r="AB60" s="9" t="str">
        <f ca="1">IFERROR(
  VLOOKUP(
    $H60,
    shortcut設定!$F:$J,
    MATCH(
      "ProgramsIndex",
      shortcut設定!$F$12:$J$12,
      0
    ),
    FALSE
  ),
  ""
)</f>
        <v>153</v>
      </c>
      <c r="AC60" s="20" t="str">
        <f t="shared" si="2"/>
        <v/>
      </c>
      <c r="AD60" s="13" t="str">
        <f>IF(
  AND($A60&lt;&gt;"",$L60="○"),
  shortcut設定!$F$5&amp;"\"&amp;AB60&amp;"_"&amp;A60&amp;"（"&amp;B60&amp;"）"&amp;AC60&amp;".lnk",
  ""
)</f>
        <v/>
      </c>
      <c r="AE60" s="13" t="str">
        <f>IF(
  AND($A60&lt;&gt;"",$N60="○"),
  (
    """"&amp;shortcut設定!$F$7&amp;""""&amp;
    " """&amp;$AF60&amp;""""&amp;
    " """&amp;$C60&amp;""""&amp;
    IF($D60="-"," """""," """&amp;$D60&amp;"""")&amp;
    IF($E60="-"," """""," """&amp;$E60&amp;"""")
  ),
  ""
)</f>
        <v/>
      </c>
      <c r="AF60" s="9" t="str">
        <f>IF(
  AND($A60&lt;&gt;"",$N60="○"),
  shortcut設定!$F$6&amp;"\"&amp;A60&amp;"（"&amp;B60&amp;"）.lnk",
  ""
)</f>
        <v/>
      </c>
      <c r="AG60" s="13" t="str">
        <f t="shared" si="3"/>
        <v/>
      </c>
      <c r="AH60" s="13" t="str">
        <f t="shared" si="4"/>
        <v/>
      </c>
      <c r="AI60" s="13" t="str">
        <f>IF(
  AND($A60&lt;&gt;"",$Q60&lt;&gt;"-",$Q60&lt;&gt;""),
  (
    """"&amp;shortcut設定!$F$7&amp;""""&amp;
    " """&amp;$Q60&amp;".lnk"""&amp;
    " """&amp;$C60&amp;""""&amp;
    IF($D60="-"," """""," """&amp;$D60&amp;"""")&amp;
    IF($E60="-"," """""," """&amp;$E60&amp;"""")
  ),
  ""
)</f>
        <v/>
      </c>
      <c r="AJ60" s="95" t="s">
        <v>183</v>
      </c>
    </row>
    <row r="61" spans="1:36">
      <c r="A61" s="9" t="s">
        <v>628</v>
      </c>
      <c r="B61" s="9" t="s">
        <v>776</v>
      </c>
      <c r="C61" s="9" t="s">
        <v>253</v>
      </c>
      <c r="D61" s="15" t="s">
        <v>40</v>
      </c>
      <c r="E61" s="26" t="s">
        <v>40</v>
      </c>
      <c r="F61" s="15" t="s">
        <v>175</v>
      </c>
      <c r="G61" s="15" t="s">
        <v>156</v>
      </c>
      <c r="H61" s="9" t="s">
        <v>79</v>
      </c>
      <c r="I61" s="15" t="s">
        <v>877</v>
      </c>
      <c r="J61" s="15" t="s">
        <v>66</v>
      </c>
      <c r="K61" s="15" t="s">
        <v>66</v>
      </c>
      <c r="L61" s="97" t="s">
        <v>66</v>
      </c>
      <c r="M61" s="98" t="s">
        <v>578</v>
      </c>
      <c r="N61" s="15" t="s">
        <v>66</v>
      </c>
      <c r="O61" s="26" t="s">
        <v>1323</v>
      </c>
      <c r="P61" s="164" t="s">
        <v>1323</v>
      </c>
      <c r="Q61" s="26" t="s">
        <v>980</v>
      </c>
      <c r="R61" s="9" t="str">
        <f t="shared" si="5"/>
        <v/>
      </c>
      <c r="S61" s="9" t="str">
        <f t="shared" si="6"/>
        <v/>
      </c>
      <c r="T61" s="13" t="str">
        <f ca="1">IF(
  AND($A61&lt;&gt;"",$I61="○"),
  (
    "mkdir """&amp;V61&amp;""" &amp; "
  )&amp;(
    """"&amp;shortcut設定!$F$7&amp;""""&amp;
    " """&amp;V61&amp;"\"&amp;$A61&amp;"（"&amp;$B61&amp;"）.lnk"""&amp;
    " """&amp;$C61&amp;""""&amp;
    IF($D61="-"," """""," """&amp;$D61&amp;"""")&amp;
    IF($E61="-"," """""," """&amp;$E61&amp;"""")
  ),
  ""
)</f>
        <v>mkdir "%USERPROFILE%\AppData\Roaming\Microsoft\Windows\Start Menu\Programs\123_Doc_Edit" &amp; "C:\codes\vbs\command\CreateShortcutFile.vbs" "%USERPROFILE%\AppData\Roaming\Microsoft\Windows\Start Menu\Programs\123_Doc_Edit\iThoughts（マインドマップ）.lnk" "C:\prg_exe\iThoughts\iThoughts.exe" "" ""</v>
      </c>
      <c r="U61" s="9" t="str">
        <f ca="1">IFERROR(
  VLOOKUP(
    $H61,
    shortcut設定!$F:$J,
    MATCH(
      "ProgramsIndex",
      shortcut設定!$F$12:$J$12,
      0
    ),
    FALSE
  ),
  ""
)</f>
        <v>123</v>
      </c>
      <c r="V61" s="13" t="str">
        <f ca="1">IF(
  AND($A61&lt;&gt;"",$I61="○"),
  shortcut設定!$F$4&amp;"\"&amp;U61&amp;"_"&amp;H61,
  ""
)</f>
        <v>%USERPROFILE%\AppData\Roaming\Microsoft\Windows\Start Menu\Programs\123_Doc_Edit</v>
      </c>
      <c r="W61" s="13" t="str">
        <f>IF(
  AND($A61&lt;&gt;"",$J61&lt;&gt;"-",$J61&lt;&gt;""),
  (
    "mkdir """&amp;shortcut設定!$F$4&amp;"\"&amp;shortcut設定!$F$8&amp;""" &amp; "
  )&amp;(
    """"&amp;shortcut設定!$F$7&amp;""""&amp;
    " """&amp;$X61&amp;""""&amp;
    " """&amp;$C61&amp;""""&amp;
    IF($D61="-"," """""," """&amp;$D61&amp;"""")&amp;
    IF($E61="-"," """""," """&amp;$E61&amp;"""")
  ),
  ""
)</f>
        <v/>
      </c>
      <c r="X61" s="14" t="str">
        <f>IF(
  AND($A61&lt;&gt;"",$J61&lt;&gt;"-",$J61&lt;&gt;""),
  shortcut設定!$F$4&amp;"\"&amp;shortcut設定!$F$8&amp;"\"&amp;$J61&amp;"（"&amp;$B61&amp;"）.lnk",
  ""
)</f>
        <v/>
      </c>
      <c r="Y61" s="13" t="str">
        <f>IF(
  AND($A61&lt;&gt;"",$K61&lt;&gt;"-",$K61&lt;&gt;""),
  (
    "mkdir """&amp;shortcut設定!$F$4&amp;"\"&amp;shortcut設定!$F$9&amp;""" &amp; "
  )&amp;(
    """"&amp;shortcut設定!$F$7&amp;""""&amp;
    " """&amp;$Z61&amp;""""&amp;
    " """&amp;$C61&amp;""""&amp;
    IF($D61="-"," """""," """&amp;$D61&amp;"""")&amp;
    IF($E61="-"," """""," """&amp;$E61&amp;"""")&amp;
    IF($K61="-"," """""," """&amp;$K61&amp;"""")
  ),
  ""
)</f>
        <v/>
      </c>
      <c r="Z61" s="14" t="str">
        <f>IF(
  AND($A61&lt;&gt;"",$K61&lt;&gt;"-",$K61&lt;&gt;""),
  shortcut設定!$F$4&amp;"\"&amp;shortcut設定!$F$9&amp;"\"&amp;$A61&amp;"（"&amp;$B61&amp;"）.lnk",
  ""
)</f>
        <v/>
      </c>
      <c r="AA61" s="13" t="str">
        <f>IF(
  AND($A61&lt;&gt;"",$L61&lt;&gt;"-",$L61&lt;&gt;""),
  (
    """"&amp;shortcut設定!$F$7&amp;""""&amp;
    " """&amp;$AD61&amp;""""&amp;
    " """&amp;$C61&amp;""""&amp;
    IF($D61="-"," """""," """&amp;$D61&amp;"""")&amp;
    IF($E61="-"," """""," """&amp;$E61&amp;"""")
  ),
  ""
)</f>
        <v/>
      </c>
      <c r="AB61" s="9" t="str">
        <f ca="1">IFERROR(
  VLOOKUP(
    $H61,
    shortcut設定!$F:$J,
    MATCH(
      "ProgramsIndex",
      shortcut設定!$F$12:$J$12,
      0
    ),
    FALSE
  ),
  ""
)</f>
        <v>123</v>
      </c>
      <c r="AC61" s="20" t="str">
        <f t="shared" si="2"/>
        <v/>
      </c>
      <c r="AD61" s="13" t="str">
        <f>IF(
  AND($A61&lt;&gt;"",$L61="○"),
  shortcut設定!$F$5&amp;"\"&amp;AB61&amp;"_"&amp;A61&amp;"（"&amp;B61&amp;"）"&amp;AC61&amp;".lnk",
  ""
)</f>
        <v/>
      </c>
      <c r="AE61" s="13" t="str">
        <f>IF(
  AND($A61&lt;&gt;"",$N61="○"),
  (
    """"&amp;shortcut設定!$F$7&amp;""""&amp;
    " """&amp;$AF61&amp;""""&amp;
    " """&amp;$C61&amp;""""&amp;
    IF($D61="-"," """""," """&amp;$D61&amp;"""")&amp;
    IF($E61="-"," """""," """&amp;$E61&amp;"""")
  ),
  ""
)</f>
        <v/>
      </c>
      <c r="AF61" s="9" t="str">
        <f>IF(
  AND($A61&lt;&gt;"",$N61="○"),
  shortcut設定!$F$6&amp;"\"&amp;A61&amp;"（"&amp;B61&amp;"）.lnk",
  ""
)</f>
        <v/>
      </c>
      <c r="AG61" s="13" t="str">
        <f t="shared" si="3"/>
        <v/>
      </c>
      <c r="AH61" s="13" t="str">
        <f t="shared" si="4"/>
        <v/>
      </c>
      <c r="AI61" s="13" t="str">
        <f>IF(
  AND($A61&lt;&gt;"",$Q61&lt;&gt;"-",$Q61&lt;&gt;""),
  (
    """"&amp;shortcut設定!$F$7&amp;""""&amp;
    " """&amp;$Q61&amp;".lnk"""&amp;
    " """&amp;$C61&amp;""""&amp;
    IF($D61="-"," """""," """&amp;$D61&amp;"""")&amp;
    IF($E61="-"," """""," """&amp;$E61&amp;"""")
  ),
  ""
)</f>
        <v/>
      </c>
      <c r="AJ61" s="95" t="s">
        <v>183</v>
      </c>
    </row>
    <row r="62" spans="1:36">
      <c r="A62" s="9" t="s">
        <v>629</v>
      </c>
      <c r="B62" s="9" t="s">
        <v>784</v>
      </c>
      <c r="C62" s="9" t="s">
        <v>254</v>
      </c>
      <c r="D62" s="15" t="s">
        <v>40</v>
      </c>
      <c r="E62" s="26" t="s">
        <v>40</v>
      </c>
      <c r="F62" s="15" t="s">
        <v>175</v>
      </c>
      <c r="G62" s="15" t="s">
        <v>156</v>
      </c>
      <c r="H62" s="9" t="s">
        <v>81</v>
      </c>
      <c r="I62" s="15" t="s">
        <v>877</v>
      </c>
      <c r="J62" s="15" t="s">
        <v>66</v>
      </c>
      <c r="K62" s="15" t="s">
        <v>66</v>
      </c>
      <c r="L62" s="97" t="s">
        <v>66</v>
      </c>
      <c r="M62" s="98" t="s">
        <v>578</v>
      </c>
      <c r="N62" s="15" t="s">
        <v>66</v>
      </c>
      <c r="O62" s="26" t="s">
        <v>1323</v>
      </c>
      <c r="P62" s="164" t="s">
        <v>1323</v>
      </c>
      <c r="Q62" s="26" t="s">
        <v>980</v>
      </c>
      <c r="R62" s="9" t="str">
        <f t="shared" si="5"/>
        <v/>
      </c>
      <c r="S62" s="9" t="str">
        <f t="shared" si="6"/>
        <v/>
      </c>
      <c r="T62" s="13" t="str">
        <f ca="1">IF(
  AND($A62&lt;&gt;"",$I62="○"),
  (
    "mkdir """&amp;V62&amp;""" &amp; "
  )&amp;(
    """"&amp;shortcut設定!$F$7&amp;""""&amp;
    " """&amp;V62&amp;"\"&amp;$A62&amp;"（"&amp;$B62&amp;"）.lnk"""&amp;
    " """&amp;$C62&amp;""""&amp;
    IF($D62="-"," """""," """&amp;$D62&amp;"""")&amp;
    IF($E62="-"," """""," """&amp;$E62&amp;"""")
  ),
  ""
)</f>
        <v>mkdir "%USERPROFILE%\AppData\Roaming\Microsoft\Windows\Start Menu\Programs\153_Picture_Edit" &amp; "C:\codes\vbs\command\CreateShortcutFile.vbs" "%USERPROFILE%\AppData\Roaming\Microsoft\Windows\Start Menu\Programs\153_Picture_Edit\JpegCleaner（Exif情報削除）.lnk" "C:\prg_exe\JpegCleaner\JpegCleaner.exe" "" ""</v>
      </c>
      <c r="U62" s="9" t="str">
        <f ca="1">IFERROR(
  VLOOKUP(
    $H62,
    shortcut設定!$F:$J,
    MATCH(
      "ProgramsIndex",
      shortcut設定!$F$12:$J$12,
      0
    ),
    FALSE
  ),
  ""
)</f>
        <v>153</v>
      </c>
      <c r="V62" s="13" t="str">
        <f ca="1">IF(
  AND($A62&lt;&gt;"",$I62="○"),
  shortcut設定!$F$4&amp;"\"&amp;U62&amp;"_"&amp;H62,
  ""
)</f>
        <v>%USERPROFILE%\AppData\Roaming\Microsoft\Windows\Start Menu\Programs\153_Picture_Edit</v>
      </c>
      <c r="W62" s="13" t="str">
        <f>IF(
  AND($A62&lt;&gt;"",$J62&lt;&gt;"-",$J62&lt;&gt;""),
  (
    "mkdir """&amp;shortcut設定!$F$4&amp;"\"&amp;shortcut設定!$F$8&amp;""" &amp; "
  )&amp;(
    """"&amp;shortcut設定!$F$7&amp;""""&amp;
    " """&amp;$X62&amp;""""&amp;
    " """&amp;$C62&amp;""""&amp;
    IF($D62="-"," """""," """&amp;$D62&amp;"""")&amp;
    IF($E62="-"," """""," """&amp;$E62&amp;"""")
  ),
  ""
)</f>
        <v/>
      </c>
      <c r="X62" s="14" t="str">
        <f>IF(
  AND($A62&lt;&gt;"",$J62&lt;&gt;"-",$J62&lt;&gt;""),
  shortcut設定!$F$4&amp;"\"&amp;shortcut設定!$F$8&amp;"\"&amp;$J62&amp;"（"&amp;$B62&amp;"）.lnk",
  ""
)</f>
        <v/>
      </c>
      <c r="Y62" s="13" t="str">
        <f>IF(
  AND($A62&lt;&gt;"",$K62&lt;&gt;"-",$K62&lt;&gt;""),
  (
    "mkdir """&amp;shortcut設定!$F$4&amp;"\"&amp;shortcut設定!$F$9&amp;""" &amp; "
  )&amp;(
    """"&amp;shortcut設定!$F$7&amp;""""&amp;
    " """&amp;$Z62&amp;""""&amp;
    " """&amp;$C62&amp;""""&amp;
    IF($D62="-"," """""," """&amp;$D62&amp;"""")&amp;
    IF($E62="-"," """""," """&amp;$E62&amp;"""")&amp;
    IF($K62="-"," """""," """&amp;$K62&amp;"""")
  ),
  ""
)</f>
        <v/>
      </c>
      <c r="Z62" s="14" t="str">
        <f>IF(
  AND($A62&lt;&gt;"",$K62&lt;&gt;"-",$K62&lt;&gt;""),
  shortcut設定!$F$4&amp;"\"&amp;shortcut設定!$F$9&amp;"\"&amp;$A62&amp;"（"&amp;$B62&amp;"）.lnk",
  ""
)</f>
        <v/>
      </c>
      <c r="AA62" s="13" t="str">
        <f>IF(
  AND($A62&lt;&gt;"",$L62&lt;&gt;"-",$L62&lt;&gt;""),
  (
    """"&amp;shortcut設定!$F$7&amp;""""&amp;
    " """&amp;$AD62&amp;""""&amp;
    " """&amp;$C62&amp;""""&amp;
    IF($D62="-"," """""," """&amp;$D62&amp;"""")&amp;
    IF($E62="-"," """""," """&amp;$E62&amp;"""")
  ),
  ""
)</f>
        <v/>
      </c>
      <c r="AB62" s="9" t="str">
        <f ca="1">IFERROR(
  VLOOKUP(
    $H62,
    shortcut設定!$F:$J,
    MATCH(
      "ProgramsIndex",
      shortcut設定!$F$12:$J$12,
      0
    ),
    FALSE
  ),
  ""
)</f>
        <v>153</v>
      </c>
      <c r="AC62" s="20" t="str">
        <f t="shared" si="2"/>
        <v/>
      </c>
      <c r="AD62" s="13" t="str">
        <f>IF(
  AND($A62&lt;&gt;"",$L62="○"),
  shortcut設定!$F$5&amp;"\"&amp;AB62&amp;"_"&amp;A62&amp;"（"&amp;B62&amp;"）"&amp;AC62&amp;".lnk",
  ""
)</f>
        <v/>
      </c>
      <c r="AE62" s="13" t="str">
        <f>IF(
  AND($A62&lt;&gt;"",$N62="○"),
  (
    """"&amp;shortcut設定!$F$7&amp;""""&amp;
    " """&amp;$AF62&amp;""""&amp;
    " """&amp;$C62&amp;""""&amp;
    IF($D62="-"," """""," """&amp;$D62&amp;"""")&amp;
    IF($E62="-"," """""," """&amp;$E62&amp;"""")
  ),
  ""
)</f>
        <v/>
      </c>
      <c r="AF62" s="9" t="str">
        <f>IF(
  AND($A62&lt;&gt;"",$N62="○"),
  shortcut設定!$F$6&amp;"\"&amp;A62&amp;"（"&amp;B62&amp;"）.lnk",
  ""
)</f>
        <v/>
      </c>
      <c r="AG62" s="13" t="str">
        <f t="shared" si="3"/>
        <v/>
      </c>
      <c r="AH62" s="13" t="str">
        <f t="shared" si="4"/>
        <v/>
      </c>
      <c r="AI62" s="13" t="str">
        <f>IF(
  AND($A62&lt;&gt;"",$Q62&lt;&gt;"-",$Q62&lt;&gt;""),
  (
    """"&amp;shortcut設定!$F$7&amp;""""&amp;
    " """&amp;$Q62&amp;".lnk"""&amp;
    " """&amp;$C62&amp;""""&amp;
    IF($D62="-"," """""," """&amp;$D62&amp;"""")&amp;
    IF($E62="-"," """""," """&amp;$E62&amp;"""")
  ),
  ""
)</f>
        <v/>
      </c>
      <c r="AJ62" s="95" t="s">
        <v>183</v>
      </c>
    </row>
    <row r="63" spans="1:36">
      <c r="A63" s="9" t="s">
        <v>630</v>
      </c>
      <c r="B63" s="9" t="s">
        <v>785</v>
      </c>
      <c r="C63" s="9" t="s">
        <v>255</v>
      </c>
      <c r="D63" s="15" t="s">
        <v>40</v>
      </c>
      <c r="E63" s="26" t="s">
        <v>40</v>
      </c>
      <c r="F63" s="15" t="s">
        <v>175</v>
      </c>
      <c r="G63" s="15" t="s">
        <v>156</v>
      </c>
      <c r="H63" s="9" t="s">
        <v>69</v>
      </c>
      <c r="I63" s="15" t="s">
        <v>877</v>
      </c>
      <c r="J63" s="15" t="s">
        <v>66</v>
      </c>
      <c r="K63" s="15" t="s">
        <v>66</v>
      </c>
      <c r="L63" s="97" t="s">
        <v>66</v>
      </c>
      <c r="M63" s="98" t="s">
        <v>578</v>
      </c>
      <c r="N63" s="15" t="s">
        <v>66</v>
      </c>
      <c r="O63" s="26" t="s">
        <v>1323</v>
      </c>
      <c r="P63" s="164" t="s">
        <v>1323</v>
      </c>
      <c r="Q63" s="26" t="s">
        <v>980</v>
      </c>
      <c r="R63" s="9" t="str">
        <f t="shared" si="5"/>
        <v/>
      </c>
      <c r="S63" s="9" t="str">
        <f t="shared" si="6"/>
        <v/>
      </c>
      <c r="T63" s="13" t="str">
        <f ca="1">IF(
  AND($A63&lt;&gt;"",$I63="○"),
  (
    "mkdir """&amp;V63&amp;""" &amp; "
  )&amp;(
    """"&amp;shortcut設定!$F$7&amp;""""&amp;
    " """&amp;V63&amp;"\"&amp;$A63&amp;"（"&amp;$B63&amp;"）.lnk"""&amp;
    " """&amp;$C63&amp;""""&amp;
    IF($D63="-"," """""," """&amp;$D63&amp;"""")&amp;
    IF($E63="-"," """""," """&amp;$E63&amp;"""")
  ),
  ""
)</f>
        <v>mkdir "%USERPROFILE%\AppData\Roaming\Microsoft\Windows\Start Menu\Programs\121_Doc_Analyze" &amp; "C:\codes\vbs\command\CreateShortcutFile.vbs" "%USERPROFILE%\AppData\Roaming\Microsoft\Windows\Start Menu\Programs\121_Doc_Analyze\kazoechao（ソースコードメトリクス解析）.lnk" "C:\prg_exe\kazoechao\kazoeciao.exe" "" ""</v>
      </c>
      <c r="U63" s="9" t="str">
        <f ca="1">IFERROR(
  VLOOKUP(
    $H63,
    shortcut設定!$F:$J,
    MATCH(
      "ProgramsIndex",
      shortcut設定!$F$12:$J$12,
      0
    ),
    FALSE
  ),
  ""
)</f>
        <v>121</v>
      </c>
      <c r="V63" s="13" t="str">
        <f ca="1">IF(
  AND($A63&lt;&gt;"",$I63="○"),
  shortcut設定!$F$4&amp;"\"&amp;U63&amp;"_"&amp;H63,
  ""
)</f>
        <v>%USERPROFILE%\AppData\Roaming\Microsoft\Windows\Start Menu\Programs\121_Doc_Analyze</v>
      </c>
      <c r="W63" s="13" t="str">
        <f>IF(
  AND($A63&lt;&gt;"",$J63&lt;&gt;"-",$J63&lt;&gt;""),
  (
    "mkdir """&amp;shortcut設定!$F$4&amp;"\"&amp;shortcut設定!$F$8&amp;""" &amp; "
  )&amp;(
    """"&amp;shortcut設定!$F$7&amp;""""&amp;
    " """&amp;$X63&amp;""""&amp;
    " """&amp;$C63&amp;""""&amp;
    IF($D63="-"," """""," """&amp;$D63&amp;"""")&amp;
    IF($E63="-"," """""," """&amp;$E63&amp;"""")
  ),
  ""
)</f>
        <v/>
      </c>
      <c r="X63" s="14" t="str">
        <f>IF(
  AND($A63&lt;&gt;"",$J63&lt;&gt;"-",$J63&lt;&gt;""),
  shortcut設定!$F$4&amp;"\"&amp;shortcut設定!$F$8&amp;"\"&amp;$J63&amp;"（"&amp;$B63&amp;"）.lnk",
  ""
)</f>
        <v/>
      </c>
      <c r="Y63" s="13" t="str">
        <f>IF(
  AND($A63&lt;&gt;"",$K63&lt;&gt;"-",$K63&lt;&gt;""),
  (
    "mkdir """&amp;shortcut設定!$F$4&amp;"\"&amp;shortcut設定!$F$9&amp;""" &amp; "
  )&amp;(
    """"&amp;shortcut設定!$F$7&amp;""""&amp;
    " """&amp;$Z63&amp;""""&amp;
    " """&amp;$C63&amp;""""&amp;
    IF($D63="-"," """""," """&amp;$D63&amp;"""")&amp;
    IF($E63="-"," """""," """&amp;$E63&amp;"""")&amp;
    IF($K63="-"," """""," """&amp;$K63&amp;"""")
  ),
  ""
)</f>
        <v/>
      </c>
      <c r="Z63" s="14" t="str">
        <f>IF(
  AND($A63&lt;&gt;"",$K63&lt;&gt;"-",$K63&lt;&gt;""),
  shortcut設定!$F$4&amp;"\"&amp;shortcut設定!$F$9&amp;"\"&amp;$A63&amp;"（"&amp;$B63&amp;"）.lnk",
  ""
)</f>
        <v/>
      </c>
      <c r="AA63" s="13" t="str">
        <f>IF(
  AND($A63&lt;&gt;"",$L63&lt;&gt;"-",$L63&lt;&gt;""),
  (
    """"&amp;shortcut設定!$F$7&amp;""""&amp;
    " """&amp;$AD63&amp;""""&amp;
    " """&amp;$C63&amp;""""&amp;
    IF($D63="-"," """""," """&amp;$D63&amp;"""")&amp;
    IF($E63="-"," """""," """&amp;$E63&amp;"""")
  ),
  ""
)</f>
        <v/>
      </c>
      <c r="AB63" s="9" t="str">
        <f ca="1">IFERROR(
  VLOOKUP(
    $H63,
    shortcut設定!$F:$J,
    MATCH(
      "ProgramsIndex",
      shortcut設定!$F$12:$J$12,
      0
    ),
    FALSE
  ),
  ""
)</f>
        <v>121</v>
      </c>
      <c r="AC63" s="20" t="str">
        <f t="shared" si="2"/>
        <v/>
      </c>
      <c r="AD63" s="13" t="str">
        <f>IF(
  AND($A63&lt;&gt;"",$L63="○"),
  shortcut設定!$F$5&amp;"\"&amp;AB63&amp;"_"&amp;A63&amp;"（"&amp;B63&amp;"）"&amp;AC63&amp;".lnk",
  ""
)</f>
        <v/>
      </c>
      <c r="AE63" s="13" t="str">
        <f>IF(
  AND($A63&lt;&gt;"",$N63="○"),
  (
    """"&amp;shortcut設定!$F$7&amp;""""&amp;
    " """&amp;$AF63&amp;""""&amp;
    " """&amp;$C63&amp;""""&amp;
    IF($D63="-"," """""," """&amp;$D63&amp;"""")&amp;
    IF($E63="-"," """""," """&amp;$E63&amp;"""")
  ),
  ""
)</f>
        <v/>
      </c>
      <c r="AF63" s="9" t="str">
        <f>IF(
  AND($A63&lt;&gt;"",$N63="○"),
  shortcut設定!$F$6&amp;"\"&amp;A63&amp;"（"&amp;B63&amp;"）.lnk",
  ""
)</f>
        <v/>
      </c>
      <c r="AG63" s="13" t="str">
        <f t="shared" si="3"/>
        <v/>
      </c>
      <c r="AH63" s="13" t="str">
        <f t="shared" si="4"/>
        <v/>
      </c>
      <c r="AI63" s="13" t="str">
        <f>IF(
  AND($A63&lt;&gt;"",$Q63&lt;&gt;"-",$Q63&lt;&gt;""),
  (
    """"&amp;shortcut設定!$F$7&amp;""""&amp;
    " """&amp;$Q63&amp;".lnk"""&amp;
    " """&amp;$C63&amp;""""&amp;
    IF($D63="-"," """""," """&amp;$D63&amp;"""")&amp;
    IF($E63="-"," """""," """&amp;$E63&amp;"""")
  ),
  ""
)</f>
        <v/>
      </c>
      <c r="AJ63" s="95" t="s">
        <v>183</v>
      </c>
    </row>
    <row r="64" spans="1:36">
      <c r="A64" s="9" t="s">
        <v>631</v>
      </c>
      <c r="B64" s="9" t="s">
        <v>786</v>
      </c>
      <c r="C64" s="9" t="s">
        <v>256</v>
      </c>
      <c r="D64" s="15" t="s">
        <v>40</v>
      </c>
      <c r="E64" s="26" t="s">
        <v>40</v>
      </c>
      <c r="F64" s="15" t="s">
        <v>175</v>
      </c>
      <c r="G64" s="15" t="s">
        <v>156</v>
      </c>
      <c r="H64" s="9" t="s">
        <v>70</v>
      </c>
      <c r="I64" s="15" t="s">
        <v>877</v>
      </c>
      <c r="J64" s="15" t="s">
        <v>66</v>
      </c>
      <c r="K64" s="15" t="s">
        <v>66</v>
      </c>
      <c r="L64" s="97" t="s">
        <v>66</v>
      </c>
      <c r="M64" s="98" t="s">
        <v>578</v>
      </c>
      <c r="N64" s="15" t="s">
        <v>877</v>
      </c>
      <c r="O64" s="26" t="s">
        <v>1323</v>
      </c>
      <c r="P64" s="164" t="s">
        <v>1323</v>
      </c>
      <c r="Q64" s="26" t="s">
        <v>980</v>
      </c>
      <c r="R64" s="9" t="str">
        <f t="shared" si="5"/>
        <v/>
      </c>
      <c r="S64" s="9" t="str">
        <f t="shared" si="6"/>
        <v/>
      </c>
      <c r="T64" s="13" t="str">
        <f ca="1">IF(
  AND($A64&lt;&gt;"",$I64="○"),
  (
    "mkdir """&amp;V64&amp;""" &amp; "
  )&amp;(
    """"&amp;shortcut設定!$F$7&amp;""""&amp;
    " """&amp;V64&amp;"\"&amp;$A64&amp;"（"&amp;$B64&amp;"）.lnk"""&amp;
    " """&amp;$C64&amp;""""&amp;
    IF($D64="-"," """""," """&amp;$D64&amp;"""")&amp;
    IF($E64="-"," """""," """&amp;$E64&amp;"""")
  ),
  ""
)</f>
        <v>mkdir "%USERPROFILE%\AppData\Roaming\Microsoft\Windows\Start Menu\Programs\172_Utility_Other" &amp; "C:\codes\vbs\command\CreateShortcutFile.vbs" "%USERPROFILE%\AppData\Roaming\Microsoft\Windows\Start Menu\Programs\172_Utility_Other\KeePass（パスワード管理）.lnk" "C:\prg_exe\KeePass\KeePass.exe" "" ""</v>
      </c>
      <c r="U64" s="9" t="str">
        <f ca="1">IFERROR(
  VLOOKUP(
    $H64,
    shortcut設定!$F:$J,
    MATCH(
      "ProgramsIndex",
      shortcut設定!$F$12:$J$12,
      0
    ),
    FALSE
  ),
  ""
)</f>
        <v>172</v>
      </c>
      <c r="V64" s="13" t="str">
        <f ca="1">IF(
  AND($A64&lt;&gt;"",$I64="○"),
  shortcut設定!$F$4&amp;"\"&amp;U64&amp;"_"&amp;H64,
  ""
)</f>
        <v>%USERPROFILE%\AppData\Roaming\Microsoft\Windows\Start Menu\Programs\172_Utility_Other</v>
      </c>
      <c r="W64" s="13" t="str">
        <f>IF(
  AND($A64&lt;&gt;"",$J64&lt;&gt;"-",$J64&lt;&gt;""),
  (
    "mkdir """&amp;shortcut設定!$F$4&amp;"\"&amp;shortcut設定!$F$8&amp;""" &amp; "
  )&amp;(
    """"&amp;shortcut設定!$F$7&amp;""""&amp;
    " """&amp;$X64&amp;""""&amp;
    " """&amp;$C64&amp;""""&amp;
    IF($D64="-"," """""," """&amp;$D64&amp;"""")&amp;
    IF($E64="-"," """""," """&amp;$E64&amp;"""")
  ),
  ""
)</f>
        <v/>
      </c>
      <c r="X64" s="14" t="str">
        <f>IF(
  AND($A64&lt;&gt;"",$J64&lt;&gt;"-",$J64&lt;&gt;""),
  shortcut設定!$F$4&amp;"\"&amp;shortcut設定!$F$8&amp;"\"&amp;$J64&amp;"（"&amp;$B64&amp;"）.lnk",
  ""
)</f>
        <v/>
      </c>
      <c r="Y64" s="13" t="str">
        <f>IF(
  AND($A64&lt;&gt;"",$K64&lt;&gt;"-",$K64&lt;&gt;""),
  (
    "mkdir """&amp;shortcut設定!$F$4&amp;"\"&amp;shortcut設定!$F$9&amp;""" &amp; "
  )&amp;(
    """"&amp;shortcut設定!$F$7&amp;""""&amp;
    " """&amp;$Z64&amp;""""&amp;
    " """&amp;$C64&amp;""""&amp;
    IF($D64="-"," """""," """&amp;$D64&amp;"""")&amp;
    IF($E64="-"," """""," """&amp;$E64&amp;"""")&amp;
    IF($K64="-"," """""," """&amp;$K64&amp;"""")
  ),
  ""
)</f>
        <v/>
      </c>
      <c r="Z64" s="14" t="str">
        <f>IF(
  AND($A64&lt;&gt;"",$K64&lt;&gt;"-",$K64&lt;&gt;""),
  shortcut設定!$F$4&amp;"\"&amp;shortcut設定!$F$9&amp;"\"&amp;$A64&amp;"（"&amp;$B64&amp;"）.lnk",
  ""
)</f>
        <v/>
      </c>
      <c r="AA64" s="13" t="str">
        <f>IF(
  AND($A64&lt;&gt;"",$L64&lt;&gt;"-",$L64&lt;&gt;""),
  (
    """"&amp;shortcut設定!$F$7&amp;""""&amp;
    " """&amp;$AD64&amp;""""&amp;
    " """&amp;$C64&amp;""""&amp;
    IF($D64="-"," """""," """&amp;$D64&amp;"""")&amp;
    IF($E64="-"," """""," """&amp;$E64&amp;"""")
  ),
  ""
)</f>
        <v/>
      </c>
      <c r="AB64" s="9" t="str">
        <f ca="1">IFERROR(
  VLOOKUP(
    $H64,
    shortcut設定!$F:$J,
    MATCH(
      "ProgramsIndex",
      shortcut設定!$F$12:$J$12,
      0
    ),
    FALSE
  ),
  ""
)</f>
        <v>172</v>
      </c>
      <c r="AC64" s="20" t="str">
        <f t="shared" si="2"/>
        <v/>
      </c>
      <c r="AD64" s="13" t="str">
        <f>IF(
  AND($A64&lt;&gt;"",$L64="○"),
  shortcut設定!$F$5&amp;"\"&amp;AB64&amp;"_"&amp;A64&amp;"（"&amp;B64&amp;"）"&amp;AC64&amp;".lnk",
  ""
)</f>
        <v/>
      </c>
      <c r="AE64" s="13" t="str">
        <f>IF(
  AND($A64&lt;&gt;"",$N64="○"),
  (
    """"&amp;shortcut設定!$F$7&amp;""""&amp;
    " """&amp;$AF64&amp;""""&amp;
    " """&amp;$C64&amp;""""&amp;
    IF($D64="-"," """""," """&amp;$D64&amp;"""")&amp;
    IF($E64="-"," """""," """&amp;$E64&amp;"""")
  ),
  ""
)</f>
        <v>"C:\codes\vbs\command\CreateShortcutFile.vbs" "%USERPROFILE%\AppData\Roaming\Microsoft\Windows\Start Menu\Programs\Startup\KeePass（パスワード管理）.lnk" "C:\prg_exe\KeePass\KeePass.exe" "" ""</v>
      </c>
      <c r="AF64" s="9" t="str">
        <f>IF(
  AND($A64&lt;&gt;"",$N64="○"),
  shortcut設定!$F$6&amp;"\"&amp;A64&amp;"（"&amp;B64&amp;"）.lnk",
  ""
)</f>
        <v>%USERPROFILE%\AppData\Roaming\Microsoft\Windows\Start Menu\Programs\Startup\KeePass（パスワード管理）.lnk</v>
      </c>
      <c r="AG64" s="13" t="str">
        <f t="shared" si="3"/>
        <v/>
      </c>
      <c r="AH64" s="13" t="str">
        <f t="shared" si="4"/>
        <v/>
      </c>
      <c r="AI64" s="13" t="str">
        <f>IF(
  AND($A64&lt;&gt;"",$Q64&lt;&gt;"-",$Q64&lt;&gt;""),
  (
    """"&amp;shortcut設定!$F$7&amp;""""&amp;
    " """&amp;$Q64&amp;".lnk"""&amp;
    " """&amp;$C64&amp;""""&amp;
    IF($D64="-"," """""," """&amp;$D64&amp;"""")&amp;
    IF($E64="-"," """""," """&amp;$E64&amp;"""")
  ),
  ""
)</f>
        <v/>
      </c>
      <c r="AJ64" s="95" t="s">
        <v>183</v>
      </c>
    </row>
    <row r="65" spans="1:36">
      <c r="A65" s="9" t="s">
        <v>632</v>
      </c>
      <c r="B65" s="9" t="s">
        <v>787</v>
      </c>
      <c r="C65" s="9" t="s">
        <v>257</v>
      </c>
      <c r="D65" s="15" t="s">
        <v>40</v>
      </c>
      <c r="E65" s="26" t="s">
        <v>40</v>
      </c>
      <c r="F65" s="15" t="s">
        <v>175</v>
      </c>
      <c r="G65" s="15" t="s">
        <v>156</v>
      </c>
      <c r="H65" s="9" t="s">
        <v>65</v>
      </c>
      <c r="I65" s="15" t="s">
        <v>877</v>
      </c>
      <c r="J65" s="15" t="s">
        <v>66</v>
      </c>
      <c r="K65" s="15" t="s">
        <v>66</v>
      </c>
      <c r="L65" s="97" t="s">
        <v>66</v>
      </c>
      <c r="M65" s="98" t="s">
        <v>578</v>
      </c>
      <c r="N65" s="15" t="s">
        <v>66</v>
      </c>
      <c r="O65" s="26" t="s">
        <v>1323</v>
      </c>
      <c r="P65" s="164" t="s">
        <v>1323</v>
      </c>
      <c r="Q65" s="26" t="s">
        <v>980</v>
      </c>
      <c r="R65" s="9" t="str">
        <f t="shared" si="5"/>
        <v/>
      </c>
      <c r="S65" s="9" t="str">
        <f t="shared" si="6"/>
        <v/>
      </c>
      <c r="T65" s="13" t="str">
        <f ca="1">IF(
  AND($A65&lt;&gt;"",$I65="○"),
  (
    "mkdir """&amp;V65&amp;""" &amp; "
  )&amp;(
    """"&amp;shortcut設定!$F$7&amp;""""&amp;
    " """&amp;V65&amp;"\"&amp;$A65&amp;"（"&amp;$B65&amp;"）.lnk"""&amp;
    " """&amp;$C65&amp;""""&amp;
    IF($D65="-"," """""," """&amp;$D65&amp;"""")&amp;
    IF($E65="-"," """""," """&amp;$E65&amp;"""")
  ),
  ""
)</f>
        <v>mkdir "%USERPROFILE%\AppData\Roaming\Microsoft\Windows\Start Menu\Programs\113_Common_Edit" &amp; "C:\codes\vbs\command\CreateShortcutFile.vbs" "%USERPROFILE%\AppData\Roaming\Microsoft\Windows\Start Menu\Programs\113_Common_Edit\KickassUndelete（データ復元）.lnk" "C:\prg_exe\KickassUndelete\KickassUndelete_1.5.5.exe" "" ""</v>
      </c>
      <c r="U65" s="9" t="str">
        <f ca="1">IFERROR(
  VLOOKUP(
    $H65,
    shortcut設定!$F:$J,
    MATCH(
      "ProgramsIndex",
      shortcut設定!$F$12:$J$12,
      0
    ),
    FALSE
  ),
  ""
)</f>
        <v>113</v>
      </c>
      <c r="V65" s="13" t="str">
        <f ca="1">IF(
  AND($A65&lt;&gt;"",$I65="○"),
  shortcut設定!$F$4&amp;"\"&amp;U65&amp;"_"&amp;H65,
  ""
)</f>
        <v>%USERPROFILE%\AppData\Roaming\Microsoft\Windows\Start Menu\Programs\113_Common_Edit</v>
      </c>
      <c r="W65" s="13" t="str">
        <f>IF(
  AND($A65&lt;&gt;"",$J65&lt;&gt;"-",$J65&lt;&gt;""),
  (
    "mkdir """&amp;shortcut設定!$F$4&amp;"\"&amp;shortcut設定!$F$8&amp;""" &amp; "
  )&amp;(
    """"&amp;shortcut設定!$F$7&amp;""""&amp;
    " """&amp;$X65&amp;""""&amp;
    " """&amp;$C65&amp;""""&amp;
    IF($D65="-"," """""," """&amp;$D65&amp;"""")&amp;
    IF($E65="-"," """""," """&amp;$E65&amp;"""")
  ),
  ""
)</f>
        <v/>
      </c>
      <c r="X65" s="14" t="str">
        <f>IF(
  AND($A65&lt;&gt;"",$J65&lt;&gt;"-",$J65&lt;&gt;""),
  shortcut設定!$F$4&amp;"\"&amp;shortcut設定!$F$8&amp;"\"&amp;$J65&amp;"（"&amp;$B65&amp;"）.lnk",
  ""
)</f>
        <v/>
      </c>
      <c r="Y65" s="13" t="str">
        <f>IF(
  AND($A65&lt;&gt;"",$K65&lt;&gt;"-",$K65&lt;&gt;""),
  (
    "mkdir """&amp;shortcut設定!$F$4&amp;"\"&amp;shortcut設定!$F$9&amp;""" &amp; "
  )&amp;(
    """"&amp;shortcut設定!$F$7&amp;""""&amp;
    " """&amp;$Z65&amp;""""&amp;
    " """&amp;$C65&amp;""""&amp;
    IF($D65="-"," """""," """&amp;$D65&amp;"""")&amp;
    IF($E65="-"," """""," """&amp;$E65&amp;"""")&amp;
    IF($K65="-"," """""," """&amp;$K65&amp;"""")
  ),
  ""
)</f>
        <v/>
      </c>
      <c r="Z65" s="14" t="str">
        <f>IF(
  AND($A65&lt;&gt;"",$K65&lt;&gt;"-",$K65&lt;&gt;""),
  shortcut設定!$F$4&amp;"\"&amp;shortcut設定!$F$9&amp;"\"&amp;$A65&amp;"（"&amp;$B65&amp;"）.lnk",
  ""
)</f>
        <v/>
      </c>
      <c r="AA65" s="13" t="str">
        <f>IF(
  AND($A65&lt;&gt;"",$L65&lt;&gt;"-",$L65&lt;&gt;""),
  (
    """"&amp;shortcut設定!$F$7&amp;""""&amp;
    " """&amp;$AD65&amp;""""&amp;
    " """&amp;$C65&amp;""""&amp;
    IF($D65="-"," """""," """&amp;$D65&amp;"""")&amp;
    IF($E65="-"," """""," """&amp;$E65&amp;"""")
  ),
  ""
)</f>
        <v/>
      </c>
      <c r="AB65" s="9" t="str">
        <f ca="1">IFERROR(
  VLOOKUP(
    $H65,
    shortcut設定!$F:$J,
    MATCH(
      "ProgramsIndex",
      shortcut設定!$F$12:$J$12,
      0
    ),
    FALSE
  ),
  ""
)</f>
        <v>113</v>
      </c>
      <c r="AC65" s="20" t="str">
        <f t="shared" si="2"/>
        <v/>
      </c>
      <c r="AD65" s="13" t="str">
        <f>IF(
  AND($A65&lt;&gt;"",$L65="○"),
  shortcut設定!$F$5&amp;"\"&amp;AB65&amp;"_"&amp;A65&amp;"（"&amp;B65&amp;"）"&amp;AC65&amp;".lnk",
  ""
)</f>
        <v/>
      </c>
      <c r="AE65" s="13" t="str">
        <f>IF(
  AND($A65&lt;&gt;"",$N65="○"),
  (
    """"&amp;shortcut設定!$F$7&amp;""""&amp;
    " """&amp;$AF65&amp;""""&amp;
    " """&amp;$C65&amp;""""&amp;
    IF($D65="-"," """""," """&amp;$D65&amp;"""")&amp;
    IF($E65="-"," """""," """&amp;$E65&amp;"""")
  ),
  ""
)</f>
        <v/>
      </c>
      <c r="AF65" s="9" t="str">
        <f>IF(
  AND($A65&lt;&gt;"",$N65="○"),
  shortcut設定!$F$6&amp;"\"&amp;A65&amp;"（"&amp;B65&amp;"）.lnk",
  ""
)</f>
        <v/>
      </c>
      <c r="AG65" s="13" t="str">
        <f t="shared" si="3"/>
        <v/>
      </c>
      <c r="AH65" s="13" t="str">
        <f t="shared" si="4"/>
        <v/>
      </c>
      <c r="AI65" s="13" t="str">
        <f>IF(
  AND($A65&lt;&gt;"",$Q65&lt;&gt;"-",$Q65&lt;&gt;""),
  (
    """"&amp;shortcut設定!$F$7&amp;""""&amp;
    " """&amp;$Q65&amp;".lnk"""&amp;
    " """&amp;$C65&amp;""""&amp;
    IF($D65="-"," """""," """&amp;$D65&amp;"""")&amp;
    IF($E65="-"," """""," """&amp;$E65&amp;"""")
  ),
  ""
)</f>
        <v/>
      </c>
      <c r="AJ65" s="95" t="s">
        <v>183</v>
      </c>
    </row>
    <row r="66" spans="1:36">
      <c r="A66" s="9" t="s">
        <v>633</v>
      </c>
      <c r="B66" s="9" t="s">
        <v>788</v>
      </c>
      <c r="C66" s="9" t="s">
        <v>258</v>
      </c>
      <c r="D66" s="15" t="s">
        <v>40</v>
      </c>
      <c r="E66" s="26" t="s">
        <v>40</v>
      </c>
      <c r="F66" s="15" t="s">
        <v>175</v>
      </c>
      <c r="G66" s="15" t="s">
        <v>156</v>
      </c>
      <c r="H66" s="9" t="s">
        <v>70</v>
      </c>
      <c r="I66" s="15" t="s">
        <v>877</v>
      </c>
      <c r="J66" s="15" t="s">
        <v>66</v>
      </c>
      <c r="K66" s="15" t="s">
        <v>66</v>
      </c>
      <c r="L66" s="97" t="s">
        <v>66</v>
      </c>
      <c r="M66" s="98" t="s">
        <v>578</v>
      </c>
      <c r="N66" s="15" t="s">
        <v>66</v>
      </c>
      <c r="O66" s="26" t="s">
        <v>1323</v>
      </c>
      <c r="P66" s="164" t="s">
        <v>1323</v>
      </c>
      <c r="Q66" s="26" t="s">
        <v>980</v>
      </c>
      <c r="R66" s="9" t="str">
        <f t="shared" si="5"/>
        <v/>
      </c>
      <c r="S66" s="9" t="str">
        <f t="shared" si="6"/>
        <v/>
      </c>
      <c r="T66" s="13" t="str">
        <f ca="1">IF(
  AND($A66&lt;&gt;"",$I66="○"),
  (
    "mkdir """&amp;V66&amp;""" &amp; "
  )&amp;(
    """"&amp;shortcut設定!$F$7&amp;""""&amp;
    " """&amp;V66&amp;"\"&amp;$A66&amp;"（"&amp;$B66&amp;"）.lnk"""&amp;
    " """&amp;$C66&amp;""""&amp;
    IF($D66="-"," """""," """&amp;$D66&amp;"""")&amp;
    IF($E66="-"," """""," """&amp;$E66&amp;"""")
  ),
  ""
)</f>
        <v>mkdir "%USERPROFILE%\AppData\Roaming\Microsoft\Windows\Start Menu\Programs\172_Utility_Other" &amp; "C:\codes\vbs\command\CreateShortcutFile.vbs" "%USERPROFILE%\AppData\Roaming\Microsoft\Windows\Start Menu\Programs\172_Utility_Other\LagMirror（ミラー）.lnk" "C:\prg_exe\LagMirror\LagMirror.exe" "" ""</v>
      </c>
      <c r="U66" s="9" t="str">
        <f ca="1">IFERROR(
  VLOOKUP(
    $H66,
    shortcut設定!$F:$J,
    MATCH(
      "ProgramsIndex",
      shortcut設定!$F$12:$J$12,
      0
    ),
    FALSE
  ),
  ""
)</f>
        <v>172</v>
      </c>
      <c r="V66" s="13" t="str">
        <f ca="1">IF(
  AND($A66&lt;&gt;"",$I66="○"),
  shortcut設定!$F$4&amp;"\"&amp;U66&amp;"_"&amp;H66,
  ""
)</f>
        <v>%USERPROFILE%\AppData\Roaming\Microsoft\Windows\Start Menu\Programs\172_Utility_Other</v>
      </c>
      <c r="W66" s="13" t="str">
        <f>IF(
  AND($A66&lt;&gt;"",$J66&lt;&gt;"-",$J66&lt;&gt;""),
  (
    "mkdir """&amp;shortcut設定!$F$4&amp;"\"&amp;shortcut設定!$F$8&amp;""" &amp; "
  )&amp;(
    """"&amp;shortcut設定!$F$7&amp;""""&amp;
    " """&amp;$X66&amp;""""&amp;
    " """&amp;$C66&amp;""""&amp;
    IF($D66="-"," """""," """&amp;$D66&amp;"""")&amp;
    IF($E66="-"," """""," """&amp;$E66&amp;"""")
  ),
  ""
)</f>
        <v/>
      </c>
      <c r="X66" s="14" t="str">
        <f>IF(
  AND($A66&lt;&gt;"",$J66&lt;&gt;"-",$J66&lt;&gt;""),
  shortcut設定!$F$4&amp;"\"&amp;shortcut設定!$F$8&amp;"\"&amp;$J66&amp;"（"&amp;$B66&amp;"）.lnk",
  ""
)</f>
        <v/>
      </c>
      <c r="Y66" s="13" t="str">
        <f>IF(
  AND($A66&lt;&gt;"",$K66&lt;&gt;"-",$K66&lt;&gt;""),
  (
    "mkdir """&amp;shortcut設定!$F$4&amp;"\"&amp;shortcut設定!$F$9&amp;""" &amp; "
  )&amp;(
    """"&amp;shortcut設定!$F$7&amp;""""&amp;
    " """&amp;$Z66&amp;""""&amp;
    " """&amp;$C66&amp;""""&amp;
    IF($D66="-"," """""," """&amp;$D66&amp;"""")&amp;
    IF($E66="-"," """""," """&amp;$E66&amp;"""")&amp;
    IF($K66="-"," """""," """&amp;$K66&amp;"""")
  ),
  ""
)</f>
        <v/>
      </c>
      <c r="Z66" s="14" t="str">
        <f>IF(
  AND($A66&lt;&gt;"",$K66&lt;&gt;"-",$K66&lt;&gt;""),
  shortcut設定!$F$4&amp;"\"&amp;shortcut設定!$F$9&amp;"\"&amp;$A66&amp;"（"&amp;$B66&amp;"）.lnk",
  ""
)</f>
        <v/>
      </c>
      <c r="AA66" s="13" t="str">
        <f>IF(
  AND($A66&lt;&gt;"",$L66&lt;&gt;"-",$L66&lt;&gt;""),
  (
    """"&amp;shortcut設定!$F$7&amp;""""&amp;
    " """&amp;$AD66&amp;""""&amp;
    " """&amp;$C66&amp;""""&amp;
    IF($D66="-"," """""," """&amp;$D66&amp;"""")&amp;
    IF($E66="-"," """""," """&amp;$E66&amp;"""")
  ),
  ""
)</f>
        <v/>
      </c>
      <c r="AB66" s="9" t="str">
        <f ca="1">IFERROR(
  VLOOKUP(
    $H66,
    shortcut設定!$F:$J,
    MATCH(
      "ProgramsIndex",
      shortcut設定!$F$12:$J$12,
      0
    ),
    FALSE
  ),
  ""
)</f>
        <v>172</v>
      </c>
      <c r="AC66" s="20" t="str">
        <f t="shared" si="2"/>
        <v/>
      </c>
      <c r="AD66" s="13" t="str">
        <f>IF(
  AND($A66&lt;&gt;"",$L66="○"),
  shortcut設定!$F$5&amp;"\"&amp;AB66&amp;"_"&amp;A66&amp;"（"&amp;B66&amp;"）"&amp;AC66&amp;".lnk",
  ""
)</f>
        <v/>
      </c>
      <c r="AE66" s="13" t="str">
        <f>IF(
  AND($A66&lt;&gt;"",$N66="○"),
  (
    """"&amp;shortcut設定!$F$7&amp;""""&amp;
    " """&amp;$AF66&amp;""""&amp;
    " """&amp;$C66&amp;""""&amp;
    IF($D66="-"," """""," """&amp;$D66&amp;"""")&amp;
    IF($E66="-"," """""," """&amp;$E66&amp;"""")
  ),
  ""
)</f>
        <v/>
      </c>
      <c r="AF66" s="9" t="str">
        <f>IF(
  AND($A66&lt;&gt;"",$N66="○"),
  shortcut設定!$F$6&amp;"\"&amp;A66&amp;"（"&amp;B66&amp;"）.lnk",
  ""
)</f>
        <v/>
      </c>
      <c r="AG66" s="13" t="str">
        <f t="shared" si="3"/>
        <v/>
      </c>
      <c r="AH66" s="13" t="str">
        <f t="shared" si="4"/>
        <v/>
      </c>
      <c r="AI66" s="13" t="str">
        <f>IF(
  AND($A66&lt;&gt;"",$Q66&lt;&gt;"-",$Q66&lt;&gt;""),
  (
    """"&amp;shortcut設定!$F$7&amp;""""&amp;
    " """&amp;$Q66&amp;".lnk"""&amp;
    " """&amp;$C66&amp;""""&amp;
    IF($D66="-"," """""," """&amp;$D66&amp;"""")&amp;
    IF($E66="-"," """""," """&amp;$E66&amp;"""")
  ),
  ""
)</f>
        <v/>
      </c>
      <c r="AJ66" s="95" t="s">
        <v>183</v>
      </c>
    </row>
    <row r="67" spans="1:36">
      <c r="A67" s="81" t="s">
        <v>634</v>
      </c>
      <c r="B67" s="81" t="s">
        <v>789</v>
      </c>
      <c r="C67" s="9" t="s">
        <v>259</v>
      </c>
      <c r="D67" s="15" t="s">
        <v>40</v>
      </c>
      <c r="E67" s="26" t="s">
        <v>40</v>
      </c>
      <c r="F67" s="15" t="s">
        <v>175</v>
      </c>
      <c r="G67" s="15" t="s">
        <v>156</v>
      </c>
      <c r="H67" s="9" t="s">
        <v>84</v>
      </c>
      <c r="I67" s="15" t="s">
        <v>877</v>
      </c>
      <c r="J67" s="15" t="s">
        <v>66</v>
      </c>
      <c r="K67" s="15" t="s">
        <v>66</v>
      </c>
      <c r="L67" s="97" t="s">
        <v>66</v>
      </c>
      <c r="M67" s="98" t="s">
        <v>578</v>
      </c>
      <c r="N67" s="15" t="s">
        <v>66</v>
      </c>
      <c r="O67" s="26" t="s">
        <v>1323</v>
      </c>
      <c r="P67" s="164" t="s">
        <v>1323</v>
      </c>
      <c r="Q67" s="26" t="s">
        <v>980</v>
      </c>
      <c r="R67" s="9" t="str">
        <f t="shared" si="5"/>
        <v/>
      </c>
      <c r="S67" s="9" t="str">
        <f t="shared" si="6"/>
        <v/>
      </c>
      <c r="T67" s="13" t="str">
        <f ca="1">IF(
  AND($A67&lt;&gt;"",$I67="○"),
  (
    "mkdir """&amp;V67&amp;""" &amp; "
  )&amp;(
    """"&amp;shortcut設定!$F$7&amp;""""&amp;
    " """&amp;V67&amp;"\"&amp;$A67&amp;"（"&amp;$B67&amp;"）.lnk"""&amp;
    " """&amp;$C67&amp;""""&amp;
    IF($D67="-"," """""," """&amp;$D67&amp;"""")&amp;
    IF($E67="-"," """""," """&amp;$E67&amp;"""")
  ),
  ""
)</f>
        <v>mkdir "%USERPROFILE%\AppData\Roaming\Microsoft\Windows\Start Menu\Programs\143_Movie_Edit" &amp; "C:\codes\vbs\command\CreateShortcutFile.vbs" "%USERPROFILE%\AppData\Roaming\Microsoft\Windows\Start Menu\Programs\143_Movie_Edit\Lame（MP3変換）.lnk" "C:\prg_exe\Lame\lame.exe" "" ""</v>
      </c>
      <c r="U67" s="9" t="str">
        <f ca="1">IFERROR(
  VLOOKUP(
    $H67,
    shortcut設定!$F:$J,
    MATCH(
      "ProgramsIndex",
      shortcut設定!$F$12:$J$12,
      0
    ),
    FALSE
  ),
  ""
)</f>
        <v>143</v>
      </c>
      <c r="V67" s="13" t="str">
        <f ca="1">IF(
  AND($A67&lt;&gt;"",$I67="○"),
  shortcut設定!$F$4&amp;"\"&amp;U67&amp;"_"&amp;H67,
  ""
)</f>
        <v>%USERPROFILE%\AppData\Roaming\Microsoft\Windows\Start Menu\Programs\143_Movie_Edit</v>
      </c>
      <c r="W67" s="13" t="str">
        <f>IF(
  AND($A67&lt;&gt;"",$J67&lt;&gt;"-",$J67&lt;&gt;""),
  (
    "mkdir """&amp;shortcut設定!$F$4&amp;"\"&amp;shortcut設定!$F$8&amp;""" &amp; "
  )&amp;(
    """"&amp;shortcut設定!$F$7&amp;""""&amp;
    " """&amp;$X67&amp;""""&amp;
    " """&amp;$C67&amp;""""&amp;
    IF($D67="-"," """""," """&amp;$D67&amp;"""")&amp;
    IF($E67="-"," """""," """&amp;$E67&amp;"""")
  ),
  ""
)</f>
        <v/>
      </c>
      <c r="X67" s="14" t="str">
        <f>IF(
  AND($A67&lt;&gt;"",$J67&lt;&gt;"-",$J67&lt;&gt;""),
  shortcut設定!$F$4&amp;"\"&amp;shortcut設定!$F$8&amp;"\"&amp;$J67&amp;"（"&amp;$B67&amp;"）.lnk",
  ""
)</f>
        <v/>
      </c>
      <c r="Y67" s="13" t="str">
        <f>IF(
  AND($A67&lt;&gt;"",$K67&lt;&gt;"-",$K67&lt;&gt;""),
  (
    "mkdir """&amp;shortcut設定!$F$4&amp;"\"&amp;shortcut設定!$F$9&amp;""" &amp; "
  )&amp;(
    """"&amp;shortcut設定!$F$7&amp;""""&amp;
    " """&amp;$Z67&amp;""""&amp;
    " """&amp;$C67&amp;""""&amp;
    IF($D67="-"," """""," """&amp;$D67&amp;"""")&amp;
    IF($E67="-"," """""," """&amp;$E67&amp;"""")&amp;
    IF($K67="-"," """""," """&amp;$K67&amp;"""")
  ),
  ""
)</f>
        <v/>
      </c>
      <c r="Z67" s="14" t="str">
        <f>IF(
  AND($A67&lt;&gt;"",$K67&lt;&gt;"-",$K67&lt;&gt;""),
  shortcut設定!$F$4&amp;"\"&amp;shortcut設定!$F$9&amp;"\"&amp;$A67&amp;"（"&amp;$B67&amp;"）.lnk",
  ""
)</f>
        <v/>
      </c>
      <c r="AA67" s="13" t="str">
        <f>IF(
  AND($A67&lt;&gt;"",$L67&lt;&gt;"-",$L67&lt;&gt;""),
  (
    """"&amp;shortcut設定!$F$7&amp;""""&amp;
    " """&amp;$AD67&amp;""""&amp;
    " """&amp;$C67&amp;""""&amp;
    IF($D67="-"," """""," """&amp;$D67&amp;"""")&amp;
    IF($E67="-"," """""," """&amp;$E67&amp;"""")
  ),
  ""
)</f>
        <v/>
      </c>
      <c r="AB67" s="9" t="str">
        <f ca="1">IFERROR(
  VLOOKUP(
    $H67,
    shortcut設定!$F:$J,
    MATCH(
      "ProgramsIndex",
      shortcut設定!$F$12:$J$12,
      0
    ),
    FALSE
  ),
  ""
)</f>
        <v>143</v>
      </c>
      <c r="AC67" s="20" t="str">
        <f t="shared" si="2"/>
        <v/>
      </c>
      <c r="AD67" s="13" t="str">
        <f>IF(
  AND($A67&lt;&gt;"",$L67="○"),
  shortcut設定!$F$5&amp;"\"&amp;AB67&amp;"_"&amp;A67&amp;"（"&amp;B67&amp;"）"&amp;AC67&amp;".lnk",
  ""
)</f>
        <v/>
      </c>
      <c r="AE67" s="13" t="str">
        <f>IF(
  AND($A67&lt;&gt;"",$N67="○"),
  (
    """"&amp;shortcut設定!$F$7&amp;""""&amp;
    " """&amp;$AF67&amp;""""&amp;
    " """&amp;$C67&amp;""""&amp;
    IF($D67="-"," """""," """&amp;$D67&amp;"""")&amp;
    IF($E67="-"," """""," """&amp;$E67&amp;"""")
  ),
  ""
)</f>
        <v/>
      </c>
      <c r="AF67" s="9" t="str">
        <f>IF(
  AND($A67&lt;&gt;"",$N67="○"),
  shortcut設定!$F$6&amp;"\"&amp;A67&amp;"（"&amp;B67&amp;"）.lnk",
  ""
)</f>
        <v/>
      </c>
      <c r="AG67" s="13" t="str">
        <f t="shared" si="3"/>
        <v/>
      </c>
      <c r="AH67" s="13" t="str">
        <f t="shared" si="4"/>
        <v/>
      </c>
      <c r="AI67" s="13" t="str">
        <f>IF(
  AND($A67&lt;&gt;"",$Q67&lt;&gt;"-",$Q67&lt;&gt;""),
  (
    """"&amp;shortcut設定!$F$7&amp;""""&amp;
    " """&amp;$Q67&amp;".lnk"""&amp;
    " """&amp;$C67&amp;""""&amp;
    IF($D67="-"," """""," """&amp;$D67&amp;"""")&amp;
    IF($E67="-"," """""," """&amp;$E67&amp;"""")
  ),
  ""
)</f>
        <v/>
      </c>
      <c r="AJ67" s="95" t="s">
        <v>183</v>
      </c>
    </row>
    <row r="68" spans="1:36">
      <c r="A68" s="9" t="s">
        <v>635</v>
      </c>
      <c r="B68" s="9" t="s">
        <v>790</v>
      </c>
      <c r="C68" s="9" t="s">
        <v>260</v>
      </c>
      <c r="D68" s="15" t="s">
        <v>40</v>
      </c>
      <c r="E68" s="26" t="s">
        <v>40</v>
      </c>
      <c r="F68" s="15" t="s">
        <v>175</v>
      </c>
      <c r="G68" s="15" t="s">
        <v>156</v>
      </c>
      <c r="H68" s="9" t="s">
        <v>65</v>
      </c>
      <c r="I68" s="15" t="s">
        <v>877</v>
      </c>
      <c r="J68" s="15" t="s">
        <v>66</v>
      </c>
      <c r="K68" s="15" t="s">
        <v>66</v>
      </c>
      <c r="L68" s="97" t="s">
        <v>66</v>
      </c>
      <c r="M68" s="98" t="s">
        <v>578</v>
      </c>
      <c r="N68" s="15" t="s">
        <v>66</v>
      </c>
      <c r="O68" s="26" t="s">
        <v>1323</v>
      </c>
      <c r="P68" s="164" t="s">
        <v>1323</v>
      </c>
      <c r="Q68" s="26" t="s">
        <v>980</v>
      </c>
      <c r="R68" s="9" t="str">
        <f t="shared" si="5"/>
        <v/>
      </c>
      <c r="S68" s="9" t="str">
        <f t="shared" si="6"/>
        <v/>
      </c>
      <c r="T68" s="13" t="str">
        <f ca="1">IF(
  AND($A68&lt;&gt;"",$I68="○"),
  (
    "mkdir """&amp;V68&amp;""" &amp; "
  )&amp;(
    """"&amp;shortcut設定!$F$7&amp;""""&amp;
    " """&amp;V68&amp;"\"&amp;$A68&amp;"（"&amp;$B68&amp;"）.lnk"""&amp;
    " """&amp;$C68&amp;""""&amp;
    IF($D68="-"," """""," """&amp;$D68&amp;"""")&amp;
    IF($E68="-"," """""," """&amp;$E68&amp;"""")
  ),
  ""
)</f>
        <v>mkdir "%USERPROFILE%\AppData\Roaming\Microsoft\Windows\Start Menu\Programs\113_Common_Edit" &amp; "C:\codes\vbs\command\CreateShortcutFile.vbs" "%USERPROFILE%\AppData\Roaming\Microsoft\Windows\Start Menu\Programs\113_Common_Edit\LiName（リネーム）.lnk" "C:\prg_exe\LiName\LiName.exe" "" ""</v>
      </c>
      <c r="U68" s="9" t="str">
        <f ca="1">IFERROR(
  VLOOKUP(
    $H68,
    shortcut設定!$F:$J,
    MATCH(
      "ProgramsIndex",
      shortcut設定!$F$12:$J$12,
      0
    ),
    FALSE
  ),
  ""
)</f>
        <v>113</v>
      </c>
      <c r="V68" s="13" t="str">
        <f ca="1">IF(
  AND($A68&lt;&gt;"",$I68="○"),
  shortcut設定!$F$4&amp;"\"&amp;U68&amp;"_"&amp;H68,
  ""
)</f>
        <v>%USERPROFILE%\AppData\Roaming\Microsoft\Windows\Start Menu\Programs\113_Common_Edit</v>
      </c>
      <c r="W68" s="13" t="str">
        <f>IF(
  AND($A68&lt;&gt;"",$J68&lt;&gt;"-",$J68&lt;&gt;""),
  (
    "mkdir """&amp;shortcut設定!$F$4&amp;"\"&amp;shortcut設定!$F$8&amp;""" &amp; "
  )&amp;(
    """"&amp;shortcut設定!$F$7&amp;""""&amp;
    " """&amp;$X68&amp;""""&amp;
    " """&amp;$C68&amp;""""&amp;
    IF($D68="-"," """""," """&amp;$D68&amp;"""")&amp;
    IF($E68="-"," """""," """&amp;$E68&amp;"""")
  ),
  ""
)</f>
        <v/>
      </c>
      <c r="X68" s="14" t="str">
        <f>IF(
  AND($A68&lt;&gt;"",$J68&lt;&gt;"-",$J68&lt;&gt;""),
  shortcut設定!$F$4&amp;"\"&amp;shortcut設定!$F$8&amp;"\"&amp;$J68&amp;"（"&amp;$B68&amp;"）.lnk",
  ""
)</f>
        <v/>
      </c>
      <c r="Y68" s="13" t="str">
        <f>IF(
  AND($A68&lt;&gt;"",$K68&lt;&gt;"-",$K68&lt;&gt;""),
  (
    "mkdir """&amp;shortcut設定!$F$4&amp;"\"&amp;shortcut設定!$F$9&amp;""" &amp; "
  )&amp;(
    """"&amp;shortcut設定!$F$7&amp;""""&amp;
    " """&amp;$Z68&amp;""""&amp;
    " """&amp;$C68&amp;""""&amp;
    IF($D68="-"," """""," """&amp;$D68&amp;"""")&amp;
    IF($E68="-"," """""," """&amp;$E68&amp;"""")&amp;
    IF($K68="-"," """""," """&amp;$K68&amp;"""")
  ),
  ""
)</f>
        <v/>
      </c>
      <c r="Z68" s="14" t="str">
        <f>IF(
  AND($A68&lt;&gt;"",$K68&lt;&gt;"-",$K68&lt;&gt;""),
  shortcut設定!$F$4&amp;"\"&amp;shortcut設定!$F$9&amp;"\"&amp;$A68&amp;"（"&amp;$B68&amp;"）.lnk",
  ""
)</f>
        <v/>
      </c>
      <c r="AA68" s="13" t="str">
        <f>IF(
  AND($A68&lt;&gt;"",$L68&lt;&gt;"-",$L68&lt;&gt;""),
  (
    """"&amp;shortcut設定!$F$7&amp;""""&amp;
    " """&amp;$AD68&amp;""""&amp;
    " """&amp;$C68&amp;""""&amp;
    IF($D68="-"," """""," """&amp;$D68&amp;"""")&amp;
    IF($E68="-"," """""," """&amp;$E68&amp;"""")
  ),
  ""
)</f>
        <v/>
      </c>
      <c r="AB68" s="9" t="str">
        <f ca="1">IFERROR(
  VLOOKUP(
    $H68,
    shortcut設定!$F:$J,
    MATCH(
      "ProgramsIndex",
      shortcut設定!$F$12:$J$12,
      0
    ),
    FALSE
  ),
  ""
)</f>
        <v>113</v>
      </c>
      <c r="AC68" s="20" t="str">
        <f t="shared" si="2"/>
        <v/>
      </c>
      <c r="AD68" s="13" t="str">
        <f>IF(
  AND($A68&lt;&gt;"",$L68="○"),
  shortcut設定!$F$5&amp;"\"&amp;AB68&amp;"_"&amp;A68&amp;"（"&amp;B68&amp;"）"&amp;AC68&amp;".lnk",
  ""
)</f>
        <v/>
      </c>
      <c r="AE68" s="13" t="str">
        <f>IF(
  AND($A68&lt;&gt;"",$N68="○"),
  (
    """"&amp;shortcut設定!$F$7&amp;""""&amp;
    " """&amp;$AF68&amp;""""&amp;
    " """&amp;$C68&amp;""""&amp;
    IF($D68="-"," """""," """&amp;$D68&amp;"""")&amp;
    IF($E68="-"," """""," """&amp;$E68&amp;"""")
  ),
  ""
)</f>
        <v/>
      </c>
      <c r="AF68" s="9" t="str">
        <f>IF(
  AND($A68&lt;&gt;"",$N68="○"),
  shortcut設定!$F$6&amp;"\"&amp;A68&amp;"（"&amp;B68&amp;"）.lnk",
  ""
)</f>
        <v/>
      </c>
      <c r="AG68" s="13" t="str">
        <f t="shared" si="3"/>
        <v/>
      </c>
      <c r="AH68" s="13" t="str">
        <f t="shared" si="4"/>
        <v/>
      </c>
      <c r="AI68" s="13" t="str">
        <f>IF(
  AND($A68&lt;&gt;"",$Q68&lt;&gt;"-",$Q68&lt;&gt;""),
  (
    """"&amp;shortcut設定!$F$7&amp;""""&amp;
    " """&amp;$Q68&amp;".lnk"""&amp;
    " """&amp;$C68&amp;""""&amp;
    IF($D68="-"," """""," """&amp;$D68&amp;"""")&amp;
    IF($E68="-"," """""," """&amp;$E68&amp;"""")
  ),
  ""
)</f>
        <v/>
      </c>
      <c r="AJ68" s="95" t="s">
        <v>183</v>
      </c>
    </row>
    <row r="69" spans="1:36">
      <c r="A69" s="9" t="s">
        <v>636</v>
      </c>
      <c r="B69" s="9" t="s">
        <v>791</v>
      </c>
      <c r="C69" s="9" t="s">
        <v>261</v>
      </c>
      <c r="D69" s="15" t="s">
        <v>40</v>
      </c>
      <c r="E69" s="26" t="s">
        <v>40</v>
      </c>
      <c r="F69" s="15" t="s">
        <v>175</v>
      </c>
      <c r="G69" s="15" t="s">
        <v>156</v>
      </c>
      <c r="H69" s="9" t="s">
        <v>85</v>
      </c>
      <c r="I69" s="15" t="s">
        <v>877</v>
      </c>
      <c r="J69" s="15" t="s">
        <v>66</v>
      </c>
      <c r="K69" s="15" t="s">
        <v>66</v>
      </c>
      <c r="L69" s="97" t="s">
        <v>877</v>
      </c>
      <c r="M69" s="98" t="s">
        <v>578</v>
      </c>
      <c r="N69" s="15" t="s">
        <v>66</v>
      </c>
      <c r="O69" s="26" t="s">
        <v>1323</v>
      </c>
      <c r="P69" s="164" t="s">
        <v>1323</v>
      </c>
      <c r="Q69" s="26" t="s">
        <v>980</v>
      </c>
      <c r="R69" s="9" t="str">
        <f t="shared" si="5"/>
        <v/>
      </c>
      <c r="S69" s="9" t="str">
        <f t="shared" si="6"/>
        <v/>
      </c>
      <c r="T69" s="13" t="str">
        <f ca="1">IF(
  AND($A69&lt;&gt;"",$I69="○"),
  (
    "mkdir """&amp;V69&amp;""" &amp; "
  )&amp;(
    """"&amp;shortcut設定!$F$7&amp;""""&amp;
    " """&amp;V69&amp;"\"&amp;$A69&amp;"（"&amp;$B69&amp;"）.lnk"""&amp;
    " """&amp;$C69&amp;""""&amp;
    IF($D69="-"," """""," """&amp;$D69&amp;"""")&amp;
    IF($E69="-"," """""," """&amp;$E69&amp;"""")
  ),
  ""
)</f>
        <v>mkdir "%USERPROFILE%\AppData\Roaming\Microsoft\Windows\Start Menu\Programs\154_Picture_View" &amp; "C:\codes\vbs\command\CreateShortcutFile.vbs" "%USERPROFILE%\AppData\Roaming\Microsoft\Windows\Start Menu\Programs\154_Picture_View\MassiGra（画像ビューアー）.lnk" "C:\prg_exe\MassiGra\MassiGra.exe" "" ""</v>
      </c>
      <c r="U69" s="9" t="str">
        <f ca="1">IFERROR(
  VLOOKUP(
    $H69,
    shortcut設定!$F:$J,
    MATCH(
      "ProgramsIndex",
      shortcut設定!$F$12:$J$12,
      0
    ),
    FALSE
  ),
  ""
)</f>
        <v>154</v>
      </c>
      <c r="V69" s="13" t="str">
        <f ca="1">IF(
  AND($A69&lt;&gt;"",$I69="○"),
  shortcut設定!$F$4&amp;"\"&amp;U69&amp;"_"&amp;H69,
  ""
)</f>
        <v>%USERPROFILE%\AppData\Roaming\Microsoft\Windows\Start Menu\Programs\154_Picture_View</v>
      </c>
      <c r="W69" s="13" t="str">
        <f>IF(
  AND($A69&lt;&gt;"",$J69&lt;&gt;"-",$J69&lt;&gt;""),
  (
    "mkdir """&amp;shortcut設定!$F$4&amp;"\"&amp;shortcut設定!$F$8&amp;""" &amp; "
  )&amp;(
    """"&amp;shortcut設定!$F$7&amp;""""&amp;
    " """&amp;$X69&amp;""""&amp;
    " """&amp;$C69&amp;""""&amp;
    IF($D69="-"," """""," """&amp;$D69&amp;"""")&amp;
    IF($E69="-"," """""," """&amp;$E69&amp;"""")
  ),
  ""
)</f>
        <v/>
      </c>
      <c r="X69" s="14" t="str">
        <f>IF(
  AND($A69&lt;&gt;"",$J69&lt;&gt;"-",$J69&lt;&gt;""),
  shortcut設定!$F$4&amp;"\"&amp;shortcut設定!$F$8&amp;"\"&amp;$J69&amp;"（"&amp;$B69&amp;"）.lnk",
  ""
)</f>
        <v/>
      </c>
      <c r="Y69" s="13" t="str">
        <f>IF(
  AND($A69&lt;&gt;"",$K69&lt;&gt;"-",$K69&lt;&gt;""),
  (
    "mkdir """&amp;shortcut設定!$F$4&amp;"\"&amp;shortcut設定!$F$9&amp;""" &amp; "
  )&amp;(
    """"&amp;shortcut設定!$F$7&amp;""""&amp;
    " """&amp;$Z69&amp;""""&amp;
    " """&amp;$C69&amp;""""&amp;
    IF($D69="-"," """""," """&amp;$D69&amp;"""")&amp;
    IF($E69="-"," """""," """&amp;$E69&amp;"""")&amp;
    IF($K69="-"," """""," """&amp;$K69&amp;"""")
  ),
  ""
)</f>
        <v/>
      </c>
      <c r="Z69" s="14" t="str">
        <f>IF(
  AND($A69&lt;&gt;"",$K69&lt;&gt;"-",$K69&lt;&gt;""),
  shortcut設定!$F$4&amp;"\"&amp;shortcut設定!$F$9&amp;"\"&amp;$A69&amp;"（"&amp;$B69&amp;"）.lnk",
  ""
)</f>
        <v/>
      </c>
      <c r="AA69" s="13" t="str">
        <f ca="1">IF(
  AND($A69&lt;&gt;"",$L69&lt;&gt;"-",$L69&lt;&gt;""),
  (
    """"&amp;shortcut設定!$F$7&amp;""""&amp;
    " """&amp;$AD69&amp;""""&amp;
    " """&amp;$C69&amp;""""&amp;
    IF($D69="-"," """""," """&amp;$D69&amp;"""")&amp;
    IF($E69="-"," """""," """&amp;$E69&amp;"""")
  ),
  ""
)</f>
        <v>"C:\codes\vbs\command\CreateShortcutFile.vbs" "%USERPROFILE%\AppData\Roaming\Microsoft\Windows\SendTo\154_MassiGra（画像ビューアー）.lnk" "C:\prg_exe\MassiGra\MassiGra.exe" "" ""</v>
      </c>
      <c r="AB69" s="9" t="str">
        <f ca="1">IFERROR(
  VLOOKUP(
    $H69,
    shortcut設定!$F:$J,
    MATCH(
      "ProgramsIndex",
      shortcut設定!$F$12:$J$12,
      0
    ),
    FALSE
  ),
  ""
)</f>
        <v>154</v>
      </c>
      <c r="AC69" s="20" t="str">
        <f t="shared" si="2"/>
        <v/>
      </c>
      <c r="AD69" s="13" t="str">
        <f ca="1">IF(
  AND($A69&lt;&gt;"",$L69="○"),
  shortcut設定!$F$5&amp;"\"&amp;AB69&amp;"_"&amp;A69&amp;"（"&amp;B69&amp;"）"&amp;AC69&amp;".lnk",
  ""
)</f>
        <v>%USERPROFILE%\AppData\Roaming\Microsoft\Windows\SendTo\154_MassiGra（画像ビューアー）.lnk</v>
      </c>
      <c r="AE69" s="13" t="str">
        <f>IF(
  AND($A69&lt;&gt;"",$N69="○"),
  (
    """"&amp;shortcut設定!$F$7&amp;""""&amp;
    " """&amp;$AF69&amp;""""&amp;
    " """&amp;$C69&amp;""""&amp;
    IF($D69="-"," """""," """&amp;$D69&amp;"""")&amp;
    IF($E69="-"," """""," """&amp;$E69&amp;"""")
  ),
  ""
)</f>
        <v/>
      </c>
      <c r="AF69" s="9" t="str">
        <f>IF(
  AND($A69&lt;&gt;"",$N69="○"),
  shortcut設定!$F$6&amp;"\"&amp;A69&amp;"（"&amp;B69&amp;"）.lnk",
  ""
)</f>
        <v/>
      </c>
      <c r="AG69" s="13" t="str">
        <f t="shared" si="3"/>
        <v/>
      </c>
      <c r="AH69" s="13" t="str">
        <f t="shared" si="4"/>
        <v/>
      </c>
      <c r="AI69" s="13" t="str">
        <f>IF(
  AND($A69&lt;&gt;"",$Q69&lt;&gt;"-",$Q69&lt;&gt;""),
  (
    """"&amp;shortcut設定!$F$7&amp;""""&amp;
    " """&amp;$Q69&amp;".lnk"""&amp;
    " """&amp;$C69&amp;""""&amp;
    IF($D69="-"," """""," """&amp;$D69&amp;"""")&amp;
    IF($E69="-"," """""," """&amp;$E69&amp;"""")
  ),
  ""
)</f>
        <v/>
      </c>
      <c r="AJ69" s="95" t="s">
        <v>183</v>
      </c>
    </row>
    <row r="70" spans="1:36">
      <c r="A70" s="9" t="s">
        <v>637</v>
      </c>
      <c r="B70" s="9" t="s">
        <v>779</v>
      </c>
      <c r="C70" s="9" t="s">
        <v>262</v>
      </c>
      <c r="D70" s="15" t="s">
        <v>40</v>
      </c>
      <c r="E70" s="26" t="s">
        <v>40</v>
      </c>
      <c r="F70" s="15" t="s">
        <v>175</v>
      </c>
      <c r="G70" s="15" t="s">
        <v>156</v>
      </c>
      <c r="H70" s="9" t="s">
        <v>69</v>
      </c>
      <c r="I70" s="15" t="s">
        <v>877</v>
      </c>
      <c r="J70" s="15" t="s">
        <v>66</v>
      </c>
      <c r="K70" s="15" t="s">
        <v>66</v>
      </c>
      <c r="L70" s="97" t="s">
        <v>66</v>
      </c>
      <c r="M70" s="98" t="s">
        <v>578</v>
      </c>
      <c r="N70" s="15" t="s">
        <v>66</v>
      </c>
      <c r="O70" s="26" t="s">
        <v>1323</v>
      </c>
      <c r="P70" s="164" t="s">
        <v>1323</v>
      </c>
      <c r="Q70" s="26" t="s">
        <v>980</v>
      </c>
      <c r="R70" s="9" t="str">
        <f t="shared" si="5"/>
        <v/>
      </c>
      <c r="S70" s="9" t="str">
        <f t="shared" si="6"/>
        <v/>
      </c>
      <c r="T70" s="13" t="str">
        <f ca="1">IF(
  AND($A70&lt;&gt;"",$I70="○"),
  (
    "mkdir """&amp;V70&amp;""" &amp; "
  )&amp;(
    """"&amp;shortcut設定!$F$7&amp;""""&amp;
    " """&amp;V70&amp;"\"&amp;$A70&amp;"（"&amp;$B70&amp;"）.lnk"""&amp;
    " """&amp;$C70&amp;""""&amp;
    IF($D70="-"," """""," """&amp;$D70&amp;"""")&amp;
    IF($E70="-"," """""," """&amp;$E70&amp;"""")
  ),
  ""
)</f>
        <v>mkdir "%USERPROFILE%\AppData\Roaming\Microsoft\Windows\Start Menu\Programs\121_Doc_Analyze" &amp; "C:\codes\vbs\command\CreateShortcutFile.vbs" "%USERPROFILE%\AppData\Roaming\Microsoft\Windows\Start Menu\Programs\121_Doc_Analyze\MiGrep（Grep）.lnk" "C:\prg_exe\MiGrep\migrep.exe" "" ""</v>
      </c>
      <c r="U70" s="9" t="str">
        <f ca="1">IFERROR(
  VLOOKUP(
    $H70,
    shortcut設定!$F:$J,
    MATCH(
      "ProgramsIndex",
      shortcut設定!$F$12:$J$12,
      0
    ),
    FALSE
  ),
  ""
)</f>
        <v>121</v>
      </c>
      <c r="V70" s="13" t="str">
        <f ca="1">IF(
  AND($A70&lt;&gt;"",$I70="○"),
  shortcut設定!$F$4&amp;"\"&amp;U70&amp;"_"&amp;H70,
  ""
)</f>
        <v>%USERPROFILE%\AppData\Roaming\Microsoft\Windows\Start Menu\Programs\121_Doc_Analyze</v>
      </c>
      <c r="W70" s="13" t="str">
        <f>IF(
  AND($A70&lt;&gt;"",$J70&lt;&gt;"-",$J70&lt;&gt;""),
  (
    "mkdir """&amp;shortcut設定!$F$4&amp;"\"&amp;shortcut設定!$F$8&amp;""" &amp; "
  )&amp;(
    """"&amp;shortcut設定!$F$7&amp;""""&amp;
    " """&amp;$X70&amp;""""&amp;
    " """&amp;$C70&amp;""""&amp;
    IF($D70="-"," """""," """&amp;$D70&amp;"""")&amp;
    IF($E70="-"," """""," """&amp;$E70&amp;"""")
  ),
  ""
)</f>
        <v/>
      </c>
      <c r="X70" s="14" t="str">
        <f>IF(
  AND($A70&lt;&gt;"",$J70&lt;&gt;"-",$J70&lt;&gt;""),
  shortcut設定!$F$4&amp;"\"&amp;shortcut設定!$F$8&amp;"\"&amp;$J70&amp;"（"&amp;$B70&amp;"）.lnk",
  ""
)</f>
        <v/>
      </c>
      <c r="Y70" s="13" t="str">
        <f>IF(
  AND($A70&lt;&gt;"",$K70&lt;&gt;"-",$K70&lt;&gt;""),
  (
    "mkdir """&amp;shortcut設定!$F$4&amp;"\"&amp;shortcut設定!$F$9&amp;""" &amp; "
  )&amp;(
    """"&amp;shortcut設定!$F$7&amp;""""&amp;
    " """&amp;$Z70&amp;""""&amp;
    " """&amp;$C70&amp;""""&amp;
    IF($D70="-"," """""," """&amp;$D70&amp;"""")&amp;
    IF($E70="-"," """""," """&amp;$E70&amp;"""")&amp;
    IF($K70="-"," """""," """&amp;$K70&amp;"""")
  ),
  ""
)</f>
        <v/>
      </c>
      <c r="Z70" s="14" t="str">
        <f>IF(
  AND($A70&lt;&gt;"",$K70&lt;&gt;"-",$K70&lt;&gt;""),
  shortcut設定!$F$4&amp;"\"&amp;shortcut設定!$F$9&amp;"\"&amp;$A70&amp;"（"&amp;$B70&amp;"）.lnk",
  ""
)</f>
        <v/>
      </c>
      <c r="AA70" s="13" t="str">
        <f>IF(
  AND($A70&lt;&gt;"",$L70&lt;&gt;"-",$L70&lt;&gt;""),
  (
    """"&amp;shortcut設定!$F$7&amp;""""&amp;
    " """&amp;$AD70&amp;""""&amp;
    " """&amp;$C70&amp;""""&amp;
    IF($D70="-"," """""," """&amp;$D70&amp;"""")&amp;
    IF($E70="-"," """""," """&amp;$E70&amp;"""")
  ),
  ""
)</f>
        <v/>
      </c>
      <c r="AB70" s="9" t="str">
        <f ca="1">IFERROR(
  VLOOKUP(
    $H70,
    shortcut設定!$F:$J,
    MATCH(
      "ProgramsIndex",
      shortcut設定!$F$12:$J$12,
      0
    ),
    FALSE
  ),
  ""
)</f>
        <v>121</v>
      </c>
      <c r="AC70" s="20" t="str">
        <f t="shared" si="2"/>
        <v/>
      </c>
      <c r="AD70" s="13" t="str">
        <f>IF(
  AND($A70&lt;&gt;"",$L70="○"),
  shortcut設定!$F$5&amp;"\"&amp;AB70&amp;"_"&amp;A70&amp;"（"&amp;B70&amp;"）"&amp;AC70&amp;".lnk",
  ""
)</f>
        <v/>
      </c>
      <c r="AE70" s="13" t="str">
        <f>IF(
  AND($A70&lt;&gt;"",$N70="○"),
  (
    """"&amp;shortcut設定!$F$7&amp;""""&amp;
    " """&amp;$AF70&amp;""""&amp;
    " """&amp;$C70&amp;""""&amp;
    IF($D70="-"," """""," """&amp;$D70&amp;"""")&amp;
    IF($E70="-"," """""," """&amp;$E70&amp;"""")
  ),
  ""
)</f>
        <v/>
      </c>
      <c r="AF70" s="9" t="str">
        <f>IF(
  AND($A70&lt;&gt;"",$N70="○"),
  shortcut設定!$F$6&amp;"\"&amp;A70&amp;"（"&amp;B70&amp;"）.lnk",
  ""
)</f>
        <v/>
      </c>
      <c r="AG70" s="13" t="str">
        <f t="shared" si="3"/>
        <v/>
      </c>
      <c r="AH70" s="13" t="str">
        <f t="shared" si="4"/>
        <v/>
      </c>
      <c r="AI70" s="13" t="str">
        <f>IF(
  AND($A70&lt;&gt;"",$Q70&lt;&gt;"-",$Q70&lt;&gt;""),
  (
    """"&amp;shortcut設定!$F$7&amp;""""&amp;
    " """&amp;$Q70&amp;".lnk"""&amp;
    " """&amp;$C70&amp;""""&amp;
    IF($D70="-"," """""," """&amp;$D70&amp;"""")&amp;
    IF($E70="-"," """""," """&amp;$E70&amp;"""")
  ),
  ""
)</f>
        <v/>
      </c>
      <c r="AJ70" s="95" t="s">
        <v>183</v>
      </c>
    </row>
    <row r="71" spans="1:36">
      <c r="A71" s="9" t="s">
        <v>638</v>
      </c>
      <c r="B71" s="9" t="s">
        <v>792</v>
      </c>
      <c r="C71" s="9" t="s">
        <v>263</v>
      </c>
      <c r="D71" s="15" t="s">
        <v>40</v>
      </c>
      <c r="E71" s="26" t="s">
        <v>40</v>
      </c>
      <c r="F71" s="15" t="s">
        <v>175</v>
      </c>
      <c r="G71" s="15" t="s">
        <v>156</v>
      </c>
      <c r="H71" s="9" t="s">
        <v>73</v>
      </c>
      <c r="I71" s="15" t="s">
        <v>877</v>
      </c>
      <c r="J71" s="15" t="s">
        <v>66</v>
      </c>
      <c r="K71" s="15" t="s">
        <v>66</v>
      </c>
      <c r="L71" s="97" t="s">
        <v>66</v>
      </c>
      <c r="M71" s="98" t="s">
        <v>578</v>
      </c>
      <c r="N71" s="15" t="s">
        <v>66</v>
      </c>
      <c r="O71" s="26" t="s">
        <v>1323</v>
      </c>
      <c r="P71" s="164" t="s">
        <v>1323</v>
      </c>
      <c r="Q71" s="26" t="s">
        <v>980</v>
      </c>
      <c r="R71" s="9" t="str">
        <f t="shared" si="5"/>
        <v/>
      </c>
      <c r="S71" s="9" t="str">
        <f t="shared" si="6"/>
        <v/>
      </c>
      <c r="T71" s="13" t="str">
        <f ca="1">IF(
  AND($A71&lt;&gt;"",$I71="○"),
  (
    "mkdir """&amp;V71&amp;""" &amp; "
  )&amp;(
    """"&amp;shortcut設定!$F$7&amp;""""&amp;
    " """&amp;V71&amp;"\"&amp;$A71&amp;"（"&amp;$B71&amp;"）.lnk"""&amp;
    " """&amp;$C71&amp;""""&amp;
    IF($D71="-"," """""," """&amp;$D71&amp;"""")&amp;
    IF($E71="-"," """""," """&amp;$E71&amp;"""")
  ),
  ""
)</f>
        <v>mkdir "%USERPROFILE%\AppData\Roaming\Microsoft\Windows\Start Menu\Programs\134_Music_Edit" &amp; "C:\codes\vbs\command\CreateShortcutFile.vbs" "%USERPROFILE%\AppData\Roaming\Microsoft\Windows\Start Menu\Programs\134_Music_Edit\MP3Gain（音量編集）.lnk" "C:\prg_exe\MP3GainPortable\MP3GainPortable.exe" "" ""</v>
      </c>
      <c r="U71" s="9" t="str">
        <f ca="1">IFERROR(
  VLOOKUP(
    $H71,
    shortcut設定!$F:$J,
    MATCH(
      "ProgramsIndex",
      shortcut設定!$F$12:$J$12,
      0
    ),
    FALSE
  ),
  ""
)</f>
        <v>134</v>
      </c>
      <c r="V71" s="13" t="str">
        <f ca="1">IF(
  AND($A71&lt;&gt;"",$I71="○"),
  shortcut設定!$F$4&amp;"\"&amp;U71&amp;"_"&amp;H71,
  ""
)</f>
        <v>%USERPROFILE%\AppData\Roaming\Microsoft\Windows\Start Menu\Programs\134_Music_Edit</v>
      </c>
      <c r="W71" s="13" t="str">
        <f>IF(
  AND($A71&lt;&gt;"",$J71&lt;&gt;"-",$J71&lt;&gt;""),
  (
    "mkdir """&amp;shortcut設定!$F$4&amp;"\"&amp;shortcut設定!$F$8&amp;""" &amp; "
  )&amp;(
    """"&amp;shortcut設定!$F$7&amp;""""&amp;
    " """&amp;$X71&amp;""""&amp;
    " """&amp;$C71&amp;""""&amp;
    IF($D71="-"," """""," """&amp;$D71&amp;"""")&amp;
    IF($E71="-"," """""," """&amp;$E71&amp;"""")
  ),
  ""
)</f>
        <v/>
      </c>
      <c r="X71" s="14" t="str">
        <f>IF(
  AND($A71&lt;&gt;"",$J71&lt;&gt;"-",$J71&lt;&gt;""),
  shortcut設定!$F$4&amp;"\"&amp;shortcut設定!$F$8&amp;"\"&amp;$J71&amp;"（"&amp;$B71&amp;"）.lnk",
  ""
)</f>
        <v/>
      </c>
      <c r="Y71" s="13" t="str">
        <f>IF(
  AND($A71&lt;&gt;"",$K71&lt;&gt;"-",$K71&lt;&gt;""),
  (
    "mkdir """&amp;shortcut設定!$F$4&amp;"\"&amp;shortcut設定!$F$9&amp;""" &amp; "
  )&amp;(
    """"&amp;shortcut設定!$F$7&amp;""""&amp;
    " """&amp;$Z71&amp;""""&amp;
    " """&amp;$C71&amp;""""&amp;
    IF($D71="-"," """""," """&amp;$D71&amp;"""")&amp;
    IF($E71="-"," """""," """&amp;$E71&amp;"""")&amp;
    IF($K71="-"," """""," """&amp;$K71&amp;"""")
  ),
  ""
)</f>
        <v/>
      </c>
      <c r="Z71" s="14" t="str">
        <f>IF(
  AND($A71&lt;&gt;"",$K71&lt;&gt;"-",$K71&lt;&gt;""),
  shortcut設定!$F$4&amp;"\"&amp;shortcut設定!$F$9&amp;"\"&amp;$A71&amp;"（"&amp;$B71&amp;"）.lnk",
  ""
)</f>
        <v/>
      </c>
      <c r="AA71" s="13" t="str">
        <f>IF(
  AND($A71&lt;&gt;"",$L71&lt;&gt;"-",$L71&lt;&gt;""),
  (
    """"&amp;shortcut設定!$F$7&amp;""""&amp;
    " """&amp;$AD71&amp;""""&amp;
    " """&amp;$C71&amp;""""&amp;
    IF($D71="-"," """""," """&amp;$D71&amp;"""")&amp;
    IF($E71="-"," """""," """&amp;$E71&amp;"""")
  ),
  ""
)</f>
        <v/>
      </c>
      <c r="AB71" s="9" t="str">
        <f ca="1">IFERROR(
  VLOOKUP(
    $H71,
    shortcut設定!$F:$J,
    MATCH(
      "ProgramsIndex",
      shortcut設定!$F$12:$J$12,
      0
    ),
    FALSE
  ),
  ""
)</f>
        <v>134</v>
      </c>
      <c r="AC71" s="20" t="str">
        <f t="shared" si="2"/>
        <v/>
      </c>
      <c r="AD71" s="13" t="str">
        <f>IF(
  AND($A71&lt;&gt;"",$L71="○"),
  shortcut設定!$F$5&amp;"\"&amp;AB71&amp;"_"&amp;A71&amp;"（"&amp;B71&amp;"）"&amp;AC71&amp;".lnk",
  ""
)</f>
        <v/>
      </c>
      <c r="AE71" s="13" t="str">
        <f>IF(
  AND($A71&lt;&gt;"",$N71="○"),
  (
    """"&amp;shortcut設定!$F$7&amp;""""&amp;
    " """&amp;$AF71&amp;""""&amp;
    " """&amp;$C71&amp;""""&amp;
    IF($D71="-"," """""," """&amp;$D71&amp;"""")&amp;
    IF($E71="-"," """""," """&amp;$E71&amp;"""")
  ),
  ""
)</f>
        <v/>
      </c>
      <c r="AF71" s="9" t="str">
        <f>IF(
  AND($A71&lt;&gt;"",$N71="○"),
  shortcut設定!$F$6&amp;"\"&amp;A71&amp;"（"&amp;B71&amp;"）.lnk",
  ""
)</f>
        <v/>
      </c>
      <c r="AG71" s="13" t="str">
        <f t="shared" si="3"/>
        <v/>
      </c>
      <c r="AH71" s="13" t="str">
        <f t="shared" si="4"/>
        <v/>
      </c>
      <c r="AI71" s="13" t="str">
        <f>IF(
  AND($A71&lt;&gt;"",$Q71&lt;&gt;"-",$Q71&lt;&gt;""),
  (
    """"&amp;shortcut設定!$F$7&amp;""""&amp;
    " """&amp;$Q71&amp;".lnk"""&amp;
    " """&amp;$C71&amp;""""&amp;
    IF($D71="-"," """""," """&amp;$D71&amp;"""")&amp;
    IF($E71="-"," """""," """&amp;$E71&amp;"""")
  ),
  ""
)</f>
        <v/>
      </c>
      <c r="AJ71" s="95" t="s">
        <v>183</v>
      </c>
    </row>
    <row r="72" spans="1:36">
      <c r="A72" s="9" t="s">
        <v>639</v>
      </c>
      <c r="B72" s="9" t="s">
        <v>793</v>
      </c>
      <c r="C72" s="9" t="s">
        <v>264</v>
      </c>
      <c r="D72" s="15" t="s">
        <v>40</v>
      </c>
      <c r="E72" s="26" t="s">
        <v>40</v>
      </c>
      <c r="F72" s="15" t="s">
        <v>175</v>
      </c>
      <c r="G72" s="15" t="s">
        <v>156</v>
      </c>
      <c r="H72" s="9" t="s">
        <v>73</v>
      </c>
      <c r="I72" s="15" t="s">
        <v>877</v>
      </c>
      <c r="J72" s="15" t="s">
        <v>66</v>
      </c>
      <c r="K72" s="15" t="s">
        <v>66</v>
      </c>
      <c r="L72" s="97" t="s">
        <v>66</v>
      </c>
      <c r="M72" s="98" t="s">
        <v>578</v>
      </c>
      <c r="N72" s="15" t="s">
        <v>66</v>
      </c>
      <c r="O72" s="26" t="s">
        <v>1323</v>
      </c>
      <c r="P72" s="164" t="s">
        <v>1323</v>
      </c>
      <c r="Q72" s="26" t="s">
        <v>980</v>
      </c>
      <c r="R72" s="9" t="str">
        <f t="shared" si="5"/>
        <v/>
      </c>
      <c r="S72" s="9" t="str">
        <f t="shared" si="6"/>
        <v/>
      </c>
      <c r="T72" s="13" t="str">
        <f ca="1">IF(
  AND($A72&lt;&gt;"",$I72="○"),
  (
    "mkdir """&amp;V72&amp;""" &amp; "
  )&amp;(
    """"&amp;shortcut設定!$F$7&amp;""""&amp;
    " """&amp;V72&amp;"\"&amp;$A72&amp;"（"&amp;$B72&amp;"）.lnk"""&amp;
    " """&amp;$C72&amp;""""&amp;
    IF($D72="-"," """""," """&amp;$D72&amp;"""")&amp;
    IF($E72="-"," """""," """&amp;$E72&amp;"""")
  ),
  ""
)</f>
        <v>mkdir "%USERPROFILE%\AppData\Roaming\Microsoft\Windows\Start Menu\Programs\134_Music_Edit" &amp; "C:\codes\vbs\command\CreateShortcutFile.vbs" "%USERPROFILE%\AppData\Roaming\Microsoft\Windows\Start Menu\Programs\134_Music_Edit\Mp3Tag（音楽ファイルタグ編集）.lnk" "C:\prg_exe\Mp3Tag\Mp3tag.exe" "" ""</v>
      </c>
      <c r="U72" s="9" t="str">
        <f ca="1">IFERROR(
  VLOOKUP(
    $H72,
    shortcut設定!$F:$J,
    MATCH(
      "ProgramsIndex",
      shortcut設定!$F$12:$J$12,
      0
    ),
    FALSE
  ),
  ""
)</f>
        <v>134</v>
      </c>
      <c r="V72" s="13" t="str">
        <f ca="1">IF(
  AND($A72&lt;&gt;"",$I72="○"),
  shortcut設定!$F$4&amp;"\"&amp;U72&amp;"_"&amp;H72,
  ""
)</f>
        <v>%USERPROFILE%\AppData\Roaming\Microsoft\Windows\Start Menu\Programs\134_Music_Edit</v>
      </c>
      <c r="W72" s="13" t="str">
        <f>IF(
  AND($A72&lt;&gt;"",$J72&lt;&gt;"-",$J72&lt;&gt;""),
  (
    "mkdir """&amp;shortcut設定!$F$4&amp;"\"&amp;shortcut設定!$F$8&amp;""" &amp; "
  )&amp;(
    """"&amp;shortcut設定!$F$7&amp;""""&amp;
    " """&amp;$X72&amp;""""&amp;
    " """&amp;$C72&amp;""""&amp;
    IF($D72="-"," """""," """&amp;$D72&amp;"""")&amp;
    IF($E72="-"," """""," """&amp;$E72&amp;"""")
  ),
  ""
)</f>
        <v/>
      </c>
      <c r="X72" s="14" t="str">
        <f>IF(
  AND($A72&lt;&gt;"",$J72&lt;&gt;"-",$J72&lt;&gt;""),
  shortcut設定!$F$4&amp;"\"&amp;shortcut設定!$F$8&amp;"\"&amp;$J72&amp;"（"&amp;$B72&amp;"）.lnk",
  ""
)</f>
        <v/>
      </c>
      <c r="Y72" s="13" t="str">
        <f>IF(
  AND($A72&lt;&gt;"",$K72&lt;&gt;"-",$K72&lt;&gt;""),
  (
    "mkdir """&amp;shortcut設定!$F$4&amp;"\"&amp;shortcut設定!$F$9&amp;""" &amp; "
  )&amp;(
    """"&amp;shortcut設定!$F$7&amp;""""&amp;
    " """&amp;$Z72&amp;""""&amp;
    " """&amp;$C72&amp;""""&amp;
    IF($D72="-"," """""," """&amp;$D72&amp;"""")&amp;
    IF($E72="-"," """""," """&amp;$E72&amp;"""")&amp;
    IF($K72="-"," """""," """&amp;$K72&amp;"""")
  ),
  ""
)</f>
        <v/>
      </c>
      <c r="Z72" s="14" t="str">
        <f>IF(
  AND($A72&lt;&gt;"",$K72&lt;&gt;"-",$K72&lt;&gt;""),
  shortcut設定!$F$4&amp;"\"&amp;shortcut設定!$F$9&amp;"\"&amp;$A72&amp;"（"&amp;$B72&amp;"）.lnk",
  ""
)</f>
        <v/>
      </c>
      <c r="AA72" s="13" t="str">
        <f>IF(
  AND($A72&lt;&gt;"",$L72&lt;&gt;"-",$L72&lt;&gt;""),
  (
    """"&amp;shortcut設定!$F$7&amp;""""&amp;
    " """&amp;$AD72&amp;""""&amp;
    " """&amp;$C72&amp;""""&amp;
    IF($D72="-"," """""," """&amp;$D72&amp;"""")&amp;
    IF($E72="-"," """""," """&amp;$E72&amp;"""")
  ),
  ""
)</f>
        <v/>
      </c>
      <c r="AB72" s="9" t="str">
        <f ca="1">IFERROR(
  VLOOKUP(
    $H72,
    shortcut設定!$F:$J,
    MATCH(
      "ProgramsIndex",
      shortcut設定!$F$12:$J$12,
      0
    ),
    FALSE
  ),
  ""
)</f>
        <v>134</v>
      </c>
      <c r="AC72" s="20" t="str">
        <f t="shared" si="2"/>
        <v/>
      </c>
      <c r="AD72" s="13" t="str">
        <f>IF(
  AND($A72&lt;&gt;"",$L72="○"),
  shortcut設定!$F$5&amp;"\"&amp;AB72&amp;"_"&amp;A72&amp;"（"&amp;B72&amp;"）"&amp;AC72&amp;".lnk",
  ""
)</f>
        <v/>
      </c>
      <c r="AE72" s="13" t="str">
        <f>IF(
  AND($A72&lt;&gt;"",$N72="○"),
  (
    """"&amp;shortcut設定!$F$7&amp;""""&amp;
    " """&amp;$AF72&amp;""""&amp;
    " """&amp;$C72&amp;""""&amp;
    IF($D72="-"," """""," """&amp;$D72&amp;"""")&amp;
    IF($E72="-"," """""," """&amp;$E72&amp;"""")
  ),
  ""
)</f>
        <v/>
      </c>
      <c r="AF72" s="9" t="str">
        <f>IF(
  AND($A72&lt;&gt;"",$N72="○"),
  shortcut設定!$F$6&amp;"\"&amp;A72&amp;"（"&amp;B72&amp;"）.lnk",
  ""
)</f>
        <v/>
      </c>
      <c r="AG72" s="13" t="str">
        <f t="shared" si="3"/>
        <v/>
      </c>
      <c r="AH72" s="13" t="str">
        <f t="shared" si="4"/>
        <v/>
      </c>
      <c r="AI72" s="13" t="str">
        <f>IF(
  AND($A72&lt;&gt;"",$Q72&lt;&gt;"-",$Q72&lt;&gt;""),
  (
    """"&amp;shortcut設定!$F$7&amp;""""&amp;
    " """&amp;$Q72&amp;".lnk"""&amp;
    " """&amp;$C72&amp;""""&amp;
    IF($D72="-"," """""," """&amp;$D72&amp;"""")&amp;
    IF($E72="-"," """""," """&amp;$E72&amp;"""")
  ),
  ""
)</f>
        <v/>
      </c>
      <c r="AJ72" s="95" t="s">
        <v>183</v>
      </c>
    </row>
    <row r="73" spans="1:36">
      <c r="A73" s="9" t="s">
        <v>640</v>
      </c>
      <c r="B73" s="9" t="s">
        <v>794</v>
      </c>
      <c r="C73" s="9" t="s">
        <v>265</v>
      </c>
      <c r="D73" s="15" t="s">
        <v>40</v>
      </c>
      <c r="E73" s="26" t="s">
        <v>40</v>
      </c>
      <c r="F73" s="15" t="s">
        <v>175</v>
      </c>
      <c r="G73" s="15" t="s">
        <v>156</v>
      </c>
      <c r="H73" s="9" t="s">
        <v>86</v>
      </c>
      <c r="I73" s="15" t="s">
        <v>877</v>
      </c>
      <c r="J73" s="15" t="s">
        <v>66</v>
      </c>
      <c r="K73" s="15" t="s">
        <v>66</v>
      </c>
      <c r="L73" s="97" t="s">
        <v>66</v>
      </c>
      <c r="M73" s="98" t="s">
        <v>578</v>
      </c>
      <c r="N73" s="15" t="s">
        <v>66</v>
      </c>
      <c r="O73" s="26" t="s">
        <v>1323</v>
      </c>
      <c r="P73" s="164" t="s">
        <v>1323</v>
      </c>
      <c r="Q73" s="26" t="s">
        <v>980</v>
      </c>
      <c r="R73" s="9" t="str">
        <f t="shared" si="5"/>
        <v/>
      </c>
      <c r="S73" s="9" t="str">
        <f t="shared" si="6"/>
        <v/>
      </c>
      <c r="T73" s="13" t="str">
        <f ca="1">IF(
  AND($A73&lt;&gt;"",$I73="○"),
  (
    "mkdir """&amp;V73&amp;""" &amp; "
  )&amp;(
    """"&amp;shortcut設定!$F$7&amp;""""&amp;
    " """&amp;V73&amp;"\"&amp;$A73&amp;"（"&amp;$B73&amp;"）.lnk"""&amp;
    " """&amp;$C73&amp;""""&amp;
    IF($D73="-"," """""," """&amp;$D73&amp;"""")&amp;
    IF($E73="-"," """""," """&amp;$E73&amp;"""")
  ),
  ""
)</f>
        <v>mkdir "%USERPROFILE%\AppData\Roaming\Microsoft\Windows\Start Menu\Programs\144_Movie_View" &amp; "C:\codes\vbs\command\CreateShortcutFile.vbs" "%USERPROFILE%\AppData\Roaming\Microsoft\Windows\Start Menu\Programs\144_Movie_View\MediaPlayerClassic-BE（ビデオ再生）.lnk" "C:\prg_exe\MPC-BE\mpc-be64.exe" "" ""</v>
      </c>
      <c r="U73" s="9" t="str">
        <f ca="1">IFERROR(
  VLOOKUP(
    $H73,
    shortcut設定!$F:$J,
    MATCH(
      "ProgramsIndex",
      shortcut設定!$F$12:$J$12,
      0
    ),
    FALSE
  ),
  ""
)</f>
        <v>144</v>
      </c>
      <c r="V73" s="13" t="str">
        <f ca="1">IF(
  AND($A73&lt;&gt;"",$I73="○"),
  shortcut設定!$F$4&amp;"\"&amp;U73&amp;"_"&amp;H73,
  ""
)</f>
        <v>%USERPROFILE%\AppData\Roaming\Microsoft\Windows\Start Menu\Programs\144_Movie_View</v>
      </c>
      <c r="W73" s="13" t="str">
        <f>IF(
  AND($A73&lt;&gt;"",$J73&lt;&gt;"-",$J73&lt;&gt;""),
  (
    "mkdir """&amp;shortcut設定!$F$4&amp;"\"&amp;shortcut設定!$F$8&amp;""" &amp; "
  )&amp;(
    """"&amp;shortcut設定!$F$7&amp;""""&amp;
    " """&amp;$X73&amp;""""&amp;
    " """&amp;$C73&amp;""""&amp;
    IF($D73="-"," """""," """&amp;$D73&amp;"""")&amp;
    IF($E73="-"," """""," """&amp;$E73&amp;"""")
  ),
  ""
)</f>
        <v/>
      </c>
      <c r="X73" s="14" t="str">
        <f>IF(
  AND($A73&lt;&gt;"",$J73&lt;&gt;"-",$J73&lt;&gt;""),
  shortcut設定!$F$4&amp;"\"&amp;shortcut設定!$F$8&amp;"\"&amp;$J73&amp;"（"&amp;$B73&amp;"）.lnk",
  ""
)</f>
        <v/>
      </c>
      <c r="Y73" s="13" t="str">
        <f>IF(
  AND($A73&lt;&gt;"",$K73&lt;&gt;"-",$K73&lt;&gt;""),
  (
    "mkdir """&amp;shortcut設定!$F$4&amp;"\"&amp;shortcut設定!$F$9&amp;""" &amp; "
  )&amp;(
    """"&amp;shortcut設定!$F$7&amp;""""&amp;
    " """&amp;$Z73&amp;""""&amp;
    " """&amp;$C73&amp;""""&amp;
    IF($D73="-"," """""," """&amp;$D73&amp;"""")&amp;
    IF($E73="-"," """""," """&amp;$E73&amp;"""")&amp;
    IF($K73="-"," """""," """&amp;$K73&amp;"""")
  ),
  ""
)</f>
        <v/>
      </c>
      <c r="Z73" s="14" t="str">
        <f>IF(
  AND($A73&lt;&gt;"",$K73&lt;&gt;"-",$K73&lt;&gt;""),
  shortcut設定!$F$4&amp;"\"&amp;shortcut設定!$F$9&amp;"\"&amp;$A73&amp;"（"&amp;$B73&amp;"）.lnk",
  ""
)</f>
        <v/>
      </c>
      <c r="AA73" s="13" t="str">
        <f>IF(
  AND($A73&lt;&gt;"",$L73&lt;&gt;"-",$L73&lt;&gt;""),
  (
    """"&amp;shortcut設定!$F$7&amp;""""&amp;
    " """&amp;$AD73&amp;""""&amp;
    " """&amp;$C73&amp;""""&amp;
    IF($D73="-"," """""," """&amp;$D73&amp;"""")&amp;
    IF($E73="-"," """""," """&amp;$E73&amp;"""")
  ),
  ""
)</f>
        <v/>
      </c>
      <c r="AB73" s="9" t="str">
        <f ca="1">IFERROR(
  VLOOKUP(
    $H73,
    shortcut設定!$F:$J,
    MATCH(
      "ProgramsIndex",
      shortcut設定!$F$12:$J$12,
      0
    ),
    FALSE
  ),
  ""
)</f>
        <v>144</v>
      </c>
      <c r="AC73" s="20" t="str">
        <f t="shared" si="2"/>
        <v/>
      </c>
      <c r="AD73" s="13" t="str">
        <f>IF(
  AND($A73&lt;&gt;"",$L73="○"),
  shortcut設定!$F$5&amp;"\"&amp;AB73&amp;"_"&amp;A73&amp;"（"&amp;B73&amp;"）"&amp;AC73&amp;".lnk",
  ""
)</f>
        <v/>
      </c>
      <c r="AE73" s="13" t="str">
        <f>IF(
  AND($A73&lt;&gt;"",$N73="○"),
  (
    """"&amp;shortcut設定!$F$7&amp;""""&amp;
    " """&amp;$AF73&amp;""""&amp;
    " """&amp;$C73&amp;""""&amp;
    IF($D73="-"," """""," """&amp;$D73&amp;"""")&amp;
    IF($E73="-"," """""," """&amp;$E73&amp;"""")
  ),
  ""
)</f>
        <v/>
      </c>
      <c r="AF73" s="9" t="str">
        <f>IF(
  AND($A73&lt;&gt;"",$N73="○"),
  shortcut設定!$F$6&amp;"\"&amp;A73&amp;"（"&amp;B73&amp;"）.lnk",
  ""
)</f>
        <v/>
      </c>
      <c r="AG73" s="13" t="str">
        <f t="shared" si="3"/>
        <v/>
      </c>
      <c r="AH73" s="13" t="str">
        <f t="shared" si="4"/>
        <v/>
      </c>
      <c r="AI73" s="13" t="str">
        <f>IF(
  AND($A73&lt;&gt;"",$Q73&lt;&gt;"-",$Q73&lt;&gt;""),
  (
    """"&amp;shortcut設定!$F$7&amp;""""&amp;
    " """&amp;$Q73&amp;".lnk"""&amp;
    " """&amp;$C73&amp;""""&amp;
    IF($D73="-"," """""," """&amp;$D73&amp;"""")&amp;
    IF($E73="-"," """""," """&amp;$E73&amp;"""")
  ),
  ""
)</f>
        <v/>
      </c>
      <c r="AJ73" s="95" t="s">
        <v>183</v>
      </c>
    </row>
    <row r="74" spans="1:36">
      <c r="A74" s="9" t="s">
        <v>641</v>
      </c>
      <c r="B74" s="9" t="s">
        <v>795</v>
      </c>
      <c r="C74" s="9" t="s">
        <v>266</v>
      </c>
      <c r="D74" s="15" t="s">
        <v>40</v>
      </c>
      <c r="E74" s="26" t="s">
        <v>40</v>
      </c>
      <c r="F74" s="15" t="s">
        <v>175</v>
      </c>
      <c r="G74" s="15" t="s">
        <v>156</v>
      </c>
      <c r="H74" s="9" t="s">
        <v>85</v>
      </c>
      <c r="I74" s="15" t="s">
        <v>877</v>
      </c>
      <c r="J74" s="15" t="s">
        <v>66</v>
      </c>
      <c r="K74" s="15" t="s">
        <v>66</v>
      </c>
      <c r="L74" s="97" t="s">
        <v>877</v>
      </c>
      <c r="M74" s="98" t="s">
        <v>578</v>
      </c>
      <c r="N74" s="15" t="s">
        <v>66</v>
      </c>
      <c r="O74" s="26" t="s">
        <v>1323</v>
      </c>
      <c r="P74" s="164" t="s">
        <v>1323</v>
      </c>
      <c r="Q74" s="26" t="s">
        <v>980</v>
      </c>
      <c r="R74" s="9" t="str">
        <f t="shared" si="5"/>
        <v/>
      </c>
      <c r="S74" s="9" t="str">
        <f t="shared" si="6"/>
        <v/>
      </c>
      <c r="T74" s="13" t="str">
        <f ca="1">IF(
  AND($A74&lt;&gt;"",$I74="○"),
  (
    "mkdir """&amp;V74&amp;""" &amp; "
  )&amp;(
    """"&amp;shortcut設定!$F$7&amp;""""&amp;
    " """&amp;V74&amp;"\"&amp;$A74&amp;"（"&amp;$B74&amp;"）.lnk"""&amp;
    " """&amp;$C74&amp;""""&amp;
    IF($D74="-"," """""," """&amp;$D74&amp;"""")&amp;
    IF($E74="-"," """""," """&amp;$E74&amp;"""")
  ),
  ""
)</f>
        <v>mkdir "%USERPROFILE%\AppData\Roaming\Microsoft\Windows\Start Menu\Programs\154_Picture_View" &amp; "C:\codes\vbs\command\CreateShortcutFile.vbs" "%USERPROFILE%\AppData\Roaming\Microsoft\Windows\Start Menu\Programs\154_Picture_View\NeeView（漫画ビューアー）.lnk" "C:\prg_exe\NeeView\NeeView.exe" "" ""</v>
      </c>
      <c r="U74" s="9" t="str">
        <f ca="1">IFERROR(
  VLOOKUP(
    $H74,
    shortcut設定!$F:$J,
    MATCH(
      "ProgramsIndex",
      shortcut設定!$F$12:$J$12,
      0
    ),
    FALSE
  ),
  ""
)</f>
        <v>154</v>
      </c>
      <c r="V74" s="13" t="str">
        <f ca="1">IF(
  AND($A74&lt;&gt;"",$I74="○"),
  shortcut設定!$F$4&amp;"\"&amp;U74&amp;"_"&amp;H74,
  ""
)</f>
        <v>%USERPROFILE%\AppData\Roaming\Microsoft\Windows\Start Menu\Programs\154_Picture_View</v>
      </c>
      <c r="W74" s="13" t="str">
        <f>IF(
  AND($A74&lt;&gt;"",$J74&lt;&gt;"-",$J74&lt;&gt;""),
  (
    "mkdir """&amp;shortcut設定!$F$4&amp;"\"&amp;shortcut設定!$F$8&amp;""" &amp; "
  )&amp;(
    """"&amp;shortcut設定!$F$7&amp;""""&amp;
    " """&amp;$X74&amp;""""&amp;
    " """&amp;$C74&amp;""""&amp;
    IF($D74="-"," """""," """&amp;$D74&amp;"""")&amp;
    IF($E74="-"," """""," """&amp;$E74&amp;"""")
  ),
  ""
)</f>
        <v/>
      </c>
      <c r="X74" s="14" t="str">
        <f>IF(
  AND($A74&lt;&gt;"",$J74&lt;&gt;"-",$J74&lt;&gt;""),
  shortcut設定!$F$4&amp;"\"&amp;shortcut設定!$F$8&amp;"\"&amp;$J74&amp;"（"&amp;$B74&amp;"）.lnk",
  ""
)</f>
        <v/>
      </c>
      <c r="Y74" s="13" t="str">
        <f>IF(
  AND($A74&lt;&gt;"",$K74&lt;&gt;"-",$K74&lt;&gt;""),
  (
    "mkdir """&amp;shortcut設定!$F$4&amp;"\"&amp;shortcut設定!$F$9&amp;""" &amp; "
  )&amp;(
    """"&amp;shortcut設定!$F$7&amp;""""&amp;
    " """&amp;$Z74&amp;""""&amp;
    " """&amp;$C74&amp;""""&amp;
    IF($D74="-"," """""," """&amp;$D74&amp;"""")&amp;
    IF($E74="-"," """""," """&amp;$E74&amp;"""")&amp;
    IF($K74="-"," """""," """&amp;$K74&amp;"""")
  ),
  ""
)</f>
        <v/>
      </c>
      <c r="Z74" s="14" t="str">
        <f>IF(
  AND($A74&lt;&gt;"",$K74&lt;&gt;"-",$K74&lt;&gt;""),
  shortcut設定!$F$4&amp;"\"&amp;shortcut設定!$F$9&amp;"\"&amp;$A74&amp;"（"&amp;$B74&amp;"）.lnk",
  ""
)</f>
        <v/>
      </c>
      <c r="AA74" s="13" t="str">
        <f ca="1">IF(
  AND($A74&lt;&gt;"",$L74&lt;&gt;"-",$L74&lt;&gt;""),
  (
    """"&amp;shortcut設定!$F$7&amp;""""&amp;
    " """&amp;$AD74&amp;""""&amp;
    " """&amp;$C74&amp;""""&amp;
    IF($D74="-"," """""," """&amp;$D74&amp;"""")&amp;
    IF($E74="-"," """""," """&amp;$E74&amp;"""")
  ),
  ""
)</f>
        <v>"C:\codes\vbs\command\CreateShortcutFile.vbs" "%USERPROFILE%\AppData\Roaming\Microsoft\Windows\SendTo\154_NeeView（漫画ビューアー）.lnk" "C:\prg_exe\NeeView\NeeView.exe" "" ""</v>
      </c>
      <c r="AB74" s="9" t="str">
        <f ca="1">IFERROR(
  VLOOKUP(
    $H74,
    shortcut設定!$F:$J,
    MATCH(
      "ProgramsIndex",
      shortcut設定!$F$12:$J$12,
      0
    ),
    FALSE
  ),
  ""
)</f>
        <v>154</v>
      </c>
      <c r="AC74" s="20" t="str">
        <f t="shared" si="2"/>
        <v/>
      </c>
      <c r="AD74" s="13" t="str">
        <f ca="1">IF(
  AND($A74&lt;&gt;"",$L74="○"),
  shortcut設定!$F$5&amp;"\"&amp;AB74&amp;"_"&amp;A74&amp;"（"&amp;B74&amp;"）"&amp;AC74&amp;".lnk",
  ""
)</f>
        <v>%USERPROFILE%\AppData\Roaming\Microsoft\Windows\SendTo\154_NeeView（漫画ビューアー）.lnk</v>
      </c>
      <c r="AE74" s="13" t="str">
        <f>IF(
  AND($A74&lt;&gt;"",$N74="○"),
  (
    """"&amp;shortcut設定!$F$7&amp;""""&amp;
    " """&amp;$AF74&amp;""""&amp;
    " """&amp;$C74&amp;""""&amp;
    IF($D74="-"," """""," """&amp;$D74&amp;"""")&amp;
    IF($E74="-"," """""," """&amp;$E74&amp;"""")
  ),
  ""
)</f>
        <v/>
      </c>
      <c r="AF74" s="9" t="str">
        <f>IF(
  AND($A74&lt;&gt;"",$N74="○"),
  shortcut設定!$F$6&amp;"\"&amp;A74&amp;"（"&amp;B74&amp;"）.lnk",
  ""
)</f>
        <v/>
      </c>
      <c r="AG74" s="13" t="str">
        <f t="shared" si="3"/>
        <v/>
      </c>
      <c r="AH74" s="13" t="str">
        <f t="shared" si="4"/>
        <v/>
      </c>
      <c r="AI74" s="13" t="str">
        <f>IF(
  AND($A74&lt;&gt;"",$Q74&lt;&gt;"-",$Q74&lt;&gt;""),
  (
    """"&amp;shortcut設定!$F$7&amp;""""&amp;
    " """&amp;$Q74&amp;".lnk"""&amp;
    " """&amp;$C74&amp;""""&amp;
    IF($D74="-"," """""," """&amp;$D74&amp;"""")&amp;
    IF($E74="-"," """""," """&amp;$E74&amp;"""")
  ),
  ""
)</f>
        <v/>
      </c>
      <c r="AJ74" s="95" t="s">
        <v>183</v>
      </c>
    </row>
    <row r="75" spans="1:36">
      <c r="A75" s="9" t="s">
        <v>642</v>
      </c>
      <c r="B75" s="9" t="s">
        <v>796</v>
      </c>
      <c r="C75" s="9" t="s">
        <v>267</v>
      </c>
      <c r="D75" s="15" t="s">
        <v>40</v>
      </c>
      <c r="E75" s="26" t="s">
        <v>40</v>
      </c>
      <c r="F75" s="15" t="s">
        <v>175</v>
      </c>
      <c r="G75" s="15" t="s">
        <v>156</v>
      </c>
      <c r="H75" s="9" t="s">
        <v>87</v>
      </c>
      <c r="I75" s="15" t="s">
        <v>877</v>
      </c>
      <c r="J75" s="15" t="s">
        <v>66</v>
      </c>
      <c r="K75" s="15" t="s">
        <v>66</v>
      </c>
      <c r="L75" s="97" t="s">
        <v>66</v>
      </c>
      <c r="M75" s="98" t="s">
        <v>578</v>
      </c>
      <c r="N75" s="15" t="s">
        <v>66</v>
      </c>
      <c r="O75" s="26" t="s">
        <v>1323</v>
      </c>
      <c r="P75" s="164" t="s">
        <v>1323</v>
      </c>
      <c r="Q75" s="26" t="s">
        <v>980</v>
      </c>
      <c r="R75" s="9" t="str">
        <f t="shared" ref="R75:R106" si="7">IF(
  AND(
    $A75&lt;&gt;"",
    COUNTIF(C:C,$A75)&gt;1
  ),
  "★NG★",
  ""
)</f>
        <v/>
      </c>
      <c r="S75" s="9" t="str">
        <f t="shared" ref="S75:S106" si="8">IF(
  OR(
    $H75="",
    $H75="-",
    COUNTIF(カテゴリ,$H75)&gt;0
  ),
  "",
  "★NG★"
)</f>
        <v/>
      </c>
      <c r="T75" s="13" t="str">
        <f ca="1">IF(
  AND($A75&lt;&gt;"",$I75="○"),
  (
    "mkdir """&amp;V75&amp;""" &amp; "
  )&amp;(
    """"&amp;shortcut設定!$F$7&amp;""""&amp;
    " """&amp;V75&amp;"\"&amp;$A75&amp;"（"&amp;$B75&amp;"）.lnk"""&amp;
    " """&amp;$C75&amp;""""&amp;
    IF($D75="-"," """""," """&amp;$D75&amp;"""")&amp;
    IF($E75="-"," """""," """&amp;$E75&amp;"""")
  ),
  ""
)</f>
        <v>mkdir "%USERPROFILE%\AppData\Roaming\Microsoft\Windows\Start Menu\Programs\162_Network_Local" &amp; "C:\codes\vbs\command\CreateShortcutFile.vbs" "%USERPROFILE%\AppData\Roaming\Microsoft\Windows\Start Menu\Programs\162_Network_Local\NetEnum（ネット内マシン一覧表示）.lnk" "C:\prg_exe\NetEnum\NetEnum.exe" "" ""</v>
      </c>
      <c r="U75" s="9" t="str">
        <f ca="1">IFERROR(
  VLOOKUP(
    $H75,
    shortcut設定!$F:$J,
    MATCH(
      "ProgramsIndex",
      shortcut設定!$F$12:$J$12,
      0
    ),
    FALSE
  ),
  ""
)</f>
        <v>162</v>
      </c>
      <c r="V75" s="13" t="str">
        <f ca="1">IF(
  AND($A75&lt;&gt;"",$I75="○"),
  shortcut設定!$F$4&amp;"\"&amp;U75&amp;"_"&amp;H75,
  ""
)</f>
        <v>%USERPROFILE%\AppData\Roaming\Microsoft\Windows\Start Menu\Programs\162_Network_Local</v>
      </c>
      <c r="W75" s="13" t="str">
        <f>IF(
  AND($A75&lt;&gt;"",$J75&lt;&gt;"-",$J75&lt;&gt;""),
  (
    "mkdir """&amp;shortcut設定!$F$4&amp;"\"&amp;shortcut設定!$F$8&amp;""" &amp; "
  )&amp;(
    """"&amp;shortcut設定!$F$7&amp;""""&amp;
    " """&amp;$X75&amp;""""&amp;
    " """&amp;$C75&amp;""""&amp;
    IF($D75="-"," """""," """&amp;$D75&amp;"""")&amp;
    IF($E75="-"," """""," """&amp;$E75&amp;"""")
  ),
  ""
)</f>
        <v/>
      </c>
      <c r="X75" s="14" t="str">
        <f>IF(
  AND($A75&lt;&gt;"",$J75&lt;&gt;"-",$J75&lt;&gt;""),
  shortcut設定!$F$4&amp;"\"&amp;shortcut設定!$F$8&amp;"\"&amp;$J75&amp;"（"&amp;$B75&amp;"）.lnk",
  ""
)</f>
        <v/>
      </c>
      <c r="Y75" s="13" t="str">
        <f>IF(
  AND($A75&lt;&gt;"",$K75&lt;&gt;"-",$K75&lt;&gt;""),
  (
    "mkdir """&amp;shortcut設定!$F$4&amp;"\"&amp;shortcut設定!$F$9&amp;""" &amp; "
  )&amp;(
    """"&amp;shortcut設定!$F$7&amp;""""&amp;
    " """&amp;$Z75&amp;""""&amp;
    " """&amp;$C75&amp;""""&amp;
    IF($D75="-"," """""," """&amp;$D75&amp;"""")&amp;
    IF($E75="-"," """""," """&amp;$E75&amp;"""")&amp;
    IF($K75="-"," """""," """&amp;$K75&amp;"""")
  ),
  ""
)</f>
        <v/>
      </c>
      <c r="Z75" s="14" t="str">
        <f>IF(
  AND($A75&lt;&gt;"",$K75&lt;&gt;"-",$K75&lt;&gt;""),
  shortcut設定!$F$4&amp;"\"&amp;shortcut設定!$F$9&amp;"\"&amp;$A75&amp;"（"&amp;$B75&amp;"）.lnk",
  ""
)</f>
        <v/>
      </c>
      <c r="AA75" s="13" t="str">
        <f>IF(
  AND($A75&lt;&gt;"",$L75&lt;&gt;"-",$L75&lt;&gt;""),
  (
    """"&amp;shortcut設定!$F$7&amp;""""&amp;
    " """&amp;$AD75&amp;""""&amp;
    " """&amp;$C75&amp;""""&amp;
    IF($D75="-"," """""," """&amp;$D75&amp;"""")&amp;
    IF($E75="-"," """""," """&amp;$E75&amp;"""")
  ),
  ""
)</f>
        <v/>
      </c>
      <c r="AB75" s="9" t="str">
        <f ca="1">IFERROR(
  VLOOKUP(
    $H75,
    shortcut設定!$F:$J,
    MATCH(
      "ProgramsIndex",
      shortcut設定!$F$12:$J$12,
      0
    ),
    FALSE
  ),
  ""
)</f>
        <v>162</v>
      </c>
      <c r="AC75" s="20" t="str">
        <f t="shared" ref="AC75:AC147" si="9">IF(AND($M75&lt;&gt;"",$M75&lt;&gt;"-")," (&amp;"&amp;$M75&amp;")","")</f>
        <v/>
      </c>
      <c r="AD75" s="13" t="str">
        <f>IF(
  AND($A75&lt;&gt;"",$L75="○"),
  shortcut設定!$F$5&amp;"\"&amp;AB75&amp;"_"&amp;A75&amp;"（"&amp;B75&amp;"）"&amp;AC75&amp;".lnk",
  ""
)</f>
        <v/>
      </c>
      <c r="AE75" s="13" t="str">
        <f>IF(
  AND($A75&lt;&gt;"",$N75="○"),
  (
    """"&amp;shortcut設定!$F$7&amp;""""&amp;
    " """&amp;$AF75&amp;""""&amp;
    " """&amp;$C75&amp;""""&amp;
    IF($D75="-"," """""," """&amp;$D75&amp;"""")&amp;
    IF($E75="-"," """""," """&amp;$E75&amp;"""")
  ),
  ""
)</f>
        <v/>
      </c>
      <c r="AF75" s="9" t="str">
        <f>IF(
  AND($A75&lt;&gt;"",$N75="○"),
  shortcut設定!$F$6&amp;"\"&amp;A75&amp;"（"&amp;B75&amp;"）.lnk",
  ""
)</f>
        <v/>
      </c>
      <c r="AG75" s="13" t="str">
        <f t="shared" ref="AG75:AG138" si="10">IF(
  AND($A75&lt;&gt;"",$O75&lt;&gt;"-",$O75&lt;&gt;""),
  (
    "schtasks /create /tn """&amp;$O75&amp;""" /tr """&amp;$C75&amp;""" /sc daily /st "&amp;$P75&amp;" /rl highest"
  ),
  ""
)</f>
        <v/>
      </c>
      <c r="AH75" s="13" t="str">
        <f t="shared" ref="AH75:AH138" si="11">IF(
  AND($A75&lt;&gt;"",$O75&lt;&gt;"-",$O75&lt;&gt;""),
  (
    "schtasks /delete /tn """&amp;$O75&amp;""""
  ),
  ""
)</f>
        <v/>
      </c>
      <c r="AI75" s="13" t="str">
        <f>IF(
  AND($A75&lt;&gt;"",$Q75&lt;&gt;"-",$Q75&lt;&gt;""),
  (
    """"&amp;shortcut設定!$F$7&amp;""""&amp;
    " """&amp;$Q75&amp;".lnk"""&amp;
    " """&amp;$C75&amp;""""&amp;
    IF($D75="-"," """""," """&amp;$D75&amp;"""")&amp;
    IF($E75="-"," """""," """&amp;$E75&amp;"""")
  ),
  ""
)</f>
        <v/>
      </c>
      <c r="AJ75" s="95" t="s">
        <v>183</v>
      </c>
    </row>
    <row r="76" spans="1:36">
      <c r="A76" s="9" t="s">
        <v>643</v>
      </c>
      <c r="B76" s="9" t="s">
        <v>797</v>
      </c>
      <c r="C76" s="9" t="s">
        <v>268</v>
      </c>
      <c r="D76" s="15" t="s">
        <v>40</v>
      </c>
      <c r="E76" s="26" t="s">
        <v>40</v>
      </c>
      <c r="F76" s="15" t="s">
        <v>175</v>
      </c>
      <c r="G76" s="15" t="s">
        <v>156</v>
      </c>
      <c r="H76" s="9" t="s">
        <v>77</v>
      </c>
      <c r="I76" s="15" t="s">
        <v>877</v>
      </c>
      <c r="J76" s="15" t="s">
        <v>66</v>
      </c>
      <c r="K76" s="15" t="s">
        <v>66</v>
      </c>
      <c r="L76" s="97" t="s">
        <v>66</v>
      </c>
      <c r="M76" s="98" t="s">
        <v>578</v>
      </c>
      <c r="N76" s="15" t="s">
        <v>66</v>
      </c>
      <c r="O76" s="26" t="s">
        <v>1323</v>
      </c>
      <c r="P76" s="164" t="s">
        <v>1323</v>
      </c>
      <c r="Q76" s="26" t="s">
        <v>980</v>
      </c>
      <c r="R76" s="9" t="str">
        <f t="shared" si="7"/>
        <v/>
      </c>
      <c r="S76" s="9" t="str">
        <f t="shared" si="8"/>
        <v/>
      </c>
      <c r="T76" s="13" t="str">
        <f ca="1">IF(
  AND($A76&lt;&gt;"",$I76="○"),
  (
    "mkdir """&amp;V76&amp;""" &amp; "
  )&amp;(
    """"&amp;shortcut設定!$F$7&amp;""""&amp;
    " """&amp;V76&amp;"\"&amp;$A76&amp;"（"&amp;$B76&amp;"）.lnk"""&amp;
    " """&amp;$C76&amp;""""&amp;
    IF($D76="-"," """""," """&amp;$D76&amp;"""")&amp;
    IF($E76="-"," """""," """&amp;$E76&amp;"""")
  ),
  ""
)</f>
        <v>mkdir "%USERPROFILE%\AppData\Roaming\Microsoft\Windows\Start Menu\Programs\111_Common_Analyze" &amp; "C:\codes\vbs\command\CreateShortcutFile.vbs" "%USERPROFILE%\AppData\Roaming\Microsoft\Windows\Start Menu\Programs\111_Common_Analyze\NTFSLinksView（Symlink一覧表示）.lnk" "C:\prg_exe\NTFSLinksView\NTFSLinksView.exe" "" ""</v>
      </c>
      <c r="U76" s="9" t="str">
        <f ca="1">IFERROR(
  VLOOKUP(
    $H76,
    shortcut設定!$F:$J,
    MATCH(
      "ProgramsIndex",
      shortcut設定!$F$12:$J$12,
      0
    ),
    FALSE
  ),
  ""
)</f>
        <v>111</v>
      </c>
      <c r="V76" s="13" t="str">
        <f ca="1">IF(
  AND($A76&lt;&gt;"",$I76="○"),
  shortcut設定!$F$4&amp;"\"&amp;U76&amp;"_"&amp;H76,
  ""
)</f>
        <v>%USERPROFILE%\AppData\Roaming\Microsoft\Windows\Start Menu\Programs\111_Common_Analyze</v>
      </c>
      <c r="W76" s="13" t="str">
        <f>IF(
  AND($A76&lt;&gt;"",$J76&lt;&gt;"-",$J76&lt;&gt;""),
  (
    "mkdir """&amp;shortcut設定!$F$4&amp;"\"&amp;shortcut設定!$F$8&amp;""" &amp; "
  )&amp;(
    """"&amp;shortcut設定!$F$7&amp;""""&amp;
    " """&amp;$X76&amp;""""&amp;
    " """&amp;$C76&amp;""""&amp;
    IF($D76="-"," """""," """&amp;$D76&amp;"""")&amp;
    IF($E76="-"," """""," """&amp;$E76&amp;"""")
  ),
  ""
)</f>
        <v/>
      </c>
      <c r="X76" s="14" t="str">
        <f>IF(
  AND($A76&lt;&gt;"",$J76&lt;&gt;"-",$J76&lt;&gt;""),
  shortcut設定!$F$4&amp;"\"&amp;shortcut設定!$F$8&amp;"\"&amp;$J76&amp;"（"&amp;$B76&amp;"）.lnk",
  ""
)</f>
        <v/>
      </c>
      <c r="Y76" s="13" t="str">
        <f>IF(
  AND($A76&lt;&gt;"",$K76&lt;&gt;"-",$K76&lt;&gt;""),
  (
    "mkdir """&amp;shortcut設定!$F$4&amp;"\"&amp;shortcut設定!$F$9&amp;""" &amp; "
  )&amp;(
    """"&amp;shortcut設定!$F$7&amp;""""&amp;
    " """&amp;$Z76&amp;""""&amp;
    " """&amp;$C76&amp;""""&amp;
    IF($D76="-"," """""," """&amp;$D76&amp;"""")&amp;
    IF($E76="-"," """""," """&amp;$E76&amp;"""")&amp;
    IF($K76="-"," """""," """&amp;$K76&amp;"""")
  ),
  ""
)</f>
        <v/>
      </c>
      <c r="Z76" s="14" t="str">
        <f>IF(
  AND($A76&lt;&gt;"",$K76&lt;&gt;"-",$K76&lt;&gt;""),
  shortcut設定!$F$4&amp;"\"&amp;shortcut設定!$F$9&amp;"\"&amp;$A76&amp;"（"&amp;$B76&amp;"）.lnk",
  ""
)</f>
        <v/>
      </c>
      <c r="AA76" s="13" t="str">
        <f>IF(
  AND($A76&lt;&gt;"",$L76&lt;&gt;"-",$L76&lt;&gt;""),
  (
    """"&amp;shortcut設定!$F$7&amp;""""&amp;
    " """&amp;$AD76&amp;""""&amp;
    " """&amp;$C76&amp;""""&amp;
    IF($D76="-"," """""," """&amp;$D76&amp;"""")&amp;
    IF($E76="-"," """""," """&amp;$E76&amp;"""")
  ),
  ""
)</f>
        <v/>
      </c>
      <c r="AB76" s="9" t="str">
        <f ca="1">IFERROR(
  VLOOKUP(
    $H76,
    shortcut設定!$F:$J,
    MATCH(
      "ProgramsIndex",
      shortcut設定!$F$12:$J$12,
      0
    ),
    FALSE
  ),
  ""
)</f>
        <v>111</v>
      </c>
      <c r="AC76" s="20" t="str">
        <f t="shared" si="9"/>
        <v/>
      </c>
      <c r="AD76" s="13" t="str">
        <f>IF(
  AND($A76&lt;&gt;"",$L76="○"),
  shortcut設定!$F$5&amp;"\"&amp;AB76&amp;"_"&amp;A76&amp;"（"&amp;B76&amp;"）"&amp;AC76&amp;".lnk",
  ""
)</f>
        <v/>
      </c>
      <c r="AE76" s="13" t="str">
        <f>IF(
  AND($A76&lt;&gt;"",$N76="○"),
  (
    """"&amp;shortcut設定!$F$7&amp;""""&amp;
    " """&amp;$AF76&amp;""""&amp;
    " """&amp;$C76&amp;""""&amp;
    IF($D76="-"," """""," """&amp;$D76&amp;"""")&amp;
    IF($E76="-"," """""," """&amp;$E76&amp;"""")
  ),
  ""
)</f>
        <v/>
      </c>
      <c r="AF76" s="9" t="str">
        <f>IF(
  AND($A76&lt;&gt;"",$N76="○"),
  shortcut設定!$F$6&amp;"\"&amp;A76&amp;"（"&amp;B76&amp;"）.lnk",
  ""
)</f>
        <v/>
      </c>
      <c r="AG76" s="13" t="str">
        <f t="shared" si="10"/>
        <v/>
      </c>
      <c r="AH76" s="13" t="str">
        <f t="shared" si="11"/>
        <v/>
      </c>
      <c r="AI76" s="13" t="str">
        <f>IF(
  AND($A76&lt;&gt;"",$Q76&lt;&gt;"-",$Q76&lt;&gt;""),
  (
    """"&amp;shortcut設定!$F$7&amp;""""&amp;
    " """&amp;$Q76&amp;".lnk"""&amp;
    " """&amp;$C76&amp;""""&amp;
    IF($D76="-"," """""," """&amp;$D76&amp;"""")&amp;
    IF($E76="-"," """""," """&amp;$E76&amp;"""")
  ),
  ""
)</f>
        <v/>
      </c>
      <c r="AJ76" s="95" t="s">
        <v>183</v>
      </c>
    </row>
    <row r="77" spans="1:36">
      <c r="A77" s="9" t="s">
        <v>644</v>
      </c>
      <c r="B77" s="9" t="s">
        <v>752</v>
      </c>
      <c r="C77" s="9" t="s">
        <v>269</v>
      </c>
      <c r="D77" s="15" t="s">
        <v>40</v>
      </c>
      <c r="E77" s="26" t="s">
        <v>40</v>
      </c>
      <c r="F77" s="15" t="s">
        <v>175</v>
      </c>
      <c r="G77" s="15" t="s">
        <v>156</v>
      </c>
      <c r="H77" s="9" t="s">
        <v>70</v>
      </c>
      <c r="I77" s="15" t="s">
        <v>877</v>
      </c>
      <c r="J77" s="15" t="s">
        <v>66</v>
      </c>
      <c r="K77" s="15" t="s">
        <v>66</v>
      </c>
      <c r="L77" s="97" t="s">
        <v>66</v>
      </c>
      <c r="M77" s="98" t="s">
        <v>578</v>
      </c>
      <c r="N77" s="15" t="s">
        <v>66</v>
      </c>
      <c r="O77" s="26" t="s">
        <v>1323</v>
      </c>
      <c r="P77" s="164" t="s">
        <v>1323</v>
      </c>
      <c r="Q77" s="26" t="s">
        <v>980</v>
      </c>
      <c r="R77" s="9" t="str">
        <f t="shared" si="7"/>
        <v/>
      </c>
      <c r="S77" s="9" t="str">
        <f t="shared" si="8"/>
        <v/>
      </c>
      <c r="T77" s="13" t="str">
        <f ca="1">IF(
  AND($A77&lt;&gt;"",$I77="○"),
  (
    "mkdir """&amp;V77&amp;""" &amp; "
  )&amp;(
    """"&amp;shortcut設定!$F$7&amp;""""&amp;
    " """&amp;V77&amp;"\"&amp;$A77&amp;"（"&amp;$B77&amp;"）.lnk"""&amp;
    " """&amp;$C77&amp;""""&amp;
    IF($D77="-"," """""," """&amp;$D77&amp;"""")&amp;
    IF($E77="-"," """""," """&amp;$E77&amp;"""")
  ),
  ""
)</f>
        <v>mkdir "%USERPROFILE%\AppData\Roaming\Microsoft\Windows\Start Menu\Programs\172_Utility_Other" &amp; "C:\codes\vbs\command\CreateShortcutFile.vbs" "%USERPROFILE%\AppData\Roaming\Microsoft\Windows\Start Menu\Programs\172_Utility_Other\O2Handler（ランチャ）.lnk" "C:\prg_exe\O2Handler\O2Handler.exe" "" ""</v>
      </c>
      <c r="U77" s="9" t="str">
        <f ca="1">IFERROR(
  VLOOKUP(
    $H77,
    shortcut設定!$F:$J,
    MATCH(
      "ProgramsIndex",
      shortcut設定!$F$12:$J$12,
      0
    ),
    FALSE
  ),
  ""
)</f>
        <v>172</v>
      </c>
      <c r="V77" s="13" t="str">
        <f ca="1">IF(
  AND($A77&lt;&gt;"",$I77="○"),
  shortcut設定!$F$4&amp;"\"&amp;U77&amp;"_"&amp;H77,
  ""
)</f>
        <v>%USERPROFILE%\AppData\Roaming\Microsoft\Windows\Start Menu\Programs\172_Utility_Other</v>
      </c>
      <c r="W77" s="13" t="str">
        <f>IF(
  AND($A77&lt;&gt;"",$J77&lt;&gt;"-",$J77&lt;&gt;""),
  (
    "mkdir """&amp;shortcut設定!$F$4&amp;"\"&amp;shortcut設定!$F$8&amp;""" &amp; "
  )&amp;(
    """"&amp;shortcut設定!$F$7&amp;""""&amp;
    " """&amp;$X77&amp;""""&amp;
    " """&amp;$C77&amp;""""&amp;
    IF($D77="-"," """""," """&amp;$D77&amp;"""")&amp;
    IF($E77="-"," """""," """&amp;$E77&amp;"""")
  ),
  ""
)</f>
        <v/>
      </c>
      <c r="X77" s="14" t="str">
        <f>IF(
  AND($A77&lt;&gt;"",$J77&lt;&gt;"-",$J77&lt;&gt;""),
  shortcut設定!$F$4&amp;"\"&amp;shortcut設定!$F$8&amp;"\"&amp;$J77&amp;"（"&amp;$B77&amp;"）.lnk",
  ""
)</f>
        <v/>
      </c>
      <c r="Y77" s="13" t="str">
        <f>IF(
  AND($A77&lt;&gt;"",$K77&lt;&gt;"-",$K77&lt;&gt;""),
  (
    "mkdir """&amp;shortcut設定!$F$4&amp;"\"&amp;shortcut設定!$F$9&amp;""" &amp; "
  )&amp;(
    """"&amp;shortcut設定!$F$7&amp;""""&amp;
    " """&amp;$Z77&amp;""""&amp;
    " """&amp;$C77&amp;""""&amp;
    IF($D77="-"," """""," """&amp;$D77&amp;"""")&amp;
    IF($E77="-"," """""," """&amp;$E77&amp;"""")&amp;
    IF($K77="-"," """""," """&amp;$K77&amp;"""")
  ),
  ""
)</f>
        <v/>
      </c>
      <c r="Z77" s="14" t="str">
        <f>IF(
  AND($A77&lt;&gt;"",$K77&lt;&gt;"-",$K77&lt;&gt;""),
  shortcut設定!$F$4&amp;"\"&amp;shortcut設定!$F$9&amp;"\"&amp;$A77&amp;"（"&amp;$B77&amp;"）.lnk",
  ""
)</f>
        <v/>
      </c>
      <c r="AA77" s="13" t="str">
        <f>IF(
  AND($A77&lt;&gt;"",$L77&lt;&gt;"-",$L77&lt;&gt;""),
  (
    """"&amp;shortcut設定!$F$7&amp;""""&amp;
    " """&amp;$AD77&amp;""""&amp;
    " """&amp;$C77&amp;""""&amp;
    IF($D77="-"," """""," """&amp;$D77&amp;"""")&amp;
    IF($E77="-"," """""," """&amp;$E77&amp;"""")
  ),
  ""
)</f>
        <v/>
      </c>
      <c r="AB77" s="9" t="str">
        <f ca="1">IFERROR(
  VLOOKUP(
    $H77,
    shortcut設定!$F:$J,
    MATCH(
      "ProgramsIndex",
      shortcut設定!$F$12:$J$12,
      0
    ),
    FALSE
  ),
  ""
)</f>
        <v>172</v>
      </c>
      <c r="AC77" s="20" t="str">
        <f t="shared" si="9"/>
        <v/>
      </c>
      <c r="AD77" s="13" t="str">
        <f>IF(
  AND($A77&lt;&gt;"",$L77="○"),
  shortcut設定!$F$5&amp;"\"&amp;AB77&amp;"_"&amp;A77&amp;"（"&amp;B77&amp;"）"&amp;AC77&amp;".lnk",
  ""
)</f>
        <v/>
      </c>
      <c r="AE77" s="13" t="str">
        <f>IF(
  AND($A77&lt;&gt;"",$N77="○"),
  (
    """"&amp;shortcut設定!$F$7&amp;""""&amp;
    " """&amp;$AF77&amp;""""&amp;
    " """&amp;$C77&amp;""""&amp;
    IF($D77="-"," """""," """&amp;$D77&amp;"""")&amp;
    IF($E77="-"," """""," """&amp;$E77&amp;"""")
  ),
  ""
)</f>
        <v/>
      </c>
      <c r="AF77" s="9" t="str">
        <f>IF(
  AND($A77&lt;&gt;"",$N77="○"),
  shortcut設定!$F$6&amp;"\"&amp;A77&amp;"（"&amp;B77&amp;"）.lnk",
  ""
)</f>
        <v/>
      </c>
      <c r="AG77" s="13" t="str">
        <f t="shared" si="10"/>
        <v/>
      </c>
      <c r="AH77" s="13" t="str">
        <f t="shared" si="11"/>
        <v/>
      </c>
      <c r="AI77" s="13" t="str">
        <f>IF(
  AND($A77&lt;&gt;"",$Q77&lt;&gt;"-",$Q77&lt;&gt;""),
  (
    """"&amp;shortcut設定!$F$7&amp;""""&amp;
    " """&amp;$Q77&amp;".lnk"""&amp;
    " """&amp;$C77&amp;""""&amp;
    IF($D77="-"," """""," """&amp;$D77&amp;"""")&amp;
    IF($E77="-"," """""," """&amp;$E77&amp;"""")
  ),
  ""
)</f>
        <v/>
      </c>
      <c r="AJ77" s="95" t="s">
        <v>183</v>
      </c>
    </row>
    <row r="78" spans="1:36">
      <c r="A78" s="9" t="s">
        <v>645</v>
      </c>
      <c r="B78" s="9" t="s">
        <v>798</v>
      </c>
      <c r="C78" s="9" t="s">
        <v>270</v>
      </c>
      <c r="D78" s="15" t="s">
        <v>40</v>
      </c>
      <c r="E78" s="26" t="s">
        <v>40</v>
      </c>
      <c r="F78" s="15" t="s">
        <v>175</v>
      </c>
      <c r="G78" s="15" t="s">
        <v>156</v>
      </c>
      <c r="H78" s="9" t="s">
        <v>87</v>
      </c>
      <c r="I78" s="15" t="s">
        <v>877</v>
      </c>
      <c r="J78" s="15" t="s">
        <v>66</v>
      </c>
      <c r="K78" s="15" t="s">
        <v>66</v>
      </c>
      <c r="L78" s="97" t="s">
        <v>66</v>
      </c>
      <c r="M78" s="98" t="s">
        <v>578</v>
      </c>
      <c r="N78" s="15" t="s">
        <v>66</v>
      </c>
      <c r="O78" s="26" t="s">
        <v>1323</v>
      </c>
      <c r="P78" s="164" t="s">
        <v>1323</v>
      </c>
      <c r="Q78" s="26" t="s">
        <v>980</v>
      </c>
      <c r="R78" s="9" t="str">
        <f t="shared" si="7"/>
        <v/>
      </c>
      <c r="S78" s="9" t="str">
        <f t="shared" si="8"/>
        <v/>
      </c>
      <c r="T78" s="13" t="str">
        <f ca="1">IF(
  AND($A78&lt;&gt;"",$I78="○"),
  (
    "mkdir """&amp;V78&amp;""" &amp; "
  )&amp;(
    """"&amp;shortcut設定!$F$7&amp;""""&amp;
    " """&amp;V78&amp;"\"&amp;$A78&amp;"（"&amp;$B78&amp;"）.lnk"""&amp;
    " """&amp;$C78&amp;""""&amp;
    IF($D78="-"," """""," """&amp;$D78&amp;"""")&amp;
    IF($E78="-"," """""," """&amp;$E78&amp;"""")
  ),
  ""
)</f>
        <v>mkdir "%USERPROFILE%\AppData\Roaming\Microsoft\Windows\Start Menu\Programs\162_Network_Local" &amp; "C:\codes\vbs\command\CreateShortcutFile.vbs" "%USERPROFILE%\AppData\Roaming\Microsoft\Windows\Start Menu\Programs\162_Network_Local\OpenVPN（VPN接続）.lnk" "C:\prg_exe\OpenVPNPortable\OpenVPNPortable.exe" "" ""</v>
      </c>
      <c r="U78" s="9" t="str">
        <f ca="1">IFERROR(
  VLOOKUP(
    $H78,
    shortcut設定!$F:$J,
    MATCH(
      "ProgramsIndex",
      shortcut設定!$F$12:$J$12,
      0
    ),
    FALSE
  ),
  ""
)</f>
        <v>162</v>
      </c>
      <c r="V78" s="13" t="str">
        <f ca="1">IF(
  AND($A78&lt;&gt;"",$I78="○"),
  shortcut設定!$F$4&amp;"\"&amp;U78&amp;"_"&amp;H78,
  ""
)</f>
        <v>%USERPROFILE%\AppData\Roaming\Microsoft\Windows\Start Menu\Programs\162_Network_Local</v>
      </c>
      <c r="W78" s="13" t="str">
        <f>IF(
  AND($A78&lt;&gt;"",$J78&lt;&gt;"-",$J78&lt;&gt;""),
  (
    "mkdir """&amp;shortcut設定!$F$4&amp;"\"&amp;shortcut設定!$F$8&amp;""" &amp; "
  )&amp;(
    """"&amp;shortcut設定!$F$7&amp;""""&amp;
    " """&amp;$X78&amp;""""&amp;
    " """&amp;$C78&amp;""""&amp;
    IF($D78="-"," """""," """&amp;$D78&amp;"""")&amp;
    IF($E78="-"," """""," """&amp;$E78&amp;"""")
  ),
  ""
)</f>
        <v/>
      </c>
      <c r="X78" s="14" t="str">
        <f>IF(
  AND($A78&lt;&gt;"",$J78&lt;&gt;"-",$J78&lt;&gt;""),
  shortcut設定!$F$4&amp;"\"&amp;shortcut設定!$F$8&amp;"\"&amp;$J78&amp;"（"&amp;$B78&amp;"）.lnk",
  ""
)</f>
        <v/>
      </c>
      <c r="Y78" s="13" t="str">
        <f>IF(
  AND($A78&lt;&gt;"",$K78&lt;&gt;"-",$K78&lt;&gt;""),
  (
    "mkdir """&amp;shortcut設定!$F$4&amp;"\"&amp;shortcut設定!$F$9&amp;""" &amp; "
  )&amp;(
    """"&amp;shortcut設定!$F$7&amp;""""&amp;
    " """&amp;$Z78&amp;""""&amp;
    " """&amp;$C78&amp;""""&amp;
    IF($D78="-"," """""," """&amp;$D78&amp;"""")&amp;
    IF($E78="-"," """""," """&amp;$E78&amp;"""")&amp;
    IF($K78="-"," """""," """&amp;$K78&amp;"""")
  ),
  ""
)</f>
        <v/>
      </c>
      <c r="Z78" s="14" t="str">
        <f>IF(
  AND($A78&lt;&gt;"",$K78&lt;&gt;"-",$K78&lt;&gt;""),
  shortcut設定!$F$4&amp;"\"&amp;shortcut設定!$F$9&amp;"\"&amp;$A78&amp;"（"&amp;$B78&amp;"）.lnk",
  ""
)</f>
        <v/>
      </c>
      <c r="AA78" s="13" t="str">
        <f>IF(
  AND($A78&lt;&gt;"",$L78&lt;&gt;"-",$L78&lt;&gt;""),
  (
    """"&amp;shortcut設定!$F$7&amp;""""&amp;
    " """&amp;$AD78&amp;""""&amp;
    " """&amp;$C78&amp;""""&amp;
    IF($D78="-"," """""," """&amp;$D78&amp;"""")&amp;
    IF($E78="-"," """""," """&amp;$E78&amp;"""")
  ),
  ""
)</f>
        <v/>
      </c>
      <c r="AB78" s="9" t="str">
        <f ca="1">IFERROR(
  VLOOKUP(
    $H78,
    shortcut設定!$F:$J,
    MATCH(
      "ProgramsIndex",
      shortcut設定!$F$12:$J$12,
      0
    ),
    FALSE
  ),
  ""
)</f>
        <v>162</v>
      </c>
      <c r="AC78" s="20" t="str">
        <f t="shared" si="9"/>
        <v/>
      </c>
      <c r="AD78" s="13" t="str">
        <f>IF(
  AND($A78&lt;&gt;"",$L78="○"),
  shortcut設定!$F$5&amp;"\"&amp;AB78&amp;"_"&amp;A78&amp;"（"&amp;B78&amp;"）"&amp;AC78&amp;".lnk",
  ""
)</f>
        <v/>
      </c>
      <c r="AE78" s="13" t="str">
        <f>IF(
  AND($A78&lt;&gt;"",$N78="○"),
  (
    """"&amp;shortcut設定!$F$7&amp;""""&amp;
    " """&amp;$AF78&amp;""""&amp;
    " """&amp;$C78&amp;""""&amp;
    IF($D78="-"," """""," """&amp;$D78&amp;"""")&amp;
    IF($E78="-"," """""," """&amp;$E78&amp;"""")
  ),
  ""
)</f>
        <v/>
      </c>
      <c r="AF78" s="9" t="str">
        <f>IF(
  AND($A78&lt;&gt;"",$N78="○"),
  shortcut設定!$F$6&amp;"\"&amp;A78&amp;"（"&amp;B78&amp;"）.lnk",
  ""
)</f>
        <v/>
      </c>
      <c r="AG78" s="13" t="str">
        <f t="shared" si="10"/>
        <v/>
      </c>
      <c r="AH78" s="13" t="str">
        <f t="shared" si="11"/>
        <v/>
      </c>
      <c r="AI78" s="13" t="str">
        <f>IF(
  AND($A78&lt;&gt;"",$Q78&lt;&gt;"-",$Q78&lt;&gt;""),
  (
    """"&amp;shortcut設定!$F$7&amp;""""&amp;
    " """&amp;$Q78&amp;".lnk"""&amp;
    " """&amp;$C78&amp;""""&amp;
    IF($D78="-"," """""," """&amp;$D78&amp;"""")&amp;
    IF($E78="-"," """""," """&amp;$E78&amp;"""")
  ),
  ""
)</f>
        <v/>
      </c>
      <c r="AJ78" s="95" t="s">
        <v>183</v>
      </c>
    </row>
    <row r="79" spans="1:36">
      <c r="A79" s="9" t="s">
        <v>646</v>
      </c>
      <c r="B79" s="9" t="s">
        <v>799</v>
      </c>
      <c r="C79" s="9" t="s">
        <v>271</v>
      </c>
      <c r="D79" s="15" t="s">
        <v>40</v>
      </c>
      <c r="E79" s="26" t="s">
        <v>40</v>
      </c>
      <c r="F79" s="15" t="s">
        <v>175</v>
      </c>
      <c r="G79" s="15" t="s">
        <v>156</v>
      </c>
      <c r="H79" s="9" t="s">
        <v>67</v>
      </c>
      <c r="I79" s="15" t="s">
        <v>877</v>
      </c>
      <c r="J79" s="15" t="s">
        <v>66</v>
      </c>
      <c r="K79" s="15" t="s">
        <v>66</v>
      </c>
      <c r="L79" s="97" t="s">
        <v>66</v>
      </c>
      <c r="M79" s="98" t="s">
        <v>578</v>
      </c>
      <c r="N79" s="15" t="s">
        <v>66</v>
      </c>
      <c r="O79" s="26" t="s">
        <v>1323</v>
      </c>
      <c r="P79" s="164" t="s">
        <v>1323</v>
      </c>
      <c r="Q79" s="26" t="s">
        <v>980</v>
      </c>
      <c r="R79" s="9" t="str">
        <f t="shared" si="7"/>
        <v/>
      </c>
      <c r="S79" s="9" t="str">
        <f t="shared" si="8"/>
        <v/>
      </c>
      <c r="T79" s="13" t="str">
        <f ca="1">IF(
  AND($A79&lt;&gt;"",$I79="○"),
  (
    "mkdir """&amp;V79&amp;""" &amp; "
  )&amp;(
    """"&amp;shortcut設定!$F$7&amp;""""&amp;
    " """&amp;V79&amp;"\"&amp;$A79&amp;"（"&amp;$B79&amp;"）.lnk"""&amp;
    " """&amp;$C79&amp;""""&amp;
    IF($D79="-"," """""," """&amp;$D79&amp;"""")&amp;
    IF($E79="-"," """""," """&amp;$E79&amp;"""")
  ),
  ""
)</f>
        <v>mkdir "%USERPROFILE%\AppData\Roaming\Microsoft\Windows\Start Menu\Programs\122_Doc_View" &amp; "C:\codes\vbs\command\CreateShortcutFile.vbs" "%USERPROFILE%\AppData\Roaming\Microsoft\Windows\Start Menu\Programs\122_Doc_View\PDFunny（PDF化）.lnk" "C:\prg_exe\PDFunny\jpg2pdf.exe" "" ""</v>
      </c>
      <c r="U79" s="9" t="str">
        <f ca="1">IFERROR(
  VLOOKUP(
    $H79,
    shortcut設定!$F:$J,
    MATCH(
      "ProgramsIndex",
      shortcut設定!$F$12:$J$12,
      0
    ),
    FALSE
  ),
  ""
)</f>
        <v>122</v>
      </c>
      <c r="V79" s="13" t="str">
        <f ca="1">IF(
  AND($A79&lt;&gt;"",$I79="○"),
  shortcut設定!$F$4&amp;"\"&amp;U79&amp;"_"&amp;H79,
  ""
)</f>
        <v>%USERPROFILE%\AppData\Roaming\Microsoft\Windows\Start Menu\Programs\122_Doc_View</v>
      </c>
      <c r="W79" s="13" t="str">
        <f>IF(
  AND($A79&lt;&gt;"",$J79&lt;&gt;"-",$J79&lt;&gt;""),
  (
    "mkdir """&amp;shortcut設定!$F$4&amp;"\"&amp;shortcut設定!$F$8&amp;""" &amp; "
  )&amp;(
    """"&amp;shortcut設定!$F$7&amp;""""&amp;
    " """&amp;$X79&amp;""""&amp;
    " """&amp;$C79&amp;""""&amp;
    IF($D79="-"," """""," """&amp;$D79&amp;"""")&amp;
    IF($E79="-"," """""," """&amp;$E79&amp;"""")
  ),
  ""
)</f>
        <v/>
      </c>
      <c r="X79" s="14" t="str">
        <f>IF(
  AND($A79&lt;&gt;"",$J79&lt;&gt;"-",$J79&lt;&gt;""),
  shortcut設定!$F$4&amp;"\"&amp;shortcut設定!$F$8&amp;"\"&amp;$J79&amp;"（"&amp;$B79&amp;"）.lnk",
  ""
)</f>
        <v/>
      </c>
      <c r="Y79" s="13" t="str">
        <f>IF(
  AND($A79&lt;&gt;"",$K79&lt;&gt;"-",$K79&lt;&gt;""),
  (
    "mkdir """&amp;shortcut設定!$F$4&amp;"\"&amp;shortcut設定!$F$9&amp;""" &amp; "
  )&amp;(
    """"&amp;shortcut設定!$F$7&amp;""""&amp;
    " """&amp;$Z79&amp;""""&amp;
    " """&amp;$C79&amp;""""&amp;
    IF($D79="-"," """""," """&amp;$D79&amp;"""")&amp;
    IF($E79="-"," """""," """&amp;$E79&amp;"""")&amp;
    IF($K79="-"," """""," """&amp;$K79&amp;"""")
  ),
  ""
)</f>
        <v/>
      </c>
      <c r="Z79" s="14" t="str">
        <f>IF(
  AND($A79&lt;&gt;"",$K79&lt;&gt;"-",$K79&lt;&gt;""),
  shortcut設定!$F$4&amp;"\"&amp;shortcut設定!$F$9&amp;"\"&amp;$A79&amp;"（"&amp;$B79&amp;"）.lnk",
  ""
)</f>
        <v/>
      </c>
      <c r="AA79" s="13" t="str">
        <f>IF(
  AND($A79&lt;&gt;"",$L79&lt;&gt;"-",$L79&lt;&gt;""),
  (
    """"&amp;shortcut設定!$F$7&amp;""""&amp;
    " """&amp;$AD79&amp;""""&amp;
    " """&amp;$C79&amp;""""&amp;
    IF($D79="-"," """""," """&amp;$D79&amp;"""")&amp;
    IF($E79="-"," """""," """&amp;$E79&amp;"""")
  ),
  ""
)</f>
        <v/>
      </c>
      <c r="AB79" s="9" t="str">
        <f ca="1">IFERROR(
  VLOOKUP(
    $H79,
    shortcut設定!$F:$J,
    MATCH(
      "ProgramsIndex",
      shortcut設定!$F$12:$J$12,
      0
    ),
    FALSE
  ),
  ""
)</f>
        <v>122</v>
      </c>
      <c r="AC79" s="20" t="str">
        <f t="shared" si="9"/>
        <v/>
      </c>
      <c r="AD79" s="13" t="str">
        <f>IF(
  AND($A79&lt;&gt;"",$L79="○"),
  shortcut設定!$F$5&amp;"\"&amp;AB79&amp;"_"&amp;A79&amp;"（"&amp;B79&amp;"）"&amp;AC79&amp;".lnk",
  ""
)</f>
        <v/>
      </c>
      <c r="AE79" s="13" t="str">
        <f>IF(
  AND($A79&lt;&gt;"",$N79="○"),
  (
    """"&amp;shortcut設定!$F$7&amp;""""&amp;
    " """&amp;$AF79&amp;""""&amp;
    " """&amp;$C79&amp;""""&amp;
    IF($D79="-"," """""," """&amp;$D79&amp;"""")&amp;
    IF($E79="-"," """""," """&amp;$E79&amp;"""")
  ),
  ""
)</f>
        <v/>
      </c>
      <c r="AF79" s="9" t="str">
        <f>IF(
  AND($A79&lt;&gt;"",$N79="○"),
  shortcut設定!$F$6&amp;"\"&amp;A79&amp;"（"&amp;B79&amp;"）.lnk",
  ""
)</f>
        <v/>
      </c>
      <c r="AG79" s="13" t="str">
        <f t="shared" si="10"/>
        <v/>
      </c>
      <c r="AH79" s="13" t="str">
        <f t="shared" si="11"/>
        <v/>
      </c>
      <c r="AI79" s="13" t="str">
        <f>IF(
  AND($A79&lt;&gt;"",$Q79&lt;&gt;"-",$Q79&lt;&gt;""),
  (
    """"&amp;shortcut設定!$F$7&amp;""""&amp;
    " """&amp;$Q79&amp;".lnk"""&amp;
    " """&amp;$C79&amp;""""&amp;
    IF($D79="-"," """""," """&amp;$D79&amp;"""")&amp;
    IF($E79="-"," """""," """&amp;$E79&amp;"""")
  ),
  ""
)</f>
        <v/>
      </c>
      <c r="AJ79" s="95" t="s">
        <v>183</v>
      </c>
    </row>
    <row r="80" spans="1:36">
      <c r="A80" s="9" t="s">
        <v>647</v>
      </c>
      <c r="B80" s="9" t="s">
        <v>800</v>
      </c>
      <c r="C80" s="9" t="s">
        <v>272</v>
      </c>
      <c r="D80" s="15" t="s">
        <v>40</v>
      </c>
      <c r="E80" s="26" t="s">
        <v>40</v>
      </c>
      <c r="F80" s="15" t="s">
        <v>175</v>
      </c>
      <c r="G80" s="15" t="s">
        <v>156</v>
      </c>
      <c r="H80" s="9" t="s">
        <v>67</v>
      </c>
      <c r="I80" s="15" t="s">
        <v>877</v>
      </c>
      <c r="J80" s="15" t="s">
        <v>66</v>
      </c>
      <c r="K80" s="15" t="s">
        <v>66</v>
      </c>
      <c r="L80" s="97" t="s">
        <v>66</v>
      </c>
      <c r="M80" s="98" t="s">
        <v>578</v>
      </c>
      <c r="N80" s="15" t="s">
        <v>66</v>
      </c>
      <c r="O80" s="26" t="s">
        <v>1323</v>
      </c>
      <c r="P80" s="164" t="s">
        <v>1323</v>
      </c>
      <c r="Q80" s="26" t="s">
        <v>980</v>
      </c>
      <c r="R80" s="9" t="str">
        <f t="shared" si="7"/>
        <v/>
      </c>
      <c r="S80" s="9" t="str">
        <f t="shared" si="8"/>
        <v/>
      </c>
      <c r="T80" s="13" t="str">
        <f ca="1">IF(
  AND($A80&lt;&gt;"",$I80="○"),
  (
    "mkdir """&amp;V80&amp;""" &amp; "
  )&amp;(
    """"&amp;shortcut設定!$F$7&amp;""""&amp;
    " """&amp;V80&amp;"\"&amp;$A80&amp;"（"&amp;$B80&amp;"）.lnk"""&amp;
    " """&amp;$C80&amp;""""&amp;
    IF($D80="-"," """""," """&amp;$D80&amp;"""")&amp;
    IF($E80="-"," """""," """&amp;$E80&amp;"""")
  ),
  ""
)</f>
        <v>mkdir "%USERPROFILE%\AppData\Roaming\Microsoft\Windows\Start Menu\Programs\122_Doc_View" &amp; "C:\codes\vbs\command\CreateShortcutFile.vbs" "%USERPROFILE%\AppData\Roaming\Microsoft\Windows\Start Menu\Programs\122_Doc_View\PDF-XChangeViewer（PDFビューアー）.lnk" "C:\prg_exe\PDFX_Vwr_Port\PDFXCview.exe" "" ""</v>
      </c>
      <c r="U80" s="9" t="str">
        <f ca="1">IFERROR(
  VLOOKUP(
    $H80,
    shortcut設定!$F:$J,
    MATCH(
      "ProgramsIndex",
      shortcut設定!$F$12:$J$12,
      0
    ),
    FALSE
  ),
  ""
)</f>
        <v>122</v>
      </c>
      <c r="V80" s="13" t="str">
        <f ca="1">IF(
  AND($A80&lt;&gt;"",$I80="○"),
  shortcut設定!$F$4&amp;"\"&amp;U80&amp;"_"&amp;H80,
  ""
)</f>
        <v>%USERPROFILE%\AppData\Roaming\Microsoft\Windows\Start Menu\Programs\122_Doc_View</v>
      </c>
      <c r="W80" s="13" t="str">
        <f>IF(
  AND($A80&lt;&gt;"",$J80&lt;&gt;"-",$J80&lt;&gt;""),
  (
    "mkdir """&amp;shortcut設定!$F$4&amp;"\"&amp;shortcut設定!$F$8&amp;""" &amp; "
  )&amp;(
    """"&amp;shortcut設定!$F$7&amp;""""&amp;
    " """&amp;$X80&amp;""""&amp;
    " """&amp;$C80&amp;""""&amp;
    IF($D80="-"," """""," """&amp;$D80&amp;"""")&amp;
    IF($E80="-"," """""," """&amp;$E80&amp;"""")
  ),
  ""
)</f>
        <v/>
      </c>
      <c r="X80" s="14" t="str">
        <f>IF(
  AND($A80&lt;&gt;"",$J80&lt;&gt;"-",$J80&lt;&gt;""),
  shortcut設定!$F$4&amp;"\"&amp;shortcut設定!$F$8&amp;"\"&amp;$J80&amp;"（"&amp;$B80&amp;"）.lnk",
  ""
)</f>
        <v/>
      </c>
      <c r="Y80" s="13" t="str">
        <f>IF(
  AND($A80&lt;&gt;"",$K80&lt;&gt;"-",$K80&lt;&gt;""),
  (
    "mkdir """&amp;shortcut設定!$F$4&amp;"\"&amp;shortcut設定!$F$9&amp;""" &amp; "
  )&amp;(
    """"&amp;shortcut設定!$F$7&amp;""""&amp;
    " """&amp;$Z80&amp;""""&amp;
    " """&amp;$C80&amp;""""&amp;
    IF($D80="-"," """""," """&amp;$D80&amp;"""")&amp;
    IF($E80="-"," """""," """&amp;$E80&amp;"""")&amp;
    IF($K80="-"," """""," """&amp;$K80&amp;"""")
  ),
  ""
)</f>
        <v/>
      </c>
      <c r="Z80" s="14" t="str">
        <f>IF(
  AND($A80&lt;&gt;"",$K80&lt;&gt;"-",$K80&lt;&gt;""),
  shortcut設定!$F$4&amp;"\"&amp;shortcut設定!$F$9&amp;"\"&amp;$A80&amp;"（"&amp;$B80&amp;"）.lnk",
  ""
)</f>
        <v/>
      </c>
      <c r="AA80" s="13" t="str">
        <f>IF(
  AND($A80&lt;&gt;"",$L80&lt;&gt;"-",$L80&lt;&gt;""),
  (
    """"&amp;shortcut設定!$F$7&amp;""""&amp;
    " """&amp;$AD80&amp;""""&amp;
    " """&amp;$C80&amp;""""&amp;
    IF($D80="-"," """""," """&amp;$D80&amp;"""")&amp;
    IF($E80="-"," """""," """&amp;$E80&amp;"""")
  ),
  ""
)</f>
        <v/>
      </c>
      <c r="AB80" s="9" t="str">
        <f ca="1">IFERROR(
  VLOOKUP(
    $H80,
    shortcut設定!$F:$J,
    MATCH(
      "ProgramsIndex",
      shortcut設定!$F$12:$J$12,
      0
    ),
    FALSE
  ),
  ""
)</f>
        <v>122</v>
      </c>
      <c r="AC80" s="20" t="str">
        <f t="shared" si="9"/>
        <v/>
      </c>
      <c r="AD80" s="13" t="str">
        <f>IF(
  AND($A80&lt;&gt;"",$L80="○"),
  shortcut設定!$F$5&amp;"\"&amp;AB80&amp;"_"&amp;A80&amp;"（"&amp;B80&amp;"）"&amp;AC80&amp;".lnk",
  ""
)</f>
        <v/>
      </c>
      <c r="AE80" s="13" t="str">
        <f>IF(
  AND($A80&lt;&gt;"",$N80="○"),
  (
    """"&amp;shortcut設定!$F$7&amp;""""&amp;
    " """&amp;$AF80&amp;""""&amp;
    " """&amp;$C80&amp;""""&amp;
    IF($D80="-"," """""," """&amp;$D80&amp;"""")&amp;
    IF($E80="-"," """""," """&amp;$E80&amp;"""")
  ),
  ""
)</f>
        <v/>
      </c>
      <c r="AF80" s="9" t="str">
        <f>IF(
  AND($A80&lt;&gt;"",$N80="○"),
  shortcut設定!$F$6&amp;"\"&amp;A80&amp;"（"&amp;B80&amp;"）.lnk",
  ""
)</f>
        <v/>
      </c>
      <c r="AG80" s="13" t="str">
        <f t="shared" si="10"/>
        <v/>
      </c>
      <c r="AH80" s="13" t="str">
        <f t="shared" si="11"/>
        <v/>
      </c>
      <c r="AI80" s="13" t="str">
        <f>IF(
  AND($A80&lt;&gt;"",$Q80&lt;&gt;"-",$Q80&lt;&gt;""),
  (
    """"&amp;shortcut設定!$F$7&amp;""""&amp;
    " """&amp;$Q80&amp;".lnk"""&amp;
    " """&amp;$C80&amp;""""&amp;
    IF($D80="-"," """""," """&amp;$D80&amp;"""")&amp;
    IF($E80="-"," """""," """&amp;$E80&amp;"""")
  ),
  ""
)</f>
        <v/>
      </c>
      <c r="AJ80" s="95" t="s">
        <v>183</v>
      </c>
    </row>
    <row r="81" spans="1:36">
      <c r="A81" s="9" t="s">
        <v>648</v>
      </c>
      <c r="B81" s="9" t="s">
        <v>800</v>
      </c>
      <c r="C81" s="9" t="s">
        <v>273</v>
      </c>
      <c r="D81" s="15" t="s">
        <v>40</v>
      </c>
      <c r="E81" s="26" t="s">
        <v>40</v>
      </c>
      <c r="F81" s="15" t="s">
        <v>156</v>
      </c>
      <c r="G81" s="15" t="s">
        <v>156</v>
      </c>
      <c r="H81" s="9" t="s">
        <v>67</v>
      </c>
      <c r="I81" s="15" t="s">
        <v>877</v>
      </c>
      <c r="J81" s="15" t="s">
        <v>66</v>
      </c>
      <c r="K81" s="15" t="s">
        <v>66</v>
      </c>
      <c r="L81" s="97" t="s">
        <v>66</v>
      </c>
      <c r="M81" s="98" t="s">
        <v>578</v>
      </c>
      <c r="N81" s="15" t="s">
        <v>66</v>
      </c>
      <c r="O81" s="26" t="s">
        <v>1323</v>
      </c>
      <c r="P81" s="164" t="s">
        <v>1323</v>
      </c>
      <c r="Q81" s="26" t="s">
        <v>980</v>
      </c>
      <c r="R81" s="9" t="str">
        <f t="shared" si="7"/>
        <v/>
      </c>
      <c r="S81" s="9" t="str">
        <f t="shared" si="8"/>
        <v/>
      </c>
      <c r="T81" s="13" t="str">
        <f ca="1">IF(
  AND($A81&lt;&gt;"",$I81="○"),
  (
    "mkdir """&amp;V81&amp;""" &amp; "
  )&amp;(
    """"&amp;shortcut設定!$F$7&amp;""""&amp;
    " """&amp;V81&amp;"\"&amp;$A81&amp;"（"&amp;$B81&amp;"）.lnk"""&amp;
    " """&amp;$C81&amp;""""&amp;
    IF($D81="-"," """""," """&amp;$D81&amp;"""")&amp;
    IF($E81="-"," """""," """&amp;$E81&amp;"""")
  ),
  ""
)</f>
        <v>mkdir "%USERPROFILE%\AppData\Roaming\Microsoft\Windows\Start Menu\Programs\122_Doc_View" &amp; "C:\codes\vbs\command\CreateShortcutFile.vbs" "%USERPROFILE%\AppData\Roaming\Microsoft\Windows\Start Menu\Programs\122_Doc_View\PDF-XChangeEditor（PDFビューアー）.lnk" "C:\prg_exe\PDF-XChangeEditor\PDFXEdit.exe" "" ""</v>
      </c>
      <c r="U81" s="9" t="str">
        <f ca="1">IFERROR(
  VLOOKUP(
    $H81,
    shortcut設定!$F:$J,
    MATCH(
      "ProgramsIndex",
      shortcut設定!$F$12:$J$12,
      0
    ),
    FALSE
  ),
  ""
)</f>
        <v>122</v>
      </c>
      <c r="V81" s="13" t="str">
        <f ca="1">IF(
  AND($A81&lt;&gt;"",$I81="○"),
  shortcut設定!$F$4&amp;"\"&amp;U81&amp;"_"&amp;H81,
  ""
)</f>
        <v>%USERPROFILE%\AppData\Roaming\Microsoft\Windows\Start Menu\Programs\122_Doc_View</v>
      </c>
      <c r="W81" s="13" t="str">
        <f>IF(
  AND($A81&lt;&gt;"",$J81&lt;&gt;"-",$J81&lt;&gt;""),
  (
    "mkdir """&amp;shortcut設定!$F$4&amp;"\"&amp;shortcut設定!$F$8&amp;""" &amp; "
  )&amp;(
    """"&amp;shortcut設定!$F$7&amp;""""&amp;
    " """&amp;$X81&amp;""""&amp;
    " """&amp;$C81&amp;""""&amp;
    IF($D81="-"," """""," """&amp;$D81&amp;"""")&amp;
    IF($E81="-"," """""," """&amp;$E81&amp;"""")
  ),
  ""
)</f>
        <v/>
      </c>
      <c r="X81" s="14" t="str">
        <f>IF(
  AND($A81&lt;&gt;"",$J81&lt;&gt;"-",$J81&lt;&gt;""),
  shortcut設定!$F$4&amp;"\"&amp;shortcut設定!$F$8&amp;"\"&amp;$J81&amp;"（"&amp;$B81&amp;"）.lnk",
  ""
)</f>
        <v/>
      </c>
      <c r="Y81" s="13" t="str">
        <f>IF(
  AND($A81&lt;&gt;"",$K81&lt;&gt;"-",$K81&lt;&gt;""),
  (
    "mkdir """&amp;shortcut設定!$F$4&amp;"\"&amp;shortcut設定!$F$9&amp;""" &amp; "
  )&amp;(
    """"&amp;shortcut設定!$F$7&amp;""""&amp;
    " """&amp;$Z81&amp;""""&amp;
    " """&amp;$C81&amp;""""&amp;
    IF($D81="-"," """""," """&amp;$D81&amp;"""")&amp;
    IF($E81="-"," """""," """&amp;$E81&amp;"""")&amp;
    IF($K81="-"," """""," """&amp;$K81&amp;"""")
  ),
  ""
)</f>
        <v/>
      </c>
      <c r="Z81" s="14" t="str">
        <f>IF(
  AND($A81&lt;&gt;"",$K81&lt;&gt;"-",$K81&lt;&gt;""),
  shortcut設定!$F$4&amp;"\"&amp;shortcut設定!$F$9&amp;"\"&amp;$A81&amp;"（"&amp;$B81&amp;"）.lnk",
  ""
)</f>
        <v/>
      </c>
      <c r="AA81" s="13" t="str">
        <f>IF(
  AND($A81&lt;&gt;"",$L81&lt;&gt;"-",$L81&lt;&gt;""),
  (
    """"&amp;shortcut設定!$F$7&amp;""""&amp;
    " """&amp;$AD81&amp;""""&amp;
    " """&amp;$C81&amp;""""&amp;
    IF($D81="-"," """""," """&amp;$D81&amp;"""")&amp;
    IF($E81="-"," """""," """&amp;$E81&amp;"""")
  ),
  ""
)</f>
        <v/>
      </c>
      <c r="AB81" s="9" t="str">
        <f ca="1">IFERROR(
  VLOOKUP(
    $H81,
    shortcut設定!$F:$J,
    MATCH(
      "ProgramsIndex",
      shortcut設定!$F$12:$J$12,
      0
    ),
    FALSE
  ),
  ""
)</f>
        <v>122</v>
      </c>
      <c r="AC81" s="20" t="str">
        <f t="shared" si="9"/>
        <v/>
      </c>
      <c r="AD81" s="13" t="str">
        <f>IF(
  AND($A81&lt;&gt;"",$L81="○"),
  shortcut設定!$F$5&amp;"\"&amp;AB81&amp;"_"&amp;A81&amp;"（"&amp;B81&amp;"）"&amp;AC81&amp;".lnk",
  ""
)</f>
        <v/>
      </c>
      <c r="AE81" s="13" t="str">
        <f>IF(
  AND($A81&lt;&gt;"",$N81="○"),
  (
    """"&amp;shortcut設定!$F$7&amp;""""&amp;
    " """&amp;$AF81&amp;""""&amp;
    " """&amp;$C81&amp;""""&amp;
    IF($D81="-"," """""," """&amp;$D81&amp;"""")&amp;
    IF($E81="-"," """""," """&amp;$E81&amp;"""")
  ),
  ""
)</f>
        <v/>
      </c>
      <c r="AF81" s="9" t="str">
        <f>IF(
  AND($A81&lt;&gt;"",$N81="○"),
  shortcut設定!$F$6&amp;"\"&amp;A81&amp;"（"&amp;B81&amp;"）.lnk",
  ""
)</f>
        <v/>
      </c>
      <c r="AG81" s="13" t="str">
        <f t="shared" si="10"/>
        <v/>
      </c>
      <c r="AH81" s="13" t="str">
        <f t="shared" si="11"/>
        <v/>
      </c>
      <c r="AI81" s="13" t="str">
        <f>IF(
  AND($A81&lt;&gt;"",$Q81&lt;&gt;"-",$Q81&lt;&gt;""),
  (
    """"&amp;shortcut設定!$F$7&amp;""""&amp;
    " """&amp;$Q81&amp;".lnk"""&amp;
    " """&amp;$C81&amp;""""&amp;
    IF($D81="-"," """""," """&amp;$D81&amp;"""")&amp;
    IF($E81="-"," """""," """&amp;$E81&amp;"""")
  ),
  ""
)</f>
        <v/>
      </c>
      <c r="AJ81" s="95" t="s">
        <v>183</v>
      </c>
    </row>
    <row r="82" spans="1:36">
      <c r="A82" s="9" t="s">
        <v>649</v>
      </c>
      <c r="B82" s="9" t="s">
        <v>801</v>
      </c>
      <c r="C82" s="9" t="s">
        <v>274</v>
      </c>
      <c r="D82" s="15" t="s">
        <v>40</v>
      </c>
      <c r="E82" s="26" t="s">
        <v>40</v>
      </c>
      <c r="F82" s="15" t="s">
        <v>175</v>
      </c>
      <c r="G82" s="15" t="s">
        <v>156</v>
      </c>
      <c r="H82" s="9" t="s">
        <v>79</v>
      </c>
      <c r="I82" s="15" t="s">
        <v>877</v>
      </c>
      <c r="J82" s="15" t="s">
        <v>66</v>
      </c>
      <c r="K82" s="15" t="s">
        <v>66</v>
      </c>
      <c r="L82" s="97" t="s">
        <v>877</v>
      </c>
      <c r="M82" s="98" t="s">
        <v>578</v>
      </c>
      <c r="N82" s="15" t="s">
        <v>66</v>
      </c>
      <c r="O82" s="26" t="s">
        <v>1323</v>
      </c>
      <c r="P82" s="164" t="s">
        <v>1323</v>
      </c>
      <c r="Q82" s="26" t="s">
        <v>980</v>
      </c>
      <c r="R82" s="9" t="str">
        <f t="shared" si="7"/>
        <v/>
      </c>
      <c r="S82" s="9" t="str">
        <f t="shared" si="8"/>
        <v/>
      </c>
      <c r="T82" s="13" t="str">
        <f ca="1">IF(
  AND($A82&lt;&gt;"",$I82="○"),
  (
    "mkdir """&amp;V82&amp;""" &amp; "
  )&amp;(
    """"&amp;shortcut設定!$F$7&amp;""""&amp;
    " """&amp;V82&amp;"\"&amp;$A82&amp;"（"&amp;$B82&amp;"）.lnk"""&amp;
    " """&amp;$C82&amp;""""&amp;
    IF($D82="-"," """""," """&amp;$D82&amp;"""")&amp;
    IF($E82="-"," """""," """&amp;$E82&amp;"""")
  ),
  ""
)</f>
        <v>mkdir "%USERPROFILE%\AppData\Roaming\Microsoft\Windows\Start Menu\Programs\123_Doc_Edit" &amp; "C:\codes\vbs\command\CreateShortcutFile.vbs" "%USERPROFILE%\AppData\Roaming\Microsoft\Windows\Start Menu\Programs\123_Doc_Edit\pic2pdf（画像toPDF）.lnk" "C:\prg_exe\pic2pdf\pic2pdf.exe" "" ""</v>
      </c>
      <c r="U82" s="9" t="str">
        <f ca="1">IFERROR(
  VLOOKUP(
    $H82,
    shortcut設定!$F:$J,
    MATCH(
      "ProgramsIndex",
      shortcut設定!$F$12:$J$12,
      0
    ),
    FALSE
  ),
  ""
)</f>
        <v>123</v>
      </c>
      <c r="V82" s="13" t="str">
        <f ca="1">IF(
  AND($A82&lt;&gt;"",$I82="○"),
  shortcut設定!$F$4&amp;"\"&amp;U82&amp;"_"&amp;H82,
  ""
)</f>
        <v>%USERPROFILE%\AppData\Roaming\Microsoft\Windows\Start Menu\Programs\123_Doc_Edit</v>
      </c>
      <c r="W82" s="13" t="str">
        <f>IF(
  AND($A82&lt;&gt;"",$J82&lt;&gt;"-",$J82&lt;&gt;""),
  (
    "mkdir """&amp;shortcut設定!$F$4&amp;"\"&amp;shortcut設定!$F$8&amp;""" &amp; "
  )&amp;(
    """"&amp;shortcut設定!$F$7&amp;""""&amp;
    " """&amp;$X82&amp;""""&amp;
    " """&amp;$C82&amp;""""&amp;
    IF($D82="-"," """""," """&amp;$D82&amp;"""")&amp;
    IF($E82="-"," """""," """&amp;$E82&amp;"""")
  ),
  ""
)</f>
        <v/>
      </c>
      <c r="X82" s="14" t="str">
        <f>IF(
  AND($A82&lt;&gt;"",$J82&lt;&gt;"-",$J82&lt;&gt;""),
  shortcut設定!$F$4&amp;"\"&amp;shortcut設定!$F$8&amp;"\"&amp;$J82&amp;"（"&amp;$B82&amp;"）.lnk",
  ""
)</f>
        <v/>
      </c>
      <c r="Y82" s="13" t="str">
        <f>IF(
  AND($A82&lt;&gt;"",$K82&lt;&gt;"-",$K82&lt;&gt;""),
  (
    "mkdir """&amp;shortcut設定!$F$4&amp;"\"&amp;shortcut設定!$F$9&amp;""" &amp; "
  )&amp;(
    """"&amp;shortcut設定!$F$7&amp;""""&amp;
    " """&amp;$Z82&amp;""""&amp;
    " """&amp;$C82&amp;""""&amp;
    IF($D82="-"," """""," """&amp;$D82&amp;"""")&amp;
    IF($E82="-"," """""," """&amp;$E82&amp;"""")&amp;
    IF($K82="-"," """""," """&amp;$K82&amp;"""")
  ),
  ""
)</f>
        <v/>
      </c>
      <c r="Z82" s="14" t="str">
        <f>IF(
  AND($A82&lt;&gt;"",$K82&lt;&gt;"-",$K82&lt;&gt;""),
  shortcut設定!$F$4&amp;"\"&amp;shortcut設定!$F$9&amp;"\"&amp;$A82&amp;"（"&amp;$B82&amp;"）.lnk",
  ""
)</f>
        <v/>
      </c>
      <c r="AA82" s="13" t="str">
        <f ca="1">IF(
  AND($A82&lt;&gt;"",$L82&lt;&gt;"-",$L82&lt;&gt;""),
  (
    """"&amp;shortcut設定!$F$7&amp;""""&amp;
    " """&amp;$AD82&amp;""""&amp;
    " """&amp;$C82&amp;""""&amp;
    IF($D82="-"," """""," """&amp;$D82&amp;"""")&amp;
    IF($E82="-"," """""," """&amp;$E82&amp;"""")
  ),
  ""
)</f>
        <v>"C:\codes\vbs\command\CreateShortcutFile.vbs" "%USERPROFILE%\AppData\Roaming\Microsoft\Windows\SendTo\123_pic2pdf（画像toPDF）.lnk" "C:\prg_exe\pic2pdf\pic2pdf.exe" "" ""</v>
      </c>
      <c r="AB82" s="9" t="str">
        <f ca="1">IFERROR(
  VLOOKUP(
    $H82,
    shortcut設定!$F:$J,
    MATCH(
      "ProgramsIndex",
      shortcut設定!$F$12:$J$12,
      0
    ),
    FALSE
  ),
  ""
)</f>
        <v>123</v>
      </c>
      <c r="AC82" s="20" t="str">
        <f t="shared" si="9"/>
        <v/>
      </c>
      <c r="AD82" s="13" t="str">
        <f ca="1">IF(
  AND($A82&lt;&gt;"",$L82="○"),
  shortcut設定!$F$5&amp;"\"&amp;AB82&amp;"_"&amp;A82&amp;"（"&amp;B82&amp;"）"&amp;AC82&amp;".lnk",
  ""
)</f>
        <v>%USERPROFILE%\AppData\Roaming\Microsoft\Windows\SendTo\123_pic2pdf（画像toPDF）.lnk</v>
      </c>
      <c r="AE82" s="13" t="str">
        <f>IF(
  AND($A82&lt;&gt;"",$N82="○"),
  (
    """"&amp;shortcut設定!$F$7&amp;""""&amp;
    " """&amp;$AF82&amp;""""&amp;
    " """&amp;$C82&amp;""""&amp;
    IF($D82="-"," """""," """&amp;$D82&amp;"""")&amp;
    IF($E82="-"," """""," """&amp;$E82&amp;"""")
  ),
  ""
)</f>
        <v/>
      </c>
      <c r="AF82" s="9" t="str">
        <f>IF(
  AND($A82&lt;&gt;"",$N82="○"),
  shortcut設定!$F$6&amp;"\"&amp;A82&amp;"（"&amp;B82&amp;"）.lnk",
  ""
)</f>
        <v/>
      </c>
      <c r="AG82" s="13" t="str">
        <f t="shared" si="10"/>
        <v/>
      </c>
      <c r="AH82" s="13" t="str">
        <f t="shared" si="11"/>
        <v/>
      </c>
      <c r="AI82" s="13" t="str">
        <f>IF(
  AND($A82&lt;&gt;"",$Q82&lt;&gt;"-",$Q82&lt;&gt;""),
  (
    """"&amp;shortcut設定!$F$7&amp;""""&amp;
    " """&amp;$Q82&amp;".lnk"""&amp;
    " """&amp;$C82&amp;""""&amp;
    IF($D82="-"," """""," """&amp;$D82&amp;"""")&amp;
    IF($E82="-"," """""," """&amp;$E82&amp;"""")
  ),
  ""
)</f>
        <v/>
      </c>
      <c r="AJ82" s="95" t="s">
        <v>183</v>
      </c>
    </row>
    <row r="83" spans="1:36">
      <c r="A83" s="9" t="s">
        <v>650</v>
      </c>
      <c r="B83" s="9" t="s">
        <v>787</v>
      </c>
      <c r="C83" s="9" t="s">
        <v>275</v>
      </c>
      <c r="D83" s="15" t="s">
        <v>40</v>
      </c>
      <c r="E83" s="26" t="s">
        <v>40</v>
      </c>
      <c r="F83" s="15" t="s">
        <v>175</v>
      </c>
      <c r="G83" s="15" t="s">
        <v>156</v>
      </c>
      <c r="H83" s="9" t="s">
        <v>65</v>
      </c>
      <c r="I83" s="15" t="s">
        <v>877</v>
      </c>
      <c r="J83" s="15" t="s">
        <v>66</v>
      </c>
      <c r="K83" s="15" t="s">
        <v>66</v>
      </c>
      <c r="L83" s="97" t="s">
        <v>66</v>
      </c>
      <c r="M83" s="98" t="s">
        <v>578</v>
      </c>
      <c r="N83" s="15" t="s">
        <v>66</v>
      </c>
      <c r="O83" s="26" t="s">
        <v>1323</v>
      </c>
      <c r="P83" s="164" t="s">
        <v>1323</v>
      </c>
      <c r="Q83" s="26" t="s">
        <v>980</v>
      </c>
      <c r="R83" s="9" t="str">
        <f t="shared" si="7"/>
        <v/>
      </c>
      <c r="S83" s="9" t="str">
        <f t="shared" si="8"/>
        <v/>
      </c>
      <c r="T83" s="13" t="str">
        <f ca="1">IF(
  AND($A83&lt;&gt;"",$I83="○"),
  (
    "mkdir """&amp;V83&amp;""" &amp; "
  )&amp;(
    """"&amp;shortcut設定!$F$7&amp;""""&amp;
    " """&amp;V83&amp;"\"&amp;$A83&amp;"（"&amp;$B83&amp;"）.lnk"""&amp;
    " """&amp;$C83&amp;""""&amp;
    IF($D83="-"," """""," """&amp;$D83&amp;"""")&amp;
    IF($E83="-"," """""," """&amp;$E83&amp;"""")
  ),
  ""
)</f>
        <v>mkdir "%USERPROFILE%\AppData\Roaming\Microsoft\Windows\Start Menu\Programs\113_Common_Edit" &amp; "C:\codes\vbs\command\CreateShortcutFile.vbs" "%USERPROFILE%\AppData\Roaming\Microsoft\Windows\Start Menu\Programs\113_Common_Edit\PuranFileRecovery（データ復元）.lnk" "C:\prg_exe\PuranFileRecoveryX64\Puran File Recovery.exe" "" ""</v>
      </c>
      <c r="U83" s="9" t="str">
        <f ca="1">IFERROR(
  VLOOKUP(
    $H83,
    shortcut設定!$F:$J,
    MATCH(
      "ProgramsIndex",
      shortcut設定!$F$12:$J$12,
      0
    ),
    FALSE
  ),
  ""
)</f>
        <v>113</v>
      </c>
      <c r="V83" s="13" t="str">
        <f ca="1">IF(
  AND($A83&lt;&gt;"",$I83="○"),
  shortcut設定!$F$4&amp;"\"&amp;U83&amp;"_"&amp;H83,
  ""
)</f>
        <v>%USERPROFILE%\AppData\Roaming\Microsoft\Windows\Start Menu\Programs\113_Common_Edit</v>
      </c>
      <c r="W83" s="13" t="str">
        <f>IF(
  AND($A83&lt;&gt;"",$J83&lt;&gt;"-",$J83&lt;&gt;""),
  (
    "mkdir """&amp;shortcut設定!$F$4&amp;"\"&amp;shortcut設定!$F$8&amp;""" &amp; "
  )&amp;(
    """"&amp;shortcut設定!$F$7&amp;""""&amp;
    " """&amp;$X83&amp;""""&amp;
    " """&amp;$C83&amp;""""&amp;
    IF($D83="-"," """""," """&amp;$D83&amp;"""")&amp;
    IF($E83="-"," """""," """&amp;$E83&amp;"""")
  ),
  ""
)</f>
        <v/>
      </c>
      <c r="X83" s="14" t="str">
        <f>IF(
  AND($A83&lt;&gt;"",$J83&lt;&gt;"-",$J83&lt;&gt;""),
  shortcut設定!$F$4&amp;"\"&amp;shortcut設定!$F$8&amp;"\"&amp;$J83&amp;"（"&amp;$B83&amp;"）.lnk",
  ""
)</f>
        <v/>
      </c>
      <c r="Y83" s="13" t="str">
        <f>IF(
  AND($A83&lt;&gt;"",$K83&lt;&gt;"-",$K83&lt;&gt;""),
  (
    "mkdir """&amp;shortcut設定!$F$4&amp;"\"&amp;shortcut設定!$F$9&amp;""" &amp; "
  )&amp;(
    """"&amp;shortcut設定!$F$7&amp;""""&amp;
    " """&amp;$Z83&amp;""""&amp;
    " """&amp;$C83&amp;""""&amp;
    IF($D83="-"," """""," """&amp;$D83&amp;"""")&amp;
    IF($E83="-"," """""," """&amp;$E83&amp;"""")&amp;
    IF($K83="-"," """""," """&amp;$K83&amp;"""")
  ),
  ""
)</f>
        <v/>
      </c>
      <c r="Z83" s="14" t="str">
        <f>IF(
  AND($A83&lt;&gt;"",$K83&lt;&gt;"-",$K83&lt;&gt;""),
  shortcut設定!$F$4&amp;"\"&amp;shortcut設定!$F$9&amp;"\"&amp;$A83&amp;"（"&amp;$B83&amp;"）.lnk",
  ""
)</f>
        <v/>
      </c>
      <c r="AA83" s="13" t="str">
        <f>IF(
  AND($A83&lt;&gt;"",$L83&lt;&gt;"-",$L83&lt;&gt;""),
  (
    """"&amp;shortcut設定!$F$7&amp;""""&amp;
    " """&amp;$AD83&amp;""""&amp;
    " """&amp;$C83&amp;""""&amp;
    IF($D83="-"," """""," """&amp;$D83&amp;"""")&amp;
    IF($E83="-"," """""," """&amp;$E83&amp;"""")
  ),
  ""
)</f>
        <v/>
      </c>
      <c r="AB83" s="9" t="str">
        <f ca="1">IFERROR(
  VLOOKUP(
    $H83,
    shortcut設定!$F:$J,
    MATCH(
      "ProgramsIndex",
      shortcut設定!$F$12:$J$12,
      0
    ),
    FALSE
  ),
  ""
)</f>
        <v>113</v>
      </c>
      <c r="AC83" s="20" t="str">
        <f t="shared" si="9"/>
        <v/>
      </c>
      <c r="AD83" s="13" t="str">
        <f>IF(
  AND($A83&lt;&gt;"",$L83="○"),
  shortcut設定!$F$5&amp;"\"&amp;AB83&amp;"_"&amp;A83&amp;"（"&amp;B83&amp;"）"&amp;AC83&amp;".lnk",
  ""
)</f>
        <v/>
      </c>
      <c r="AE83" s="13" t="str">
        <f>IF(
  AND($A83&lt;&gt;"",$N83="○"),
  (
    """"&amp;shortcut設定!$F$7&amp;""""&amp;
    " """&amp;$AF83&amp;""""&amp;
    " """&amp;$C83&amp;""""&amp;
    IF($D83="-"," """""," """&amp;$D83&amp;"""")&amp;
    IF($E83="-"," """""," """&amp;$E83&amp;"""")
  ),
  ""
)</f>
        <v/>
      </c>
      <c r="AF83" s="9" t="str">
        <f>IF(
  AND($A83&lt;&gt;"",$N83="○"),
  shortcut設定!$F$6&amp;"\"&amp;A83&amp;"（"&amp;B83&amp;"）.lnk",
  ""
)</f>
        <v/>
      </c>
      <c r="AG83" s="13" t="str">
        <f t="shared" si="10"/>
        <v/>
      </c>
      <c r="AH83" s="13" t="str">
        <f t="shared" si="11"/>
        <v/>
      </c>
      <c r="AI83" s="13" t="str">
        <f>IF(
  AND($A83&lt;&gt;"",$Q83&lt;&gt;"-",$Q83&lt;&gt;""),
  (
    """"&amp;shortcut設定!$F$7&amp;""""&amp;
    " """&amp;$Q83&amp;".lnk"""&amp;
    " """&amp;$C83&amp;""""&amp;
    IF($D83="-"," """""," """&amp;$D83&amp;"""")&amp;
    IF($E83="-"," """""," """&amp;$E83&amp;"""")
  ),
  ""
)</f>
        <v/>
      </c>
      <c r="AJ83" s="95" t="s">
        <v>183</v>
      </c>
    </row>
    <row r="84" spans="1:36">
      <c r="A84" s="9" t="s">
        <v>651</v>
      </c>
      <c r="B84" s="9" t="s">
        <v>802</v>
      </c>
      <c r="C84" s="9" t="s">
        <v>276</v>
      </c>
      <c r="D84" s="15" t="s">
        <v>40</v>
      </c>
      <c r="E84" s="26" t="s">
        <v>40</v>
      </c>
      <c r="F84" s="15" t="s">
        <v>175</v>
      </c>
      <c r="G84" s="15" t="s">
        <v>156</v>
      </c>
      <c r="H84" s="9" t="s">
        <v>70</v>
      </c>
      <c r="I84" s="15" t="s">
        <v>877</v>
      </c>
      <c r="J84" s="15" t="s">
        <v>66</v>
      </c>
      <c r="K84" s="15" t="s">
        <v>66</v>
      </c>
      <c r="L84" s="97" t="s">
        <v>66</v>
      </c>
      <c r="M84" s="98" t="s">
        <v>578</v>
      </c>
      <c r="N84" s="15" t="s">
        <v>66</v>
      </c>
      <c r="O84" s="26" t="s">
        <v>1323</v>
      </c>
      <c r="P84" s="164" t="s">
        <v>1323</v>
      </c>
      <c r="Q84" s="26" t="s">
        <v>980</v>
      </c>
      <c r="R84" s="9" t="str">
        <f t="shared" si="7"/>
        <v/>
      </c>
      <c r="S84" s="9" t="str">
        <f t="shared" si="8"/>
        <v/>
      </c>
      <c r="T84" s="13" t="str">
        <f ca="1">IF(
  AND($A84&lt;&gt;"",$I84="○"),
  (
    "mkdir """&amp;V84&amp;""" &amp; "
  )&amp;(
    """"&amp;shortcut設定!$F$7&amp;""""&amp;
    " """&amp;V84&amp;"\"&amp;$A84&amp;"（"&amp;$B84&amp;"）.lnk"""&amp;
    " """&amp;$C84&amp;""""&amp;
    IF($D84="-"," """""," """&amp;$D84&amp;"""")&amp;
    IF($E84="-"," """""," """&amp;$E84&amp;"""")
  ),
  ""
)</f>
        <v>mkdir "%USERPROFILE%\AppData\Roaming\Microsoft\Windows\Start Menu\Programs\172_Utility_Other" &amp; "C:\codes\vbs\command\CreateShortcutFile.vbs" "%USERPROFILE%\AppData\Roaming\Microsoft\Windows\Start Menu\Programs\172_Utility_Other\radikool（ラジオ試聴）.lnk" "C:\prg_exe\radikool\Radikool.exe" "" ""</v>
      </c>
      <c r="U84" s="9" t="str">
        <f ca="1">IFERROR(
  VLOOKUP(
    $H84,
    shortcut設定!$F:$J,
    MATCH(
      "ProgramsIndex",
      shortcut設定!$F$12:$J$12,
      0
    ),
    FALSE
  ),
  ""
)</f>
        <v>172</v>
      </c>
      <c r="V84" s="13" t="str">
        <f ca="1">IF(
  AND($A84&lt;&gt;"",$I84="○"),
  shortcut設定!$F$4&amp;"\"&amp;U84&amp;"_"&amp;H84,
  ""
)</f>
        <v>%USERPROFILE%\AppData\Roaming\Microsoft\Windows\Start Menu\Programs\172_Utility_Other</v>
      </c>
      <c r="W84" s="13" t="str">
        <f>IF(
  AND($A84&lt;&gt;"",$J84&lt;&gt;"-",$J84&lt;&gt;""),
  (
    "mkdir """&amp;shortcut設定!$F$4&amp;"\"&amp;shortcut設定!$F$8&amp;""" &amp; "
  )&amp;(
    """"&amp;shortcut設定!$F$7&amp;""""&amp;
    " """&amp;$X84&amp;""""&amp;
    " """&amp;$C84&amp;""""&amp;
    IF($D84="-"," """""," """&amp;$D84&amp;"""")&amp;
    IF($E84="-"," """""," """&amp;$E84&amp;"""")
  ),
  ""
)</f>
        <v/>
      </c>
      <c r="X84" s="14" t="str">
        <f>IF(
  AND($A84&lt;&gt;"",$J84&lt;&gt;"-",$J84&lt;&gt;""),
  shortcut設定!$F$4&amp;"\"&amp;shortcut設定!$F$8&amp;"\"&amp;$J84&amp;"（"&amp;$B84&amp;"）.lnk",
  ""
)</f>
        <v/>
      </c>
      <c r="Y84" s="13" t="str">
        <f>IF(
  AND($A84&lt;&gt;"",$K84&lt;&gt;"-",$K84&lt;&gt;""),
  (
    "mkdir """&amp;shortcut設定!$F$4&amp;"\"&amp;shortcut設定!$F$9&amp;""" &amp; "
  )&amp;(
    """"&amp;shortcut設定!$F$7&amp;""""&amp;
    " """&amp;$Z84&amp;""""&amp;
    " """&amp;$C84&amp;""""&amp;
    IF($D84="-"," """""," """&amp;$D84&amp;"""")&amp;
    IF($E84="-"," """""," """&amp;$E84&amp;"""")&amp;
    IF($K84="-"," """""," """&amp;$K84&amp;"""")
  ),
  ""
)</f>
        <v/>
      </c>
      <c r="Z84" s="14" t="str">
        <f>IF(
  AND($A84&lt;&gt;"",$K84&lt;&gt;"-",$K84&lt;&gt;""),
  shortcut設定!$F$4&amp;"\"&amp;shortcut設定!$F$9&amp;"\"&amp;$A84&amp;"（"&amp;$B84&amp;"）.lnk",
  ""
)</f>
        <v/>
      </c>
      <c r="AA84" s="13" t="str">
        <f>IF(
  AND($A84&lt;&gt;"",$L84&lt;&gt;"-",$L84&lt;&gt;""),
  (
    """"&amp;shortcut設定!$F$7&amp;""""&amp;
    " """&amp;$AD84&amp;""""&amp;
    " """&amp;$C84&amp;""""&amp;
    IF($D84="-"," """""," """&amp;$D84&amp;"""")&amp;
    IF($E84="-"," """""," """&amp;$E84&amp;"""")
  ),
  ""
)</f>
        <v/>
      </c>
      <c r="AB84" s="9" t="str">
        <f ca="1">IFERROR(
  VLOOKUP(
    $H84,
    shortcut設定!$F:$J,
    MATCH(
      "ProgramsIndex",
      shortcut設定!$F$12:$J$12,
      0
    ),
    FALSE
  ),
  ""
)</f>
        <v>172</v>
      </c>
      <c r="AC84" s="20" t="str">
        <f t="shared" si="9"/>
        <v/>
      </c>
      <c r="AD84" s="13" t="str">
        <f>IF(
  AND($A84&lt;&gt;"",$L84="○"),
  shortcut設定!$F$5&amp;"\"&amp;AB84&amp;"_"&amp;A84&amp;"（"&amp;B84&amp;"）"&amp;AC84&amp;".lnk",
  ""
)</f>
        <v/>
      </c>
      <c r="AE84" s="13" t="str">
        <f>IF(
  AND($A84&lt;&gt;"",$N84="○"),
  (
    """"&amp;shortcut設定!$F$7&amp;""""&amp;
    " """&amp;$AF84&amp;""""&amp;
    " """&amp;$C84&amp;""""&amp;
    IF($D84="-"," """""," """&amp;$D84&amp;"""")&amp;
    IF($E84="-"," """""," """&amp;$E84&amp;"""")
  ),
  ""
)</f>
        <v/>
      </c>
      <c r="AF84" s="9" t="str">
        <f>IF(
  AND($A84&lt;&gt;"",$N84="○"),
  shortcut設定!$F$6&amp;"\"&amp;A84&amp;"（"&amp;B84&amp;"）.lnk",
  ""
)</f>
        <v/>
      </c>
      <c r="AG84" s="13" t="str">
        <f t="shared" si="10"/>
        <v/>
      </c>
      <c r="AH84" s="13" t="str">
        <f t="shared" si="11"/>
        <v/>
      </c>
      <c r="AI84" s="13" t="str">
        <f>IF(
  AND($A84&lt;&gt;"",$Q84&lt;&gt;"-",$Q84&lt;&gt;""),
  (
    """"&amp;shortcut設定!$F$7&amp;""""&amp;
    " """&amp;$Q84&amp;".lnk"""&amp;
    " """&amp;$C84&amp;""""&amp;
    IF($D84="-"," """""," """&amp;$D84&amp;"""")&amp;
    IF($E84="-"," """""," """&amp;$E84&amp;"""")
  ),
  ""
)</f>
        <v/>
      </c>
      <c r="AJ84" s="95" t="s">
        <v>183</v>
      </c>
    </row>
    <row r="85" spans="1:36">
      <c r="A85" s="9" t="s">
        <v>652</v>
      </c>
      <c r="B85" s="9" t="s">
        <v>765</v>
      </c>
      <c r="C85" s="9" t="s">
        <v>277</v>
      </c>
      <c r="D85" s="15" t="s">
        <v>40</v>
      </c>
      <c r="E85" s="26" t="str">
        <f>[1]!getdirpath(C85)</f>
        <v>C:\prg_exe\Rapture</v>
      </c>
      <c r="F85" s="15" t="s">
        <v>156</v>
      </c>
      <c r="G85" s="15" t="s">
        <v>156</v>
      </c>
      <c r="H85" s="9" t="s">
        <v>70</v>
      </c>
      <c r="I85" s="15" t="s">
        <v>877</v>
      </c>
      <c r="J85" s="15" t="s">
        <v>66</v>
      </c>
      <c r="K85" s="15" t="s">
        <v>66</v>
      </c>
      <c r="L85" s="97" t="s">
        <v>66</v>
      </c>
      <c r="M85" s="98" t="s">
        <v>578</v>
      </c>
      <c r="N85" s="15" t="s">
        <v>66</v>
      </c>
      <c r="O85" s="26" t="s">
        <v>1323</v>
      </c>
      <c r="P85" s="164" t="s">
        <v>1323</v>
      </c>
      <c r="Q85" s="26" t="s">
        <v>980</v>
      </c>
      <c r="R85" s="9" t="str">
        <f t="shared" si="7"/>
        <v/>
      </c>
      <c r="S85" s="9" t="str">
        <f t="shared" si="8"/>
        <v/>
      </c>
      <c r="T85" s="13" t="str">
        <f ca="1">IF(
  AND($A85&lt;&gt;"",$I85="○"),
  (
    "mkdir """&amp;V85&amp;""" &amp; "
  )&amp;(
    """"&amp;shortcut設定!$F$7&amp;""""&amp;
    " """&amp;V85&amp;"\"&amp;$A85&amp;"（"&amp;$B85&amp;"）.lnk"""&amp;
    " """&amp;$C85&amp;""""&amp;
    IF($D85="-"," """""," """&amp;$D85&amp;"""")&amp;
    IF($E85="-"," """""," """&amp;$E85&amp;"""")
  ),
  ""
)</f>
        <v>mkdir "%USERPROFILE%\AppData\Roaming\Microsoft\Windows\Start Menu\Programs\172_Utility_Other" &amp; "C:\codes\vbs\command\CreateShortcutFile.vbs" "%USERPROFILE%\AppData\Roaming\Microsoft\Windows\Start Menu\Programs\172_Utility_Other\Rapture（スクリーンショット）.lnk" "C:\prg_exe\Rapture\rapture.exe" "" "C:\prg_exe\Rapture"</v>
      </c>
      <c r="U85" s="9" t="str">
        <f ca="1">IFERROR(
  VLOOKUP(
    $H85,
    shortcut設定!$F:$J,
    MATCH(
      "ProgramsIndex",
      shortcut設定!$F$12:$J$12,
      0
    ),
    FALSE
  ),
  ""
)</f>
        <v>172</v>
      </c>
      <c r="V85" s="13" t="str">
        <f ca="1">IF(
  AND($A85&lt;&gt;"",$I85="○"),
  shortcut設定!$F$4&amp;"\"&amp;U85&amp;"_"&amp;H85,
  ""
)</f>
        <v>%USERPROFILE%\AppData\Roaming\Microsoft\Windows\Start Menu\Programs\172_Utility_Other</v>
      </c>
      <c r="W85" s="13" t="str">
        <f>IF(
  AND($A85&lt;&gt;"",$J85&lt;&gt;"-",$J85&lt;&gt;""),
  (
    "mkdir """&amp;shortcut設定!$F$4&amp;"\"&amp;shortcut設定!$F$8&amp;""" &amp; "
  )&amp;(
    """"&amp;shortcut設定!$F$7&amp;""""&amp;
    " """&amp;$X85&amp;""""&amp;
    " """&amp;$C85&amp;""""&amp;
    IF($D85="-"," """""," """&amp;$D85&amp;"""")&amp;
    IF($E85="-"," """""," """&amp;$E85&amp;"""")
  ),
  ""
)</f>
        <v/>
      </c>
      <c r="X85" s="14" t="str">
        <f>IF(
  AND($A85&lt;&gt;"",$J85&lt;&gt;"-",$J85&lt;&gt;""),
  shortcut設定!$F$4&amp;"\"&amp;shortcut設定!$F$8&amp;"\"&amp;$J85&amp;"（"&amp;$B85&amp;"）.lnk",
  ""
)</f>
        <v/>
      </c>
      <c r="Y85" s="13" t="str">
        <f>IF(
  AND($A85&lt;&gt;"",$K85&lt;&gt;"-",$K85&lt;&gt;""),
  (
    "mkdir """&amp;shortcut設定!$F$4&amp;"\"&amp;shortcut設定!$F$9&amp;""" &amp; "
  )&amp;(
    """"&amp;shortcut設定!$F$7&amp;""""&amp;
    " """&amp;$Z85&amp;""""&amp;
    " """&amp;$C85&amp;""""&amp;
    IF($D85="-"," """""," """&amp;$D85&amp;"""")&amp;
    IF($E85="-"," """""," """&amp;$E85&amp;"""")&amp;
    IF($K85="-"," """""," """&amp;$K85&amp;"""")
  ),
  ""
)</f>
        <v/>
      </c>
      <c r="Z85" s="14" t="str">
        <f>IF(
  AND($A85&lt;&gt;"",$K85&lt;&gt;"-",$K85&lt;&gt;""),
  shortcut設定!$F$4&amp;"\"&amp;shortcut設定!$F$9&amp;"\"&amp;$A85&amp;"（"&amp;$B85&amp;"）.lnk",
  ""
)</f>
        <v/>
      </c>
      <c r="AA85" s="13" t="str">
        <f>IF(
  AND($A85&lt;&gt;"",$L85&lt;&gt;"-",$L85&lt;&gt;""),
  (
    """"&amp;shortcut設定!$F$7&amp;""""&amp;
    " """&amp;$AD85&amp;""""&amp;
    " """&amp;$C85&amp;""""&amp;
    IF($D85="-"," """""," """&amp;$D85&amp;"""")&amp;
    IF($E85="-"," """""," """&amp;$E85&amp;"""")
  ),
  ""
)</f>
        <v/>
      </c>
      <c r="AB85" s="9" t="str">
        <f ca="1">IFERROR(
  VLOOKUP(
    $H85,
    shortcut設定!$F:$J,
    MATCH(
      "ProgramsIndex",
      shortcut設定!$F$12:$J$12,
      0
    ),
    FALSE
  ),
  ""
)</f>
        <v>172</v>
      </c>
      <c r="AC85" s="20" t="str">
        <f t="shared" si="9"/>
        <v/>
      </c>
      <c r="AD85" s="13" t="str">
        <f>IF(
  AND($A85&lt;&gt;"",$L85="○"),
  shortcut設定!$F$5&amp;"\"&amp;AB85&amp;"_"&amp;A85&amp;"（"&amp;B85&amp;"）"&amp;AC85&amp;".lnk",
  ""
)</f>
        <v/>
      </c>
      <c r="AE85" s="13" t="str">
        <f>IF(
  AND($A85&lt;&gt;"",$N85="○"),
  (
    """"&amp;shortcut設定!$F$7&amp;""""&amp;
    " """&amp;$AF85&amp;""""&amp;
    " """&amp;$C85&amp;""""&amp;
    IF($D85="-"," """""," """&amp;$D85&amp;"""")&amp;
    IF($E85="-"," """""," """&amp;$E85&amp;"""")
  ),
  ""
)</f>
        <v/>
      </c>
      <c r="AF85" s="9" t="str">
        <f>IF(
  AND($A85&lt;&gt;"",$N85="○"),
  shortcut設定!$F$6&amp;"\"&amp;A85&amp;"（"&amp;B85&amp;"）.lnk",
  ""
)</f>
        <v/>
      </c>
      <c r="AG85" s="13" t="str">
        <f t="shared" si="10"/>
        <v/>
      </c>
      <c r="AH85" s="13" t="str">
        <f t="shared" si="11"/>
        <v/>
      </c>
      <c r="AI85" s="13" t="str">
        <f>IF(
  AND($A85&lt;&gt;"",$Q85&lt;&gt;"-",$Q85&lt;&gt;""),
  (
    """"&amp;shortcut設定!$F$7&amp;""""&amp;
    " """&amp;$Q85&amp;".lnk"""&amp;
    " """&amp;$C85&amp;""""&amp;
    IF($D85="-"," """""," """&amp;$D85&amp;"""")&amp;
    IF($E85="-"," """""," """&amp;$E85&amp;"""")
  ),
  ""
)</f>
        <v/>
      </c>
      <c r="AJ85" s="95" t="s">
        <v>183</v>
      </c>
    </row>
    <row r="86" spans="1:36">
      <c r="A86" s="9" t="s">
        <v>653</v>
      </c>
      <c r="B86" s="9" t="s">
        <v>787</v>
      </c>
      <c r="C86" s="9" t="s">
        <v>278</v>
      </c>
      <c r="D86" s="15" t="s">
        <v>40</v>
      </c>
      <c r="E86" s="26" t="s">
        <v>40</v>
      </c>
      <c r="F86" s="15" t="s">
        <v>175</v>
      </c>
      <c r="G86" s="15" t="s">
        <v>156</v>
      </c>
      <c r="H86" s="9" t="s">
        <v>65</v>
      </c>
      <c r="I86" s="15" t="s">
        <v>877</v>
      </c>
      <c r="J86" s="15" t="s">
        <v>66</v>
      </c>
      <c r="K86" s="15" t="s">
        <v>66</v>
      </c>
      <c r="L86" s="97" t="s">
        <v>66</v>
      </c>
      <c r="M86" s="98" t="s">
        <v>578</v>
      </c>
      <c r="N86" s="15" t="s">
        <v>66</v>
      </c>
      <c r="O86" s="26" t="s">
        <v>1323</v>
      </c>
      <c r="P86" s="164" t="s">
        <v>1323</v>
      </c>
      <c r="Q86" s="26" t="s">
        <v>980</v>
      </c>
      <c r="R86" s="9" t="str">
        <f t="shared" si="7"/>
        <v/>
      </c>
      <c r="S86" s="9" t="str">
        <f t="shared" si="8"/>
        <v/>
      </c>
      <c r="T86" s="13" t="str">
        <f ca="1">IF(
  AND($A86&lt;&gt;"",$I86="○"),
  (
    "mkdir """&amp;V86&amp;""" &amp; "
  )&amp;(
    """"&amp;shortcut設定!$F$7&amp;""""&amp;
    " """&amp;V86&amp;"\"&amp;$A86&amp;"（"&amp;$B86&amp;"）.lnk"""&amp;
    " """&amp;$C86&amp;""""&amp;
    IF($D86="-"," """""," """&amp;$D86&amp;"""")&amp;
    IF($E86="-"," """""," """&amp;$E86&amp;"""")
  ),
  ""
)</f>
        <v>mkdir "%USERPROFILE%\AppData\Roaming\Microsoft\Windows\Start Menu\Programs\113_Common_Edit" &amp; "C:\codes\vbs\command\CreateShortcutFile.vbs" "%USERPROFILE%\AppData\Roaming\Microsoft\Windows\Start Menu\Programs\113_Common_Edit\Recuva（データ復元）.lnk" "C:\prg_exe\Recuva\recuva64.exe" "" ""</v>
      </c>
      <c r="U86" s="9" t="str">
        <f ca="1">IFERROR(
  VLOOKUP(
    $H86,
    shortcut設定!$F:$J,
    MATCH(
      "ProgramsIndex",
      shortcut設定!$F$12:$J$12,
      0
    ),
    FALSE
  ),
  ""
)</f>
        <v>113</v>
      </c>
      <c r="V86" s="13" t="str">
        <f ca="1">IF(
  AND($A86&lt;&gt;"",$I86="○"),
  shortcut設定!$F$4&amp;"\"&amp;U86&amp;"_"&amp;H86,
  ""
)</f>
        <v>%USERPROFILE%\AppData\Roaming\Microsoft\Windows\Start Menu\Programs\113_Common_Edit</v>
      </c>
      <c r="W86" s="13" t="str">
        <f>IF(
  AND($A86&lt;&gt;"",$J86&lt;&gt;"-",$J86&lt;&gt;""),
  (
    "mkdir """&amp;shortcut設定!$F$4&amp;"\"&amp;shortcut設定!$F$8&amp;""" &amp; "
  )&amp;(
    """"&amp;shortcut設定!$F$7&amp;""""&amp;
    " """&amp;$X86&amp;""""&amp;
    " """&amp;$C86&amp;""""&amp;
    IF($D86="-"," """""," """&amp;$D86&amp;"""")&amp;
    IF($E86="-"," """""," """&amp;$E86&amp;"""")
  ),
  ""
)</f>
        <v/>
      </c>
      <c r="X86" s="14" t="str">
        <f>IF(
  AND($A86&lt;&gt;"",$J86&lt;&gt;"-",$J86&lt;&gt;""),
  shortcut設定!$F$4&amp;"\"&amp;shortcut設定!$F$8&amp;"\"&amp;$J86&amp;"（"&amp;$B86&amp;"）.lnk",
  ""
)</f>
        <v/>
      </c>
      <c r="Y86" s="13" t="str">
        <f>IF(
  AND($A86&lt;&gt;"",$K86&lt;&gt;"-",$K86&lt;&gt;""),
  (
    "mkdir """&amp;shortcut設定!$F$4&amp;"\"&amp;shortcut設定!$F$9&amp;""" &amp; "
  )&amp;(
    """"&amp;shortcut設定!$F$7&amp;""""&amp;
    " """&amp;$Z86&amp;""""&amp;
    " """&amp;$C86&amp;""""&amp;
    IF($D86="-"," """""," """&amp;$D86&amp;"""")&amp;
    IF($E86="-"," """""," """&amp;$E86&amp;"""")&amp;
    IF($K86="-"," """""," """&amp;$K86&amp;"""")
  ),
  ""
)</f>
        <v/>
      </c>
      <c r="Z86" s="14" t="str">
        <f>IF(
  AND($A86&lt;&gt;"",$K86&lt;&gt;"-",$K86&lt;&gt;""),
  shortcut設定!$F$4&amp;"\"&amp;shortcut設定!$F$9&amp;"\"&amp;$A86&amp;"（"&amp;$B86&amp;"）.lnk",
  ""
)</f>
        <v/>
      </c>
      <c r="AA86" s="13" t="str">
        <f>IF(
  AND($A86&lt;&gt;"",$L86&lt;&gt;"-",$L86&lt;&gt;""),
  (
    """"&amp;shortcut設定!$F$7&amp;""""&amp;
    " """&amp;$AD86&amp;""""&amp;
    " """&amp;$C86&amp;""""&amp;
    IF($D86="-"," """""," """&amp;$D86&amp;"""")&amp;
    IF($E86="-"," """""," """&amp;$E86&amp;"""")
  ),
  ""
)</f>
        <v/>
      </c>
      <c r="AB86" s="9" t="str">
        <f ca="1">IFERROR(
  VLOOKUP(
    $H86,
    shortcut設定!$F:$J,
    MATCH(
      "ProgramsIndex",
      shortcut設定!$F$12:$J$12,
      0
    ),
    FALSE
  ),
  ""
)</f>
        <v>113</v>
      </c>
      <c r="AC86" s="20" t="str">
        <f t="shared" si="9"/>
        <v/>
      </c>
      <c r="AD86" s="13" t="str">
        <f>IF(
  AND($A86&lt;&gt;"",$L86="○"),
  shortcut設定!$F$5&amp;"\"&amp;AB86&amp;"_"&amp;A86&amp;"（"&amp;B86&amp;"）"&amp;AC86&amp;".lnk",
  ""
)</f>
        <v/>
      </c>
      <c r="AE86" s="13" t="str">
        <f>IF(
  AND($A86&lt;&gt;"",$N86="○"),
  (
    """"&amp;shortcut設定!$F$7&amp;""""&amp;
    " """&amp;$AF86&amp;""""&amp;
    " """&amp;$C86&amp;""""&amp;
    IF($D86="-"," """""," """&amp;$D86&amp;"""")&amp;
    IF($E86="-"," """""," """&amp;$E86&amp;"""")
  ),
  ""
)</f>
        <v/>
      </c>
      <c r="AF86" s="9" t="str">
        <f>IF(
  AND($A86&lt;&gt;"",$N86="○"),
  shortcut設定!$F$6&amp;"\"&amp;A86&amp;"（"&amp;B86&amp;"）.lnk",
  ""
)</f>
        <v/>
      </c>
      <c r="AG86" s="13" t="str">
        <f t="shared" si="10"/>
        <v/>
      </c>
      <c r="AH86" s="13" t="str">
        <f t="shared" si="11"/>
        <v/>
      </c>
      <c r="AI86" s="13" t="str">
        <f>IF(
  AND($A86&lt;&gt;"",$Q86&lt;&gt;"-",$Q86&lt;&gt;""),
  (
    """"&amp;shortcut設定!$F$7&amp;""""&amp;
    " """&amp;$Q86&amp;".lnk"""&amp;
    " """&amp;$C86&amp;""""&amp;
    IF($D86="-"," """""," """&amp;$D86&amp;"""")&amp;
    IF($E86="-"," """""," """&amp;$E86&amp;"""")
  ),
  ""
)</f>
        <v/>
      </c>
      <c r="AJ86" s="95" t="s">
        <v>183</v>
      </c>
    </row>
    <row r="87" spans="1:36">
      <c r="A87" s="9" t="s">
        <v>654</v>
      </c>
      <c r="B87" s="9" t="s">
        <v>803</v>
      </c>
      <c r="C87" s="9" t="s">
        <v>279</v>
      </c>
      <c r="D87" s="15" t="s">
        <v>40</v>
      </c>
      <c r="E87" s="26" t="s">
        <v>40</v>
      </c>
      <c r="F87" s="15" t="s">
        <v>175</v>
      </c>
      <c r="G87" s="15" t="s">
        <v>156</v>
      </c>
      <c r="H87" s="9" t="s">
        <v>74</v>
      </c>
      <c r="I87" s="15" t="s">
        <v>877</v>
      </c>
      <c r="J87" s="15" t="s">
        <v>66</v>
      </c>
      <c r="K87" s="15" t="s">
        <v>66</v>
      </c>
      <c r="L87" s="97" t="s">
        <v>66</v>
      </c>
      <c r="M87" s="98" t="s">
        <v>578</v>
      </c>
      <c r="N87" s="15" t="s">
        <v>66</v>
      </c>
      <c r="O87" s="26" t="s">
        <v>1323</v>
      </c>
      <c r="P87" s="164" t="s">
        <v>1323</v>
      </c>
      <c r="Q87" s="26" t="s">
        <v>980</v>
      </c>
      <c r="R87" s="9" t="str">
        <f t="shared" si="7"/>
        <v/>
      </c>
      <c r="S87" s="9" t="str">
        <f t="shared" si="8"/>
        <v/>
      </c>
      <c r="T87" s="13" t="str">
        <f ca="1">IF(
  AND($A87&lt;&gt;"",$I87="○"),
  (
    "mkdir """&amp;V87&amp;""" &amp; "
  )&amp;(
    """"&amp;shortcut設定!$F$7&amp;""""&amp;
    " """&amp;V87&amp;"\"&amp;$A87&amp;"（"&amp;$B87&amp;"）.lnk"""&amp;
    " """&amp;$C87&amp;""""&amp;
    IF($D87="-"," """""," """&amp;$D87&amp;"""")&amp;
    IF($E87="-"," """""," """&amp;$E87&amp;"""")
  ),
  ""
)</f>
        <v>mkdir "%USERPROFILE%\AppData\Roaming\Microsoft\Windows\Start Menu\Programs\171_Utility_System" &amp; "C:\codes\vbs\command\CreateShortcutFile.vbs" "%USERPROFILE%\AppData\Roaming\Microsoft\Windows\Start Menu\Programs\171_Utility_System\regBaron（レジストリ変更監視）.lnk" "C:\prg_exe\regBaron\regBaron64.exe" "" ""</v>
      </c>
      <c r="U87" s="9" t="str">
        <f ca="1">IFERROR(
  VLOOKUP(
    $H87,
    shortcut設定!$F:$J,
    MATCH(
      "ProgramsIndex",
      shortcut設定!$F$12:$J$12,
      0
    ),
    FALSE
  ),
  ""
)</f>
        <v>171</v>
      </c>
      <c r="V87" s="13" t="str">
        <f ca="1">IF(
  AND($A87&lt;&gt;"",$I87="○"),
  shortcut設定!$F$4&amp;"\"&amp;U87&amp;"_"&amp;H87,
  ""
)</f>
        <v>%USERPROFILE%\AppData\Roaming\Microsoft\Windows\Start Menu\Programs\171_Utility_System</v>
      </c>
      <c r="W87" s="13" t="str">
        <f>IF(
  AND($A87&lt;&gt;"",$J87&lt;&gt;"-",$J87&lt;&gt;""),
  (
    "mkdir """&amp;shortcut設定!$F$4&amp;"\"&amp;shortcut設定!$F$8&amp;""" &amp; "
  )&amp;(
    """"&amp;shortcut設定!$F$7&amp;""""&amp;
    " """&amp;$X87&amp;""""&amp;
    " """&amp;$C87&amp;""""&amp;
    IF($D87="-"," """""," """&amp;$D87&amp;"""")&amp;
    IF($E87="-"," """""," """&amp;$E87&amp;"""")
  ),
  ""
)</f>
        <v/>
      </c>
      <c r="X87" s="14" t="str">
        <f>IF(
  AND($A87&lt;&gt;"",$J87&lt;&gt;"-",$J87&lt;&gt;""),
  shortcut設定!$F$4&amp;"\"&amp;shortcut設定!$F$8&amp;"\"&amp;$J87&amp;"（"&amp;$B87&amp;"）.lnk",
  ""
)</f>
        <v/>
      </c>
      <c r="Y87" s="13" t="str">
        <f>IF(
  AND($A87&lt;&gt;"",$K87&lt;&gt;"-",$K87&lt;&gt;""),
  (
    "mkdir """&amp;shortcut設定!$F$4&amp;"\"&amp;shortcut設定!$F$9&amp;""" &amp; "
  )&amp;(
    """"&amp;shortcut設定!$F$7&amp;""""&amp;
    " """&amp;$Z87&amp;""""&amp;
    " """&amp;$C87&amp;""""&amp;
    IF($D87="-"," """""," """&amp;$D87&amp;"""")&amp;
    IF($E87="-"," """""," """&amp;$E87&amp;"""")&amp;
    IF($K87="-"," """""," """&amp;$K87&amp;"""")
  ),
  ""
)</f>
        <v/>
      </c>
      <c r="Z87" s="14" t="str">
        <f>IF(
  AND($A87&lt;&gt;"",$K87&lt;&gt;"-",$K87&lt;&gt;""),
  shortcut設定!$F$4&amp;"\"&amp;shortcut設定!$F$9&amp;"\"&amp;$A87&amp;"（"&amp;$B87&amp;"）.lnk",
  ""
)</f>
        <v/>
      </c>
      <c r="AA87" s="13" t="str">
        <f>IF(
  AND($A87&lt;&gt;"",$L87&lt;&gt;"-",$L87&lt;&gt;""),
  (
    """"&amp;shortcut設定!$F$7&amp;""""&amp;
    " """&amp;$AD87&amp;""""&amp;
    " """&amp;$C87&amp;""""&amp;
    IF($D87="-"," """""," """&amp;$D87&amp;"""")&amp;
    IF($E87="-"," """""," """&amp;$E87&amp;"""")
  ),
  ""
)</f>
        <v/>
      </c>
      <c r="AB87" s="9" t="str">
        <f ca="1">IFERROR(
  VLOOKUP(
    $H87,
    shortcut設定!$F:$J,
    MATCH(
      "ProgramsIndex",
      shortcut設定!$F$12:$J$12,
      0
    ),
    FALSE
  ),
  ""
)</f>
        <v>171</v>
      </c>
      <c r="AC87" s="20" t="str">
        <f t="shared" si="9"/>
        <v/>
      </c>
      <c r="AD87" s="13" t="str">
        <f>IF(
  AND($A87&lt;&gt;"",$L87="○"),
  shortcut設定!$F$5&amp;"\"&amp;AB87&amp;"_"&amp;A87&amp;"（"&amp;B87&amp;"）"&amp;AC87&amp;".lnk",
  ""
)</f>
        <v/>
      </c>
      <c r="AE87" s="13" t="str">
        <f>IF(
  AND($A87&lt;&gt;"",$N87="○"),
  (
    """"&amp;shortcut設定!$F$7&amp;""""&amp;
    " """&amp;$AF87&amp;""""&amp;
    " """&amp;$C87&amp;""""&amp;
    IF($D87="-"," """""," """&amp;$D87&amp;"""")&amp;
    IF($E87="-"," """""," """&amp;$E87&amp;"""")
  ),
  ""
)</f>
        <v/>
      </c>
      <c r="AF87" s="9" t="str">
        <f>IF(
  AND($A87&lt;&gt;"",$N87="○"),
  shortcut設定!$F$6&amp;"\"&amp;A87&amp;"（"&amp;B87&amp;"）.lnk",
  ""
)</f>
        <v/>
      </c>
      <c r="AG87" s="13" t="str">
        <f t="shared" si="10"/>
        <v/>
      </c>
      <c r="AH87" s="13" t="str">
        <f t="shared" si="11"/>
        <v/>
      </c>
      <c r="AI87" s="13" t="str">
        <f>IF(
  AND($A87&lt;&gt;"",$Q87&lt;&gt;"-",$Q87&lt;&gt;""),
  (
    """"&amp;shortcut設定!$F$7&amp;""""&amp;
    " """&amp;$Q87&amp;".lnk"""&amp;
    " """&amp;$C87&amp;""""&amp;
    IF($D87="-"," """""," """&amp;$D87&amp;"""")&amp;
    IF($E87="-"," """""," """&amp;$E87&amp;"""")
  ),
  ""
)</f>
        <v/>
      </c>
      <c r="AJ87" s="95" t="s">
        <v>183</v>
      </c>
    </row>
    <row r="88" spans="1:36">
      <c r="A88" s="9" t="s">
        <v>655</v>
      </c>
      <c r="B88" s="9" t="s">
        <v>804</v>
      </c>
      <c r="C88" s="9" t="s">
        <v>280</v>
      </c>
      <c r="D88" s="15" t="s">
        <v>40</v>
      </c>
      <c r="E88" s="26" t="s">
        <v>40</v>
      </c>
      <c r="F88" s="15" t="s">
        <v>175</v>
      </c>
      <c r="G88" s="15" t="s">
        <v>156</v>
      </c>
      <c r="H88" s="9" t="s">
        <v>87</v>
      </c>
      <c r="I88" s="15" t="s">
        <v>877</v>
      </c>
      <c r="J88" s="15" t="s">
        <v>66</v>
      </c>
      <c r="K88" s="15" t="s">
        <v>66</v>
      </c>
      <c r="L88" s="97" t="s">
        <v>66</v>
      </c>
      <c r="M88" s="98" t="s">
        <v>578</v>
      </c>
      <c r="N88" s="15" t="s">
        <v>66</v>
      </c>
      <c r="O88" s="26" t="s">
        <v>1323</v>
      </c>
      <c r="P88" s="164" t="s">
        <v>1323</v>
      </c>
      <c r="Q88" s="26" t="s">
        <v>980</v>
      </c>
      <c r="R88" s="9" t="str">
        <f t="shared" si="7"/>
        <v/>
      </c>
      <c r="S88" s="9" t="str">
        <f t="shared" si="8"/>
        <v/>
      </c>
      <c r="T88" s="13" t="str">
        <f ca="1">IF(
  AND($A88&lt;&gt;"",$I88="○"),
  (
    "mkdir """&amp;V88&amp;""" &amp; "
  )&amp;(
    """"&amp;shortcut設定!$F$7&amp;""""&amp;
    " """&amp;V88&amp;"\"&amp;$A88&amp;"（"&amp;$B88&amp;"）.lnk"""&amp;
    " """&amp;$C88&amp;""""&amp;
    IF($D88="-"," """""," """&amp;$D88&amp;"""")&amp;
    IF($E88="-"," """""," """&amp;$E88&amp;"""")
  ),
  ""
)</f>
        <v>mkdir "%USERPROFILE%\AppData\Roaming\Microsoft\Windows\Start Menu\Programs\162_Network_Local" &amp; "C:\codes\vbs\command\CreateShortcutFile.vbs" "%USERPROFILE%\AppData\Roaming\Microsoft\Windows\Start Menu\Programs\162_Network_Local\Rlogin（ターミナルソフト）.lnk" "C:\prg_exe\RLogin\RLogin.exe" "" ""</v>
      </c>
      <c r="U88" s="9" t="str">
        <f ca="1">IFERROR(
  VLOOKUP(
    $H88,
    shortcut設定!$F:$J,
    MATCH(
      "ProgramsIndex",
      shortcut設定!$F$12:$J$12,
      0
    ),
    FALSE
  ),
  ""
)</f>
        <v>162</v>
      </c>
      <c r="V88" s="13" t="str">
        <f ca="1">IF(
  AND($A88&lt;&gt;"",$I88="○"),
  shortcut設定!$F$4&amp;"\"&amp;U88&amp;"_"&amp;H88,
  ""
)</f>
        <v>%USERPROFILE%\AppData\Roaming\Microsoft\Windows\Start Menu\Programs\162_Network_Local</v>
      </c>
      <c r="W88" s="13" t="str">
        <f>IF(
  AND($A88&lt;&gt;"",$J88&lt;&gt;"-",$J88&lt;&gt;""),
  (
    "mkdir """&amp;shortcut設定!$F$4&amp;"\"&amp;shortcut設定!$F$8&amp;""" &amp; "
  )&amp;(
    """"&amp;shortcut設定!$F$7&amp;""""&amp;
    " """&amp;$X88&amp;""""&amp;
    " """&amp;$C88&amp;""""&amp;
    IF($D88="-"," """""," """&amp;$D88&amp;"""")&amp;
    IF($E88="-"," """""," """&amp;$E88&amp;"""")
  ),
  ""
)</f>
        <v/>
      </c>
      <c r="X88" s="14" t="str">
        <f>IF(
  AND($A88&lt;&gt;"",$J88&lt;&gt;"-",$J88&lt;&gt;""),
  shortcut設定!$F$4&amp;"\"&amp;shortcut設定!$F$8&amp;"\"&amp;$J88&amp;"（"&amp;$B88&amp;"）.lnk",
  ""
)</f>
        <v/>
      </c>
      <c r="Y88" s="13" t="str">
        <f>IF(
  AND($A88&lt;&gt;"",$K88&lt;&gt;"-",$K88&lt;&gt;""),
  (
    "mkdir """&amp;shortcut設定!$F$4&amp;"\"&amp;shortcut設定!$F$9&amp;""" &amp; "
  )&amp;(
    """"&amp;shortcut設定!$F$7&amp;""""&amp;
    " """&amp;$Z88&amp;""""&amp;
    " """&amp;$C88&amp;""""&amp;
    IF($D88="-"," """""," """&amp;$D88&amp;"""")&amp;
    IF($E88="-"," """""," """&amp;$E88&amp;"""")&amp;
    IF($K88="-"," """""," """&amp;$K88&amp;"""")
  ),
  ""
)</f>
        <v/>
      </c>
      <c r="Z88" s="14" t="str">
        <f>IF(
  AND($A88&lt;&gt;"",$K88&lt;&gt;"-",$K88&lt;&gt;""),
  shortcut設定!$F$4&amp;"\"&amp;shortcut設定!$F$9&amp;"\"&amp;$A88&amp;"（"&amp;$B88&amp;"）.lnk",
  ""
)</f>
        <v/>
      </c>
      <c r="AA88" s="13" t="str">
        <f>IF(
  AND($A88&lt;&gt;"",$L88&lt;&gt;"-",$L88&lt;&gt;""),
  (
    """"&amp;shortcut設定!$F$7&amp;""""&amp;
    " """&amp;$AD88&amp;""""&amp;
    " """&amp;$C88&amp;""""&amp;
    IF($D88="-"," """""," """&amp;$D88&amp;"""")&amp;
    IF($E88="-"," """""," """&amp;$E88&amp;"""")
  ),
  ""
)</f>
        <v/>
      </c>
      <c r="AB88" s="9" t="str">
        <f ca="1">IFERROR(
  VLOOKUP(
    $H88,
    shortcut設定!$F:$J,
    MATCH(
      "ProgramsIndex",
      shortcut設定!$F$12:$J$12,
      0
    ),
    FALSE
  ),
  ""
)</f>
        <v>162</v>
      </c>
      <c r="AC88" s="20" t="str">
        <f t="shared" si="9"/>
        <v/>
      </c>
      <c r="AD88" s="13" t="str">
        <f>IF(
  AND($A88&lt;&gt;"",$L88="○"),
  shortcut設定!$F$5&amp;"\"&amp;AB88&amp;"_"&amp;A88&amp;"（"&amp;B88&amp;"）"&amp;AC88&amp;".lnk",
  ""
)</f>
        <v/>
      </c>
      <c r="AE88" s="13" t="str">
        <f>IF(
  AND($A88&lt;&gt;"",$N88="○"),
  (
    """"&amp;shortcut設定!$F$7&amp;""""&amp;
    " """&amp;$AF88&amp;""""&amp;
    " """&amp;$C88&amp;""""&amp;
    IF($D88="-"," """""," """&amp;$D88&amp;"""")&amp;
    IF($E88="-"," """""," """&amp;$E88&amp;"""")
  ),
  ""
)</f>
        <v/>
      </c>
      <c r="AF88" s="9" t="str">
        <f>IF(
  AND($A88&lt;&gt;"",$N88="○"),
  shortcut設定!$F$6&amp;"\"&amp;A88&amp;"（"&amp;B88&amp;"）.lnk",
  ""
)</f>
        <v/>
      </c>
      <c r="AG88" s="13" t="str">
        <f t="shared" si="10"/>
        <v/>
      </c>
      <c r="AH88" s="13" t="str">
        <f t="shared" si="11"/>
        <v/>
      </c>
      <c r="AI88" s="13" t="str">
        <f>IF(
  AND($A88&lt;&gt;"",$Q88&lt;&gt;"-",$Q88&lt;&gt;""),
  (
    """"&amp;shortcut設定!$F$7&amp;""""&amp;
    " """&amp;$Q88&amp;".lnk"""&amp;
    " """&amp;$C88&amp;""""&amp;
    IF($D88="-"," """""," """&amp;$D88&amp;"""")&amp;
    IF($E88="-"," """""," """&amp;$E88&amp;"""")
  ),
  ""
)</f>
        <v/>
      </c>
      <c r="AJ88" s="95" t="s">
        <v>183</v>
      </c>
    </row>
    <row r="89" spans="1:36">
      <c r="A89" s="9" t="s">
        <v>656</v>
      </c>
      <c r="B89" s="9" t="s">
        <v>778</v>
      </c>
      <c r="C89" s="9" t="s">
        <v>281</v>
      </c>
      <c r="D89" s="15" t="s">
        <v>40</v>
      </c>
      <c r="E89" s="26" t="s">
        <v>40</v>
      </c>
      <c r="F89" s="15" t="s">
        <v>175</v>
      </c>
      <c r="G89" s="15" t="s">
        <v>156</v>
      </c>
      <c r="H89" s="9" t="s">
        <v>79</v>
      </c>
      <c r="I89" s="15" t="s">
        <v>877</v>
      </c>
      <c r="J89" s="15" t="s">
        <v>66</v>
      </c>
      <c r="K89" s="15" t="s">
        <v>66</v>
      </c>
      <c r="L89" s="97" t="s">
        <v>66</v>
      </c>
      <c r="M89" s="98" t="s">
        <v>578</v>
      </c>
      <c r="N89" s="15" t="s">
        <v>66</v>
      </c>
      <c r="O89" s="26" t="s">
        <v>1323</v>
      </c>
      <c r="P89" s="164" t="s">
        <v>1323</v>
      </c>
      <c r="Q89" s="26" t="s">
        <v>980</v>
      </c>
      <c r="R89" s="9" t="str">
        <f t="shared" si="7"/>
        <v/>
      </c>
      <c r="S89" s="9" t="str">
        <f t="shared" si="8"/>
        <v/>
      </c>
      <c r="T89" s="13" t="str">
        <f ca="1">IF(
  AND($A89&lt;&gt;"",$I89="○"),
  (
    "mkdir """&amp;V89&amp;""" &amp; "
  )&amp;(
    """"&amp;shortcut設定!$F$7&amp;""""&amp;
    " """&amp;V89&amp;"\"&amp;$A89&amp;"（"&amp;$B89&amp;"）.lnk"""&amp;
    " """&amp;$C89&amp;""""&amp;
    IF($D89="-"," """""," """&amp;$D89&amp;"""")&amp;
    IF($E89="-"," """""," """&amp;$E89&amp;"""")
  ),
  ""
)</f>
        <v>mkdir "%USERPROFILE%\AppData\Roaming\Microsoft\Windows\Start Menu\Programs\123_Doc_Edit" &amp; "C:\codes\vbs\command\CreateShortcutFile.vbs" "%USERPROFILE%\AppData\Roaming\Microsoft\Windows\Start Menu\Programs\123_Doc_Edit\SakuraEditer（テキストエディタ）.lnk" "C:\prg_exe\SakuraEditer\sakura.exe" "" ""</v>
      </c>
      <c r="U89" s="9" t="str">
        <f ca="1">IFERROR(
  VLOOKUP(
    $H89,
    shortcut設定!$F:$J,
    MATCH(
      "ProgramsIndex",
      shortcut設定!$F$12:$J$12,
      0
    ),
    FALSE
  ),
  ""
)</f>
        <v>123</v>
      </c>
      <c r="V89" s="13" t="str">
        <f ca="1">IF(
  AND($A89&lt;&gt;"",$I89="○"),
  shortcut設定!$F$4&amp;"\"&amp;U89&amp;"_"&amp;H89,
  ""
)</f>
        <v>%USERPROFILE%\AppData\Roaming\Microsoft\Windows\Start Menu\Programs\123_Doc_Edit</v>
      </c>
      <c r="W89" s="13" t="str">
        <f>IF(
  AND($A89&lt;&gt;"",$J89&lt;&gt;"-",$J89&lt;&gt;""),
  (
    "mkdir """&amp;shortcut設定!$F$4&amp;"\"&amp;shortcut設定!$F$8&amp;""" &amp; "
  )&amp;(
    """"&amp;shortcut設定!$F$7&amp;""""&amp;
    " """&amp;$X89&amp;""""&amp;
    " """&amp;$C89&amp;""""&amp;
    IF($D89="-"," """""," """&amp;$D89&amp;"""")&amp;
    IF($E89="-"," """""," """&amp;$E89&amp;"""")
  ),
  ""
)</f>
        <v/>
      </c>
      <c r="X89" s="14" t="str">
        <f>IF(
  AND($A89&lt;&gt;"",$J89&lt;&gt;"-",$J89&lt;&gt;""),
  shortcut設定!$F$4&amp;"\"&amp;shortcut設定!$F$8&amp;"\"&amp;$J89&amp;"（"&amp;$B89&amp;"）.lnk",
  ""
)</f>
        <v/>
      </c>
      <c r="Y89" s="13" t="str">
        <f>IF(
  AND($A89&lt;&gt;"",$K89&lt;&gt;"-",$K89&lt;&gt;""),
  (
    "mkdir """&amp;shortcut設定!$F$4&amp;"\"&amp;shortcut設定!$F$9&amp;""" &amp; "
  )&amp;(
    """"&amp;shortcut設定!$F$7&amp;""""&amp;
    " """&amp;$Z89&amp;""""&amp;
    " """&amp;$C89&amp;""""&amp;
    IF($D89="-"," """""," """&amp;$D89&amp;"""")&amp;
    IF($E89="-"," """""," """&amp;$E89&amp;"""")&amp;
    IF($K89="-"," """""," """&amp;$K89&amp;"""")
  ),
  ""
)</f>
        <v/>
      </c>
      <c r="Z89" s="14" t="str">
        <f>IF(
  AND($A89&lt;&gt;"",$K89&lt;&gt;"-",$K89&lt;&gt;""),
  shortcut設定!$F$4&amp;"\"&amp;shortcut設定!$F$9&amp;"\"&amp;$A89&amp;"（"&amp;$B89&amp;"）.lnk",
  ""
)</f>
        <v/>
      </c>
      <c r="AA89" s="13" t="str">
        <f>IF(
  AND($A89&lt;&gt;"",$L89&lt;&gt;"-",$L89&lt;&gt;""),
  (
    """"&amp;shortcut設定!$F$7&amp;""""&amp;
    " """&amp;$AD89&amp;""""&amp;
    " """&amp;$C89&amp;""""&amp;
    IF($D89="-"," """""," """&amp;$D89&amp;"""")&amp;
    IF($E89="-"," """""," """&amp;$E89&amp;"""")
  ),
  ""
)</f>
        <v/>
      </c>
      <c r="AB89" s="9" t="str">
        <f ca="1">IFERROR(
  VLOOKUP(
    $H89,
    shortcut設定!$F:$J,
    MATCH(
      "ProgramsIndex",
      shortcut設定!$F$12:$J$12,
      0
    ),
    FALSE
  ),
  ""
)</f>
        <v>123</v>
      </c>
      <c r="AC89" s="20" t="str">
        <f t="shared" si="9"/>
        <v/>
      </c>
      <c r="AD89" s="13" t="str">
        <f>IF(
  AND($A89&lt;&gt;"",$L89="○"),
  shortcut設定!$F$5&amp;"\"&amp;AB89&amp;"_"&amp;A89&amp;"（"&amp;B89&amp;"）"&amp;AC89&amp;".lnk",
  ""
)</f>
        <v/>
      </c>
      <c r="AE89" s="13" t="str">
        <f>IF(
  AND($A89&lt;&gt;"",$N89="○"),
  (
    """"&amp;shortcut設定!$F$7&amp;""""&amp;
    " """&amp;$AF89&amp;""""&amp;
    " """&amp;$C89&amp;""""&amp;
    IF($D89="-"," """""," """&amp;$D89&amp;"""")&amp;
    IF($E89="-"," """""," """&amp;$E89&amp;"""")
  ),
  ""
)</f>
        <v/>
      </c>
      <c r="AF89" s="9" t="str">
        <f>IF(
  AND($A89&lt;&gt;"",$N89="○"),
  shortcut設定!$F$6&amp;"\"&amp;A89&amp;"（"&amp;B89&amp;"）.lnk",
  ""
)</f>
        <v/>
      </c>
      <c r="AG89" s="13" t="str">
        <f t="shared" si="10"/>
        <v/>
      </c>
      <c r="AH89" s="13" t="str">
        <f t="shared" si="11"/>
        <v/>
      </c>
      <c r="AI89" s="13" t="str">
        <f>IF(
  AND($A89&lt;&gt;"",$Q89&lt;&gt;"-",$Q89&lt;&gt;""),
  (
    """"&amp;shortcut設定!$F$7&amp;""""&amp;
    " """&amp;$Q89&amp;".lnk"""&amp;
    " """&amp;$C89&amp;""""&amp;
    IF($D89="-"," """""," """&amp;$D89&amp;"""")&amp;
    IF($E89="-"," """""," """&amp;$E89&amp;"""")
  ),
  ""
)</f>
        <v/>
      </c>
      <c r="AJ89" s="95" t="s">
        <v>183</v>
      </c>
    </row>
    <row r="90" spans="1:36">
      <c r="A90" s="9" t="s">
        <v>657</v>
      </c>
      <c r="B90" s="9" t="s">
        <v>805</v>
      </c>
      <c r="C90" s="9" t="s">
        <v>282</v>
      </c>
      <c r="D90" s="15" t="s">
        <v>40</v>
      </c>
      <c r="E90" s="26" t="s">
        <v>40</v>
      </c>
      <c r="F90" s="15" t="s">
        <v>175</v>
      </c>
      <c r="G90" s="15" t="s">
        <v>156</v>
      </c>
      <c r="H90" s="9" t="s">
        <v>77</v>
      </c>
      <c r="I90" s="15" t="s">
        <v>877</v>
      </c>
      <c r="J90" s="15" t="s">
        <v>66</v>
      </c>
      <c r="K90" s="15" t="s">
        <v>66</v>
      </c>
      <c r="L90" s="97" t="s">
        <v>66</v>
      </c>
      <c r="M90" s="98" t="s">
        <v>578</v>
      </c>
      <c r="N90" s="15" t="s">
        <v>66</v>
      </c>
      <c r="O90" s="26" t="s">
        <v>1323</v>
      </c>
      <c r="P90" s="164" t="s">
        <v>1323</v>
      </c>
      <c r="Q90" s="26" t="s">
        <v>980</v>
      </c>
      <c r="R90" s="9" t="str">
        <f t="shared" si="7"/>
        <v/>
      </c>
      <c r="S90" s="9" t="str">
        <f t="shared" si="8"/>
        <v/>
      </c>
      <c r="T90" s="13" t="str">
        <f ca="1">IF(
  AND($A90&lt;&gt;"",$I90="○"),
  (
    "mkdir """&amp;V90&amp;""" &amp; "
  )&amp;(
    """"&amp;shortcut設定!$F$7&amp;""""&amp;
    " """&amp;V90&amp;"\"&amp;$A90&amp;"（"&amp;$B90&amp;"）.lnk"""&amp;
    " """&amp;$C90&amp;""""&amp;
    IF($D90="-"," """""," """&amp;$D90&amp;"""")&amp;
    IF($E90="-"," """""," """&amp;$E90&amp;"""")
  ),
  ""
)</f>
        <v>mkdir "%USERPROFILE%\AppData\Roaming\Microsoft\Windows\Start Menu\Programs\111_Common_Analyze" &amp; "C:\codes\vbs\command\CreateShortcutFile.vbs" "%USERPROFILE%\AppData\Roaming\Microsoft\Windows\Start Menu\Programs\111_Common_Analyze\ShadowExplorer（シャドウコピー閲覧）.lnk" "C:\prg_exe\ShadowExplorerPortable\ShadowExplorerPortable.exe" "" ""</v>
      </c>
      <c r="U90" s="9" t="str">
        <f ca="1">IFERROR(
  VLOOKUP(
    $H90,
    shortcut設定!$F:$J,
    MATCH(
      "ProgramsIndex",
      shortcut設定!$F$12:$J$12,
      0
    ),
    FALSE
  ),
  ""
)</f>
        <v>111</v>
      </c>
      <c r="V90" s="13" t="str">
        <f ca="1">IF(
  AND($A90&lt;&gt;"",$I90="○"),
  shortcut設定!$F$4&amp;"\"&amp;U90&amp;"_"&amp;H90,
  ""
)</f>
        <v>%USERPROFILE%\AppData\Roaming\Microsoft\Windows\Start Menu\Programs\111_Common_Analyze</v>
      </c>
      <c r="W90" s="13" t="str">
        <f>IF(
  AND($A90&lt;&gt;"",$J90&lt;&gt;"-",$J90&lt;&gt;""),
  (
    "mkdir """&amp;shortcut設定!$F$4&amp;"\"&amp;shortcut設定!$F$8&amp;""" &amp; "
  )&amp;(
    """"&amp;shortcut設定!$F$7&amp;""""&amp;
    " """&amp;$X90&amp;""""&amp;
    " """&amp;$C90&amp;""""&amp;
    IF($D90="-"," """""," """&amp;$D90&amp;"""")&amp;
    IF($E90="-"," """""," """&amp;$E90&amp;"""")
  ),
  ""
)</f>
        <v/>
      </c>
      <c r="X90" s="14" t="str">
        <f>IF(
  AND($A90&lt;&gt;"",$J90&lt;&gt;"-",$J90&lt;&gt;""),
  shortcut設定!$F$4&amp;"\"&amp;shortcut設定!$F$8&amp;"\"&amp;$J90&amp;"（"&amp;$B90&amp;"）.lnk",
  ""
)</f>
        <v/>
      </c>
      <c r="Y90" s="13" t="str">
        <f>IF(
  AND($A90&lt;&gt;"",$K90&lt;&gt;"-",$K90&lt;&gt;""),
  (
    "mkdir """&amp;shortcut設定!$F$4&amp;"\"&amp;shortcut設定!$F$9&amp;""" &amp; "
  )&amp;(
    """"&amp;shortcut設定!$F$7&amp;""""&amp;
    " """&amp;$Z90&amp;""""&amp;
    " """&amp;$C90&amp;""""&amp;
    IF($D90="-"," """""," """&amp;$D90&amp;"""")&amp;
    IF($E90="-"," """""," """&amp;$E90&amp;"""")&amp;
    IF($K90="-"," """""," """&amp;$K90&amp;"""")
  ),
  ""
)</f>
        <v/>
      </c>
      <c r="Z90" s="14" t="str">
        <f>IF(
  AND($A90&lt;&gt;"",$K90&lt;&gt;"-",$K90&lt;&gt;""),
  shortcut設定!$F$4&amp;"\"&amp;shortcut設定!$F$9&amp;"\"&amp;$A90&amp;"（"&amp;$B90&amp;"）.lnk",
  ""
)</f>
        <v/>
      </c>
      <c r="AA90" s="13" t="str">
        <f>IF(
  AND($A90&lt;&gt;"",$L90&lt;&gt;"-",$L90&lt;&gt;""),
  (
    """"&amp;shortcut設定!$F$7&amp;""""&amp;
    " """&amp;$AD90&amp;""""&amp;
    " """&amp;$C90&amp;""""&amp;
    IF($D90="-"," """""," """&amp;$D90&amp;"""")&amp;
    IF($E90="-"," """""," """&amp;$E90&amp;"""")
  ),
  ""
)</f>
        <v/>
      </c>
      <c r="AB90" s="9" t="str">
        <f ca="1">IFERROR(
  VLOOKUP(
    $H90,
    shortcut設定!$F:$J,
    MATCH(
      "ProgramsIndex",
      shortcut設定!$F$12:$J$12,
      0
    ),
    FALSE
  ),
  ""
)</f>
        <v>111</v>
      </c>
      <c r="AC90" s="20" t="str">
        <f t="shared" si="9"/>
        <v/>
      </c>
      <c r="AD90" s="13" t="str">
        <f>IF(
  AND($A90&lt;&gt;"",$L90="○"),
  shortcut設定!$F$5&amp;"\"&amp;AB90&amp;"_"&amp;A90&amp;"（"&amp;B90&amp;"）"&amp;AC90&amp;".lnk",
  ""
)</f>
        <v/>
      </c>
      <c r="AE90" s="13" t="str">
        <f>IF(
  AND($A90&lt;&gt;"",$N90="○"),
  (
    """"&amp;shortcut設定!$F$7&amp;""""&amp;
    " """&amp;$AF90&amp;""""&amp;
    " """&amp;$C90&amp;""""&amp;
    IF($D90="-"," """""," """&amp;$D90&amp;"""")&amp;
    IF($E90="-"," """""," """&amp;$E90&amp;"""")
  ),
  ""
)</f>
        <v/>
      </c>
      <c r="AF90" s="9" t="str">
        <f>IF(
  AND($A90&lt;&gt;"",$N90="○"),
  shortcut設定!$F$6&amp;"\"&amp;A90&amp;"（"&amp;B90&amp;"）.lnk",
  ""
)</f>
        <v/>
      </c>
      <c r="AG90" s="13" t="str">
        <f t="shared" si="10"/>
        <v/>
      </c>
      <c r="AH90" s="13" t="str">
        <f t="shared" si="11"/>
        <v/>
      </c>
      <c r="AI90" s="13" t="str">
        <f>IF(
  AND($A90&lt;&gt;"",$Q90&lt;&gt;"-",$Q90&lt;&gt;""),
  (
    """"&amp;shortcut設定!$F$7&amp;""""&amp;
    " """&amp;$Q90&amp;".lnk"""&amp;
    " """&amp;$C90&amp;""""&amp;
    IF($D90="-"," """""," """&amp;$D90&amp;"""")&amp;
    IF($E90="-"," """""," """&amp;$E90&amp;"""")
  ),
  ""
)</f>
        <v/>
      </c>
      <c r="AJ90" s="95" t="s">
        <v>183</v>
      </c>
    </row>
    <row r="91" spans="1:36">
      <c r="A91" s="9" t="s">
        <v>658</v>
      </c>
      <c r="B91" s="9" t="s">
        <v>806</v>
      </c>
      <c r="C91" s="9" t="s">
        <v>283</v>
      </c>
      <c r="D91" s="15" t="s">
        <v>40</v>
      </c>
      <c r="E91" s="26" t="s">
        <v>40</v>
      </c>
      <c r="F91" s="15" t="s">
        <v>175</v>
      </c>
      <c r="G91" s="15" t="s">
        <v>156</v>
      </c>
      <c r="H91" s="9" t="s">
        <v>81</v>
      </c>
      <c r="I91" s="15" t="s">
        <v>877</v>
      </c>
      <c r="J91" s="15" t="s">
        <v>66</v>
      </c>
      <c r="K91" s="15" t="s">
        <v>66</v>
      </c>
      <c r="L91" s="97" t="s">
        <v>877</v>
      </c>
      <c r="M91" s="98" t="s">
        <v>578</v>
      </c>
      <c r="N91" s="15" t="s">
        <v>66</v>
      </c>
      <c r="O91" s="26" t="s">
        <v>1323</v>
      </c>
      <c r="P91" s="164" t="s">
        <v>1323</v>
      </c>
      <c r="Q91" s="26" t="s">
        <v>980</v>
      </c>
      <c r="R91" s="9" t="str">
        <f t="shared" si="7"/>
        <v/>
      </c>
      <c r="S91" s="9" t="str">
        <f t="shared" si="8"/>
        <v/>
      </c>
      <c r="T91" s="13" t="str">
        <f ca="1">IF(
  AND($A91&lt;&gt;"",$I91="○"),
  (
    "mkdir """&amp;V91&amp;""" &amp; "
  )&amp;(
    """"&amp;shortcut設定!$F$7&amp;""""&amp;
    " """&amp;V91&amp;"\"&amp;$A91&amp;"（"&amp;$B91&amp;"）.lnk"""&amp;
    " """&amp;$C91&amp;""""&amp;
    IF($D91="-"," """""," """&amp;$D91&amp;"""")&amp;
    IF($E91="-"," """""," """&amp;$E91&amp;"""")
  ),
  ""
)</f>
        <v>mkdir "%USERPROFILE%\AppData\Roaming\Microsoft\Windows\Start Menu\Programs\153_Picture_Edit" &amp; "C:\codes\vbs\command\CreateShortcutFile.vbs" "%USERPROFILE%\AppData\Roaming\Microsoft\Windows\Start Menu\Programs\153_Picture_Edit\縮小専用（画像縮小）.lnk" "C:\prg_exe\Shukusen\ShukuSen.exe" "" ""</v>
      </c>
      <c r="U91" s="9" t="str">
        <f ca="1">IFERROR(
  VLOOKUP(
    $H91,
    shortcut設定!$F:$J,
    MATCH(
      "ProgramsIndex",
      shortcut設定!$F$12:$J$12,
      0
    ),
    FALSE
  ),
  ""
)</f>
        <v>153</v>
      </c>
      <c r="V91" s="13" t="str">
        <f ca="1">IF(
  AND($A91&lt;&gt;"",$I91="○"),
  shortcut設定!$F$4&amp;"\"&amp;U91&amp;"_"&amp;H91,
  ""
)</f>
        <v>%USERPROFILE%\AppData\Roaming\Microsoft\Windows\Start Menu\Programs\153_Picture_Edit</v>
      </c>
      <c r="W91" s="13" t="str">
        <f>IF(
  AND($A91&lt;&gt;"",$J91&lt;&gt;"-",$J91&lt;&gt;""),
  (
    "mkdir """&amp;shortcut設定!$F$4&amp;"\"&amp;shortcut設定!$F$8&amp;""" &amp; "
  )&amp;(
    """"&amp;shortcut設定!$F$7&amp;""""&amp;
    " """&amp;$X91&amp;""""&amp;
    " """&amp;$C91&amp;""""&amp;
    IF($D91="-"," """""," """&amp;$D91&amp;"""")&amp;
    IF($E91="-"," """""," """&amp;$E91&amp;"""")
  ),
  ""
)</f>
        <v/>
      </c>
      <c r="X91" s="14" t="str">
        <f>IF(
  AND($A91&lt;&gt;"",$J91&lt;&gt;"-",$J91&lt;&gt;""),
  shortcut設定!$F$4&amp;"\"&amp;shortcut設定!$F$8&amp;"\"&amp;$J91&amp;"（"&amp;$B91&amp;"）.lnk",
  ""
)</f>
        <v/>
      </c>
      <c r="Y91" s="13" t="str">
        <f>IF(
  AND($A91&lt;&gt;"",$K91&lt;&gt;"-",$K91&lt;&gt;""),
  (
    "mkdir """&amp;shortcut設定!$F$4&amp;"\"&amp;shortcut設定!$F$9&amp;""" &amp; "
  )&amp;(
    """"&amp;shortcut設定!$F$7&amp;""""&amp;
    " """&amp;$Z91&amp;""""&amp;
    " """&amp;$C91&amp;""""&amp;
    IF($D91="-"," """""," """&amp;$D91&amp;"""")&amp;
    IF($E91="-"," """""," """&amp;$E91&amp;"""")&amp;
    IF($K91="-"," """""," """&amp;$K91&amp;"""")
  ),
  ""
)</f>
        <v/>
      </c>
      <c r="Z91" s="14" t="str">
        <f>IF(
  AND($A91&lt;&gt;"",$K91&lt;&gt;"-",$K91&lt;&gt;""),
  shortcut設定!$F$4&amp;"\"&amp;shortcut設定!$F$9&amp;"\"&amp;$A91&amp;"（"&amp;$B91&amp;"）.lnk",
  ""
)</f>
        <v/>
      </c>
      <c r="AA91" s="13" t="str">
        <f ca="1">IF(
  AND($A91&lt;&gt;"",$L91&lt;&gt;"-",$L91&lt;&gt;""),
  (
    """"&amp;shortcut設定!$F$7&amp;""""&amp;
    " """&amp;$AD91&amp;""""&amp;
    " """&amp;$C91&amp;""""&amp;
    IF($D91="-"," """""," """&amp;$D91&amp;"""")&amp;
    IF($E91="-"," """""," """&amp;$E91&amp;"""")
  ),
  ""
)</f>
        <v>"C:\codes\vbs\command\CreateShortcutFile.vbs" "%USERPROFILE%\AppData\Roaming\Microsoft\Windows\SendTo\153_縮小専用（画像縮小）.lnk" "C:\prg_exe\Shukusen\ShukuSen.exe" "" ""</v>
      </c>
      <c r="AB91" s="9" t="str">
        <f ca="1">IFERROR(
  VLOOKUP(
    $H91,
    shortcut設定!$F:$J,
    MATCH(
      "ProgramsIndex",
      shortcut設定!$F$12:$J$12,
      0
    ),
    FALSE
  ),
  ""
)</f>
        <v>153</v>
      </c>
      <c r="AC91" s="20" t="str">
        <f t="shared" si="9"/>
        <v/>
      </c>
      <c r="AD91" s="13" t="str">
        <f ca="1">IF(
  AND($A91&lt;&gt;"",$L91="○"),
  shortcut設定!$F$5&amp;"\"&amp;AB91&amp;"_"&amp;A91&amp;"（"&amp;B91&amp;"）"&amp;AC91&amp;".lnk",
  ""
)</f>
        <v>%USERPROFILE%\AppData\Roaming\Microsoft\Windows\SendTo\153_縮小専用（画像縮小）.lnk</v>
      </c>
      <c r="AE91" s="13" t="str">
        <f>IF(
  AND($A91&lt;&gt;"",$N91="○"),
  (
    """"&amp;shortcut設定!$F$7&amp;""""&amp;
    " """&amp;$AF91&amp;""""&amp;
    " """&amp;$C91&amp;""""&amp;
    IF($D91="-"," """""," """&amp;$D91&amp;"""")&amp;
    IF($E91="-"," """""," """&amp;$E91&amp;"""")
  ),
  ""
)</f>
        <v/>
      </c>
      <c r="AF91" s="9" t="str">
        <f>IF(
  AND($A91&lt;&gt;"",$N91="○"),
  shortcut設定!$F$6&amp;"\"&amp;A91&amp;"（"&amp;B91&amp;"）.lnk",
  ""
)</f>
        <v/>
      </c>
      <c r="AG91" s="13" t="str">
        <f t="shared" si="10"/>
        <v/>
      </c>
      <c r="AH91" s="13" t="str">
        <f t="shared" si="11"/>
        <v/>
      </c>
      <c r="AI91" s="13" t="str">
        <f>IF(
  AND($A91&lt;&gt;"",$Q91&lt;&gt;"-",$Q91&lt;&gt;""),
  (
    """"&amp;shortcut設定!$F$7&amp;""""&amp;
    " """&amp;$Q91&amp;".lnk"""&amp;
    " """&amp;$C91&amp;""""&amp;
    IF($D91="-"," """""," """&amp;$D91&amp;"""")&amp;
    IF($E91="-"," """""," """&amp;$E91&amp;"""")
  ),
  ""
)</f>
        <v/>
      </c>
      <c r="AJ91" s="95" t="s">
        <v>183</v>
      </c>
    </row>
    <row r="92" spans="1:36">
      <c r="A92" s="9" t="s">
        <v>659</v>
      </c>
      <c r="B92" s="9" t="s">
        <v>807</v>
      </c>
      <c r="C92" s="9" t="s">
        <v>284</v>
      </c>
      <c r="D92" s="15" t="s">
        <v>40</v>
      </c>
      <c r="E92" s="26" t="s">
        <v>40</v>
      </c>
      <c r="F92" s="15" t="s">
        <v>175</v>
      </c>
      <c r="G92" s="15" t="s">
        <v>156</v>
      </c>
      <c r="H92" s="9" t="s">
        <v>71</v>
      </c>
      <c r="I92" s="15" t="s">
        <v>877</v>
      </c>
      <c r="J92" s="15" t="s">
        <v>66</v>
      </c>
      <c r="K92" s="15" t="s">
        <v>66</v>
      </c>
      <c r="L92" s="97" t="s">
        <v>66</v>
      </c>
      <c r="M92" s="98" t="s">
        <v>578</v>
      </c>
      <c r="N92" s="15" t="s">
        <v>66</v>
      </c>
      <c r="O92" s="26" t="s">
        <v>1323</v>
      </c>
      <c r="P92" s="164" t="s">
        <v>1323</v>
      </c>
      <c r="Q92" s="26" t="s">
        <v>980</v>
      </c>
      <c r="R92" s="9" t="str">
        <f t="shared" si="7"/>
        <v/>
      </c>
      <c r="S92" s="9" t="str">
        <f t="shared" si="8"/>
        <v/>
      </c>
      <c r="T92" s="13" t="str">
        <f ca="1">IF(
  AND($A92&lt;&gt;"",$I92="○"),
  (
    "mkdir """&amp;V92&amp;""" &amp; "
  )&amp;(
    """"&amp;shortcut設定!$F$7&amp;""""&amp;
    " """&amp;V92&amp;"\"&amp;$A92&amp;"（"&amp;$B92&amp;"）.lnk"""&amp;
    " """&amp;$C92&amp;""""&amp;
    IF($D92="-"," """""," """&amp;$D92&amp;"""")&amp;
    IF($E92="-"," """""," """&amp;$E92&amp;"""")
  ),
  ""
)</f>
        <v>mkdir "%USERPROFILE%\AppData\Roaming\Microsoft\Windows\Start Menu\Programs\161_Network_Global" &amp; "C:\codes\vbs\command\CreateShortcutFile.vbs" "%USERPROFILE%\AppData\Roaming\Microsoft\Windows\Start Menu\Programs\161_Network_Global\Skype（リモート会議）.lnk" "C:\prg_exe\SkypePortable\SkypePortable.exe" "" ""</v>
      </c>
      <c r="U92" s="9" t="str">
        <f ca="1">IFERROR(
  VLOOKUP(
    $H92,
    shortcut設定!$F:$J,
    MATCH(
      "ProgramsIndex",
      shortcut設定!$F$12:$J$12,
      0
    ),
    FALSE
  ),
  ""
)</f>
        <v>161</v>
      </c>
      <c r="V92" s="13" t="str">
        <f ca="1">IF(
  AND($A92&lt;&gt;"",$I92="○"),
  shortcut設定!$F$4&amp;"\"&amp;U92&amp;"_"&amp;H92,
  ""
)</f>
        <v>%USERPROFILE%\AppData\Roaming\Microsoft\Windows\Start Menu\Programs\161_Network_Global</v>
      </c>
      <c r="W92" s="13" t="str">
        <f>IF(
  AND($A92&lt;&gt;"",$J92&lt;&gt;"-",$J92&lt;&gt;""),
  (
    "mkdir """&amp;shortcut設定!$F$4&amp;"\"&amp;shortcut設定!$F$8&amp;""" &amp; "
  )&amp;(
    """"&amp;shortcut設定!$F$7&amp;""""&amp;
    " """&amp;$X92&amp;""""&amp;
    " """&amp;$C92&amp;""""&amp;
    IF($D92="-"," """""," """&amp;$D92&amp;"""")&amp;
    IF($E92="-"," """""," """&amp;$E92&amp;"""")
  ),
  ""
)</f>
        <v/>
      </c>
      <c r="X92" s="14" t="str">
        <f>IF(
  AND($A92&lt;&gt;"",$J92&lt;&gt;"-",$J92&lt;&gt;""),
  shortcut設定!$F$4&amp;"\"&amp;shortcut設定!$F$8&amp;"\"&amp;$J92&amp;"（"&amp;$B92&amp;"）.lnk",
  ""
)</f>
        <v/>
      </c>
      <c r="Y92" s="13" t="str">
        <f>IF(
  AND($A92&lt;&gt;"",$K92&lt;&gt;"-",$K92&lt;&gt;""),
  (
    "mkdir """&amp;shortcut設定!$F$4&amp;"\"&amp;shortcut設定!$F$9&amp;""" &amp; "
  )&amp;(
    """"&amp;shortcut設定!$F$7&amp;""""&amp;
    " """&amp;$Z92&amp;""""&amp;
    " """&amp;$C92&amp;""""&amp;
    IF($D92="-"," """""," """&amp;$D92&amp;"""")&amp;
    IF($E92="-"," """""," """&amp;$E92&amp;"""")&amp;
    IF($K92="-"," """""," """&amp;$K92&amp;"""")
  ),
  ""
)</f>
        <v/>
      </c>
      <c r="Z92" s="14" t="str">
        <f>IF(
  AND($A92&lt;&gt;"",$K92&lt;&gt;"-",$K92&lt;&gt;""),
  shortcut設定!$F$4&amp;"\"&amp;shortcut設定!$F$9&amp;"\"&amp;$A92&amp;"（"&amp;$B92&amp;"）.lnk",
  ""
)</f>
        <v/>
      </c>
      <c r="AA92" s="13" t="str">
        <f>IF(
  AND($A92&lt;&gt;"",$L92&lt;&gt;"-",$L92&lt;&gt;""),
  (
    """"&amp;shortcut設定!$F$7&amp;""""&amp;
    " """&amp;$AD92&amp;""""&amp;
    " """&amp;$C92&amp;""""&amp;
    IF($D92="-"," """""," """&amp;$D92&amp;"""")&amp;
    IF($E92="-"," """""," """&amp;$E92&amp;"""")
  ),
  ""
)</f>
        <v/>
      </c>
      <c r="AB92" s="9" t="str">
        <f ca="1">IFERROR(
  VLOOKUP(
    $H92,
    shortcut設定!$F:$J,
    MATCH(
      "ProgramsIndex",
      shortcut設定!$F$12:$J$12,
      0
    ),
    FALSE
  ),
  ""
)</f>
        <v>161</v>
      </c>
      <c r="AC92" s="20" t="str">
        <f t="shared" si="9"/>
        <v/>
      </c>
      <c r="AD92" s="13" t="str">
        <f>IF(
  AND($A92&lt;&gt;"",$L92="○"),
  shortcut設定!$F$5&amp;"\"&amp;AB92&amp;"_"&amp;A92&amp;"（"&amp;B92&amp;"）"&amp;AC92&amp;".lnk",
  ""
)</f>
        <v/>
      </c>
      <c r="AE92" s="13" t="str">
        <f>IF(
  AND($A92&lt;&gt;"",$N92="○"),
  (
    """"&amp;shortcut設定!$F$7&amp;""""&amp;
    " """&amp;$AF92&amp;""""&amp;
    " """&amp;$C92&amp;""""&amp;
    IF($D92="-"," """""," """&amp;$D92&amp;"""")&amp;
    IF($E92="-"," """""," """&amp;$E92&amp;"""")
  ),
  ""
)</f>
        <v/>
      </c>
      <c r="AF92" s="9" t="str">
        <f>IF(
  AND($A92&lt;&gt;"",$N92="○"),
  shortcut設定!$F$6&amp;"\"&amp;A92&amp;"（"&amp;B92&amp;"）.lnk",
  ""
)</f>
        <v/>
      </c>
      <c r="AG92" s="13" t="str">
        <f t="shared" si="10"/>
        <v/>
      </c>
      <c r="AH92" s="13" t="str">
        <f t="shared" si="11"/>
        <v/>
      </c>
      <c r="AI92" s="13" t="str">
        <f>IF(
  AND($A92&lt;&gt;"",$Q92&lt;&gt;"-",$Q92&lt;&gt;""),
  (
    """"&amp;shortcut設定!$F$7&amp;""""&amp;
    " """&amp;$Q92&amp;".lnk"""&amp;
    " """&amp;$C92&amp;""""&amp;
    IF($D92="-"," """""," """&amp;$D92&amp;"""")&amp;
    IF($E92="-"," """""," """&amp;$E92&amp;"""")
  ),
  ""
)</f>
        <v/>
      </c>
      <c r="AJ92" s="95" t="s">
        <v>183</v>
      </c>
    </row>
    <row r="93" spans="1:36">
      <c r="A93" s="9" t="s">
        <v>897</v>
      </c>
      <c r="B93" s="9" t="s">
        <v>787</v>
      </c>
      <c r="C93" s="9" t="s">
        <v>285</v>
      </c>
      <c r="D93" s="15" t="s">
        <v>40</v>
      </c>
      <c r="E93" s="26" t="s">
        <v>40</v>
      </c>
      <c r="F93" s="15" t="s">
        <v>175</v>
      </c>
      <c r="G93" s="15" t="s">
        <v>156</v>
      </c>
      <c r="H93" s="9" t="s">
        <v>65</v>
      </c>
      <c r="I93" s="15" t="s">
        <v>877</v>
      </c>
      <c r="J93" s="15" t="s">
        <v>66</v>
      </c>
      <c r="K93" s="15" t="s">
        <v>66</v>
      </c>
      <c r="L93" s="97" t="s">
        <v>66</v>
      </c>
      <c r="M93" s="98" t="s">
        <v>578</v>
      </c>
      <c r="N93" s="15" t="s">
        <v>66</v>
      </c>
      <c r="O93" s="26" t="s">
        <v>1323</v>
      </c>
      <c r="P93" s="164" t="s">
        <v>1323</v>
      </c>
      <c r="Q93" s="26" t="s">
        <v>980</v>
      </c>
      <c r="R93" s="9" t="str">
        <f t="shared" si="7"/>
        <v/>
      </c>
      <c r="S93" s="9" t="str">
        <f t="shared" si="8"/>
        <v/>
      </c>
      <c r="T93" s="13" t="str">
        <f ca="1">IF(
  AND($A93&lt;&gt;"",$I93="○"),
  (
    "mkdir """&amp;V93&amp;""" &amp; "
  )&amp;(
    """"&amp;shortcut設定!$F$7&amp;""""&amp;
    " """&amp;V93&amp;"\"&amp;$A93&amp;"（"&amp;$B93&amp;"）.lnk"""&amp;
    " """&amp;$C93&amp;""""&amp;
    IF($D93="-"," """""," """&amp;$D93&amp;"""")&amp;
    IF($E93="-"," """""," """&amp;$E93&amp;"""")
  ),
  ""
)</f>
        <v>mkdir "%USERPROFILE%\AppData\Roaming\Microsoft\Windows\Start Menu\Programs\113_Common_Edit" &amp; "C:\codes\vbs\command\CreateShortcutFile.vbs" "%USERPROFILE%\AppData\Roaming\Microsoft\Windows\Start Menu\Programs\113_Common_Edit\SoftPerfectFileRecovery（データ復元）.lnk" "C:\prg_exe\SoftPerfectFileRecovery\file_recovery.exe" "" ""</v>
      </c>
      <c r="U93" s="9" t="str">
        <f ca="1">IFERROR(
  VLOOKUP(
    $H93,
    shortcut設定!$F:$J,
    MATCH(
      "ProgramsIndex",
      shortcut設定!$F$12:$J$12,
      0
    ),
    FALSE
  ),
  ""
)</f>
        <v>113</v>
      </c>
      <c r="V93" s="13" t="str">
        <f ca="1">IF(
  AND($A93&lt;&gt;"",$I93="○"),
  shortcut設定!$F$4&amp;"\"&amp;U93&amp;"_"&amp;H93,
  ""
)</f>
        <v>%USERPROFILE%\AppData\Roaming\Microsoft\Windows\Start Menu\Programs\113_Common_Edit</v>
      </c>
      <c r="W93" s="13" t="str">
        <f>IF(
  AND($A93&lt;&gt;"",$J93&lt;&gt;"-",$J93&lt;&gt;""),
  (
    "mkdir """&amp;shortcut設定!$F$4&amp;"\"&amp;shortcut設定!$F$8&amp;""" &amp; "
  )&amp;(
    """"&amp;shortcut設定!$F$7&amp;""""&amp;
    " """&amp;$X93&amp;""""&amp;
    " """&amp;$C93&amp;""""&amp;
    IF($D93="-"," """""," """&amp;$D93&amp;"""")&amp;
    IF($E93="-"," """""," """&amp;$E93&amp;"""")
  ),
  ""
)</f>
        <v/>
      </c>
      <c r="X93" s="14" t="str">
        <f>IF(
  AND($A93&lt;&gt;"",$J93&lt;&gt;"-",$J93&lt;&gt;""),
  shortcut設定!$F$4&amp;"\"&amp;shortcut設定!$F$8&amp;"\"&amp;$J93&amp;"（"&amp;$B93&amp;"）.lnk",
  ""
)</f>
        <v/>
      </c>
      <c r="Y93" s="13" t="str">
        <f>IF(
  AND($A93&lt;&gt;"",$K93&lt;&gt;"-",$K93&lt;&gt;""),
  (
    "mkdir """&amp;shortcut設定!$F$4&amp;"\"&amp;shortcut設定!$F$9&amp;""" &amp; "
  )&amp;(
    """"&amp;shortcut設定!$F$7&amp;""""&amp;
    " """&amp;$Z93&amp;""""&amp;
    " """&amp;$C93&amp;""""&amp;
    IF($D93="-"," """""," """&amp;$D93&amp;"""")&amp;
    IF($E93="-"," """""," """&amp;$E93&amp;"""")&amp;
    IF($K93="-"," """""," """&amp;$K93&amp;"""")
  ),
  ""
)</f>
        <v/>
      </c>
      <c r="Z93" s="14" t="str">
        <f>IF(
  AND($A93&lt;&gt;"",$K93&lt;&gt;"-",$K93&lt;&gt;""),
  shortcut設定!$F$4&amp;"\"&amp;shortcut設定!$F$9&amp;"\"&amp;$A93&amp;"（"&amp;$B93&amp;"）.lnk",
  ""
)</f>
        <v/>
      </c>
      <c r="AA93" s="13" t="str">
        <f>IF(
  AND($A93&lt;&gt;"",$L93&lt;&gt;"-",$L93&lt;&gt;""),
  (
    """"&amp;shortcut設定!$F$7&amp;""""&amp;
    " """&amp;$AD93&amp;""""&amp;
    " """&amp;$C93&amp;""""&amp;
    IF($D93="-"," """""," """&amp;$D93&amp;"""")&amp;
    IF($E93="-"," """""," """&amp;$E93&amp;"""")
  ),
  ""
)</f>
        <v/>
      </c>
      <c r="AB93" s="9" t="str">
        <f ca="1">IFERROR(
  VLOOKUP(
    $H93,
    shortcut設定!$F:$J,
    MATCH(
      "ProgramsIndex",
      shortcut設定!$F$12:$J$12,
      0
    ),
    FALSE
  ),
  ""
)</f>
        <v>113</v>
      </c>
      <c r="AC93" s="20" t="str">
        <f t="shared" si="9"/>
        <v/>
      </c>
      <c r="AD93" s="13" t="str">
        <f>IF(
  AND($A93&lt;&gt;"",$L93="○"),
  shortcut設定!$F$5&amp;"\"&amp;AB93&amp;"_"&amp;A93&amp;"（"&amp;B93&amp;"）"&amp;AC93&amp;".lnk",
  ""
)</f>
        <v/>
      </c>
      <c r="AE93" s="13" t="str">
        <f>IF(
  AND($A93&lt;&gt;"",$N93="○"),
  (
    """"&amp;shortcut設定!$F$7&amp;""""&amp;
    " """&amp;$AF93&amp;""""&amp;
    " """&amp;$C93&amp;""""&amp;
    IF($D93="-"," """""," """&amp;$D93&amp;"""")&amp;
    IF($E93="-"," """""," """&amp;$E93&amp;"""")
  ),
  ""
)</f>
        <v/>
      </c>
      <c r="AF93" s="9" t="str">
        <f>IF(
  AND($A93&lt;&gt;"",$N93="○"),
  shortcut設定!$F$6&amp;"\"&amp;A93&amp;"（"&amp;B93&amp;"）.lnk",
  ""
)</f>
        <v/>
      </c>
      <c r="AG93" s="13" t="str">
        <f t="shared" si="10"/>
        <v/>
      </c>
      <c r="AH93" s="13" t="str">
        <f t="shared" si="11"/>
        <v/>
      </c>
      <c r="AI93" s="13" t="str">
        <f>IF(
  AND($A93&lt;&gt;"",$Q93&lt;&gt;"-",$Q93&lt;&gt;""),
  (
    """"&amp;shortcut設定!$F$7&amp;""""&amp;
    " """&amp;$Q93&amp;".lnk"""&amp;
    " """&amp;$C93&amp;""""&amp;
    IF($D93="-"," """""," """&amp;$D93&amp;"""")&amp;
    IF($E93="-"," """""," """&amp;$E93&amp;"""")
  ),
  ""
)</f>
        <v/>
      </c>
      <c r="AJ93" s="95" t="s">
        <v>183</v>
      </c>
    </row>
    <row r="94" spans="1:36">
      <c r="A94" s="9" t="s">
        <v>660</v>
      </c>
      <c r="B94" s="9" t="s">
        <v>808</v>
      </c>
      <c r="C94" s="9" t="s">
        <v>286</v>
      </c>
      <c r="D94" s="15" t="s">
        <v>40</v>
      </c>
      <c r="E94" s="26" t="s">
        <v>40</v>
      </c>
      <c r="F94" s="15" t="s">
        <v>156</v>
      </c>
      <c r="G94" s="15" t="s">
        <v>156</v>
      </c>
      <c r="H94" s="9" t="s">
        <v>79</v>
      </c>
      <c r="I94" s="15" t="s">
        <v>877</v>
      </c>
      <c r="J94" s="15" t="s">
        <v>66</v>
      </c>
      <c r="K94" s="15" t="s">
        <v>66</v>
      </c>
      <c r="L94" s="97" t="s">
        <v>66</v>
      </c>
      <c r="M94" s="98" t="s">
        <v>578</v>
      </c>
      <c r="N94" s="15" t="s">
        <v>66</v>
      </c>
      <c r="O94" s="26" t="s">
        <v>1323</v>
      </c>
      <c r="P94" s="164" t="s">
        <v>1323</v>
      </c>
      <c r="Q94" s="26" t="s">
        <v>980</v>
      </c>
      <c r="R94" s="9" t="str">
        <f t="shared" si="7"/>
        <v/>
      </c>
      <c r="S94" s="9" t="str">
        <f t="shared" si="8"/>
        <v/>
      </c>
      <c r="T94" s="13" t="str">
        <f ca="1">IF(
  AND($A94&lt;&gt;"",$I94="○"),
  (
    "mkdir """&amp;V94&amp;""" &amp; "
  )&amp;(
    """"&amp;shortcut設定!$F$7&amp;""""&amp;
    " """&amp;V94&amp;"\"&amp;$A94&amp;"（"&amp;$B94&amp;"）.lnk"""&amp;
    " """&amp;$C94&amp;""""&amp;
    IF($D94="-"," """""," """&amp;$D94&amp;"""")&amp;
    IF($E94="-"," """""," """&amp;$E94&amp;"""")
  ),
  ""
)</f>
        <v>mkdir "%USERPROFILE%\AppData\Roaming\Microsoft\Windows\Start Menu\Programs\123_Doc_Edit" &amp; "C:\codes\vbs\command\CreateShortcutFile.vbs" "%USERPROFILE%\AppData\Roaming\Microsoft\Windows\Start Menu\Programs\123_Doc_Edit\Stirling（バイナリエディタ）.lnk" "C:\prg_exe\Stirling\Stirling.exe" "" ""</v>
      </c>
      <c r="U94" s="9" t="str">
        <f ca="1">IFERROR(
  VLOOKUP(
    $H94,
    shortcut設定!$F:$J,
    MATCH(
      "ProgramsIndex",
      shortcut設定!$F$12:$J$12,
      0
    ),
    FALSE
  ),
  ""
)</f>
        <v>123</v>
      </c>
      <c r="V94" s="13" t="str">
        <f ca="1">IF(
  AND($A94&lt;&gt;"",$I94="○"),
  shortcut設定!$F$4&amp;"\"&amp;U94&amp;"_"&amp;H94,
  ""
)</f>
        <v>%USERPROFILE%\AppData\Roaming\Microsoft\Windows\Start Menu\Programs\123_Doc_Edit</v>
      </c>
      <c r="W94" s="13" t="str">
        <f>IF(
  AND($A94&lt;&gt;"",$J94&lt;&gt;"-",$J94&lt;&gt;""),
  (
    "mkdir """&amp;shortcut設定!$F$4&amp;"\"&amp;shortcut設定!$F$8&amp;""" &amp; "
  )&amp;(
    """"&amp;shortcut設定!$F$7&amp;""""&amp;
    " """&amp;$X94&amp;""""&amp;
    " """&amp;$C94&amp;""""&amp;
    IF($D94="-"," """""," """&amp;$D94&amp;"""")&amp;
    IF($E94="-"," """""," """&amp;$E94&amp;"""")
  ),
  ""
)</f>
        <v/>
      </c>
      <c r="X94" s="14" t="str">
        <f>IF(
  AND($A94&lt;&gt;"",$J94&lt;&gt;"-",$J94&lt;&gt;""),
  shortcut設定!$F$4&amp;"\"&amp;shortcut設定!$F$8&amp;"\"&amp;$J94&amp;"（"&amp;$B94&amp;"）.lnk",
  ""
)</f>
        <v/>
      </c>
      <c r="Y94" s="13" t="str">
        <f>IF(
  AND($A94&lt;&gt;"",$K94&lt;&gt;"-",$K94&lt;&gt;""),
  (
    "mkdir """&amp;shortcut設定!$F$4&amp;"\"&amp;shortcut設定!$F$9&amp;""" &amp; "
  )&amp;(
    """"&amp;shortcut設定!$F$7&amp;""""&amp;
    " """&amp;$Z94&amp;""""&amp;
    " """&amp;$C94&amp;""""&amp;
    IF($D94="-"," """""," """&amp;$D94&amp;"""")&amp;
    IF($E94="-"," """""," """&amp;$E94&amp;"""")&amp;
    IF($K94="-"," """""," """&amp;$K94&amp;"""")
  ),
  ""
)</f>
        <v/>
      </c>
      <c r="Z94" s="14" t="str">
        <f>IF(
  AND($A94&lt;&gt;"",$K94&lt;&gt;"-",$K94&lt;&gt;""),
  shortcut設定!$F$4&amp;"\"&amp;shortcut設定!$F$9&amp;"\"&amp;$A94&amp;"（"&amp;$B94&amp;"）.lnk",
  ""
)</f>
        <v/>
      </c>
      <c r="AA94" s="13" t="str">
        <f>IF(
  AND($A94&lt;&gt;"",$L94&lt;&gt;"-",$L94&lt;&gt;""),
  (
    """"&amp;shortcut設定!$F$7&amp;""""&amp;
    " """&amp;$AD94&amp;""""&amp;
    " """&amp;$C94&amp;""""&amp;
    IF($D94="-"," """""," """&amp;$D94&amp;"""")&amp;
    IF($E94="-"," """""," """&amp;$E94&amp;"""")
  ),
  ""
)</f>
        <v/>
      </c>
      <c r="AB94" s="9" t="str">
        <f ca="1">IFERROR(
  VLOOKUP(
    $H94,
    shortcut設定!$F:$J,
    MATCH(
      "ProgramsIndex",
      shortcut設定!$F$12:$J$12,
      0
    ),
    FALSE
  ),
  ""
)</f>
        <v>123</v>
      </c>
      <c r="AC94" s="20" t="str">
        <f t="shared" si="9"/>
        <v/>
      </c>
      <c r="AD94" s="13" t="str">
        <f>IF(
  AND($A94&lt;&gt;"",$L94="○"),
  shortcut設定!$F$5&amp;"\"&amp;AB94&amp;"_"&amp;A94&amp;"（"&amp;B94&amp;"）"&amp;AC94&amp;".lnk",
  ""
)</f>
        <v/>
      </c>
      <c r="AE94" s="13" t="str">
        <f>IF(
  AND($A94&lt;&gt;"",$N94="○"),
  (
    """"&amp;shortcut設定!$F$7&amp;""""&amp;
    " """&amp;$AF94&amp;""""&amp;
    " """&amp;$C94&amp;""""&amp;
    IF($D94="-"," """""," """&amp;$D94&amp;"""")&amp;
    IF($E94="-"," """""," """&amp;$E94&amp;"""")
  ),
  ""
)</f>
        <v/>
      </c>
      <c r="AF94" s="9" t="str">
        <f>IF(
  AND($A94&lt;&gt;"",$N94="○"),
  shortcut設定!$F$6&amp;"\"&amp;A94&amp;"（"&amp;B94&amp;"）.lnk",
  ""
)</f>
        <v/>
      </c>
      <c r="AG94" s="13" t="str">
        <f t="shared" si="10"/>
        <v/>
      </c>
      <c r="AH94" s="13" t="str">
        <f t="shared" si="11"/>
        <v/>
      </c>
      <c r="AI94" s="13" t="str">
        <f>IF(
  AND($A94&lt;&gt;"",$Q94&lt;&gt;"-",$Q94&lt;&gt;""),
  (
    """"&amp;shortcut設定!$F$7&amp;""""&amp;
    " """&amp;$Q94&amp;".lnk"""&amp;
    " """&amp;$C94&amp;""""&amp;
    IF($D94="-"," """""," """&amp;$D94&amp;"""")&amp;
    IF($E94="-"," """""," """&amp;$E94&amp;"""")
  ),
  ""
)</f>
        <v/>
      </c>
      <c r="AJ94" s="95" t="s">
        <v>183</v>
      </c>
    </row>
    <row r="95" spans="1:36">
      <c r="A95" s="9" t="s">
        <v>661</v>
      </c>
      <c r="B95" s="9" t="s">
        <v>793</v>
      </c>
      <c r="C95" s="9" t="s">
        <v>287</v>
      </c>
      <c r="D95" s="15" t="s">
        <v>40</v>
      </c>
      <c r="E95" s="26" t="s">
        <v>40</v>
      </c>
      <c r="F95" s="15" t="s">
        <v>175</v>
      </c>
      <c r="G95" s="15" t="s">
        <v>156</v>
      </c>
      <c r="H95" s="9" t="s">
        <v>73</v>
      </c>
      <c r="I95" s="15" t="s">
        <v>877</v>
      </c>
      <c r="J95" s="15" t="s">
        <v>66</v>
      </c>
      <c r="K95" s="15" t="s">
        <v>66</v>
      </c>
      <c r="L95" s="97" t="s">
        <v>66</v>
      </c>
      <c r="M95" s="98" t="s">
        <v>578</v>
      </c>
      <c r="N95" s="15" t="s">
        <v>66</v>
      </c>
      <c r="O95" s="26" t="s">
        <v>1323</v>
      </c>
      <c r="P95" s="164" t="s">
        <v>1323</v>
      </c>
      <c r="Q95" s="26" t="s">
        <v>980</v>
      </c>
      <c r="R95" s="9" t="str">
        <f t="shared" si="7"/>
        <v/>
      </c>
      <c r="S95" s="9" t="str">
        <f t="shared" si="8"/>
        <v/>
      </c>
      <c r="T95" s="13" t="str">
        <f ca="1">IF(
  AND($A95&lt;&gt;"",$I95="○"),
  (
    "mkdir """&amp;V95&amp;""" &amp; "
  )&amp;(
    """"&amp;shortcut設定!$F$7&amp;""""&amp;
    " """&amp;V95&amp;"\"&amp;$A95&amp;"（"&amp;$B95&amp;"）.lnk"""&amp;
    " """&amp;$C95&amp;""""&amp;
    IF($D95="-"," """""," """&amp;$D95&amp;"""")&amp;
    IF($E95="-"," """""," """&amp;$E95&amp;"""")
  ),
  ""
)</f>
        <v>mkdir "%USERPROFILE%\AppData\Roaming\Microsoft\Windows\Start Menu\Programs\134_Music_Edit" &amp; "C:\codes\vbs\command\CreateShortcutFile.vbs" "%USERPROFILE%\AppData\Roaming\Microsoft\Windows\Start Menu\Programs\134_Music_Edit\SuperTagEditor（音楽ファイルタグ編集）.lnk" "C:\prg_exe\SuperTagEditor\SuperTagEditor.exe" "" ""</v>
      </c>
      <c r="U95" s="9" t="str">
        <f ca="1">IFERROR(
  VLOOKUP(
    $H95,
    shortcut設定!$F:$J,
    MATCH(
      "ProgramsIndex",
      shortcut設定!$F$12:$J$12,
      0
    ),
    FALSE
  ),
  ""
)</f>
        <v>134</v>
      </c>
      <c r="V95" s="13" t="str">
        <f ca="1">IF(
  AND($A95&lt;&gt;"",$I95="○"),
  shortcut設定!$F$4&amp;"\"&amp;U95&amp;"_"&amp;H95,
  ""
)</f>
        <v>%USERPROFILE%\AppData\Roaming\Microsoft\Windows\Start Menu\Programs\134_Music_Edit</v>
      </c>
      <c r="W95" s="13" t="str">
        <f>IF(
  AND($A95&lt;&gt;"",$J95&lt;&gt;"-",$J95&lt;&gt;""),
  (
    "mkdir """&amp;shortcut設定!$F$4&amp;"\"&amp;shortcut設定!$F$8&amp;""" &amp; "
  )&amp;(
    """"&amp;shortcut設定!$F$7&amp;""""&amp;
    " """&amp;$X95&amp;""""&amp;
    " """&amp;$C95&amp;""""&amp;
    IF($D95="-"," """""," """&amp;$D95&amp;"""")&amp;
    IF($E95="-"," """""," """&amp;$E95&amp;"""")
  ),
  ""
)</f>
        <v/>
      </c>
      <c r="X95" s="14" t="str">
        <f>IF(
  AND($A95&lt;&gt;"",$J95&lt;&gt;"-",$J95&lt;&gt;""),
  shortcut設定!$F$4&amp;"\"&amp;shortcut設定!$F$8&amp;"\"&amp;$J95&amp;"（"&amp;$B95&amp;"）.lnk",
  ""
)</f>
        <v/>
      </c>
      <c r="Y95" s="13" t="str">
        <f>IF(
  AND($A95&lt;&gt;"",$K95&lt;&gt;"-",$K95&lt;&gt;""),
  (
    "mkdir """&amp;shortcut設定!$F$4&amp;"\"&amp;shortcut設定!$F$9&amp;""" &amp; "
  )&amp;(
    """"&amp;shortcut設定!$F$7&amp;""""&amp;
    " """&amp;$Z95&amp;""""&amp;
    " """&amp;$C95&amp;""""&amp;
    IF($D95="-"," """""," """&amp;$D95&amp;"""")&amp;
    IF($E95="-"," """""," """&amp;$E95&amp;"""")&amp;
    IF($K95="-"," """""," """&amp;$K95&amp;"""")
  ),
  ""
)</f>
        <v/>
      </c>
      <c r="Z95" s="14" t="str">
        <f>IF(
  AND($A95&lt;&gt;"",$K95&lt;&gt;"-",$K95&lt;&gt;""),
  shortcut設定!$F$4&amp;"\"&amp;shortcut設定!$F$9&amp;"\"&amp;$A95&amp;"（"&amp;$B95&amp;"）.lnk",
  ""
)</f>
        <v/>
      </c>
      <c r="AA95" s="13" t="str">
        <f>IF(
  AND($A95&lt;&gt;"",$L95&lt;&gt;"-",$L95&lt;&gt;""),
  (
    """"&amp;shortcut設定!$F$7&amp;""""&amp;
    " """&amp;$AD95&amp;""""&amp;
    " """&amp;$C95&amp;""""&amp;
    IF($D95="-"," """""," """&amp;$D95&amp;"""")&amp;
    IF($E95="-"," """""," """&amp;$E95&amp;"""")
  ),
  ""
)</f>
        <v/>
      </c>
      <c r="AB95" s="9" t="str">
        <f ca="1">IFERROR(
  VLOOKUP(
    $H95,
    shortcut設定!$F:$J,
    MATCH(
      "ProgramsIndex",
      shortcut設定!$F$12:$J$12,
      0
    ),
    FALSE
  ),
  ""
)</f>
        <v>134</v>
      </c>
      <c r="AC95" s="20" t="str">
        <f t="shared" si="9"/>
        <v/>
      </c>
      <c r="AD95" s="13" t="str">
        <f>IF(
  AND($A95&lt;&gt;"",$L95="○"),
  shortcut設定!$F$5&amp;"\"&amp;AB95&amp;"_"&amp;A95&amp;"（"&amp;B95&amp;"）"&amp;AC95&amp;".lnk",
  ""
)</f>
        <v/>
      </c>
      <c r="AE95" s="13" t="str">
        <f>IF(
  AND($A95&lt;&gt;"",$N95="○"),
  (
    """"&amp;shortcut設定!$F$7&amp;""""&amp;
    " """&amp;$AF95&amp;""""&amp;
    " """&amp;$C95&amp;""""&amp;
    IF($D95="-"," """""," """&amp;$D95&amp;"""")&amp;
    IF($E95="-"," """""," """&amp;$E95&amp;"""")
  ),
  ""
)</f>
        <v/>
      </c>
      <c r="AF95" s="9" t="str">
        <f>IF(
  AND($A95&lt;&gt;"",$N95="○"),
  shortcut設定!$F$6&amp;"\"&amp;A95&amp;"（"&amp;B95&amp;"）.lnk",
  ""
)</f>
        <v/>
      </c>
      <c r="AG95" s="13" t="str">
        <f t="shared" si="10"/>
        <v/>
      </c>
      <c r="AH95" s="13" t="str">
        <f t="shared" si="11"/>
        <v/>
      </c>
      <c r="AI95" s="13" t="str">
        <f>IF(
  AND($A95&lt;&gt;"",$Q95&lt;&gt;"-",$Q95&lt;&gt;""),
  (
    """"&amp;shortcut設定!$F$7&amp;""""&amp;
    " """&amp;$Q95&amp;".lnk"""&amp;
    " """&amp;$C95&amp;""""&amp;
    IF($D95="-"," """""," """&amp;$D95&amp;"""")&amp;
    IF($E95="-"," """""," """&amp;$E95&amp;"""")
  ),
  ""
)</f>
        <v/>
      </c>
      <c r="AJ95" s="95" t="s">
        <v>183</v>
      </c>
    </row>
    <row r="96" spans="1:36">
      <c r="A96" s="9" t="s">
        <v>662</v>
      </c>
      <c r="B96" s="9" t="s">
        <v>744</v>
      </c>
      <c r="C96" s="9" t="s">
        <v>288</v>
      </c>
      <c r="D96" s="15" t="s">
        <v>40</v>
      </c>
      <c r="E96" s="26" t="s">
        <v>40</v>
      </c>
      <c r="F96" s="15" t="s">
        <v>175</v>
      </c>
      <c r="G96" s="15" t="s">
        <v>156</v>
      </c>
      <c r="H96" s="9" t="s">
        <v>67</v>
      </c>
      <c r="I96" s="15" t="s">
        <v>877</v>
      </c>
      <c r="J96" s="15" t="s">
        <v>66</v>
      </c>
      <c r="K96" s="15" t="s">
        <v>66</v>
      </c>
      <c r="L96" s="97" t="s">
        <v>66</v>
      </c>
      <c r="M96" s="98" t="s">
        <v>578</v>
      </c>
      <c r="N96" s="15" t="s">
        <v>66</v>
      </c>
      <c r="O96" s="26" t="s">
        <v>1323</v>
      </c>
      <c r="P96" s="164" t="s">
        <v>1323</v>
      </c>
      <c r="Q96" s="26" t="s">
        <v>980</v>
      </c>
      <c r="R96" s="9" t="str">
        <f t="shared" si="7"/>
        <v/>
      </c>
      <c r="S96" s="9" t="str">
        <f t="shared" si="8"/>
        <v/>
      </c>
      <c r="T96" s="13" t="str">
        <f ca="1">IF(
  AND($A96&lt;&gt;"",$I96="○"),
  (
    "mkdir """&amp;V96&amp;""" &amp; "
  )&amp;(
    """"&amp;shortcut設定!$F$7&amp;""""&amp;
    " """&amp;V96&amp;"\"&amp;$A96&amp;"（"&amp;$B96&amp;"）.lnk"""&amp;
    " """&amp;$C96&amp;""""&amp;
    IF($D96="-"," """""," """&amp;$D96&amp;"""")&amp;
    IF($E96="-"," """""," """&amp;$E96&amp;"""")
  ),
  ""
)</f>
        <v>mkdir "%USERPROFILE%\AppData\Roaming\Microsoft\Windows\Start Menu\Programs\122_Doc_View" &amp; "C:\codes\vbs\command\CreateShortcutFile.vbs" "%USERPROFILE%\AppData\Roaming\Microsoft\Windows\Start Menu\Programs\122_Doc_View\TablacusExplorer（ファイラー）.lnk" "C:\prg_exe\TablacusExplorer\TE64.exe" "" ""</v>
      </c>
      <c r="U96" s="9" t="str">
        <f ca="1">IFERROR(
  VLOOKUP(
    $H96,
    shortcut設定!$F:$J,
    MATCH(
      "ProgramsIndex",
      shortcut設定!$F$12:$J$12,
      0
    ),
    FALSE
  ),
  ""
)</f>
        <v>122</v>
      </c>
      <c r="V96" s="13" t="str">
        <f ca="1">IF(
  AND($A96&lt;&gt;"",$I96="○"),
  shortcut設定!$F$4&amp;"\"&amp;U96&amp;"_"&amp;H96,
  ""
)</f>
        <v>%USERPROFILE%\AppData\Roaming\Microsoft\Windows\Start Menu\Programs\122_Doc_View</v>
      </c>
      <c r="W96" s="13" t="str">
        <f>IF(
  AND($A96&lt;&gt;"",$J96&lt;&gt;"-",$J96&lt;&gt;""),
  (
    "mkdir """&amp;shortcut設定!$F$4&amp;"\"&amp;shortcut設定!$F$8&amp;""" &amp; "
  )&amp;(
    """"&amp;shortcut設定!$F$7&amp;""""&amp;
    " """&amp;$X96&amp;""""&amp;
    " """&amp;$C96&amp;""""&amp;
    IF($D96="-"," """""," """&amp;$D96&amp;"""")&amp;
    IF($E96="-"," """""," """&amp;$E96&amp;"""")
  ),
  ""
)</f>
        <v/>
      </c>
      <c r="X96" s="14" t="str">
        <f>IF(
  AND($A96&lt;&gt;"",$J96&lt;&gt;"-",$J96&lt;&gt;""),
  shortcut設定!$F$4&amp;"\"&amp;shortcut設定!$F$8&amp;"\"&amp;$J96&amp;"（"&amp;$B96&amp;"）.lnk",
  ""
)</f>
        <v/>
      </c>
      <c r="Y96" s="13" t="str">
        <f>IF(
  AND($A96&lt;&gt;"",$K96&lt;&gt;"-",$K96&lt;&gt;""),
  (
    "mkdir """&amp;shortcut設定!$F$4&amp;"\"&amp;shortcut設定!$F$9&amp;""" &amp; "
  )&amp;(
    """"&amp;shortcut設定!$F$7&amp;""""&amp;
    " """&amp;$Z96&amp;""""&amp;
    " """&amp;$C96&amp;""""&amp;
    IF($D96="-"," """""," """&amp;$D96&amp;"""")&amp;
    IF($E96="-"," """""," """&amp;$E96&amp;"""")&amp;
    IF($K96="-"," """""," """&amp;$K96&amp;"""")
  ),
  ""
)</f>
        <v/>
      </c>
      <c r="Z96" s="14" t="str">
        <f>IF(
  AND($A96&lt;&gt;"",$K96&lt;&gt;"-",$K96&lt;&gt;""),
  shortcut設定!$F$4&amp;"\"&amp;shortcut設定!$F$9&amp;"\"&amp;$A96&amp;"（"&amp;$B96&amp;"）.lnk",
  ""
)</f>
        <v/>
      </c>
      <c r="AA96" s="13" t="str">
        <f>IF(
  AND($A96&lt;&gt;"",$L96&lt;&gt;"-",$L96&lt;&gt;""),
  (
    """"&amp;shortcut設定!$F$7&amp;""""&amp;
    " """&amp;$AD96&amp;""""&amp;
    " """&amp;$C96&amp;""""&amp;
    IF($D96="-"," """""," """&amp;$D96&amp;"""")&amp;
    IF($E96="-"," """""," """&amp;$E96&amp;"""")
  ),
  ""
)</f>
        <v/>
      </c>
      <c r="AB96" s="9" t="str">
        <f ca="1">IFERROR(
  VLOOKUP(
    $H96,
    shortcut設定!$F:$J,
    MATCH(
      "ProgramsIndex",
      shortcut設定!$F$12:$J$12,
      0
    ),
    FALSE
  ),
  ""
)</f>
        <v>122</v>
      </c>
      <c r="AC96" s="20" t="str">
        <f t="shared" si="9"/>
        <v/>
      </c>
      <c r="AD96" s="13" t="str">
        <f>IF(
  AND($A96&lt;&gt;"",$L96="○"),
  shortcut設定!$F$5&amp;"\"&amp;AB96&amp;"_"&amp;A96&amp;"（"&amp;B96&amp;"）"&amp;AC96&amp;".lnk",
  ""
)</f>
        <v/>
      </c>
      <c r="AE96" s="13" t="str">
        <f>IF(
  AND($A96&lt;&gt;"",$N96="○"),
  (
    """"&amp;shortcut設定!$F$7&amp;""""&amp;
    " """&amp;$AF96&amp;""""&amp;
    " """&amp;$C96&amp;""""&amp;
    IF($D96="-"," """""," """&amp;$D96&amp;"""")&amp;
    IF($E96="-"," """""," """&amp;$E96&amp;"""")
  ),
  ""
)</f>
        <v/>
      </c>
      <c r="AF96" s="9" t="str">
        <f>IF(
  AND($A96&lt;&gt;"",$N96="○"),
  shortcut設定!$F$6&amp;"\"&amp;A96&amp;"（"&amp;B96&amp;"）.lnk",
  ""
)</f>
        <v/>
      </c>
      <c r="AG96" s="13" t="str">
        <f t="shared" si="10"/>
        <v/>
      </c>
      <c r="AH96" s="13" t="str">
        <f t="shared" si="11"/>
        <v/>
      </c>
      <c r="AI96" s="13" t="str">
        <f>IF(
  AND($A96&lt;&gt;"",$Q96&lt;&gt;"-",$Q96&lt;&gt;""),
  (
    """"&amp;shortcut設定!$F$7&amp;""""&amp;
    " """&amp;$Q96&amp;".lnk"""&amp;
    " """&amp;$C96&amp;""""&amp;
    IF($D96="-"," """""," """&amp;$D96&amp;"""")&amp;
    IF($E96="-"," """""," """&amp;$E96&amp;"""")
  ),
  ""
)</f>
        <v/>
      </c>
      <c r="AJ96" s="95" t="s">
        <v>183</v>
      </c>
    </row>
    <row r="97" spans="1:36">
      <c r="A97" s="9" t="s">
        <v>663</v>
      </c>
      <c r="B97" s="9" t="s">
        <v>804</v>
      </c>
      <c r="C97" s="9" t="s">
        <v>289</v>
      </c>
      <c r="D97" s="15" t="s">
        <v>40</v>
      </c>
      <c r="E97" s="26" t="s">
        <v>40</v>
      </c>
      <c r="F97" s="15" t="s">
        <v>156</v>
      </c>
      <c r="G97" s="15" t="s">
        <v>156</v>
      </c>
      <c r="H97" s="9" t="s">
        <v>87</v>
      </c>
      <c r="I97" s="15" t="s">
        <v>877</v>
      </c>
      <c r="J97" s="15" t="s">
        <v>66</v>
      </c>
      <c r="K97" s="15" t="s">
        <v>66</v>
      </c>
      <c r="L97" s="97" t="s">
        <v>66</v>
      </c>
      <c r="M97" s="98" t="s">
        <v>578</v>
      </c>
      <c r="N97" s="15" t="s">
        <v>66</v>
      </c>
      <c r="O97" s="26" t="s">
        <v>1323</v>
      </c>
      <c r="P97" s="164" t="s">
        <v>1323</v>
      </c>
      <c r="Q97" s="26" t="s">
        <v>980</v>
      </c>
      <c r="R97" s="9" t="str">
        <f t="shared" si="7"/>
        <v/>
      </c>
      <c r="S97" s="9" t="str">
        <f t="shared" si="8"/>
        <v/>
      </c>
      <c r="T97" s="13" t="str">
        <f ca="1">IF(
  AND($A97&lt;&gt;"",$I97="○"),
  (
    "mkdir """&amp;V97&amp;""" &amp; "
  )&amp;(
    """"&amp;shortcut設定!$F$7&amp;""""&amp;
    " """&amp;V97&amp;"\"&amp;$A97&amp;"（"&amp;$B97&amp;"）.lnk"""&amp;
    " """&amp;$C97&amp;""""&amp;
    IF($D97="-"," """""," """&amp;$D97&amp;"""")&amp;
    IF($E97="-"," """""," """&amp;$E97&amp;"""")
  ),
  ""
)</f>
        <v>mkdir "%USERPROFILE%\AppData\Roaming\Microsoft\Windows\Start Menu\Programs\162_Network_Local" &amp; "C:\codes\vbs\command\CreateShortcutFile.vbs" "%USERPROFILE%\AppData\Roaming\Microsoft\Windows\Start Menu\Programs\162_Network_Local\TeraTerm（ターミナルソフト）.lnk" "C:\prg_exe\TeraTerm\ttermpro.exe" "" ""</v>
      </c>
      <c r="U97" s="9" t="str">
        <f ca="1">IFERROR(
  VLOOKUP(
    $H97,
    shortcut設定!$F:$J,
    MATCH(
      "ProgramsIndex",
      shortcut設定!$F$12:$J$12,
      0
    ),
    FALSE
  ),
  ""
)</f>
        <v>162</v>
      </c>
      <c r="V97" s="13" t="str">
        <f ca="1">IF(
  AND($A97&lt;&gt;"",$I97="○"),
  shortcut設定!$F$4&amp;"\"&amp;U97&amp;"_"&amp;H97,
  ""
)</f>
        <v>%USERPROFILE%\AppData\Roaming\Microsoft\Windows\Start Menu\Programs\162_Network_Local</v>
      </c>
      <c r="W97" s="13" t="str">
        <f>IF(
  AND($A97&lt;&gt;"",$J97&lt;&gt;"-",$J97&lt;&gt;""),
  (
    "mkdir """&amp;shortcut設定!$F$4&amp;"\"&amp;shortcut設定!$F$8&amp;""" &amp; "
  )&amp;(
    """"&amp;shortcut設定!$F$7&amp;""""&amp;
    " """&amp;$X97&amp;""""&amp;
    " """&amp;$C97&amp;""""&amp;
    IF($D97="-"," """""," """&amp;$D97&amp;"""")&amp;
    IF($E97="-"," """""," """&amp;$E97&amp;"""")
  ),
  ""
)</f>
        <v/>
      </c>
      <c r="X97" s="14" t="str">
        <f>IF(
  AND($A97&lt;&gt;"",$J97&lt;&gt;"-",$J97&lt;&gt;""),
  shortcut設定!$F$4&amp;"\"&amp;shortcut設定!$F$8&amp;"\"&amp;$J97&amp;"（"&amp;$B97&amp;"）.lnk",
  ""
)</f>
        <v/>
      </c>
      <c r="Y97" s="13" t="str">
        <f>IF(
  AND($A97&lt;&gt;"",$K97&lt;&gt;"-",$K97&lt;&gt;""),
  (
    "mkdir """&amp;shortcut設定!$F$4&amp;"\"&amp;shortcut設定!$F$9&amp;""" &amp; "
  )&amp;(
    """"&amp;shortcut設定!$F$7&amp;""""&amp;
    " """&amp;$Z97&amp;""""&amp;
    " """&amp;$C97&amp;""""&amp;
    IF($D97="-"," """""," """&amp;$D97&amp;"""")&amp;
    IF($E97="-"," """""," """&amp;$E97&amp;"""")&amp;
    IF($K97="-"," """""," """&amp;$K97&amp;"""")
  ),
  ""
)</f>
        <v/>
      </c>
      <c r="Z97" s="14" t="str">
        <f>IF(
  AND($A97&lt;&gt;"",$K97&lt;&gt;"-",$K97&lt;&gt;""),
  shortcut設定!$F$4&amp;"\"&amp;shortcut設定!$F$9&amp;"\"&amp;$A97&amp;"（"&amp;$B97&amp;"）.lnk",
  ""
)</f>
        <v/>
      </c>
      <c r="AA97" s="13" t="str">
        <f>IF(
  AND($A97&lt;&gt;"",$L97&lt;&gt;"-",$L97&lt;&gt;""),
  (
    """"&amp;shortcut設定!$F$7&amp;""""&amp;
    " """&amp;$AD97&amp;""""&amp;
    " """&amp;$C97&amp;""""&amp;
    IF($D97="-"," """""," """&amp;$D97&amp;"""")&amp;
    IF($E97="-"," """""," """&amp;$E97&amp;"""")
  ),
  ""
)</f>
        <v/>
      </c>
      <c r="AB97" s="9" t="str">
        <f ca="1">IFERROR(
  VLOOKUP(
    $H97,
    shortcut設定!$F:$J,
    MATCH(
      "ProgramsIndex",
      shortcut設定!$F$12:$J$12,
      0
    ),
    FALSE
  ),
  ""
)</f>
        <v>162</v>
      </c>
      <c r="AC97" s="20" t="str">
        <f t="shared" si="9"/>
        <v/>
      </c>
      <c r="AD97" s="13" t="str">
        <f>IF(
  AND($A97&lt;&gt;"",$L97="○"),
  shortcut設定!$F$5&amp;"\"&amp;AB97&amp;"_"&amp;A97&amp;"（"&amp;B97&amp;"）"&amp;AC97&amp;".lnk",
  ""
)</f>
        <v/>
      </c>
      <c r="AE97" s="13" t="str">
        <f>IF(
  AND($A97&lt;&gt;"",$N97="○"),
  (
    """"&amp;shortcut設定!$F$7&amp;""""&amp;
    " """&amp;$AF97&amp;""""&amp;
    " """&amp;$C97&amp;""""&amp;
    IF($D97="-"," """""," """&amp;$D97&amp;"""")&amp;
    IF($E97="-"," """""," """&amp;$E97&amp;"""")
  ),
  ""
)</f>
        <v/>
      </c>
      <c r="AF97" s="9" t="str">
        <f>IF(
  AND($A97&lt;&gt;"",$N97="○"),
  shortcut設定!$F$6&amp;"\"&amp;A97&amp;"（"&amp;B97&amp;"）.lnk",
  ""
)</f>
        <v/>
      </c>
      <c r="AG97" s="13" t="str">
        <f t="shared" si="10"/>
        <v/>
      </c>
      <c r="AH97" s="13" t="str">
        <f t="shared" si="11"/>
        <v/>
      </c>
      <c r="AI97" s="13" t="str">
        <f>IF(
  AND($A97&lt;&gt;"",$Q97&lt;&gt;"-",$Q97&lt;&gt;""),
  (
    """"&amp;shortcut設定!$F$7&amp;""""&amp;
    " """&amp;$Q97&amp;".lnk"""&amp;
    " """&amp;$C97&amp;""""&amp;
    IF($D97="-"," """""," """&amp;$D97&amp;"""")&amp;
    IF($E97="-"," """""," """&amp;$E97&amp;"""")
  ),
  ""
)</f>
        <v/>
      </c>
      <c r="AJ97" s="95" t="s">
        <v>183</v>
      </c>
    </row>
    <row r="98" spans="1:36">
      <c r="A98" s="9" t="s">
        <v>664</v>
      </c>
      <c r="B98" s="9" t="s">
        <v>750</v>
      </c>
      <c r="C98" s="9" t="s">
        <v>290</v>
      </c>
      <c r="D98" s="15" t="s">
        <v>40</v>
      </c>
      <c r="E98" s="26" t="s">
        <v>40</v>
      </c>
      <c r="F98" s="15" t="s">
        <v>175</v>
      </c>
      <c r="G98" s="15" t="s">
        <v>156</v>
      </c>
      <c r="H98" s="9" t="s">
        <v>71</v>
      </c>
      <c r="I98" s="15" t="s">
        <v>877</v>
      </c>
      <c r="J98" s="15" t="s">
        <v>66</v>
      </c>
      <c r="K98" s="15" t="s">
        <v>66</v>
      </c>
      <c r="L98" s="97" t="s">
        <v>66</v>
      </c>
      <c r="M98" s="98" t="s">
        <v>578</v>
      </c>
      <c r="N98" s="15" t="s">
        <v>66</v>
      </c>
      <c r="O98" s="26" t="s">
        <v>1323</v>
      </c>
      <c r="P98" s="164" t="s">
        <v>1323</v>
      </c>
      <c r="Q98" s="26" t="s">
        <v>980</v>
      </c>
      <c r="R98" s="9" t="str">
        <f t="shared" si="7"/>
        <v/>
      </c>
      <c r="S98" s="9" t="str">
        <f t="shared" si="8"/>
        <v/>
      </c>
      <c r="T98" s="13" t="str">
        <f ca="1">IF(
  AND($A98&lt;&gt;"",$I98="○"),
  (
    "mkdir """&amp;V98&amp;""" &amp; "
  )&amp;(
    """"&amp;shortcut設定!$F$7&amp;""""&amp;
    " """&amp;V98&amp;"\"&amp;$A98&amp;"（"&amp;$B98&amp;"）.lnk"""&amp;
    " """&amp;$C98&amp;""""&amp;
    IF($D98="-"," """""," """&amp;$D98&amp;"""")&amp;
    IF($E98="-"," """""," """&amp;$E98&amp;"""")
  ),
  ""
)</f>
        <v>mkdir "%USERPROFILE%\AppData\Roaming\Microsoft\Windows\Start Menu\Programs\161_Network_Global" &amp; "C:\codes\vbs\command\CreateShortcutFile.vbs" "%USERPROFILE%\AppData\Roaming\Microsoft\Windows\Start Menu\Programs\161_Network_Global\Thunderbird（ブラウザ）.lnk" "C:\prg_exe\ThunderbirdPortable\ThunderbirdPortable.exe" "" ""</v>
      </c>
      <c r="U98" s="9" t="str">
        <f ca="1">IFERROR(
  VLOOKUP(
    $H98,
    shortcut設定!$F:$J,
    MATCH(
      "ProgramsIndex",
      shortcut設定!$F$12:$J$12,
      0
    ),
    FALSE
  ),
  ""
)</f>
        <v>161</v>
      </c>
      <c r="V98" s="13" t="str">
        <f ca="1">IF(
  AND($A98&lt;&gt;"",$I98="○"),
  shortcut設定!$F$4&amp;"\"&amp;U98&amp;"_"&amp;H98,
  ""
)</f>
        <v>%USERPROFILE%\AppData\Roaming\Microsoft\Windows\Start Menu\Programs\161_Network_Global</v>
      </c>
      <c r="W98" s="13" t="str">
        <f>IF(
  AND($A98&lt;&gt;"",$J98&lt;&gt;"-",$J98&lt;&gt;""),
  (
    "mkdir """&amp;shortcut設定!$F$4&amp;"\"&amp;shortcut設定!$F$8&amp;""" &amp; "
  )&amp;(
    """"&amp;shortcut設定!$F$7&amp;""""&amp;
    " """&amp;$X98&amp;""""&amp;
    " """&amp;$C98&amp;""""&amp;
    IF($D98="-"," """""," """&amp;$D98&amp;"""")&amp;
    IF($E98="-"," """""," """&amp;$E98&amp;"""")
  ),
  ""
)</f>
        <v/>
      </c>
      <c r="X98" s="14" t="str">
        <f>IF(
  AND($A98&lt;&gt;"",$J98&lt;&gt;"-",$J98&lt;&gt;""),
  shortcut設定!$F$4&amp;"\"&amp;shortcut設定!$F$8&amp;"\"&amp;$J98&amp;"（"&amp;$B98&amp;"）.lnk",
  ""
)</f>
        <v/>
      </c>
      <c r="Y98" s="13" t="str">
        <f>IF(
  AND($A98&lt;&gt;"",$K98&lt;&gt;"-",$K98&lt;&gt;""),
  (
    "mkdir """&amp;shortcut設定!$F$4&amp;"\"&amp;shortcut設定!$F$9&amp;""" &amp; "
  )&amp;(
    """"&amp;shortcut設定!$F$7&amp;""""&amp;
    " """&amp;$Z98&amp;""""&amp;
    " """&amp;$C98&amp;""""&amp;
    IF($D98="-"," """""," """&amp;$D98&amp;"""")&amp;
    IF($E98="-"," """""," """&amp;$E98&amp;"""")&amp;
    IF($K98="-"," """""," """&amp;$K98&amp;"""")
  ),
  ""
)</f>
        <v/>
      </c>
      <c r="Z98" s="14" t="str">
        <f>IF(
  AND($A98&lt;&gt;"",$K98&lt;&gt;"-",$K98&lt;&gt;""),
  shortcut設定!$F$4&amp;"\"&amp;shortcut設定!$F$9&amp;"\"&amp;$A98&amp;"（"&amp;$B98&amp;"）.lnk",
  ""
)</f>
        <v/>
      </c>
      <c r="AA98" s="13" t="str">
        <f>IF(
  AND($A98&lt;&gt;"",$L98&lt;&gt;"-",$L98&lt;&gt;""),
  (
    """"&amp;shortcut設定!$F$7&amp;""""&amp;
    " """&amp;$AD98&amp;""""&amp;
    " """&amp;$C98&amp;""""&amp;
    IF($D98="-"," """""," """&amp;$D98&amp;"""")&amp;
    IF($E98="-"," """""," """&amp;$E98&amp;"""")
  ),
  ""
)</f>
        <v/>
      </c>
      <c r="AB98" s="9" t="str">
        <f ca="1">IFERROR(
  VLOOKUP(
    $H98,
    shortcut設定!$F:$J,
    MATCH(
      "ProgramsIndex",
      shortcut設定!$F$12:$J$12,
      0
    ),
    FALSE
  ),
  ""
)</f>
        <v>161</v>
      </c>
      <c r="AC98" s="20" t="str">
        <f t="shared" si="9"/>
        <v/>
      </c>
      <c r="AD98" s="13" t="str">
        <f>IF(
  AND($A98&lt;&gt;"",$L98="○"),
  shortcut設定!$F$5&amp;"\"&amp;AB98&amp;"_"&amp;A98&amp;"（"&amp;B98&amp;"）"&amp;AC98&amp;".lnk",
  ""
)</f>
        <v/>
      </c>
      <c r="AE98" s="13" t="str">
        <f>IF(
  AND($A98&lt;&gt;"",$N98="○"),
  (
    """"&amp;shortcut設定!$F$7&amp;""""&amp;
    " """&amp;$AF98&amp;""""&amp;
    " """&amp;$C98&amp;""""&amp;
    IF($D98="-"," """""," """&amp;$D98&amp;"""")&amp;
    IF($E98="-"," """""," """&amp;$E98&amp;"""")
  ),
  ""
)</f>
        <v/>
      </c>
      <c r="AF98" s="9" t="str">
        <f>IF(
  AND($A98&lt;&gt;"",$N98="○"),
  shortcut設定!$F$6&amp;"\"&amp;A98&amp;"（"&amp;B98&amp;"）.lnk",
  ""
)</f>
        <v/>
      </c>
      <c r="AG98" s="13" t="str">
        <f t="shared" si="10"/>
        <v/>
      </c>
      <c r="AH98" s="13" t="str">
        <f t="shared" si="11"/>
        <v/>
      </c>
      <c r="AI98" s="13" t="str">
        <f>IF(
  AND($A98&lt;&gt;"",$Q98&lt;&gt;"-",$Q98&lt;&gt;""),
  (
    """"&amp;shortcut設定!$F$7&amp;""""&amp;
    " """&amp;$Q98&amp;".lnk"""&amp;
    " """&amp;$C98&amp;""""&amp;
    IF($D98="-"," """""," """&amp;$D98&amp;"""")&amp;
    IF($E98="-"," """""," """&amp;$E98&amp;"""")
  ),
  ""
)</f>
        <v/>
      </c>
      <c r="AJ98" s="95" t="s">
        <v>183</v>
      </c>
    </row>
    <row r="99" spans="1:36">
      <c r="A99" s="9" t="s">
        <v>665</v>
      </c>
      <c r="B99" s="9" t="s">
        <v>779</v>
      </c>
      <c r="C99" s="9" t="s">
        <v>291</v>
      </c>
      <c r="D99" s="15" t="s">
        <v>40</v>
      </c>
      <c r="E99" s="26" t="s">
        <v>40</v>
      </c>
      <c r="F99" s="15" t="s">
        <v>156</v>
      </c>
      <c r="G99" s="15" t="s">
        <v>156</v>
      </c>
      <c r="H99" s="9" t="s">
        <v>69</v>
      </c>
      <c r="I99" s="15" t="s">
        <v>877</v>
      </c>
      <c r="J99" s="15" t="s">
        <v>66</v>
      </c>
      <c r="K99" s="15" t="s">
        <v>66</v>
      </c>
      <c r="L99" s="97" t="s">
        <v>66</v>
      </c>
      <c r="M99" s="98" t="s">
        <v>578</v>
      </c>
      <c r="N99" s="15" t="s">
        <v>66</v>
      </c>
      <c r="O99" s="26" t="s">
        <v>1323</v>
      </c>
      <c r="P99" s="164" t="s">
        <v>1323</v>
      </c>
      <c r="Q99" s="26" t="s">
        <v>980</v>
      </c>
      <c r="R99" s="9" t="str">
        <f t="shared" si="7"/>
        <v/>
      </c>
      <c r="S99" s="9" t="str">
        <f t="shared" si="8"/>
        <v/>
      </c>
      <c r="T99" s="13" t="str">
        <f ca="1">IF(
  AND($A99&lt;&gt;"",$I99="○"),
  (
    "mkdir """&amp;V99&amp;""" &amp; "
  )&amp;(
    """"&amp;shortcut設定!$F$7&amp;""""&amp;
    " """&amp;V99&amp;"\"&amp;$A99&amp;"（"&amp;$B99&amp;"）.lnk"""&amp;
    " """&amp;$C99&amp;""""&amp;
    IF($D99="-"," """""," """&amp;$D99&amp;"""")&amp;
    IF($E99="-"," """""," """&amp;$E99&amp;"""")
  ),
  ""
)</f>
        <v>mkdir "%USERPROFILE%\AppData\Roaming\Microsoft\Windows\Start Menu\Programs\121_Doc_Analyze" &amp; "C:\codes\vbs\command\CreateShortcutFile.vbs" "%USERPROFILE%\AppData\Roaming\Microsoft\Windows\Start Menu\Programs\121_Doc_Analyze\TresGrep（Grep）.lnk" "C:\prg_exe\TresGrep\TresGrep.exe" "" ""</v>
      </c>
      <c r="U99" s="9" t="str">
        <f ca="1">IFERROR(
  VLOOKUP(
    $H99,
    shortcut設定!$F:$J,
    MATCH(
      "ProgramsIndex",
      shortcut設定!$F$12:$J$12,
      0
    ),
    FALSE
  ),
  ""
)</f>
        <v>121</v>
      </c>
      <c r="V99" s="13" t="str">
        <f ca="1">IF(
  AND($A99&lt;&gt;"",$I99="○"),
  shortcut設定!$F$4&amp;"\"&amp;U99&amp;"_"&amp;H99,
  ""
)</f>
        <v>%USERPROFILE%\AppData\Roaming\Microsoft\Windows\Start Menu\Programs\121_Doc_Analyze</v>
      </c>
      <c r="W99" s="13" t="str">
        <f>IF(
  AND($A99&lt;&gt;"",$J99&lt;&gt;"-",$J99&lt;&gt;""),
  (
    "mkdir """&amp;shortcut設定!$F$4&amp;"\"&amp;shortcut設定!$F$8&amp;""" &amp; "
  )&amp;(
    """"&amp;shortcut設定!$F$7&amp;""""&amp;
    " """&amp;$X99&amp;""""&amp;
    " """&amp;$C99&amp;""""&amp;
    IF($D99="-"," """""," """&amp;$D99&amp;"""")&amp;
    IF($E99="-"," """""," """&amp;$E99&amp;"""")
  ),
  ""
)</f>
        <v/>
      </c>
      <c r="X99" s="14" t="str">
        <f>IF(
  AND($A99&lt;&gt;"",$J99&lt;&gt;"-",$J99&lt;&gt;""),
  shortcut設定!$F$4&amp;"\"&amp;shortcut設定!$F$8&amp;"\"&amp;$J99&amp;"（"&amp;$B99&amp;"）.lnk",
  ""
)</f>
        <v/>
      </c>
      <c r="Y99" s="13" t="str">
        <f>IF(
  AND($A99&lt;&gt;"",$K99&lt;&gt;"-",$K99&lt;&gt;""),
  (
    "mkdir """&amp;shortcut設定!$F$4&amp;"\"&amp;shortcut設定!$F$9&amp;""" &amp; "
  )&amp;(
    """"&amp;shortcut設定!$F$7&amp;""""&amp;
    " """&amp;$Z99&amp;""""&amp;
    " """&amp;$C99&amp;""""&amp;
    IF($D99="-"," """""," """&amp;$D99&amp;"""")&amp;
    IF($E99="-"," """""," """&amp;$E99&amp;"""")&amp;
    IF($K99="-"," """""," """&amp;$K99&amp;"""")
  ),
  ""
)</f>
        <v/>
      </c>
      <c r="Z99" s="14" t="str">
        <f>IF(
  AND($A99&lt;&gt;"",$K99&lt;&gt;"-",$K99&lt;&gt;""),
  shortcut設定!$F$4&amp;"\"&amp;shortcut設定!$F$9&amp;"\"&amp;$A99&amp;"（"&amp;$B99&amp;"）.lnk",
  ""
)</f>
        <v/>
      </c>
      <c r="AA99" s="13" t="str">
        <f>IF(
  AND($A99&lt;&gt;"",$L99&lt;&gt;"-",$L99&lt;&gt;""),
  (
    """"&amp;shortcut設定!$F$7&amp;""""&amp;
    " """&amp;$AD99&amp;""""&amp;
    " """&amp;$C99&amp;""""&amp;
    IF($D99="-"," """""," """&amp;$D99&amp;"""")&amp;
    IF($E99="-"," """""," """&amp;$E99&amp;"""")
  ),
  ""
)</f>
        <v/>
      </c>
      <c r="AB99" s="9" t="str">
        <f ca="1">IFERROR(
  VLOOKUP(
    $H99,
    shortcut設定!$F:$J,
    MATCH(
      "ProgramsIndex",
      shortcut設定!$F$12:$J$12,
      0
    ),
    FALSE
  ),
  ""
)</f>
        <v>121</v>
      </c>
      <c r="AC99" s="20" t="str">
        <f t="shared" si="9"/>
        <v/>
      </c>
      <c r="AD99" s="13" t="str">
        <f>IF(
  AND($A99&lt;&gt;"",$L99="○"),
  shortcut設定!$F$5&amp;"\"&amp;AB99&amp;"_"&amp;A99&amp;"（"&amp;B99&amp;"）"&amp;AC99&amp;".lnk",
  ""
)</f>
        <v/>
      </c>
      <c r="AE99" s="13" t="str">
        <f>IF(
  AND($A99&lt;&gt;"",$N99="○"),
  (
    """"&amp;shortcut設定!$F$7&amp;""""&amp;
    " """&amp;$AF99&amp;""""&amp;
    " """&amp;$C99&amp;""""&amp;
    IF($D99="-"," """""," """&amp;$D99&amp;"""")&amp;
    IF($E99="-"," """""," """&amp;$E99&amp;"""")
  ),
  ""
)</f>
        <v/>
      </c>
      <c r="AF99" s="9" t="str">
        <f>IF(
  AND($A99&lt;&gt;"",$N99="○"),
  shortcut設定!$F$6&amp;"\"&amp;A99&amp;"（"&amp;B99&amp;"）.lnk",
  ""
)</f>
        <v/>
      </c>
      <c r="AG99" s="13" t="str">
        <f t="shared" si="10"/>
        <v/>
      </c>
      <c r="AH99" s="13" t="str">
        <f t="shared" si="11"/>
        <v/>
      </c>
      <c r="AI99" s="13" t="str">
        <f>IF(
  AND($A99&lt;&gt;"",$Q99&lt;&gt;"-",$Q99&lt;&gt;""),
  (
    """"&amp;shortcut設定!$F$7&amp;""""&amp;
    " """&amp;$Q99&amp;".lnk"""&amp;
    " """&amp;$C99&amp;""""&amp;
    IF($D99="-"," """""," """&amp;$D99&amp;"""")&amp;
    IF($E99="-"," """""," """&amp;$E99&amp;"""")
  ),
  ""
)</f>
        <v/>
      </c>
      <c r="AJ99" s="95" t="s">
        <v>183</v>
      </c>
    </row>
    <row r="100" spans="1:36">
      <c r="A100" s="9" t="s">
        <v>88</v>
      </c>
      <c r="B100" s="9" t="s">
        <v>809</v>
      </c>
      <c r="C100" s="9" t="s">
        <v>292</v>
      </c>
      <c r="D100" s="15" t="s">
        <v>40</v>
      </c>
      <c r="E100" s="26" t="s">
        <v>40</v>
      </c>
      <c r="F100" s="15" t="s">
        <v>175</v>
      </c>
      <c r="G100" s="15" t="s">
        <v>156</v>
      </c>
      <c r="H100" s="9" t="s">
        <v>70</v>
      </c>
      <c r="I100" s="15" t="s">
        <v>877</v>
      </c>
      <c r="J100" s="15" t="s">
        <v>66</v>
      </c>
      <c r="K100" s="15" t="s">
        <v>66</v>
      </c>
      <c r="L100" s="97" t="s">
        <v>66</v>
      </c>
      <c r="M100" s="98" t="s">
        <v>578</v>
      </c>
      <c r="N100" s="15" t="s">
        <v>66</v>
      </c>
      <c r="O100" s="26" t="s">
        <v>1323</v>
      </c>
      <c r="P100" s="164" t="s">
        <v>1323</v>
      </c>
      <c r="Q100" s="26" t="s">
        <v>980</v>
      </c>
      <c r="R100" s="9" t="str">
        <f t="shared" si="7"/>
        <v/>
      </c>
      <c r="S100" s="9" t="str">
        <f t="shared" si="8"/>
        <v/>
      </c>
      <c r="T100" s="13" t="str">
        <f ca="1">IF(
  AND($A100&lt;&gt;"",$I100="○"),
  (
    "mkdir """&amp;V100&amp;""" &amp; "
  )&amp;(
    """"&amp;shortcut設定!$F$7&amp;""""&amp;
    " """&amp;V100&amp;"\"&amp;$A100&amp;"（"&amp;$B100&amp;"）.lnk"""&amp;
    " """&amp;$C100&amp;""""&amp;
    IF($D100="-"," """""," """&amp;$D100&amp;"""")&amp;
    IF($E100="-"," """""," """&amp;$E100&amp;"""")
  ),
  ""
)</f>
        <v>mkdir "%USERPROFILE%\AppData\Roaming\Microsoft\Windows\Start Menu\Programs\172_Utility_Other" &amp; "C:\codes\vbs\command\CreateShortcutFile.vbs" "%USERPROFILE%\AppData\Roaming\Microsoft\Windows\Start Menu\Programs\172_Utility_Other\TVClock（デスクトップ時計）.lnk" "C:\prg_exe\TVClock\TVClock.exe" "" ""</v>
      </c>
      <c r="U100" s="9" t="str">
        <f ca="1">IFERROR(
  VLOOKUP(
    $H100,
    shortcut設定!$F:$J,
    MATCH(
      "ProgramsIndex",
      shortcut設定!$F$12:$J$12,
      0
    ),
    FALSE
  ),
  ""
)</f>
        <v>172</v>
      </c>
      <c r="V100" s="13" t="str">
        <f ca="1">IF(
  AND($A100&lt;&gt;"",$I100="○"),
  shortcut設定!$F$4&amp;"\"&amp;U100&amp;"_"&amp;H100,
  ""
)</f>
        <v>%USERPROFILE%\AppData\Roaming\Microsoft\Windows\Start Menu\Programs\172_Utility_Other</v>
      </c>
      <c r="W100" s="13" t="str">
        <f>IF(
  AND($A100&lt;&gt;"",$J100&lt;&gt;"-",$J100&lt;&gt;""),
  (
    "mkdir """&amp;shortcut設定!$F$4&amp;"\"&amp;shortcut設定!$F$8&amp;""" &amp; "
  )&amp;(
    """"&amp;shortcut設定!$F$7&amp;""""&amp;
    " """&amp;$X100&amp;""""&amp;
    " """&amp;$C100&amp;""""&amp;
    IF($D100="-"," """""," """&amp;$D100&amp;"""")&amp;
    IF($E100="-"," """""," """&amp;$E100&amp;"""")
  ),
  ""
)</f>
        <v/>
      </c>
      <c r="X100" s="14" t="str">
        <f>IF(
  AND($A100&lt;&gt;"",$J100&lt;&gt;"-",$J100&lt;&gt;""),
  shortcut設定!$F$4&amp;"\"&amp;shortcut設定!$F$8&amp;"\"&amp;$J100&amp;"（"&amp;$B100&amp;"）.lnk",
  ""
)</f>
        <v/>
      </c>
      <c r="Y100" s="13" t="str">
        <f>IF(
  AND($A100&lt;&gt;"",$K100&lt;&gt;"-",$K100&lt;&gt;""),
  (
    "mkdir """&amp;shortcut設定!$F$4&amp;"\"&amp;shortcut設定!$F$9&amp;""" &amp; "
  )&amp;(
    """"&amp;shortcut設定!$F$7&amp;""""&amp;
    " """&amp;$Z100&amp;""""&amp;
    " """&amp;$C100&amp;""""&amp;
    IF($D100="-"," """""," """&amp;$D100&amp;"""")&amp;
    IF($E100="-"," """""," """&amp;$E100&amp;"""")&amp;
    IF($K100="-"," """""," """&amp;$K100&amp;"""")
  ),
  ""
)</f>
        <v/>
      </c>
      <c r="Z100" s="14" t="str">
        <f>IF(
  AND($A100&lt;&gt;"",$K100&lt;&gt;"-",$K100&lt;&gt;""),
  shortcut設定!$F$4&amp;"\"&amp;shortcut設定!$F$9&amp;"\"&amp;$A100&amp;"（"&amp;$B100&amp;"）.lnk",
  ""
)</f>
        <v/>
      </c>
      <c r="AA100" s="13" t="str">
        <f>IF(
  AND($A100&lt;&gt;"",$L100&lt;&gt;"-",$L100&lt;&gt;""),
  (
    """"&amp;shortcut設定!$F$7&amp;""""&amp;
    " """&amp;$AD100&amp;""""&amp;
    " """&amp;$C100&amp;""""&amp;
    IF($D100="-"," """""," """&amp;$D100&amp;"""")&amp;
    IF($E100="-"," """""," """&amp;$E100&amp;"""")
  ),
  ""
)</f>
        <v/>
      </c>
      <c r="AB100" s="9" t="str">
        <f ca="1">IFERROR(
  VLOOKUP(
    $H100,
    shortcut設定!$F:$J,
    MATCH(
      "ProgramsIndex",
      shortcut設定!$F$12:$J$12,
      0
    ),
    FALSE
  ),
  ""
)</f>
        <v>172</v>
      </c>
      <c r="AC100" s="20" t="str">
        <f t="shared" si="9"/>
        <v/>
      </c>
      <c r="AD100" s="13" t="str">
        <f>IF(
  AND($A100&lt;&gt;"",$L100="○"),
  shortcut設定!$F$5&amp;"\"&amp;AB100&amp;"_"&amp;A100&amp;"（"&amp;B100&amp;"）"&amp;AC100&amp;".lnk",
  ""
)</f>
        <v/>
      </c>
      <c r="AE100" s="13" t="str">
        <f>IF(
  AND($A100&lt;&gt;"",$N100="○"),
  (
    """"&amp;shortcut設定!$F$7&amp;""""&amp;
    " """&amp;$AF100&amp;""""&amp;
    " """&amp;$C100&amp;""""&amp;
    IF($D100="-"," """""," """&amp;$D100&amp;"""")&amp;
    IF($E100="-"," """""," """&amp;$E100&amp;"""")
  ),
  ""
)</f>
        <v/>
      </c>
      <c r="AF100" s="9" t="str">
        <f>IF(
  AND($A100&lt;&gt;"",$N100="○"),
  shortcut設定!$F$6&amp;"\"&amp;A100&amp;"（"&amp;B100&amp;"）.lnk",
  ""
)</f>
        <v/>
      </c>
      <c r="AG100" s="13" t="str">
        <f t="shared" si="10"/>
        <v/>
      </c>
      <c r="AH100" s="13" t="str">
        <f t="shared" si="11"/>
        <v/>
      </c>
      <c r="AI100" s="13" t="str">
        <f>IF(
  AND($A100&lt;&gt;"",$Q100&lt;&gt;"-",$Q100&lt;&gt;""),
  (
    """"&amp;shortcut設定!$F$7&amp;""""&amp;
    " """&amp;$Q100&amp;".lnk"""&amp;
    " """&amp;$C100&amp;""""&amp;
    IF($D100="-"," """""," """&amp;$D100&amp;"""")&amp;
    IF($E100="-"," """""," """&amp;$E100&amp;"""")
  ),
  ""
)</f>
        <v/>
      </c>
      <c r="AJ100" s="95" t="s">
        <v>183</v>
      </c>
    </row>
    <row r="101" spans="1:36">
      <c r="A101" s="9" t="s">
        <v>666</v>
      </c>
      <c r="B101" s="9" t="s">
        <v>810</v>
      </c>
      <c r="C101" s="9" t="s">
        <v>293</v>
      </c>
      <c r="D101" s="15" t="s">
        <v>40</v>
      </c>
      <c r="E101" s="26" t="s">
        <v>40</v>
      </c>
      <c r="F101" s="15" t="s">
        <v>175</v>
      </c>
      <c r="G101" s="15" t="s">
        <v>156</v>
      </c>
      <c r="H101" s="9" t="s">
        <v>77</v>
      </c>
      <c r="I101" s="15" t="s">
        <v>877</v>
      </c>
      <c r="J101" s="15" t="s">
        <v>66</v>
      </c>
      <c r="K101" s="15" t="s">
        <v>66</v>
      </c>
      <c r="L101" s="97" t="s">
        <v>66</v>
      </c>
      <c r="M101" s="98" t="s">
        <v>578</v>
      </c>
      <c r="N101" s="15" t="s">
        <v>66</v>
      </c>
      <c r="O101" s="26" t="s">
        <v>1323</v>
      </c>
      <c r="P101" s="164" t="s">
        <v>1323</v>
      </c>
      <c r="Q101" s="26" t="s">
        <v>980</v>
      </c>
      <c r="R101" s="9" t="str">
        <f t="shared" si="7"/>
        <v/>
      </c>
      <c r="S101" s="9" t="str">
        <f t="shared" si="8"/>
        <v/>
      </c>
      <c r="T101" s="13" t="str">
        <f ca="1">IF(
  AND($A101&lt;&gt;"",$I101="○"),
  (
    "mkdir """&amp;V101&amp;""" &amp; "
  )&amp;(
    """"&amp;shortcut設定!$F$7&amp;""""&amp;
    " """&amp;V101&amp;"\"&amp;$A101&amp;"（"&amp;$B101&amp;"）.lnk"""&amp;
    " """&amp;$C101&amp;""""&amp;
    IF($D101="-"," """""," """&amp;$D101&amp;"""")&amp;
    IF($E101="-"," """""," """&amp;$E101&amp;"""")
  ),
  ""
)</f>
        <v>mkdir "%USERPROFILE%\AppData\Roaming\Microsoft\Windows\Start Menu\Programs\111_Common_Analyze" &amp; "C:\codes\vbs\command\CreateShortcutFile.vbs" "%USERPROFILE%\AppData\Roaming\Microsoft\Windows\Start Menu\Programs\111_Common_Analyze\UnDup（重複ファイル検索）.lnk" "C:\prg_exe\UnDup\UnDup.exe" "" ""</v>
      </c>
      <c r="U101" s="9" t="str">
        <f ca="1">IFERROR(
  VLOOKUP(
    $H101,
    shortcut設定!$F:$J,
    MATCH(
      "ProgramsIndex",
      shortcut設定!$F$12:$J$12,
      0
    ),
    FALSE
  ),
  ""
)</f>
        <v>111</v>
      </c>
      <c r="V101" s="13" t="str">
        <f ca="1">IF(
  AND($A101&lt;&gt;"",$I101="○"),
  shortcut設定!$F$4&amp;"\"&amp;U101&amp;"_"&amp;H101,
  ""
)</f>
        <v>%USERPROFILE%\AppData\Roaming\Microsoft\Windows\Start Menu\Programs\111_Common_Analyze</v>
      </c>
      <c r="W101" s="13" t="str">
        <f>IF(
  AND($A101&lt;&gt;"",$J101&lt;&gt;"-",$J101&lt;&gt;""),
  (
    "mkdir """&amp;shortcut設定!$F$4&amp;"\"&amp;shortcut設定!$F$8&amp;""" &amp; "
  )&amp;(
    """"&amp;shortcut設定!$F$7&amp;""""&amp;
    " """&amp;$X101&amp;""""&amp;
    " """&amp;$C101&amp;""""&amp;
    IF($D101="-"," """""," """&amp;$D101&amp;"""")&amp;
    IF($E101="-"," """""," """&amp;$E101&amp;"""")
  ),
  ""
)</f>
        <v/>
      </c>
      <c r="X101" s="14" t="str">
        <f>IF(
  AND($A101&lt;&gt;"",$J101&lt;&gt;"-",$J101&lt;&gt;""),
  shortcut設定!$F$4&amp;"\"&amp;shortcut設定!$F$8&amp;"\"&amp;$J101&amp;"（"&amp;$B101&amp;"）.lnk",
  ""
)</f>
        <v/>
      </c>
      <c r="Y101" s="13" t="str">
        <f>IF(
  AND($A101&lt;&gt;"",$K101&lt;&gt;"-",$K101&lt;&gt;""),
  (
    "mkdir """&amp;shortcut設定!$F$4&amp;"\"&amp;shortcut設定!$F$9&amp;""" &amp; "
  )&amp;(
    """"&amp;shortcut設定!$F$7&amp;""""&amp;
    " """&amp;$Z101&amp;""""&amp;
    " """&amp;$C101&amp;""""&amp;
    IF($D101="-"," """""," """&amp;$D101&amp;"""")&amp;
    IF($E101="-"," """""," """&amp;$E101&amp;"""")&amp;
    IF($K101="-"," """""," """&amp;$K101&amp;"""")
  ),
  ""
)</f>
        <v/>
      </c>
      <c r="Z101" s="14" t="str">
        <f>IF(
  AND($A101&lt;&gt;"",$K101&lt;&gt;"-",$K101&lt;&gt;""),
  shortcut設定!$F$4&amp;"\"&amp;shortcut設定!$F$9&amp;"\"&amp;$A101&amp;"（"&amp;$B101&amp;"）.lnk",
  ""
)</f>
        <v/>
      </c>
      <c r="AA101" s="13" t="str">
        <f>IF(
  AND($A101&lt;&gt;"",$L101&lt;&gt;"-",$L101&lt;&gt;""),
  (
    """"&amp;shortcut設定!$F$7&amp;""""&amp;
    " """&amp;$AD101&amp;""""&amp;
    " """&amp;$C101&amp;""""&amp;
    IF($D101="-"," """""," """&amp;$D101&amp;"""")&amp;
    IF($E101="-"," """""," """&amp;$E101&amp;"""")
  ),
  ""
)</f>
        <v/>
      </c>
      <c r="AB101" s="9" t="str">
        <f ca="1">IFERROR(
  VLOOKUP(
    $H101,
    shortcut設定!$F:$J,
    MATCH(
      "ProgramsIndex",
      shortcut設定!$F$12:$J$12,
      0
    ),
    FALSE
  ),
  ""
)</f>
        <v>111</v>
      </c>
      <c r="AC101" s="20" t="str">
        <f t="shared" si="9"/>
        <v/>
      </c>
      <c r="AD101" s="13" t="str">
        <f>IF(
  AND($A101&lt;&gt;"",$L101="○"),
  shortcut設定!$F$5&amp;"\"&amp;AB101&amp;"_"&amp;A101&amp;"（"&amp;B101&amp;"）"&amp;AC101&amp;".lnk",
  ""
)</f>
        <v/>
      </c>
      <c r="AE101" s="13" t="str">
        <f>IF(
  AND($A101&lt;&gt;"",$N101="○"),
  (
    """"&amp;shortcut設定!$F$7&amp;""""&amp;
    " """&amp;$AF101&amp;""""&amp;
    " """&amp;$C101&amp;""""&amp;
    IF($D101="-"," """""," """&amp;$D101&amp;"""")&amp;
    IF($E101="-"," """""," """&amp;$E101&amp;"""")
  ),
  ""
)</f>
        <v/>
      </c>
      <c r="AF101" s="9" t="str">
        <f>IF(
  AND($A101&lt;&gt;"",$N101="○"),
  shortcut設定!$F$6&amp;"\"&amp;A101&amp;"（"&amp;B101&amp;"）.lnk",
  ""
)</f>
        <v/>
      </c>
      <c r="AG101" s="13" t="str">
        <f t="shared" si="10"/>
        <v/>
      </c>
      <c r="AH101" s="13" t="str">
        <f t="shared" si="11"/>
        <v/>
      </c>
      <c r="AI101" s="13" t="str">
        <f>IF(
  AND($A101&lt;&gt;"",$Q101&lt;&gt;"-",$Q101&lt;&gt;""),
  (
    """"&amp;shortcut設定!$F$7&amp;""""&amp;
    " """&amp;$Q101&amp;".lnk"""&amp;
    " """&amp;$C101&amp;""""&amp;
    IF($D101="-"," """""," """&amp;$D101&amp;"""")&amp;
    IF($E101="-"," """""," """&amp;$E101&amp;"""")
  ),
  ""
)</f>
        <v/>
      </c>
      <c r="AJ101" s="95" t="s">
        <v>183</v>
      </c>
    </row>
    <row r="102" spans="1:36">
      <c r="A102" s="9" t="s">
        <v>667</v>
      </c>
      <c r="B102" s="9" t="s">
        <v>811</v>
      </c>
      <c r="C102" s="9" t="s">
        <v>294</v>
      </c>
      <c r="D102" s="15" t="s">
        <v>40</v>
      </c>
      <c r="E102" s="26" t="s">
        <v>40</v>
      </c>
      <c r="F102" s="15" t="s">
        <v>175</v>
      </c>
      <c r="G102" s="15" t="s">
        <v>156</v>
      </c>
      <c r="H102" s="9" t="s">
        <v>70</v>
      </c>
      <c r="I102" s="15" t="s">
        <v>877</v>
      </c>
      <c r="J102" s="15" t="s">
        <v>66</v>
      </c>
      <c r="K102" s="15" t="s">
        <v>66</v>
      </c>
      <c r="L102" s="97" t="s">
        <v>66</v>
      </c>
      <c r="M102" s="98" t="s">
        <v>578</v>
      </c>
      <c r="N102" s="15" t="s">
        <v>66</v>
      </c>
      <c r="O102" s="26" t="s">
        <v>1323</v>
      </c>
      <c r="P102" s="164" t="s">
        <v>1323</v>
      </c>
      <c r="Q102" s="26" t="s">
        <v>980</v>
      </c>
      <c r="R102" s="9" t="str">
        <f t="shared" si="7"/>
        <v/>
      </c>
      <c r="S102" s="9" t="str">
        <f t="shared" si="8"/>
        <v/>
      </c>
      <c r="T102" s="13" t="str">
        <f ca="1">IF(
  AND($A102&lt;&gt;"",$I102="○"),
  (
    "mkdir """&amp;V102&amp;""" &amp; "
  )&amp;(
    """"&amp;shortcut設定!$F$7&amp;""""&amp;
    " """&amp;V102&amp;"\"&amp;$A102&amp;"（"&amp;$B102&amp;"）.lnk"""&amp;
    " """&amp;$C102&amp;""""&amp;
    IF($D102="-"," """""," """&amp;$D102&amp;"""")&amp;
    IF($E102="-"," """""," """&amp;$E102&amp;"""")
  ),
  ""
)</f>
        <v>mkdir "%USERPROFILE%\AppData\Roaming\Microsoft\Windows\Start Menu\Programs\172_Utility_Other" &amp; "C:\codes\vbs\command\CreateShortcutFile.vbs" "%USERPROFILE%\AppData\Roaming\Microsoft\Windows\Start Menu\Programs\172_Utility_Other\VbTimer（タイマー）.lnk" "C:\prg_exe\VbTimer\VbTimer.exe" "" ""</v>
      </c>
      <c r="U102" s="9" t="str">
        <f ca="1">IFERROR(
  VLOOKUP(
    $H102,
    shortcut設定!$F:$J,
    MATCH(
      "ProgramsIndex",
      shortcut設定!$F$12:$J$12,
      0
    ),
    FALSE
  ),
  ""
)</f>
        <v>172</v>
      </c>
      <c r="V102" s="13" t="str">
        <f ca="1">IF(
  AND($A102&lt;&gt;"",$I102="○"),
  shortcut設定!$F$4&amp;"\"&amp;U102&amp;"_"&amp;H102,
  ""
)</f>
        <v>%USERPROFILE%\AppData\Roaming\Microsoft\Windows\Start Menu\Programs\172_Utility_Other</v>
      </c>
      <c r="W102" s="13" t="str">
        <f>IF(
  AND($A102&lt;&gt;"",$J102&lt;&gt;"-",$J102&lt;&gt;""),
  (
    "mkdir """&amp;shortcut設定!$F$4&amp;"\"&amp;shortcut設定!$F$8&amp;""" &amp; "
  )&amp;(
    """"&amp;shortcut設定!$F$7&amp;""""&amp;
    " """&amp;$X102&amp;""""&amp;
    " """&amp;$C102&amp;""""&amp;
    IF($D102="-"," """""," """&amp;$D102&amp;"""")&amp;
    IF($E102="-"," """""," """&amp;$E102&amp;"""")
  ),
  ""
)</f>
        <v/>
      </c>
      <c r="X102" s="14" t="str">
        <f>IF(
  AND($A102&lt;&gt;"",$J102&lt;&gt;"-",$J102&lt;&gt;""),
  shortcut設定!$F$4&amp;"\"&amp;shortcut設定!$F$8&amp;"\"&amp;$J102&amp;"（"&amp;$B102&amp;"）.lnk",
  ""
)</f>
        <v/>
      </c>
      <c r="Y102" s="13" t="str">
        <f>IF(
  AND($A102&lt;&gt;"",$K102&lt;&gt;"-",$K102&lt;&gt;""),
  (
    "mkdir """&amp;shortcut設定!$F$4&amp;"\"&amp;shortcut設定!$F$9&amp;""" &amp; "
  )&amp;(
    """"&amp;shortcut設定!$F$7&amp;""""&amp;
    " """&amp;$Z102&amp;""""&amp;
    " """&amp;$C102&amp;""""&amp;
    IF($D102="-"," """""," """&amp;$D102&amp;"""")&amp;
    IF($E102="-"," """""," """&amp;$E102&amp;"""")&amp;
    IF($K102="-"," """""," """&amp;$K102&amp;"""")
  ),
  ""
)</f>
        <v/>
      </c>
      <c r="Z102" s="14" t="str">
        <f>IF(
  AND($A102&lt;&gt;"",$K102&lt;&gt;"-",$K102&lt;&gt;""),
  shortcut設定!$F$4&amp;"\"&amp;shortcut設定!$F$9&amp;"\"&amp;$A102&amp;"（"&amp;$B102&amp;"）.lnk",
  ""
)</f>
        <v/>
      </c>
      <c r="AA102" s="13" t="str">
        <f>IF(
  AND($A102&lt;&gt;"",$L102&lt;&gt;"-",$L102&lt;&gt;""),
  (
    """"&amp;shortcut設定!$F$7&amp;""""&amp;
    " """&amp;$AD102&amp;""""&amp;
    " """&amp;$C102&amp;""""&amp;
    IF($D102="-"," """""," """&amp;$D102&amp;"""")&amp;
    IF($E102="-"," """""," """&amp;$E102&amp;"""")
  ),
  ""
)</f>
        <v/>
      </c>
      <c r="AB102" s="9" t="str">
        <f ca="1">IFERROR(
  VLOOKUP(
    $H102,
    shortcut設定!$F:$J,
    MATCH(
      "ProgramsIndex",
      shortcut設定!$F$12:$J$12,
      0
    ),
    FALSE
  ),
  ""
)</f>
        <v>172</v>
      </c>
      <c r="AC102" s="20" t="str">
        <f t="shared" si="9"/>
        <v/>
      </c>
      <c r="AD102" s="13" t="str">
        <f>IF(
  AND($A102&lt;&gt;"",$L102="○"),
  shortcut設定!$F$5&amp;"\"&amp;AB102&amp;"_"&amp;A102&amp;"（"&amp;B102&amp;"）"&amp;AC102&amp;".lnk",
  ""
)</f>
        <v/>
      </c>
      <c r="AE102" s="13" t="str">
        <f>IF(
  AND($A102&lt;&gt;"",$N102="○"),
  (
    """"&amp;shortcut設定!$F$7&amp;""""&amp;
    " """&amp;$AF102&amp;""""&amp;
    " """&amp;$C102&amp;""""&amp;
    IF($D102="-"," """""," """&amp;$D102&amp;"""")&amp;
    IF($E102="-"," """""," """&amp;$E102&amp;"""")
  ),
  ""
)</f>
        <v/>
      </c>
      <c r="AF102" s="9" t="str">
        <f>IF(
  AND($A102&lt;&gt;"",$N102="○"),
  shortcut設定!$F$6&amp;"\"&amp;A102&amp;"（"&amp;B102&amp;"）.lnk",
  ""
)</f>
        <v/>
      </c>
      <c r="AG102" s="13" t="str">
        <f t="shared" si="10"/>
        <v/>
      </c>
      <c r="AH102" s="13" t="str">
        <f t="shared" si="11"/>
        <v/>
      </c>
      <c r="AI102" s="13" t="str">
        <f>IF(
  AND($A102&lt;&gt;"",$Q102&lt;&gt;"-",$Q102&lt;&gt;""),
  (
    """"&amp;shortcut設定!$F$7&amp;""""&amp;
    " """&amp;$Q102&amp;".lnk"""&amp;
    " """&amp;$C102&amp;""""&amp;
    IF($D102="-"," """""," """&amp;$D102&amp;"""")&amp;
    IF($E102="-"," """""," """&amp;$E102&amp;"""")
  ),
  ""
)</f>
        <v/>
      </c>
      <c r="AJ102" s="95" t="s">
        <v>183</v>
      </c>
    </row>
    <row r="103" spans="1:36">
      <c r="A103" s="9" t="s">
        <v>668</v>
      </c>
      <c r="B103" s="9" t="s">
        <v>812</v>
      </c>
      <c r="C103" s="9" t="s">
        <v>295</v>
      </c>
      <c r="D103" s="15" t="s">
        <v>40</v>
      </c>
      <c r="E103" s="26" t="s">
        <v>40</v>
      </c>
      <c r="F103" s="15" t="s">
        <v>175</v>
      </c>
      <c r="G103" s="15" t="s">
        <v>156</v>
      </c>
      <c r="H103" s="9" t="s">
        <v>70</v>
      </c>
      <c r="I103" s="15" t="s">
        <v>877</v>
      </c>
      <c r="J103" s="15" t="s">
        <v>66</v>
      </c>
      <c r="K103" s="15" t="s">
        <v>66</v>
      </c>
      <c r="L103" s="97" t="s">
        <v>66</v>
      </c>
      <c r="M103" s="98" t="s">
        <v>578</v>
      </c>
      <c r="N103" s="15" t="s">
        <v>66</v>
      </c>
      <c r="O103" s="26" t="s">
        <v>1323</v>
      </c>
      <c r="P103" s="164" t="s">
        <v>1323</v>
      </c>
      <c r="Q103" s="26" t="s">
        <v>980</v>
      </c>
      <c r="R103" s="9" t="str">
        <f t="shared" si="7"/>
        <v/>
      </c>
      <c r="S103" s="9" t="str">
        <f t="shared" si="8"/>
        <v/>
      </c>
      <c r="T103" s="13" t="str">
        <f ca="1">IF(
  AND($A103&lt;&gt;"",$I103="○"),
  (
    "mkdir """&amp;V103&amp;""" &amp; "
  )&amp;(
    """"&amp;shortcut設定!$F$7&amp;""""&amp;
    " """&amp;V103&amp;"\"&amp;$A103&amp;"（"&amp;$B103&amp;"）.lnk"""&amp;
    " """&amp;$C103&amp;""""&amp;
    IF($D103="-"," """""," """&amp;$D103&amp;"""")&amp;
    IF($E103="-"," """""," """&amp;$E103&amp;"""")
  ),
  ""
)</f>
        <v>mkdir "%USERPROFILE%\AppData\Roaming\Microsoft\Windows\Start Menu\Programs\172_Utility_Other" &amp; "C:\codes\vbs\command\CreateShortcutFile.vbs" "%USERPROFILE%\AppData\Roaming\Microsoft\Windows\Start Menu\Programs\172_Utility_Other\VbWinPos（ウィンドウ位置記憶）.lnk" "C:\prg_exe\VbWinPos\VbWinPos.exe" "" ""</v>
      </c>
      <c r="U103" s="9" t="str">
        <f ca="1">IFERROR(
  VLOOKUP(
    $H103,
    shortcut設定!$F:$J,
    MATCH(
      "ProgramsIndex",
      shortcut設定!$F$12:$J$12,
      0
    ),
    FALSE
  ),
  ""
)</f>
        <v>172</v>
      </c>
      <c r="V103" s="13" t="str">
        <f ca="1">IF(
  AND($A103&lt;&gt;"",$I103="○"),
  shortcut設定!$F$4&amp;"\"&amp;U103&amp;"_"&amp;H103,
  ""
)</f>
        <v>%USERPROFILE%\AppData\Roaming\Microsoft\Windows\Start Menu\Programs\172_Utility_Other</v>
      </c>
      <c r="W103" s="13" t="str">
        <f>IF(
  AND($A103&lt;&gt;"",$J103&lt;&gt;"-",$J103&lt;&gt;""),
  (
    "mkdir """&amp;shortcut設定!$F$4&amp;"\"&amp;shortcut設定!$F$8&amp;""" &amp; "
  )&amp;(
    """"&amp;shortcut設定!$F$7&amp;""""&amp;
    " """&amp;$X103&amp;""""&amp;
    " """&amp;$C103&amp;""""&amp;
    IF($D103="-"," """""," """&amp;$D103&amp;"""")&amp;
    IF($E103="-"," """""," """&amp;$E103&amp;"""")
  ),
  ""
)</f>
        <v/>
      </c>
      <c r="X103" s="14" t="str">
        <f>IF(
  AND($A103&lt;&gt;"",$J103&lt;&gt;"-",$J103&lt;&gt;""),
  shortcut設定!$F$4&amp;"\"&amp;shortcut設定!$F$8&amp;"\"&amp;$J103&amp;"（"&amp;$B103&amp;"）.lnk",
  ""
)</f>
        <v/>
      </c>
      <c r="Y103" s="13" t="str">
        <f>IF(
  AND($A103&lt;&gt;"",$K103&lt;&gt;"-",$K103&lt;&gt;""),
  (
    "mkdir """&amp;shortcut設定!$F$4&amp;"\"&amp;shortcut設定!$F$9&amp;""" &amp; "
  )&amp;(
    """"&amp;shortcut設定!$F$7&amp;""""&amp;
    " """&amp;$Z103&amp;""""&amp;
    " """&amp;$C103&amp;""""&amp;
    IF($D103="-"," """""," """&amp;$D103&amp;"""")&amp;
    IF($E103="-"," """""," """&amp;$E103&amp;"""")&amp;
    IF($K103="-"," """""," """&amp;$K103&amp;"""")
  ),
  ""
)</f>
        <v/>
      </c>
      <c r="Z103" s="14" t="str">
        <f>IF(
  AND($A103&lt;&gt;"",$K103&lt;&gt;"-",$K103&lt;&gt;""),
  shortcut設定!$F$4&amp;"\"&amp;shortcut設定!$F$9&amp;"\"&amp;$A103&amp;"（"&amp;$B103&amp;"）.lnk",
  ""
)</f>
        <v/>
      </c>
      <c r="AA103" s="13" t="str">
        <f>IF(
  AND($A103&lt;&gt;"",$L103&lt;&gt;"-",$L103&lt;&gt;""),
  (
    """"&amp;shortcut設定!$F$7&amp;""""&amp;
    " """&amp;$AD103&amp;""""&amp;
    " """&amp;$C103&amp;""""&amp;
    IF($D103="-"," """""," """&amp;$D103&amp;"""")&amp;
    IF($E103="-"," """""," """&amp;$E103&amp;"""")
  ),
  ""
)</f>
        <v/>
      </c>
      <c r="AB103" s="9" t="str">
        <f ca="1">IFERROR(
  VLOOKUP(
    $H103,
    shortcut設定!$F:$J,
    MATCH(
      "ProgramsIndex",
      shortcut設定!$F$12:$J$12,
      0
    ),
    FALSE
  ),
  ""
)</f>
        <v>172</v>
      </c>
      <c r="AC103" s="20" t="str">
        <f t="shared" si="9"/>
        <v/>
      </c>
      <c r="AD103" s="13" t="str">
        <f>IF(
  AND($A103&lt;&gt;"",$L103="○"),
  shortcut設定!$F$5&amp;"\"&amp;AB103&amp;"_"&amp;A103&amp;"（"&amp;B103&amp;"）"&amp;AC103&amp;".lnk",
  ""
)</f>
        <v/>
      </c>
      <c r="AE103" s="13" t="str">
        <f>IF(
  AND($A103&lt;&gt;"",$N103="○"),
  (
    """"&amp;shortcut設定!$F$7&amp;""""&amp;
    " """&amp;$AF103&amp;""""&amp;
    " """&amp;$C103&amp;""""&amp;
    IF($D103="-"," """""," """&amp;$D103&amp;"""")&amp;
    IF($E103="-"," """""," """&amp;$E103&amp;"""")
  ),
  ""
)</f>
        <v/>
      </c>
      <c r="AF103" s="9" t="str">
        <f>IF(
  AND($A103&lt;&gt;"",$N103="○"),
  shortcut設定!$F$6&amp;"\"&amp;A103&amp;"（"&amp;B103&amp;"）.lnk",
  ""
)</f>
        <v/>
      </c>
      <c r="AG103" s="13" t="str">
        <f t="shared" si="10"/>
        <v/>
      </c>
      <c r="AH103" s="13" t="str">
        <f t="shared" si="11"/>
        <v/>
      </c>
      <c r="AI103" s="13" t="str">
        <f>IF(
  AND($A103&lt;&gt;"",$Q103&lt;&gt;"-",$Q103&lt;&gt;""),
  (
    """"&amp;shortcut設定!$F$7&amp;""""&amp;
    " """&amp;$Q103&amp;".lnk"""&amp;
    " """&amp;$C103&amp;""""&amp;
    IF($D103="-"," """""," """&amp;$D103&amp;"""")&amp;
    IF($E103="-"," """""," """&amp;$E103&amp;"""")
  ),
  ""
)</f>
        <v/>
      </c>
      <c r="AJ103" s="95" t="s">
        <v>183</v>
      </c>
    </row>
    <row r="104" spans="1:36">
      <c r="A104" s="9" t="s">
        <v>669</v>
      </c>
      <c r="B104" s="9" t="s">
        <v>778</v>
      </c>
      <c r="C104" s="9" t="s">
        <v>296</v>
      </c>
      <c r="D104" s="15" t="s">
        <v>40</v>
      </c>
      <c r="E104" s="26" t="s">
        <v>40</v>
      </c>
      <c r="F104" s="15" t="s">
        <v>156</v>
      </c>
      <c r="G104" s="15" t="s">
        <v>156</v>
      </c>
      <c r="H104" s="9" t="s">
        <v>79</v>
      </c>
      <c r="I104" s="15" t="s">
        <v>877</v>
      </c>
      <c r="J104" s="15" t="s">
        <v>66</v>
      </c>
      <c r="K104" s="15" t="s">
        <v>66</v>
      </c>
      <c r="L104" s="97" t="s">
        <v>0</v>
      </c>
      <c r="M104" s="98" t="s">
        <v>1226</v>
      </c>
      <c r="N104" s="15" t="s">
        <v>66</v>
      </c>
      <c r="O104" s="26" t="s">
        <v>1323</v>
      </c>
      <c r="P104" s="164" t="s">
        <v>1323</v>
      </c>
      <c r="Q104" s="26" t="s">
        <v>980</v>
      </c>
      <c r="R104" s="9" t="str">
        <f t="shared" si="7"/>
        <v/>
      </c>
      <c r="S104" s="9" t="str">
        <f t="shared" si="8"/>
        <v/>
      </c>
      <c r="T104" s="13" t="str">
        <f ca="1">IF(
  AND($A104&lt;&gt;"",$I104="○"),
  (
    "mkdir """&amp;V104&amp;""" &amp; "
  )&amp;(
    """"&amp;shortcut設定!$F$7&amp;""""&amp;
    " """&amp;V104&amp;"\"&amp;$A104&amp;"（"&amp;$B104&amp;"）.lnk"""&amp;
    " """&amp;$C104&amp;""""&amp;
    IF($D104="-"," """""," """&amp;$D104&amp;"""")&amp;
    IF($E104="-"," """""," """&amp;$E104&amp;"""")
  ),
  ""
)</f>
        <v>mkdir "%USERPROFILE%\AppData\Roaming\Microsoft\Windows\Start Menu\Programs\123_Doc_Edit" &amp; "C:\codes\vbs\command\CreateShortcutFile.vbs" "%USERPROFILE%\AppData\Roaming\Microsoft\Windows\Start Menu\Programs\123_Doc_Edit\Vim（テキストエディタ）.lnk" "C:\prg_exe\Vim\gvim.exe" "" ""</v>
      </c>
      <c r="U104" s="9" t="str">
        <f ca="1">IFERROR(
  VLOOKUP(
    $H104,
    shortcut設定!$F:$J,
    MATCH(
      "ProgramsIndex",
      shortcut設定!$F$12:$J$12,
      0
    ),
    FALSE
  ),
  ""
)</f>
        <v>123</v>
      </c>
      <c r="V104" s="13" t="str">
        <f ca="1">IF(
  AND($A104&lt;&gt;"",$I104="○"),
  shortcut設定!$F$4&amp;"\"&amp;U104&amp;"_"&amp;H104,
  ""
)</f>
        <v>%USERPROFILE%\AppData\Roaming\Microsoft\Windows\Start Menu\Programs\123_Doc_Edit</v>
      </c>
      <c r="W104" s="13" t="str">
        <f>IF(
  AND($A104&lt;&gt;"",$J104&lt;&gt;"-",$J104&lt;&gt;""),
  (
    "mkdir """&amp;shortcut設定!$F$4&amp;"\"&amp;shortcut設定!$F$8&amp;""" &amp; "
  )&amp;(
    """"&amp;shortcut設定!$F$7&amp;""""&amp;
    " """&amp;$X104&amp;""""&amp;
    " """&amp;$C104&amp;""""&amp;
    IF($D104="-"," """""," """&amp;$D104&amp;"""")&amp;
    IF($E104="-"," """""," """&amp;$E104&amp;"""")
  ),
  ""
)</f>
        <v/>
      </c>
      <c r="X104" s="14" t="str">
        <f>IF(
  AND($A104&lt;&gt;"",$J104&lt;&gt;"-",$J104&lt;&gt;""),
  shortcut設定!$F$4&amp;"\"&amp;shortcut設定!$F$8&amp;"\"&amp;$J104&amp;"（"&amp;$B104&amp;"）.lnk",
  ""
)</f>
        <v/>
      </c>
      <c r="Y104" s="13" t="str">
        <f>IF(
  AND($A104&lt;&gt;"",$K104&lt;&gt;"-",$K104&lt;&gt;""),
  (
    "mkdir """&amp;shortcut設定!$F$4&amp;"\"&amp;shortcut設定!$F$9&amp;""" &amp; "
  )&amp;(
    """"&amp;shortcut設定!$F$7&amp;""""&amp;
    " """&amp;$Z104&amp;""""&amp;
    " """&amp;$C104&amp;""""&amp;
    IF($D104="-"," """""," """&amp;$D104&amp;"""")&amp;
    IF($E104="-"," """""," """&amp;$E104&amp;"""")&amp;
    IF($K104="-"," """""," """&amp;$K104&amp;"""")
  ),
  ""
)</f>
        <v/>
      </c>
      <c r="Z104" s="14" t="str">
        <f>IF(
  AND($A104&lt;&gt;"",$K104&lt;&gt;"-",$K104&lt;&gt;""),
  shortcut設定!$F$4&amp;"\"&amp;shortcut設定!$F$9&amp;"\"&amp;$A104&amp;"（"&amp;$B104&amp;"）.lnk",
  ""
)</f>
        <v/>
      </c>
      <c r="AA104" s="13" t="str">
        <f ca="1">IF(
  AND($A104&lt;&gt;"",$L104&lt;&gt;"-",$L104&lt;&gt;""),
  (
    """"&amp;shortcut設定!$F$7&amp;""""&amp;
    " """&amp;$AD104&amp;""""&amp;
    " """&amp;$C104&amp;""""&amp;
    IF($D104="-"," """""," """&amp;$D104&amp;"""")&amp;
    IF($E104="-"," """""," """&amp;$E104&amp;"""")
  ),
  ""
)</f>
        <v>"C:\codes\vbs\command\CreateShortcutFile.vbs" "%USERPROFILE%\AppData\Roaming\Microsoft\Windows\SendTo\123_Vim（テキストエディタ） (&amp;V).lnk" "C:\prg_exe\Vim\gvim.exe" "" ""</v>
      </c>
      <c r="AB104" s="9" t="str">
        <f ca="1">IFERROR(
  VLOOKUP(
    $H104,
    shortcut設定!$F:$J,
    MATCH(
      "ProgramsIndex",
      shortcut設定!$F$12:$J$12,
      0
    ),
    FALSE
  ),
  ""
)</f>
        <v>123</v>
      </c>
      <c r="AC104" s="20" t="str">
        <f t="shared" si="9"/>
        <v xml:space="preserve"> (&amp;V)</v>
      </c>
      <c r="AD104" s="13" t="str">
        <f ca="1">IF(
  AND($A104&lt;&gt;"",$L104="○"),
  shortcut設定!$F$5&amp;"\"&amp;AB104&amp;"_"&amp;A104&amp;"（"&amp;B104&amp;"）"&amp;AC104&amp;".lnk",
  ""
)</f>
        <v>%USERPROFILE%\AppData\Roaming\Microsoft\Windows\SendTo\123_Vim（テキストエディタ） (&amp;V).lnk</v>
      </c>
      <c r="AE104" s="13" t="str">
        <f>IF(
  AND($A104&lt;&gt;"",$N104="○"),
  (
    """"&amp;shortcut設定!$F$7&amp;""""&amp;
    " """&amp;$AF104&amp;""""&amp;
    " """&amp;$C104&amp;""""&amp;
    IF($D104="-"," """""," """&amp;$D104&amp;"""")&amp;
    IF($E104="-"," """""," """&amp;$E104&amp;"""")
  ),
  ""
)</f>
        <v/>
      </c>
      <c r="AF104" s="9" t="str">
        <f>IF(
  AND($A104&lt;&gt;"",$N104="○"),
  shortcut設定!$F$6&amp;"\"&amp;A104&amp;"（"&amp;B104&amp;"）.lnk",
  ""
)</f>
        <v/>
      </c>
      <c r="AG104" s="13" t="str">
        <f t="shared" si="10"/>
        <v/>
      </c>
      <c r="AH104" s="13" t="str">
        <f t="shared" si="11"/>
        <v/>
      </c>
      <c r="AI104" s="13" t="str">
        <f>IF(
  AND($A104&lt;&gt;"",$Q104&lt;&gt;"-",$Q104&lt;&gt;""),
  (
    """"&amp;shortcut設定!$F$7&amp;""""&amp;
    " """&amp;$Q104&amp;".lnk"""&amp;
    " """&amp;$C104&amp;""""&amp;
    IF($D104="-"," """""," """&amp;$D104&amp;"""")&amp;
    IF($E104="-"," """""," """&amp;$E104&amp;"""")
  ),
  ""
)</f>
        <v/>
      </c>
      <c r="AJ104" s="95" t="s">
        <v>183</v>
      </c>
    </row>
    <row r="105" spans="1:36">
      <c r="A105" s="9" t="s">
        <v>670</v>
      </c>
      <c r="B105" s="9" t="s">
        <v>778</v>
      </c>
      <c r="C105" s="9" t="s">
        <v>297</v>
      </c>
      <c r="D105" s="15" t="s">
        <v>40</v>
      </c>
      <c r="E105" s="26" t="s">
        <v>40</v>
      </c>
      <c r="F105" s="15" t="s">
        <v>156</v>
      </c>
      <c r="G105" s="15" t="s">
        <v>156</v>
      </c>
      <c r="H105" s="9" t="s">
        <v>79</v>
      </c>
      <c r="I105" s="15" t="s">
        <v>877</v>
      </c>
      <c r="J105" s="15" t="s">
        <v>66</v>
      </c>
      <c r="K105" s="15" t="s">
        <v>66</v>
      </c>
      <c r="L105" s="97" t="s">
        <v>0</v>
      </c>
      <c r="M105" s="98" t="s">
        <v>1227</v>
      </c>
      <c r="N105" s="15" t="s">
        <v>66</v>
      </c>
      <c r="O105" s="26" t="s">
        <v>1323</v>
      </c>
      <c r="P105" s="164" t="s">
        <v>1323</v>
      </c>
      <c r="Q105" s="26" t="s">
        <v>980</v>
      </c>
      <c r="R105" s="9" t="str">
        <f t="shared" si="7"/>
        <v/>
      </c>
      <c r="S105" s="9" t="str">
        <f t="shared" si="8"/>
        <v/>
      </c>
      <c r="T105" s="13" t="str">
        <f ca="1">IF(
  AND($A105&lt;&gt;"",$I105="○"),
  (
    "mkdir """&amp;V105&amp;""" &amp; "
  )&amp;(
    """"&amp;shortcut設定!$F$7&amp;""""&amp;
    " """&amp;V105&amp;"\"&amp;$A105&amp;"（"&amp;$B105&amp;"）.lnk"""&amp;
    " """&amp;$C105&amp;""""&amp;
    IF($D105="-"," """""," """&amp;$D105&amp;"""")&amp;
    IF($E105="-"," """""," """&amp;$E105&amp;"""")
  ),
  ""
)</f>
        <v>mkdir "%USERPROFILE%\AppData\Roaming\Microsoft\Windows\Start Menu\Programs\123_Doc_Edit" &amp; "C:\codes\vbs\command\CreateShortcutFile.vbs" "%USERPROFILE%\AppData\Roaming\Microsoft\Windows\Start Menu\Programs\123_Doc_Edit\VSCode（テキストエディタ）.lnk" "C:\prg_exe\VSCode\Code.exe" "" ""</v>
      </c>
      <c r="U105" s="9" t="str">
        <f ca="1">IFERROR(
  VLOOKUP(
    $H105,
    shortcut設定!$F:$J,
    MATCH(
      "ProgramsIndex",
      shortcut設定!$F$12:$J$12,
      0
    ),
    FALSE
  ),
  ""
)</f>
        <v>123</v>
      </c>
      <c r="V105" s="13" t="str">
        <f ca="1">IF(
  AND($A105&lt;&gt;"",$I105="○"),
  shortcut設定!$F$4&amp;"\"&amp;U105&amp;"_"&amp;H105,
  ""
)</f>
        <v>%USERPROFILE%\AppData\Roaming\Microsoft\Windows\Start Menu\Programs\123_Doc_Edit</v>
      </c>
      <c r="W105" s="13" t="str">
        <f>IF(
  AND($A105&lt;&gt;"",$J105&lt;&gt;"-",$J105&lt;&gt;""),
  (
    "mkdir """&amp;shortcut設定!$F$4&amp;"\"&amp;shortcut設定!$F$8&amp;""" &amp; "
  )&amp;(
    """"&amp;shortcut設定!$F$7&amp;""""&amp;
    " """&amp;$X105&amp;""""&amp;
    " """&amp;$C105&amp;""""&amp;
    IF($D105="-"," """""," """&amp;$D105&amp;"""")&amp;
    IF($E105="-"," """""," """&amp;$E105&amp;"""")
  ),
  ""
)</f>
        <v/>
      </c>
      <c r="X105" s="14" t="str">
        <f>IF(
  AND($A105&lt;&gt;"",$J105&lt;&gt;"-",$J105&lt;&gt;""),
  shortcut設定!$F$4&amp;"\"&amp;shortcut設定!$F$8&amp;"\"&amp;$J105&amp;"（"&amp;$B105&amp;"）.lnk",
  ""
)</f>
        <v/>
      </c>
      <c r="Y105" s="13" t="str">
        <f>IF(
  AND($A105&lt;&gt;"",$K105&lt;&gt;"-",$K105&lt;&gt;""),
  (
    "mkdir """&amp;shortcut設定!$F$4&amp;"\"&amp;shortcut設定!$F$9&amp;""" &amp; "
  )&amp;(
    """"&amp;shortcut設定!$F$7&amp;""""&amp;
    " """&amp;$Z105&amp;""""&amp;
    " """&amp;$C105&amp;""""&amp;
    IF($D105="-"," """""," """&amp;$D105&amp;"""")&amp;
    IF($E105="-"," """""," """&amp;$E105&amp;"""")&amp;
    IF($K105="-"," """""," """&amp;$K105&amp;"""")
  ),
  ""
)</f>
        <v/>
      </c>
      <c r="Z105" s="14" t="str">
        <f>IF(
  AND($A105&lt;&gt;"",$K105&lt;&gt;"-",$K105&lt;&gt;""),
  shortcut設定!$F$4&amp;"\"&amp;shortcut設定!$F$9&amp;"\"&amp;$A105&amp;"（"&amp;$B105&amp;"）.lnk",
  ""
)</f>
        <v/>
      </c>
      <c r="AA105" s="13" t="str">
        <f ca="1">IF(
  AND($A105&lt;&gt;"",$L105&lt;&gt;"-",$L105&lt;&gt;""),
  (
    """"&amp;shortcut設定!$F$7&amp;""""&amp;
    " """&amp;$AD105&amp;""""&amp;
    " """&amp;$C105&amp;""""&amp;
    IF($D105="-"," """""," """&amp;$D105&amp;"""")&amp;
    IF($E105="-"," """""," """&amp;$E105&amp;"""")
  ),
  ""
)</f>
        <v>"C:\codes\vbs\command\CreateShortcutFile.vbs" "%USERPROFILE%\AppData\Roaming\Microsoft\Windows\SendTo\123_VSCode（テキストエディタ） (&amp;C).lnk" "C:\prg_exe\VSCode\Code.exe" "" ""</v>
      </c>
      <c r="AB105" s="9" t="str">
        <f ca="1">IFERROR(
  VLOOKUP(
    $H105,
    shortcut設定!$F:$J,
    MATCH(
      "ProgramsIndex",
      shortcut設定!$F$12:$J$12,
      0
    ),
    FALSE
  ),
  ""
)</f>
        <v>123</v>
      </c>
      <c r="AC105" s="20" t="str">
        <f t="shared" si="9"/>
        <v xml:space="preserve"> (&amp;C)</v>
      </c>
      <c r="AD105" s="13" t="str">
        <f ca="1">IF(
  AND($A105&lt;&gt;"",$L105="○"),
  shortcut設定!$F$5&amp;"\"&amp;AB105&amp;"_"&amp;A105&amp;"（"&amp;B105&amp;"）"&amp;AC105&amp;".lnk",
  ""
)</f>
        <v>%USERPROFILE%\AppData\Roaming\Microsoft\Windows\SendTo\123_VSCode（テキストエディタ） (&amp;C).lnk</v>
      </c>
      <c r="AE105" s="13" t="str">
        <f>IF(
  AND($A105&lt;&gt;"",$N105="○"),
  (
    """"&amp;shortcut設定!$F$7&amp;""""&amp;
    " """&amp;$AF105&amp;""""&amp;
    " """&amp;$C105&amp;""""&amp;
    IF($D105="-"," """""," """&amp;$D105&amp;"""")&amp;
    IF($E105="-"," """""," """&amp;$E105&amp;"""")
  ),
  ""
)</f>
        <v/>
      </c>
      <c r="AF105" s="9" t="str">
        <f>IF(
  AND($A105&lt;&gt;"",$N105="○"),
  shortcut設定!$F$6&amp;"\"&amp;A105&amp;"（"&amp;B105&amp;"）.lnk",
  ""
)</f>
        <v/>
      </c>
      <c r="AG105" s="13" t="str">
        <f t="shared" si="10"/>
        <v/>
      </c>
      <c r="AH105" s="13" t="str">
        <f t="shared" si="11"/>
        <v/>
      </c>
      <c r="AI105" s="13" t="str">
        <f>IF(
  AND($A105&lt;&gt;"",$Q105&lt;&gt;"-",$Q105&lt;&gt;""),
  (
    """"&amp;shortcut設定!$F$7&amp;""""&amp;
    " """&amp;$Q105&amp;".lnk"""&amp;
    " """&amp;$C105&amp;""""&amp;
    IF($D105="-"," """""," """&amp;$D105&amp;"""")&amp;
    IF($E105="-"," """""," """&amp;$E105&amp;"""")
  ),
  ""
)</f>
        <v/>
      </c>
      <c r="AJ105" s="95" t="s">
        <v>183</v>
      </c>
    </row>
    <row r="106" spans="1:36">
      <c r="A106" s="9" t="s">
        <v>671</v>
      </c>
      <c r="B106" s="9" t="s">
        <v>755</v>
      </c>
      <c r="C106" s="9" t="s">
        <v>298</v>
      </c>
      <c r="D106" s="15" t="s">
        <v>40</v>
      </c>
      <c r="E106" s="26" t="s">
        <v>40</v>
      </c>
      <c r="F106" s="15" t="s">
        <v>175</v>
      </c>
      <c r="G106" s="15" t="s">
        <v>156</v>
      </c>
      <c r="H106" s="9" t="s">
        <v>65</v>
      </c>
      <c r="I106" s="15" t="s">
        <v>877</v>
      </c>
      <c r="J106" s="15" t="s">
        <v>66</v>
      </c>
      <c r="K106" s="15" t="s">
        <v>66</v>
      </c>
      <c r="L106" s="97" t="s">
        <v>66</v>
      </c>
      <c r="M106" s="98" t="s">
        <v>578</v>
      </c>
      <c r="N106" s="15" t="s">
        <v>66</v>
      </c>
      <c r="O106" s="26" t="s">
        <v>1323</v>
      </c>
      <c r="P106" s="164" t="s">
        <v>1323</v>
      </c>
      <c r="Q106" s="26" t="s">
        <v>980</v>
      </c>
      <c r="R106" s="9" t="str">
        <f t="shared" si="7"/>
        <v/>
      </c>
      <c r="S106" s="9" t="str">
        <f t="shared" si="8"/>
        <v/>
      </c>
      <c r="T106" s="13" t="str">
        <f ca="1">IF(
  AND($A106&lt;&gt;"",$I106="○"),
  (
    "mkdir """&amp;V106&amp;""" &amp; "
  )&amp;(
    """"&amp;shortcut設定!$F$7&amp;""""&amp;
    " """&amp;V106&amp;"\"&amp;$A106&amp;"（"&amp;$B106&amp;"）.lnk"""&amp;
    " """&amp;$C106&amp;""""&amp;
    IF($D106="-"," """""," """&amp;$D106&amp;"""")&amp;
    IF($E106="-"," """""," """&amp;$E106&amp;"""")
  ),
  ""
)</f>
        <v>mkdir "%USERPROFILE%\AppData\Roaming\Microsoft\Windows\Start Menu\Programs\113_Common_Edit" &amp; "C:\codes\vbs\command\CreateShortcutFile.vbs" "%USERPROFILE%\AppData\Roaming\Microsoft\Windows\Start Menu\Programs\113_Common_Edit\Win32DiskImager（イメージ書込み）.lnk" "C:\prg_exe\Win32DiskImager\Win32DiskImager.exe" "" ""</v>
      </c>
      <c r="U106" s="9" t="str">
        <f ca="1">IFERROR(
  VLOOKUP(
    $H106,
    shortcut設定!$F:$J,
    MATCH(
      "ProgramsIndex",
      shortcut設定!$F$12:$J$12,
      0
    ),
    FALSE
  ),
  ""
)</f>
        <v>113</v>
      </c>
      <c r="V106" s="13" t="str">
        <f ca="1">IF(
  AND($A106&lt;&gt;"",$I106="○"),
  shortcut設定!$F$4&amp;"\"&amp;U106&amp;"_"&amp;H106,
  ""
)</f>
        <v>%USERPROFILE%\AppData\Roaming\Microsoft\Windows\Start Menu\Programs\113_Common_Edit</v>
      </c>
      <c r="W106" s="13" t="str">
        <f>IF(
  AND($A106&lt;&gt;"",$J106&lt;&gt;"-",$J106&lt;&gt;""),
  (
    "mkdir """&amp;shortcut設定!$F$4&amp;"\"&amp;shortcut設定!$F$8&amp;""" &amp; "
  )&amp;(
    """"&amp;shortcut設定!$F$7&amp;""""&amp;
    " """&amp;$X106&amp;""""&amp;
    " """&amp;$C106&amp;""""&amp;
    IF($D106="-"," """""," """&amp;$D106&amp;"""")&amp;
    IF($E106="-"," """""," """&amp;$E106&amp;"""")
  ),
  ""
)</f>
        <v/>
      </c>
      <c r="X106" s="14" t="str">
        <f>IF(
  AND($A106&lt;&gt;"",$J106&lt;&gt;"-",$J106&lt;&gt;""),
  shortcut設定!$F$4&amp;"\"&amp;shortcut設定!$F$8&amp;"\"&amp;$J106&amp;"（"&amp;$B106&amp;"）.lnk",
  ""
)</f>
        <v/>
      </c>
      <c r="Y106" s="13" t="str">
        <f>IF(
  AND($A106&lt;&gt;"",$K106&lt;&gt;"-",$K106&lt;&gt;""),
  (
    "mkdir """&amp;shortcut設定!$F$4&amp;"\"&amp;shortcut設定!$F$9&amp;""" &amp; "
  )&amp;(
    """"&amp;shortcut設定!$F$7&amp;""""&amp;
    " """&amp;$Z106&amp;""""&amp;
    " """&amp;$C106&amp;""""&amp;
    IF($D106="-"," """""," """&amp;$D106&amp;"""")&amp;
    IF($E106="-"," """""," """&amp;$E106&amp;"""")&amp;
    IF($K106="-"," """""," """&amp;$K106&amp;"""")
  ),
  ""
)</f>
        <v/>
      </c>
      <c r="Z106" s="14" t="str">
        <f>IF(
  AND($A106&lt;&gt;"",$K106&lt;&gt;"-",$K106&lt;&gt;""),
  shortcut設定!$F$4&amp;"\"&amp;shortcut設定!$F$9&amp;"\"&amp;$A106&amp;"（"&amp;$B106&amp;"）.lnk",
  ""
)</f>
        <v/>
      </c>
      <c r="AA106" s="13" t="str">
        <f>IF(
  AND($A106&lt;&gt;"",$L106&lt;&gt;"-",$L106&lt;&gt;""),
  (
    """"&amp;shortcut設定!$F$7&amp;""""&amp;
    " """&amp;$AD106&amp;""""&amp;
    " """&amp;$C106&amp;""""&amp;
    IF($D106="-"," """""," """&amp;$D106&amp;"""")&amp;
    IF($E106="-"," """""," """&amp;$E106&amp;"""")
  ),
  ""
)</f>
        <v/>
      </c>
      <c r="AB106" s="9" t="str">
        <f ca="1">IFERROR(
  VLOOKUP(
    $H106,
    shortcut設定!$F:$J,
    MATCH(
      "ProgramsIndex",
      shortcut設定!$F$12:$J$12,
      0
    ),
    FALSE
  ),
  ""
)</f>
        <v>113</v>
      </c>
      <c r="AC106" s="20" t="str">
        <f t="shared" si="9"/>
        <v/>
      </c>
      <c r="AD106" s="13" t="str">
        <f>IF(
  AND($A106&lt;&gt;"",$L106="○"),
  shortcut設定!$F$5&amp;"\"&amp;AB106&amp;"_"&amp;A106&amp;"（"&amp;B106&amp;"）"&amp;AC106&amp;".lnk",
  ""
)</f>
        <v/>
      </c>
      <c r="AE106" s="13" t="str">
        <f>IF(
  AND($A106&lt;&gt;"",$N106="○"),
  (
    """"&amp;shortcut設定!$F$7&amp;""""&amp;
    " """&amp;$AF106&amp;""""&amp;
    " """&amp;$C106&amp;""""&amp;
    IF($D106="-"," """""," """&amp;$D106&amp;"""")&amp;
    IF($E106="-"," """""," """&amp;$E106&amp;"""")
  ),
  ""
)</f>
        <v/>
      </c>
      <c r="AF106" s="9" t="str">
        <f>IF(
  AND($A106&lt;&gt;"",$N106="○"),
  shortcut設定!$F$6&amp;"\"&amp;A106&amp;"（"&amp;B106&amp;"）.lnk",
  ""
)</f>
        <v/>
      </c>
      <c r="AG106" s="13" t="str">
        <f t="shared" si="10"/>
        <v/>
      </c>
      <c r="AH106" s="13" t="str">
        <f t="shared" si="11"/>
        <v/>
      </c>
      <c r="AI106" s="13" t="str">
        <f>IF(
  AND($A106&lt;&gt;"",$Q106&lt;&gt;"-",$Q106&lt;&gt;""),
  (
    """"&amp;shortcut設定!$F$7&amp;""""&amp;
    " """&amp;$Q106&amp;".lnk"""&amp;
    " """&amp;$C106&amp;""""&amp;
    IF($D106="-"," """""," """&amp;$D106&amp;"""")&amp;
    IF($E106="-"," """""," """&amp;$E106&amp;"""")
  ),
  ""
)</f>
        <v/>
      </c>
      <c r="AJ106" s="95" t="s">
        <v>183</v>
      </c>
    </row>
    <row r="107" spans="1:36">
      <c r="A107" s="9" t="s">
        <v>672</v>
      </c>
      <c r="B107" s="9" t="s">
        <v>813</v>
      </c>
      <c r="C107" s="9" t="s">
        <v>299</v>
      </c>
      <c r="D107" s="15" t="s">
        <v>40</v>
      </c>
      <c r="E107" s="26" t="s">
        <v>40</v>
      </c>
      <c r="F107" s="15" t="s">
        <v>175</v>
      </c>
      <c r="G107" s="15" t="s">
        <v>156</v>
      </c>
      <c r="H107" s="9" t="s">
        <v>74</v>
      </c>
      <c r="I107" s="15" t="s">
        <v>877</v>
      </c>
      <c r="J107" s="15" t="s">
        <v>66</v>
      </c>
      <c r="K107" s="15" t="s">
        <v>66</v>
      </c>
      <c r="L107" s="97" t="s">
        <v>66</v>
      </c>
      <c r="M107" s="98" t="s">
        <v>578</v>
      </c>
      <c r="N107" s="15" t="s">
        <v>66</v>
      </c>
      <c r="O107" s="26" t="s">
        <v>1323</v>
      </c>
      <c r="P107" s="164" t="s">
        <v>1323</v>
      </c>
      <c r="Q107" s="26" t="s">
        <v>980</v>
      </c>
      <c r="R107" s="9" t="str">
        <f t="shared" ref="R107:R138" si="12">IF(
  AND(
    $A107&lt;&gt;"",
    COUNTIF(C:C,$A107)&gt;1
  ),
  "★NG★",
  ""
)</f>
        <v/>
      </c>
      <c r="S107" s="9" t="str">
        <f t="shared" ref="S107:S138" si="13">IF(
  OR(
    $H107="",
    $H107="-",
    COUNTIF(カテゴリ,$H107)&gt;0
  ),
  "",
  "★NG★"
)</f>
        <v/>
      </c>
      <c r="T107" s="13" t="str">
        <f ca="1">IF(
  AND($A107&lt;&gt;"",$I107="○"),
  (
    "mkdir """&amp;V107&amp;""" &amp; "
  )&amp;(
    """"&amp;shortcut設定!$F$7&amp;""""&amp;
    " """&amp;V107&amp;"\"&amp;$A107&amp;"（"&amp;$B107&amp;"）.lnk"""&amp;
    " """&amp;$C107&amp;""""&amp;
    IF($D107="-"," """""," """&amp;$D107&amp;"""")&amp;
    IF($E107="-"," """""," """&amp;$E107&amp;"""")
  ),
  ""
)</f>
        <v>mkdir "%USERPROFILE%\AppData\Roaming\Microsoft\Windows\Start Menu\Programs\171_Utility_System" &amp; "C:\codes\vbs\command\CreateShortcutFile.vbs" "%USERPROFILE%\AppData\Roaming\Microsoft\Windows\Start Menu\Programs\171_Utility_System\WinaeroTweaker（Windows設定カスタマイズ）.lnk" "C:\prg_exe\WinaeroTweaker\WinaeroTweaker.exe" "" ""</v>
      </c>
      <c r="U107" s="9" t="str">
        <f ca="1">IFERROR(
  VLOOKUP(
    $H107,
    shortcut設定!$F:$J,
    MATCH(
      "ProgramsIndex",
      shortcut設定!$F$12:$J$12,
      0
    ),
    FALSE
  ),
  ""
)</f>
        <v>171</v>
      </c>
      <c r="V107" s="13" t="str">
        <f ca="1">IF(
  AND($A107&lt;&gt;"",$I107="○"),
  shortcut設定!$F$4&amp;"\"&amp;U107&amp;"_"&amp;H107,
  ""
)</f>
        <v>%USERPROFILE%\AppData\Roaming\Microsoft\Windows\Start Menu\Programs\171_Utility_System</v>
      </c>
      <c r="W107" s="13" t="str">
        <f>IF(
  AND($A107&lt;&gt;"",$J107&lt;&gt;"-",$J107&lt;&gt;""),
  (
    "mkdir """&amp;shortcut設定!$F$4&amp;"\"&amp;shortcut設定!$F$8&amp;""" &amp; "
  )&amp;(
    """"&amp;shortcut設定!$F$7&amp;""""&amp;
    " """&amp;$X107&amp;""""&amp;
    " """&amp;$C107&amp;""""&amp;
    IF($D107="-"," """""," """&amp;$D107&amp;"""")&amp;
    IF($E107="-"," """""," """&amp;$E107&amp;"""")
  ),
  ""
)</f>
        <v/>
      </c>
      <c r="X107" s="14" t="str">
        <f>IF(
  AND($A107&lt;&gt;"",$J107&lt;&gt;"-",$J107&lt;&gt;""),
  shortcut設定!$F$4&amp;"\"&amp;shortcut設定!$F$8&amp;"\"&amp;$J107&amp;"（"&amp;$B107&amp;"）.lnk",
  ""
)</f>
        <v/>
      </c>
      <c r="Y107" s="13" t="str">
        <f>IF(
  AND($A107&lt;&gt;"",$K107&lt;&gt;"-",$K107&lt;&gt;""),
  (
    "mkdir """&amp;shortcut設定!$F$4&amp;"\"&amp;shortcut設定!$F$9&amp;""" &amp; "
  )&amp;(
    """"&amp;shortcut設定!$F$7&amp;""""&amp;
    " """&amp;$Z107&amp;""""&amp;
    " """&amp;$C107&amp;""""&amp;
    IF($D107="-"," """""," """&amp;$D107&amp;"""")&amp;
    IF($E107="-"," """""," """&amp;$E107&amp;"""")&amp;
    IF($K107="-"," """""," """&amp;$K107&amp;"""")
  ),
  ""
)</f>
        <v/>
      </c>
      <c r="Z107" s="14" t="str">
        <f>IF(
  AND($A107&lt;&gt;"",$K107&lt;&gt;"-",$K107&lt;&gt;""),
  shortcut設定!$F$4&amp;"\"&amp;shortcut設定!$F$9&amp;"\"&amp;$A107&amp;"（"&amp;$B107&amp;"）.lnk",
  ""
)</f>
        <v/>
      </c>
      <c r="AA107" s="13" t="str">
        <f>IF(
  AND($A107&lt;&gt;"",$L107&lt;&gt;"-",$L107&lt;&gt;""),
  (
    """"&amp;shortcut設定!$F$7&amp;""""&amp;
    " """&amp;$AD107&amp;""""&amp;
    " """&amp;$C107&amp;""""&amp;
    IF($D107="-"," """""," """&amp;$D107&amp;"""")&amp;
    IF($E107="-"," """""," """&amp;$E107&amp;"""")
  ),
  ""
)</f>
        <v/>
      </c>
      <c r="AB107" s="9" t="str">
        <f ca="1">IFERROR(
  VLOOKUP(
    $H107,
    shortcut設定!$F:$J,
    MATCH(
      "ProgramsIndex",
      shortcut設定!$F$12:$J$12,
      0
    ),
    FALSE
  ),
  ""
)</f>
        <v>171</v>
      </c>
      <c r="AC107" s="20" t="str">
        <f t="shared" si="9"/>
        <v/>
      </c>
      <c r="AD107" s="13" t="str">
        <f>IF(
  AND($A107&lt;&gt;"",$L107="○"),
  shortcut設定!$F$5&amp;"\"&amp;AB107&amp;"_"&amp;A107&amp;"（"&amp;B107&amp;"）"&amp;AC107&amp;".lnk",
  ""
)</f>
        <v/>
      </c>
      <c r="AE107" s="13" t="str">
        <f>IF(
  AND($A107&lt;&gt;"",$N107="○"),
  (
    """"&amp;shortcut設定!$F$7&amp;""""&amp;
    " """&amp;$AF107&amp;""""&amp;
    " """&amp;$C107&amp;""""&amp;
    IF($D107="-"," """""," """&amp;$D107&amp;"""")&amp;
    IF($E107="-"," """""," """&amp;$E107&amp;"""")
  ),
  ""
)</f>
        <v/>
      </c>
      <c r="AF107" s="9" t="str">
        <f>IF(
  AND($A107&lt;&gt;"",$N107="○"),
  shortcut設定!$F$6&amp;"\"&amp;A107&amp;"（"&amp;B107&amp;"）.lnk",
  ""
)</f>
        <v/>
      </c>
      <c r="AG107" s="13" t="str">
        <f t="shared" si="10"/>
        <v/>
      </c>
      <c r="AH107" s="13" t="str">
        <f t="shared" si="11"/>
        <v/>
      </c>
      <c r="AI107" s="13" t="str">
        <f>IF(
  AND($A107&lt;&gt;"",$Q107&lt;&gt;"-",$Q107&lt;&gt;""),
  (
    """"&amp;shortcut設定!$F$7&amp;""""&amp;
    " """&amp;$Q107&amp;".lnk"""&amp;
    " """&amp;$C107&amp;""""&amp;
    IF($D107="-"," """""," """&amp;$D107&amp;"""")&amp;
    IF($E107="-"," """""," """&amp;$E107&amp;"""")
  ),
  ""
)</f>
        <v/>
      </c>
      <c r="AJ107" s="95" t="s">
        <v>183</v>
      </c>
    </row>
    <row r="108" spans="1:36">
      <c r="A108" s="9" t="s">
        <v>673</v>
      </c>
      <c r="B108" s="9" t="s">
        <v>814</v>
      </c>
      <c r="C108" s="9" t="s">
        <v>300</v>
      </c>
      <c r="D108" s="15" t="s">
        <v>40</v>
      </c>
      <c r="E108" s="26" t="s">
        <v>40</v>
      </c>
      <c r="F108" s="15" t="s">
        <v>156</v>
      </c>
      <c r="G108" s="15" t="s">
        <v>156</v>
      </c>
      <c r="H108" s="9" t="s">
        <v>79</v>
      </c>
      <c r="I108" s="15" t="s">
        <v>877</v>
      </c>
      <c r="J108" s="15" t="s">
        <v>66</v>
      </c>
      <c r="K108" s="15" t="s">
        <v>66</v>
      </c>
      <c r="L108" s="97" t="s">
        <v>66</v>
      </c>
      <c r="M108" s="98" t="s">
        <v>578</v>
      </c>
      <c r="N108" s="15" t="s">
        <v>66</v>
      </c>
      <c r="O108" s="26" t="s">
        <v>1323</v>
      </c>
      <c r="P108" s="164" t="s">
        <v>1323</v>
      </c>
      <c r="Q108" s="26" t="s">
        <v>980</v>
      </c>
      <c r="R108" s="9" t="str">
        <f t="shared" si="12"/>
        <v/>
      </c>
      <c r="S108" s="9" t="str">
        <f t="shared" si="13"/>
        <v/>
      </c>
      <c r="T108" s="13" t="str">
        <f ca="1">IF(
  AND($A108&lt;&gt;"",$I108="○"),
  (
    "mkdir """&amp;V108&amp;""" &amp; "
  )&amp;(
    """"&amp;shortcut設定!$F$7&amp;""""&amp;
    " """&amp;V108&amp;"\"&amp;$A108&amp;"（"&amp;$B108&amp;"）.lnk"""&amp;
    " """&amp;$C108&amp;""""&amp;
    IF($D108="-"," """""," """&amp;$D108&amp;"""")&amp;
    IF($E108="-"," """""," """&amp;$E108&amp;"""")
  ),
  ""
)</f>
        <v>mkdir "%USERPROFILE%\AppData\Roaming\Microsoft\Windows\Start Menu\Programs\123_Doc_Edit" &amp; "C:\codes\vbs\command\CreateShortcutFile.vbs" "%USERPROFILE%\AppData\Roaming\Microsoft\Windows\Start Menu\Programs\123_Doc_Edit\WinMerge（テキスト比較）.lnk" "C:\prg_exe\WinMerge\WinMergeU.exe" "" ""</v>
      </c>
      <c r="U108" s="9" t="str">
        <f ca="1">IFERROR(
  VLOOKUP(
    $H108,
    shortcut設定!$F:$J,
    MATCH(
      "ProgramsIndex",
      shortcut設定!$F$12:$J$12,
      0
    ),
    FALSE
  ),
  ""
)</f>
        <v>123</v>
      </c>
      <c r="V108" s="13" t="str">
        <f ca="1">IF(
  AND($A108&lt;&gt;"",$I108="○"),
  shortcut設定!$F$4&amp;"\"&amp;U108&amp;"_"&amp;H108,
  ""
)</f>
        <v>%USERPROFILE%\AppData\Roaming\Microsoft\Windows\Start Menu\Programs\123_Doc_Edit</v>
      </c>
      <c r="W108" s="13" t="str">
        <f>IF(
  AND($A108&lt;&gt;"",$J108&lt;&gt;"-",$J108&lt;&gt;""),
  (
    "mkdir """&amp;shortcut設定!$F$4&amp;"\"&amp;shortcut設定!$F$8&amp;""" &amp; "
  )&amp;(
    """"&amp;shortcut設定!$F$7&amp;""""&amp;
    " """&amp;$X108&amp;""""&amp;
    " """&amp;$C108&amp;""""&amp;
    IF($D108="-"," """""," """&amp;$D108&amp;"""")&amp;
    IF($E108="-"," """""," """&amp;$E108&amp;"""")
  ),
  ""
)</f>
        <v/>
      </c>
      <c r="X108" s="14" t="str">
        <f>IF(
  AND($A108&lt;&gt;"",$J108&lt;&gt;"-",$J108&lt;&gt;""),
  shortcut設定!$F$4&amp;"\"&amp;shortcut設定!$F$8&amp;"\"&amp;$J108&amp;"（"&amp;$B108&amp;"）.lnk",
  ""
)</f>
        <v/>
      </c>
      <c r="Y108" s="13" t="str">
        <f>IF(
  AND($A108&lt;&gt;"",$K108&lt;&gt;"-",$K108&lt;&gt;""),
  (
    "mkdir """&amp;shortcut設定!$F$4&amp;"\"&amp;shortcut設定!$F$9&amp;""" &amp; "
  )&amp;(
    """"&amp;shortcut設定!$F$7&amp;""""&amp;
    " """&amp;$Z108&amp;""""&amp;
    " """&amp;$C108&amp;""""&amp;
    IF($D108="-"," """""," """&amp;$D108&amp;"""")&amp;
    IF($E108="-"," """""," """&amp;$E108&amp;"""")&amp;
    IF($K108="-"," """""," """&amp;$K108&amp;"""")
  ),
  ""
)</f>
        <v/>
      </c>
      <c r="Z108" s="14" t="str">
        <f>IF(
  AND($A108&lt;&gt;"",$K108&lt;&gt;"-",$K108&lt;&gt;""),
  shortcut設定!$F$4&amp;"\"&amp;shortcut設定!$F$9&amp;"\"&amp;$A108&amp;"（"&amp;$B108&amp;"）.lnk",
  ""
)</f>
        <v/>
      </c>
      <c r="AA108" s="13" t="str">
        <f>IF(
  AND($A108&lt;&gt;"",$L108&lt;&gt;"-",$L108&lt;&gt;""),
  (
    """"&amp;shortcut設定!$F$7&amp;""""&amp;
    " """&amp;$AD108&amp;""""&amp;
    " """&amp;$C108&amp;""""&amp;
    IF($D108="-"," """""," """&amp;$D108&amp;"""")&amp;
    IF($E108="-"," """""," """&amp;$E108&amp;"""")
  ),
  ""
)</f>
        <v/>
      </c>
      <c r="AB108" s="9" t="str">
        <f ca="1">IFERROR(
  VLOOKUP(
    $H108,
    shortcut設定!$F:$J,
    MATCH(
      "ProgramsIndex",
      shortcut設定!$F$12:$J$12,
      0
    ),
    FALSE
  ),
  ""
)</f>
        <v>123</v>
      </c>
      <c r="AC108" s="20" t="str">
        <f t="shared" si="9"/>
        <v/>
      </c>
      <c r="AD108" s="13" t="str">
        <f>IF(
  AND($A108&lt;&gt;"",$L108="○"),
  shortcut設定!$F$5&amp;"\"&amp;AB108&amp;"_"&amp;A108&amp;"（"&amp;B108&amp;"）"&amp;AC108&amp;".lnk",
  ""
)</f>
        <v/>
      </c>
      <c r="AE108" s="13" t="str">
        <f>IF(
  AND($A108&lt;&gt;"",$N108="○"),
  (
    """"&amp;shortcut設定!$F$7&amp;""""&amp;
    " """&amp;$AF108&amp;""""&amp;
    " """&amp;$C108&amp;""""&amp;
    IF($D108="-"," """""," """&amp;$D108&amp;"""")&amp;
    IF($E108="-"," """""," """&amp;$E108&amp;"""")
  ),
  ""
)</f>
        <v/>
      </c>
      <c r="AF108" s="9" t="str">
        <f>IF(
  AND($A108&lt;&gt;"",$N108="○"),
  shortcut設定!$F$6&amp;"\"&amp;A108&amp;"（"&amp;B108&amp;"）.lnk",
  ""
)</f>
        <v/>
      </c>
      <c r="AG108" s="13" t="str">
        <f t="shared" si="10"/>
        <v/>
      </c>
      <c r="AH108" s="13" t="str">
        <f t="shared" si="11"/>
        <v/>
      </c>
      <c r="AI108" s="13" t="str">
        <f>IF(
  AND($A108&lt;&gt;"",$Q108&lt;&gt;"-",$Q108&lt;&gt;""),
  (
    """"&amp;shortcut設定!$F$7&amp;""""&amp;
    " """&amp;$Q108&amp;".lnk"""&amp;
    " """&amp;$C108&amp;""""&amp;
    IF($D108="-"," """""," """&amp;$D108&amp;"""")&amp;
    IF($E108="-"," """""," """&amp;$E108&amp;"""")
  ),
  ""
)</f>
        <v/>
      </c>
      <c r="AJ108" s="95" t="s">
        <v>183</v>
      </c>
    </row>
    <row r="109" spans="1:36">
      <c r="A109" s="9" t="s">
        <v>674</v>
      </c>
      <c r="B109" s="9" t="s">
        <v>815</v>
      </c>
      <c r="C109" s="9" t="s">
        <v>301</v>
      </c>
      <c r="D109" s="15" t="s">
        <v>40</v>
      </c>
      <c r="E109" s="26" t="s">
        <v>40</v>
      </c>
      <c r="F109" s="15" t="s">
        <v>156</v>
      </c>
      <c r="G109" s="15" t="s">
        <v>156</v>
      </c>
      <c r="H109" s="9" t="s">
        <v>67</v>
      </c>
      <c r="I109" s="15" t="s">
        <v>877</v>
      </c>
      <c r="J109" s="15" t="s">
        <v>66</v>
      </c>
      <c r="K109" s="15" t="s">
        <v>66</v>
      </c>
      <c r="L109" s="97" t="s">
        <v>66</v>
      </c>
      <c r="M109" s="98" t="s">
        <v>578</v>
      </c>
      <c r="N109" s="15" t="s">
        <v>66</v>
      </c>
      <c r="O109" s="26" t="s">
        <v>1323</v>
      </c>
      <c r="P109" s="164" t="s">
        <v>1323</v>
      </c>
      <c r="Q109" s="26" t="s">
        <v>980</v>
      </c>
      <c r="R109" s="9" t="str">
        <f t="shared" si="12"/>
        <v/>
      </c>
      <c r="S109" s="9" t="str">
        <f t="shared" si="13"/>
        <v/>
      </c>
      <c r="T109" s="13" t="str">
        <f ca="1">IF(
  AND($A109&lt;&gt;"",$I109="○"),
  (
    "mkdir """&amp;V109&amp;""" &amp; "
  )&amp;(
    """"&amp;shortcut設定!$F$7&amp;""""&amp;
    " """&amp;V109&amp;"\"&amp;$A109&amp;"（"&amp;$B109&amp;"）.lnk"""&amp;
    " """&amp;$C109&amp;""""&amp;
    IF($D109="-"," """""," """&amp;$D109&amp;"""")&amp;
    IF($E109="-"," """""," """&amp;$E109&amp;"""")
  ),
  ""
)</f>
        <v>mkdir "%USERPROFILE%\AppData\Roaming\Microsoft\Windows\Start Menu\Programs\122_Doc_View" &amp; "C:\codes\vbs\command\CreateShortcutFile.vbs" "%USERPROFILE%\AppData\Roaming\Microsoft\Windows\Start Menu\Programs\122_Doc_View\WinSCP（SFTP接続）.lnk" "C:\prg_exe\WinSCP\WinSCP.exe" "" ""</v>
      </c>
      <c r="U109" s="9" t="str">
        <f ca="1">IFERROR(
  VLOOKUP(
    $H109,
    shortcut設定!$F:$J,
    MATCH(
      "ProgramsIndex",
      shortcut設定!$F$12:$J$12,
      0
    ),
    FALSE
  ),
  ""
)</f>
        <v>122</v>
      </c>
      <c r="V109" s="13" t="str">
        <f ca="1">IF(
  AND($A109&lt;&gt;"",$I109="○"),
  shortcut設定!$F$4&amp;"\"&amp;U109&amp;"_"&amp;H109,
  ""
)</f>
        <v>%USERPROFILE%\AppData\Roaming\Microsoft\Windows\Start Menu\Programs\122_Doc_View</v>
      </c>
      <c r="W109" s="13" t="str">
        <f>IF(
  AND($A109&lt;&gt;"",$J109&lt;&gt;"-",$J109&lt;&gt;""),
  (
    "mkdir """&amp;shortcut設定!$F$4&amp;"\"&amp;shortcut設定!$F$8&amp;""" &amp; "
  )&amp;(
    """"&amp;shortcut設定!$F$7&amp;""""&amp;
    " """&amp;$X109&amp;""""&amp;
    " """&amp;$C109&amp;""""&amp;
    IF($D109="-"," """""," """&amp;$D109&amp;"""")&amp;
    IF($E109="-"," """""," """&amp;$E109&amp;"""")
  ),
  ""
)</f>
        <v/>
      </c>
      <c r="X109" s="14" t="str">
        <f>IF(
  AND($A109&lt;&gt;"",$J109&lt;&gt;"-",$J109&lt;&gt;""),
  shortcut設定!$F$4&amp;"\"&amp;shortcut設定!$F$8&amp;"\"&amp;$J109&amp;"（"&amp;$B109&amp;"）.lnk",
  ""
)</f>
        <v/>
      </c>
      <c r="Y109" s="13" t="str">
        <f>IF(
  AND($A109&lt;&gt;"",$K109&lt;&gt;"-",$K109&lt;&gt;""),
  (
    "mkdir """&amp;shortcut設定!$F$4&amp;"\"&amp;shortcut設定!$F$9&amp;""" &amp; "
  )&amp;(
    """"&amp;shortcut設定!$F$7&amp;""""&amp;
    " """&amp;$Z109&amp;""""&amp;
    " """&amp;$C109&amp;""""&amp;
    IF($D109="-"," """""," """&amp;$D109&amp;"""")&amp;
    IF($E109="-"," """""," """&amp;$E109&amp;"""")&amp;
    IF($K109="-"," """""," """&amp;$K109&amp;"""")
  ),
  ""
)</f>
        <v/>
      </c>
      <c r="Z109" s="14" t="str">
        <f>IF(
  AND($A109&lt;&gt;"",$K109&lt;&gt;"-",$K109&lt;&gt;""),
  shortcut設定!$F$4&amp;"\"&amp;shortcut設定!$F$9&amp;"\"&amp;$A109&amp;"（"&amp;$B109&amp;"）.lnk",
  ""
)</f>
        <v/>
      </c>
      <c r="AA109" s="13" t="str">
        <f>IF(
  AND($A109&lt;&gt;"",$L109&lt;&gt;"-",$L109&lt;&gt;""),
  (
    """"&amp;shortcut設定!$F$7&amp;""""&amp;
    " """&amp;$AD109&amp;""""&amp;
    " """&amp;$C109&amp;""""&amp;
    IF($D109="-"," """""," """&amp;$D109&amp;"""")&amp;
    IF($E109="-"," """""," """&amp;$E109&amp;"""")
  ),
  ""
)</f>
        <v/>
      </c>
      <c r="AB109" s="9" t="str">
        <f ca="1">IFERROR(
  VLOOKUP(
    $H109,
    shortcut設定!$F:$J,
    MATCH(
      "ProgramsIndex",
      shortcut設定!$F$12:$J$12,
      0
    ),
    FALSE
  ),
  ""
)</f>
        <v>122</v>
      </c>
      <c r="AC109" s="20" t="str">
        <f t="shared" si="9"/>
        <v/>
      </c>
      <c r="AD109" s="13" t="str">
        <f>IF(
  AND($A109&lt;&gt;"",$L109="○"),
  shortcut設定!$F$5&amp;"\"&amp;AB109&amp;"_"&amp;A109&amp;"（"&amp;B109&amp;"）"&amp;AC109&amp;".lnk",
  ""
)</f>
        <v/>
      </c>
      <c r="AE109" s="13" t="str">
        <f>IF(
  AND($A109&lt;&gt;"",$N109="○"),
  (
    """"&amp;shortcut設定!$F$7&amp;""""&amp;
    " """&amp;$AF109&amp;""""&amp;
    " """&amp;$C109&amp;""""&amp;
    IF($D109="-"," """""," """&amp;$D109&amp;"""")&amp;
    IF($E109="-"," """""," """&amp;$E109&amp;"""")
  ),
  ""
)</f>
        <v/>
      </c>
      <c r="AF109" s="9" t="str">
        <f>IF(
  AND($A109&lt;&gt;"",$N109="○"),
  shortcut設定!$F$6&amp;"\"&amp;A109&amp;"（"&amp;B109&amp;"）.lnk",
  ""
)</f>
        <v/>
      </c>
      <c r="AG109" s="13" t="str">
        <f t="shared" si="10"/>
        <v/>
      </c>
      <c r="AH109" s="13" t="str">
        <f t="shared" si="11"/>
        <v/>
      </c>
      <c r="AI109" s="13" t="str">
        <f>IF(
  AND($A109&lt;&gt;"",$Q109&lt;&gt;"-",$Q109&lt;&gt;""),
  (
    """"&amp;shortcut設定!$F$7&amp;""""&amp;
    " """&amp;$Q109&amp;".lnk"""&amp;
    " """&amp;$C109&amp;""""&amp;
    IF($D109="-"," """""," """&amp;$D109&amp;"""")&amp;
    IF($E109="-"," """""," """&amp;$E109&amp;"""")
  ),
  ""
)</f>
        <v/>
      </c>
      <c r="AJ109" s="95" t="s">
        <v>183</v>
      </c>
    </row>
    <row r="110" spans="1:36">
      <c r="A110" s="9" t="s">
        <v>675</v>
      </c>
      <c r="B110" s="9" t="s">
        <v>765</v>
      </c>
      <c r="C110" s="9" t="s">
        <v>302</v>
      </c>
      <c r="D110" s="15" t="s">
        <v>40</v>
      </c>
      <c r="E110" s="26" t="s">
        <v>40</v>
      </c>
      <c r="F110" s="15" t="s">
        <v>156</v>
      </c>
      <c r="G110" s="15" t="s">
        <v>156</v>
      </c>
      <c r="H110" s="9" t="s">
        <v>70</v>
      </c>
      <c r="I110" s="15" t="s">
        <v>877</v>
      </c>
      <c r="J110" s="15" t="s">
        <v>66</v>
      </c>
      <c r="K110" s="15" t="s">
        <v>66</v>
      </c>
      <c r="L110" s="97" t="s">
        <v>66</v>
      </c>
      <c r="M110" s="98" t="s">
        <v>578</v>
      </c>
      <c r="N110" s="15" t="s">
        <v>66</v>
      </c>
      <c r="O110" s="26" t="s">
        <v>1323</v>
      </c>
      <c r="P110" s="164" t="s">
        <v>1323</v>
      </c>
      <c r="Q110" s="26" t="s">
        <v>980</v>
      </c>
      <c r="R110" s="9" t="str">
        <f t="shared" si="12"/>
        <v/>
      </c>
      <c r="S110" s="9" t="str">
        <f t="shared" si="13"/>
        <v/>
      </c>
      <c r="T110" s="13" t="str">
        <f ca="1">IF(
  AND($A110&lt;&gt;"",$I110="○"),
  (
    "mkdir """&amp;V110&amp;""" &amp; "
  )&amp;(
    """"&amp;shortcut設定!$F$7&amp;""""&amp;
    " """&amp;V110&amp;"\"&amp;$A110&amp;"（"&amp;$B110&amp;"）.lnk"""&amp;
    " """&amp;$C110&amp;""""&amp;
    IF($D110="-"," """""," """&amp;$D110&amp;"""")&amp;
    IF($E110="-"," """""," """&amp;$E110&amp;"""")
  ),
  ""
)</f>
        <v>mkdir "%USERPROFILE%\AppData\Roaming\Microsoft\Windows\Start Menu\Programs\172_Utility_Other" &amp; "C:\codes\vbs\command\CreateShortcutFile.vbs" "%USERPROFILE%\AppData\Roaming\Microsoft\Windows\Start Menu\Programs\172_Utility_Other\WinShot（スクリーンショット）.lnk" "C:\prg_exe\WinShot\WinShot.exe" "" ""</v>
      </c>
      <c r="U110" s="9" t="str">
        <f ca="1">IFERROR(
  VLOOKUP(
    $H110,
    shortcut設定!$F:$J,
    MATCH(
      "ProgramsIndex",
      shortcut設定!$F$12:$J$12,
      0
    ),
    FALSE
  ),
  ""
)</f>
        <v>172</v>
      </c>
      <c r="V110" s="13" t="str">
        <f ca="1">IF(
  AND($A110&lt;&gt;"",$I110="○"),
  shortcut設定!$F$4&amp;"\"&amp;U110&amp;"_"&amp;H110,
  ""
)</f>
        <v>%USERPROFILE%\AppData\Roaming\Microsoft\Windows\Start Menu\Programs\172_Utility_Other</v>
      </c>
      <c r="W110" s="13" t="str">
        <f>IF(
  AND($A110&lt;&gt;"",$J110&lt;&gt;"-",$J110&lt;&gt;""),
  (
    "mkdir """&amp;shortcut設定!$F$4&amp;"\"&amp;shortcut設定!$F$8&amp;""" &amp; "
  )&amp;(
    """"&amp;shortcut設定!$F$7&amp;""""&amp;
    " """&amp;$X110&amp;""""&amp;
    " """&amp;$C110&amp;""""&amp;
    IF($D110="-"," """""," """&amp;$D110&amp;"""")&amp;
    IF($E110="-"," """""," """&amp;$E110&amp;"""")
  ),
  ""
)</f>
        <v/>
      </c>
      <c r="X110" s="14" t="str">
        <f>IF(
  AND($A110&lt;&gt;"",$J110&lt;&gt;"-",$J110&lt;&gt;""),
  shortcut設定!$F$4&amp;"\"&amp;shortcut設定!$F$8&amp;"\"&amp;$J110&amp;"（"&amp;$B110&amp;"）.lnk",
  ""
)</f>
        <v/>
      </c>
      <c r="Y110" s="13" t="str">
        <f>IF(
  AND($A110&lt;&gt;"",$K110&lt;&gt;"-",$K110&lt;&gt;""),
  (
    "mkdir """&amp;shortcut設定!$F$4&amp;"\"&amp;shortcut設定!$F$9&amp;""" &amp; "
  )&amp;(
    """"&amp;shortcut設定!$F$7&amp;""""&amp;
    " """&amp;$Z110&amp;""""&amp;
    " """&amp;$C110&amp;""""&amp;
    IF($D110="-"," """""," """&amp;$D110&amp;"""")&amp;
    IF($E110="-"," """""," """&amp;$E110&amp;"""")&amp;
    IF($K110="-"," """""," """&amp;$K110&amp;"""")
  ),
  ""
)</f>
        <v/>
      </c>
      <c r="Z110" s="14" t="str">
        <f>IF(
  AND($A110&lt;&gt;"",$K110&lt;&gt;"-",$K110&lt;&gt;""),
  shortcut設定!$F$4&amp;"\"&amp;shortcut設定!$F$9&amp;"\"&amp;$A110&amp;"（"&amp;$B110&amp;"）.lnk",
  ""
)</f>
        <v/>
      </c>
      <c r="AA110" s="13" t="str">
        <f>IF(
  AND($A110&lt;&gt;"",$L110&lt;&gt;"-",$L110&lt;&gt;""),
  (
    """"&amp;shortcut設定!$F$7&amp;""""&amp;
    " """&amp;$AD110&amp;""""&amp;
    " """&amp;$C110&amp;""""&amp;
    IF($D110="-"," """""," """&amp;$D110&amp;"""")&amp;
    IF($E110="-"," """""," """&amp;$E110&amp;"""")
  ),
  ""
)</f>
        <v/>
      </c>
      <c r="AB110" s="9" t="str">
        <f ca="1">IFERROR(
  VLOOKUP(
    $H110,
    shortcut設定!$F:$J,
    MATCH(
      "ProgramsIndex",
      shortcut設定!$F$12:$J$12,
      0
    ),
    FALSE
  ),
  ""
)</f>
        <v>172</v>
      </c>
      <c r="AC110" s="20" t="str">
        <f t="shared" si="9"/>
        <v/>
      </c>
      <c r="AD110" s="13" t="str">
        <f>IF(
  AND($A110&lt;&gt;"",$L110="○"),
  shortcut設定!$F$5&amp;"\"&amp;AB110&amp;"_"&amp;A110&amp;"（"&amp;B110&amp;"）"&amp;AC110&amp;".lnk",
  ""
)</f>
        <v/>
      </c>
      <c r="AE110" s="13" t="str">
        <f>IF(
  AND($A110&lt;&gt;"",$N110="○"),
  (
    """"&amp;shortcut設定!$F$7&amp;""""&amp;
    " """&amp;$AF110&amp;""""&amp;
    " """&amp;$C110&amp;""""&amp;
    IF($D110="-"," """""," """&amp;$D110&amp;"""")&amp;
    IF($E110="-"," """""," """&amp;$E110&amp;"""")
  ),
  ""
)</f>
        <v/>
      </c>
      <c r="AF110" s="9" t="str">
        <f>IF(
  AND($A110&lt;&gt;"",$N110="○"),
  shortcut設定!$F$6&amp;"\"&amp;A110&amp;"（"&amp;B110&amp;"）.lnk",
  ""
)</f>
        <v/>
      </c>
      <c r="AG110" s="13" t="str">
        <f t="shared" si="10"/>
        <v/>
      </c>
      <c r="AH110" s="13" t="str">
        <f t="shared" si="11"/>
        <v/>
      </c>
      <c r="AI110" s="13" t="str">
        <f>IF(
  AND($A110&lt;&gt;"",$Q110&lt;&gt;"-",$Q110&lt;&gt;""),
  (
    """"&amp;shortcut設定!$F$7&amp;""""&amp;
    " """&amp;$Q110&amp;".lnk"""&amp;
    " """&amp;$C110&amp;""""&amp;
    IF($D110="-"," """""," """&amp;$D110&amp;"""")&amp;
    IF($E110="-"," """""," """&amp;$E110&amp;"""")
  ),
  ""
)</f>
        <v/>
      </c>
      <c r="AJ110" s="95" t="s">
        <v>183</v>
      </c>
    </row>
    <row r="111" spans="1:36">
      <c r="A111" s="9" t="s">
        <v>676</v>
      </c>
      <c r="B111" s="9" t="s">
        <v>816</v>
      </c>
      <c r="C111" s="9" t="s">
        <v>303</v>
      </c>
      <c r="D111" s="15" t="s">
        <v>40</v>
      </c>
      <c r="E111" s="26" t="s">
        <v>40</v>
      </c>
      <c r="F111" s="15" t="s">
        <v>175</v>
      </c>
      <c r="G111" s="15" t="s">
        <v>156</v>
      </c>
      <c r="H111" s="9" t="s">
        <v>70</v>
      </c>
      <c r="I111" s="15" t="s">
        <v>877</v>
      </c>
      <c r="J111" s="15" t="s">
        <v>66</v>
      </c>
      <c r="K111" s="15" t="s">
        <v>66</v>
      </c>
      <c r="L111" s="97" t="s">
        <v>66</v>
      </c>
      <c r="M111" s="98" t="s">
        <v>578</v>
      </c>
      <c r="N111" s="15" t="s">
        <v>66</v>
      </c>
      <c r="O111" s="26" t="s">
        <v>1323</v>
      </c>
      <c r="P111" s="164" t="s">
        <v>1323</v>
      </c>
      <c r="Q111" s="26" t="s">
        <v>980</v>
      </c>
      <c r="R111" s="9" t="str">
        <f t="shared" si="12"/>
        <v/>
      </c>
      <c r="S111" s="9" t="str">
        <f t="shared" si="13"/>
        <v/>
      </c>
      <c r="T111" s="13" t="str">
        <f ca="1">IF(
  AND($A111&lt;&gt;"",$I111="○"),
  (
    "mkdir """&amp;V111&amp;""" &amp; "
  )&amp;(
    """"&amp;shortcut設定!$F$7&amp;""""&amp;
    " """&amp;V111&amp;"\"&amp;$A111&amp;"（"&amp;$B111&amp;"）.lnk"""&amp;
    " """&amp;$C111&amp;""""&amp;
    IF($D111="-"," """""," """&amp;$D111&amp;"""")&amp;
    IF($E111="-"," """""," """&amp;$E111&amp;"""")
  ),
  ""
)</f>
        <v>mkdir "%USERPROFILE%\AppData\Roaming\Microsoft\Windows\Start Menu\Programs\172_Utility_Other" &amp; "C:\codes\vbs\command\CreateShortcutFile.vbs" "%USERPROFILE%\AppData\Roaming\Microsoft\Windows\Start Menu\Programs\172_Utility_Other\WinSplitRevolution（ウィンドウ配置）.lnk" "C:\prg_exe\WinSplitRevolution\WinSplit.exe" "" ""</v>
      </c>
      <c r="U111" s="9" t="str">
        <f ca="1">IFERROR(
  VLOOKUP(
    $H111,
    shortcut設定!$F:$J,
    MATCH(
      "ProgramsIndex",
      shortcut設定!$F$12:$J$12,
      0
    ),
    FALSE
  ),
  ""
)</f>
        <v>172</v>
      </c>
      <c r="V111" s="13" t="str">
        <f ca="1">IF(
  AND($A111&lt;&gt;"",$I111="○"),
  shortcut設定!$F$4&amp;"\"&amp;U111&amp;"_"&amp;H111,
  ""
)</f>
        <v>%USERPROFILE%\AppData\Roaming\Microsoft\Windows\Start Menu\Programs\172_Utility_Other</v>
      </c>
      <c r="W111" s="13" t="str">
        <f>IF(
  AND($A111&lt;&gt;"",$J111&lt;&gt;"-",$J111&lt;&gt;""),
  (
    "mkdir """&amp;shortcut設定!$F$4&amp;"\"&amp;shortcut設定!$F$8&amp;""" &amp; "
  )&amp;(
    """"&amp;shortcut設定!$F$7&amp;""""&amp;
    " """&amp;$X111&amp;""""&amp;
    " """&amp;$C111&amp;""""&amp;
    IF($D111="-"," """""," """&amp;$D111&amp;"""")&amp;
    IF($E111="-"," """""," """&amp;$E111&amp;"""")
  ),
  ""
)</f>
        <v/>
      </c>
      <c r="X111" s="14" t="str">
        <f>IF(
  AND($A111&lt;&gt;"",$J111&lt;&gt;"-",$J111&lt;&gt;""),
  shortcut設定!$F$4&amp;"\"&amp;shortcut設定!$F$8&amp;"\"&amp;$J111&amp;"（"&amp;$B111&amp;"）.lnk",
  ""
)</f>
        <v/>
      </c>
      <c r="Y111" s="13" t="str">
        <f>IF(
  AND($A111&lt;&gt;"",$K111&lt;&gt;"-",$K111&lt;&gt;""),
  (
    "mkdir """&amp;shortcut設定!$F$4&amp;"\"&amp;shortcut設定!$F$9&amp;""" &amp; "
  )&amp;(
    """"&amp;shortcut設定!$F$7&amp;""""&amp;
    " """&amp;$Z111&amp;""""&amp;
    " """&amp;$C111&amp;""""&amp;
    IF($D111="-"," """""," """&amp;$D111&amp;"""")&amp;
    IF($E111="-"," """""," """&amp;$E111&amp;"""")&amp;
    IF($K111="-"," """""," """&amp;$K111&amp;"""")
  ),
  ""
)</f>
        <v/>
      </c>
      <c r="Z111" s="14" t="str">
        <f>IF(
  AND($A111&lt;&gt;"",$K111&lt;&gt;"-",$K111&lt;&gt;""),
  shortcut設定!$F$4&amp;"\"&amp;shortcut設定!$F$9&amp;"\"&amp;$A111&amp;"（"&amp;$B111&amp;"）.lnk",
  ""
)</f>
        <v/>
      </c>
      <c r="AA111" s="13" t="str">
        <f>IF(
  AND($A111&lt;&gt;"",$L111&lt;&gt;"-",$L111&lt;&gt;""),
  (
    """"&amp;shortcut設定!$F$7&amp;""""&amp;
    " """&amp;$AD111&amp;""""&amp;
    " """&amp;$C111&amp;""""&amp;
    IF($D111="-"," """""," """&amp;$D111&amp;"""")&amp;
    IF($E111="-"," """""," """&amp;$E111&amp;"""")
  ),
  ""
)</f>
        <v/>
      </c>
      <c r="AB111" s="9" t="str">
        <f ca="1">IFERROR(
  VLOOKUP(
    $H111,
    shortcut設定!$F:$J,
    MATCH(
      "ProgramsIndex",
      shortcut設定!$F$12:$J$12,
      0
    ),
    FALSE
  ),
  ""
)</f>
        <v>172</v>
      </c>
      <c r="AC111" s="20" t="str">
        <f t="shared" si="9"/>
        <v/>
      </c>
      <c r="AD111" s="13" t="str">
        <f>IF(
  AND($A111&lt;&gt;"",$L111="○"),
  shortcut設定!$F$5&amp;"\"&amp;AB111&amp;"_"&amp;A111&amp;"（"&amp;B111&amp;"）"&amp;AC111&amp;".lnk",
  ""
)</f>
        <v/>
      </c>
      <c r="AE111" s="13" t="str">
        <f>IF(
  AND($A111&lt;&gt;"",$N111="○"),
  (
    """"&amp;shortcut設定!$F$7&amp;""""&amp;
    " """&amp;$AF111&amp;""""&amp;
    " """&amp;$C111&amp;""""&amp;
    IF($D111="-"," """""," """&amp;$D111&amp;"""")&amp;
    IF($E111="-"," """""," """&amp;$E111&amp;"""")
  ),
  ""
)</f>
        <v/>
      </c>
      <c r="AF111" s="9" t="str">
        <f>IF(
  AND($A111&lt;&gt;"",$N111="○"),
  shortcut設定!$F$6&amp;"\"&amp;A111&amp;"（"&amp;B111&amp;"）.lnk",
  ""
)</f>
        <v/>
      </c>
      <c r="AG111" s="13" t="str">
        <f t="shared" si="10"/>
        <v/>
      </c>
      <c r="AH111" s="13" t="str">
        <f t="shared" si="11"/>
        <v/>
      </c>
      <c r="AI111" s="13" t="str">
        <f>IF(
  AND($A111&lt;&gt;"",$Q111&lt;&gt;"-",$Q111&lt;&gt;""),
  (
    """"&amp;shortcut設定!$F$7&amp;""""&amp;
    " """&amp;$Q111&amp;".lnk"""&amp;
    " """&amp;$C111&amp;""""&amp;
    IF($D111="-"," """""," """&amp;$D111&amp;"""")&amp;
    IF($E111="-"," """""," """&amp;$E111&amp;"""")
  ),
  ""
)</f>
        <v/>
      </c>
      <c r="AJ111" s="95" t="s">
        <v>183</v>
      </c>
    </row>
    <row r="112" spans="1:36">
      <c r="A112" s="9" t="s">
        <v>677</v>
      </c>
      <c r="B112" s="9" t="s">
        <v>744</v>
      </c>
      <c r="C112" s="9" t="s">
        <v>304</v>
      </c>
      <c r="D112" s="15" t="s">
        <v>40</v>
      </c>
      <c r="E112" s="26" t="s">
        <v>40</v>
      </c>
      <c r="F112" s="15" t="s">
        <v>156</v>
      </c>
      <c r="G112" s="15" t="s">
        <v>156</v>
      </c>
      <c r="H112" s="9" t="s">
        <v>67</v>
      </c>
      <c r="I112" s="15" t="s">
        <v>877</v>
      </c>
      <c r="J112" s="15" t="s">
        <v>66</v>
      </c>
      <c r="K112" s="15" t="s">
        <v>66</v>
      </c>
      <c r="L112" s="97" t="s">
        <v>66</v>
      </c>
      <c r="M112" s="98" t="s">
        <v>578</v>
      </c>
      <c r="N112" s="15" t="s">
        <v>66</v>
      </c>
      <c r="O112" s="26" t="s">
        <v>1323</v>
      </c>
      <c r="P112" s="164" t="s">
        <v>1323</v>
      </c>
      <c r="Q112" s="26" t="s">
        <v>980</v>
      </c>
      <c r="R112" s="9" t="str">
        <f t="shared" si="12"/>
        <v/>
      </c>
      <c r="S112" s="9" t="str">
        <f t="shared" si="13"/>
        <v/>
      </c>
      <c r="T112" s="13" t="str">
        <f ca="1">IF(
  AND($A112&lt;&gt;"",$I112="○"),
  (
    "mkdir """&amp;V112&amp;""" &amp; "
  )&amp;(
    """"&amp;shortcut設定!$F$7&amp;""""&amp;
    " """&amp;V112&amp;"\"&amp;$A112&amp;"（"&amp;$B112&amp;"）.lnk"""&amp;
    " """&amp;$C112&amp;""""&amp;
    IF($D112="-"," """""," """&amp;$D112&amp;"""")&amp;
    IF($E112="-"," """""," """&amp;$E112&amp;"""")
  ),
  ""
)</f>
        <v>mkdir "%USERPROFILE%\AppData\Roaming\Microsoft\Windows\Start Menu\Programs\122_Doc_View" &amp; "C:\codes\vbs\command\CreateShortcutFile.vbs" "%USERPROFILE%\AppData\Roaming\Microsoft\Windows\Start Menu\Programs\122_Doc_View\X-Finder（ファイラー）.lnk" "C:\prg_exe\X-Finder\XF.exe" "" ""</v>
      </c>
      <c r="U112" s="9" t="str">
        <f ca="1">IFERROR(
  VLOOKUP(
    $H112,
    shortcut設定!$F:$J,
    MATCH(
      "ProgramsIndex",
      shortcut設定!$F$12:$J$12,
      0
    ),
    FALSE
  ),
  ""
)</f>
        <v>122</v>
      </c>
      <c r="V112" s="13" t="str">
        <f ca="1">IF(
  AND($A112&lt;&gt;"",$I112="○"),
  shortcut設定!$F$4&amp;"\"&amp;U112&amp;"_"&amp;H112,
  ""
)</f>
        <v>%USERPROFILE%\AppData\Roaming\Microsoft\Windows\Start Menu\Programs\122_Doc_View</v>
      </c>
      <c r="W112" s="13" t="str">
        <f>IF(
  AND($A112&lt;&gt;"",$J112&lt;&gt;"-",$J112&lt;&gt;""),
  (
    "mkdir """&amp;shortcut設定!$F$4&amp;"\"&amp;shortcut設定!$F$8&amp;""" &amp; "
  )&amp;(
    """"&amp;shortcut設定!$F$7&amp;""""&amp;
    " """&amp;$X112&amp;""""&amp;
    " """&amp;$C112&amp;""""&amp;
    IF($D112="-"," """""," """&amp;$D112&amp;"""")&amp;
    IF($E112="-"," """""," """&amp;$E112&amp;"""")
  ),
  ""
)</f>
        <v/>
      </c>
      <c r="X112" s="14" t="str">
        <f>IF(
  AND($A112&lt;&gt;"",$J112&lt;&gt;"-",$J112&lt;&gt;""),
  shortcut設定!$F$4&amp;"\"&amp;shortcut設定!$F$8&amp;"\"&amp;$J112&amp;"（"&amp;$B112&amp;"）.lnk",
  ""
)</f>
        <v/>
      </c>
      <c r="Y112" s="13" t="str">
        <f>IF(
  AND($A112&lt;&gt;"",$K112&lt;&gt;"-",$K112&lt;&gt;""),
  (
    "mkdir """&amp;shortcut設定!$F$4&amp;"\"&amp;shortcut設定!$F$9&amp;""" &amp; "
  )&amp;(
    """"&amp;shortcut設定!$F$7&amp;""""&amp;
    " """&amp;$Z112&amp;""""&amp;
    " """&amp;$C112&amp;""""&amp;
    IF($D112="-"," """""," """&amp;$D112&amp;"""")&amp;
    IF($E112="-"," """""," """&amp;$E112&amp;"""")&amp;
    IF($K112="-"," """""," """&amp;$K112&amp;"""")
  ),
  ""
)</f>
        <v/>
      </c>
      <c r="Z112" s="14" t="str">
        <f>IF(
  AND($A112&lt;&gt;"",$K112&lt;&gt;"-",$K112&lt;&gt;""),
  shortcut設定!$F$4&amp;"\"&amp;shortcut設定!$F$9&amp;"\"&amp;$A112&amp;"（"&amp;$B112&amp;"）.lnk",
  ""
)</f>
        <v/>
      </c>
      <c r="AA112" s="13" t="str">
        <f>IF(
  AND($A112&lt;&gt;"",$L112&lt;&gt;"-",$L112&lt;&gt;""),
  (
    """"&amp;shortcut設定!$F$7&amp;""""&amp;
    " """&amp;$AD112&amp;""""&amp;
    " """&amp;$C112&amp;""""&amp;
    IF($D112="-"," """""," """&amp;$D112&amp;"""")&amp;
    IF($E112="-"," """""," """&amp;$E112&amp;"""")
  ),
  ""
)</f>
        <v/>
      </c>
      <c r="AB112" s="9" t="str">
        <f ca="1">IFERROR(
  VLOOKUP(
    $H112,
    shortcut設定!$F:$J,
    MATCH(
      "ProgramsIndex",
      shortcut設定!$F$12:$J$12,
      0
    ),
    FALSE
  ),
  ""
)</f>
        <v>122</v>
      </c>
      <c r="AC112" s="20" t="str">
        <f t="shared" si="9"/>
        <v/>
      </c>
      <c r="AD112" s="13" t="str">
        <f>IF(
  AND($A112&lt;&gt;"",$L112="○"),
  shortcut設定!$F$5&amp;"\"&amp;AB112&amp;"_"&amp;A112&amp;"（"&amp;B112&amp;"）"&amp;AC112&amp;".lnk",
  ""
)</f>
        <v/>
      </c>
      <c r="AE112" s="13" t="str">
        <f>IF(
  AND($A112&lt;&gt;"",$N112="○"),
  (
    """"&amp;shortcut設定!$F$7&amp;""""&amp;
    " """&amp;$AF112&amp;""""&amp;
    " """&amp;$C112&amp;""""&amp;
    IF($D112="-"," """""," """&amp;$D112&amp;"""")&amp;
    IF($E112="-"," """""," """&amp;$E112&amp;"""")
  ),
  ""
)</f>
        <v/>
      </c>
      <c r="AF112" s="9" t="str">
        <f>IF(
  AND($A112&lt;&gt;"",$N112="○"),
  shortcut設定!$F$6&amp;"\"&amp;A112&amp;"（"&amp;B112&amp;"）.lnk",
  ""
)</f>
        <v/>
      </c>
      <c r="AG112" s="13" t="str">
        <f t="shared" si="10"/>
        <v/>
      </c>
      <c r="AH112" s="13" t="str">
        <f t="shared" si="11"/>
        <v/>
      </c>
      <c r="AI112" s="13" t="str">
        <f>IF(
  AND($A112&lt;&gt;"",$Q112&lt;&gt;"-",$Q112&lt;&gt;""),
  (
    """"&amp;shortcut設定!$F$7&amp;""""&amp;
    " """&amp;$Q112&amp;".lnk"""&amp;
    " """&amp;$C112&amp;""""&amp;
    IF($D112="-"," """""," """&amp;$D112&amp;"""")&amp;
    IF($E112="-"," """""," """&amp;$E112&amp;"""")
  ),
  ""
)</f>
        <v/>
      </c>
      <c r="AJ112" s="95" t="s">
        <v>183</v>
      </c>
    </row>
    <row r="113" spans="1:36">
      <c r="A113" s="9" t="s">
        <v>678</v>
      </c>
      <c r="B113" s="9" t="s">
        <v>817</v>
      </c>
      <c r="C113" s="9" t="s">
        <v>305</v>
      </c>
      <c r="D113" s="15" t="s">
        <v>40</v>
      </c>
      <c r="E113" s="26" t="s">
        <v>40</v>
      </c>
      <c r="F113" s="15" t="s">
        <v>175</v>
      </c>
      <c r="G113" s="15" t="s">
        <v>156</v>
      </c>
      <c r="H113" s="9" t="s">
        <v>87</v>
      </c>
      <c r="I113" s="15" t="s">
        <v>877</v>
      </c>
      <c r="J113" s="15" t="s">
        <v>66</v>
      </c>
      <c r="K113" s="15" t="s">
        <v>66</v>
      </c>
      <c r="L113" s="97" t="s">
        <v>66</v>
      </c>
      <c r="M113" s="98" t="s">
        <v>578</v>
      </c>
      <c r="N113" s="15" t="s">
        <v>66</v>
      </c>
      <c r="O113" s="26" t="s">
        <v>1323</v>
      </c>
      <c r="P113" s="164" t="s">
        <v>1323</v>
      </c>
      <c r="Q113" s="26" t="s">
        <v>980</v>
      </c>
      <c r="R113" s="9" t="str">
        <f t="shared" si="12"/>
        <v/>
      </c>
      <c r="S113" s="9" t="str">
        <f t="shared" si="13"/>
        <v/>
      </c>
      <c r="T113" s="13" t="str">
        <f ca="1">IF(
  AND($A113&lt;&gt;"",$I113="○"),
  (
    "mkdir """&amp;V113&amp;""" &amp; "
  )&amp;(
    """"&amp;shortcut設定!$F$7&amp;""""&amp;
    " """&amp;V113&amp;"\"&amp;$A113&amp;"（"&amp;$B113&amp;"）.lnk"""&amp;
    " """&amp;$C113&amp;""""&amp;
    IF($D113="-"," """""," """&amp;$D113&amp;"""")&amp;
    IF($E113="-"," """""," """&amp;$E113&amp;"""")
  ),
  ""
)</f>
        <v>mkdir "%USERPROFILE%\AppData\Roaming\Microsoft\Windows\Start Menu\Programs\162_Network_Local" &amp; "C:\codes\vbs\command\CreateShortcutFile.vbs" "%USERPROFILE%\AppData\Roaming\Microsoft\Windows\Start Menu\Programs\162_Network_Local\RealVNC-Viewer（RDP-Mac）.lnk" "C:\prg_exe\RealVNC-Viewer\RealVNC-Viewer.exe" "" ""</v>
      </c>
      <c r="U113" s="9" t="str">
        <f ca="1">IFERROR(
  VLOOKUP(
    $H113,
    shortcut設定!$F:$J,
    MATCH(
      "ProgramsIndex",
      shortcut設定!$F$12:$J$12,
      0
    ),
    FALSE
  ),
  ""
)</f>
        <v>162</v>
      </c>
      <c r="V113" s="13" t="str">
        <f ca="1">IF(
  AND($A113&lt;&gt;"",$I113="○"),
  shortcut設定!$F$4&amp;"\"&amp;U113&amp;"_"&amp;H113,
  ""
)</f>
        <v>%USERPROFILE%\AppData\Roaming\Microsoft\Windows\Start Menu\Programs\162_Network_Local</v>
      </c>
      <c r="W113" s="13" t="str">
        <f>IF(
  AND($A113&lt;&gt;"",$J113&lt;&gt;"-",$J113&lt;&gt;""),
  (
    "mkdir """&amp;shortcut設定!$F$4&amp;"\"&amp;shortcut設定!$F$8&amp;""" &amp; "
  )&amp;(
    """"&amp;shortcut設定!$F$7&amp;""""&amp;
    " """&amp;$X113&amp;""""&amp;
    " """&amp;$C113&amp;""""&amp;
    IF($D113="-"," """""," """&amp;$D113&amp;"""")&amp;
    IF($E113="-"," """""," """&amp;$E113&amp;"""")
  ),
  ""
)</f>
        <v/>
      </c>
      <c r="X113" s="14" t="str">
        <f>IF(
  AND($A113&lt;&gt;"",$J113&lt;&gt;"-",$J113&lt;&gt;""),
  shortcut設定!$F$4&amp;"\"&amp;shortcut設定!$F$8&amp;"\"&amp;$J113&amp;"（"&amp;$B113&amp;"）.lnk",
  ""
)</f>
        <v/>
      </c>
      <c r="Y113" s="13" t="str">
        <f>IF(
  AND($A113&lt;&gt;"",$K113&lt;&gt;"-",$K113&lt;&gt;""),
  (
    "mkdir """&amp;shortcut設定!$F$4&amp;"\"&amp;shortcut設定!$F$9&amp;""" &amp; "
  )&amp;(
    """"&amp;shortcut設定!$F$7&amp;""""&amp;
    " """&amp;$Z113&amp;""""&amp;
    " """&amp;$C113&amp;""""&amp;
    IF($D113="-"," """""," """&amp;$D113&amp;"""")&amp;
    IF($E113="-"," """""," """&amp;$E113&amp;"""")&amp;
    IF($K113="-"," """""," """&amp;$K113&amp;"""")
  ),
  ""
)</f>
        <v/>
      </c>
      <c r="Z113" s="14" t="str">
        <f>IF(
  AND($A113&lt;&gt;"",$K113&lt;&gt;"-",$K113&lt;&gt;""),
  shortcut設定!$F$4&amp;"\"&amp;shortcut設定!$F$9&amp;"\"&amp;$A113&amp;"（"&amp;$B113&amp;"）.lnk",
  ""
)</f>
        <v/>
      </c>
      <c r="AA113" s="13" t="str">
        <f>IF(
  AND($A113&lt;&gt;"",$L113&lt;&gt;"-",$L113&lt;&gt;""),
  (
    """"&amp;shortcut設定!$F$7&amp;""""&amp;
    " """&amp;$AD113&amp;""""&amp;
    " """&amp;$C113&amp;""""&amp;
    IF($D113="-"," """""," """&amp;$D113&amp;"""")&amp;
    IF($E113="-"," """""," """&amp;$E113&amp;"""")
  ),
  ""
)</f>
        <v/>
      </c>
      <c r="AB113" s="9" t="str">
        <f ca="1">IFERROR(
  VLOOKUP(
    $H113,
    shortcut設定!$F:$J,
    MATCH(
      "ProgramsIndex",
      shortcut設定!$F$12:$J$12,
      0
    ),
    FALSE
  ),
  ""
)</f>
        <v>162</v>
      </c>
      <c r="AC113" s="20" t="str">
        <f t="shared" si="9"/>
        <v/>
      </c>
      <c r="AD113" s="13" t="str">
        <f>IF(
  AND($A113&lt;&gt;"",$L113="○"),
  shortcut設定!$F$5&amp;"\"&amp;AB113&amp;"_"&amp;A113&amp;"（"&amp;B113&amp;"）"&amp;AC113&amp;".lnk",
  ""
)</f>
        <v/>
      </c>
      <c r="AE113" s="13" t="str">
        <f>IF(
  AND($A113&lt;&gt;"",$N113="○"),
  (
    """"&amp;shortcut設定!$F$7&amp;""""&amp;
    " """&amp;$AF113&amp;""""&amp;
    " """&amp;$C113&amp;""""&amp;
    IF($D113="-"," """""," """&amp;$D113&amp;"""")&amp;
    IF($E113="-"," """""," """&amp;$E113&amp;"""")
  ),
  ""
)</f>
        <v/>
      </c>
      <c r="AF113" s="9" t="str">
        <f>IF(
  AND($A113&lt;&gt;"",$N113="○"),
  shortcut設定!$F$6&amp;"\"&amp;A113&amp;"（"&amp;B113&amp;"）.lnk",
  ""
)</f>
        <v/>
      </c>
      <c r="AG113" s="13" t="str">
        <f t="shared" si="10"/>
        <v/>
      </c>
      <c r="AH113" s="13" t="str">
        <f t="shared" si="11"/>
        <v/>
      </c>
      <c r="AI113" s="13" t="str">
        <f>IF(
  AND($A113&lt;&gt;"",$Q113&lt;&gt;"-",$Q113&lt;&gt;""),
  (
    """"&amp;shortcut設定!$F$7&amp;""""&amp;
    " """&amp;$Q113&amp;".lnk"""&amp;
    " """&amp;$C113&amp;""""&amp;
    IF($D113="-"," """""," """&amp;$D113&amp;"""")&amp;
    IF($E113="-"," """""," """&amp;$E113&amp;"""")
  ),
  ""
)</f>
        <v/>
      </c>
      <c r="AJ113" s="95" t="s">
        <v>183</v>
      </c>
    </row>
    <row r="114" spans="1:36">
      <c r="A114" s="9" t="s">
        <v>679</v>
      </c>
      <c r="B114" s="9" t="s">
        <v>818</v>
      </c>
      <c r="C114" s="9" t="s">
        <v>306</v>
      </c>
      <c r="D114" s="15" t="s">
        <v>40</v>
      </c>
      <c r="E114" s="26" t="s">
        <v>40</v>
      </c>
      <c r="F114" s="15" t="s">
        <v>175</v>
      </c>
      <c r="G114" s="15" t="s">
        <v>156</v>
      </c>
      <c r="H114" s="9" t="s">
        <v>70</v>
      </c>
      <c r="I114" s="15" t="s">
        <v>877</v>
      </c>
      <c r="J114" s="15" t="s">
        <v>66</v>
      </c>
      <c r="K114" s="15" t="s">
        <v>66</v>
      </c>
      <c r="L114" s="97" t="s">
        <v>66</v>
      </c>
      <c r="M114" s="98" t="s">
        <v>578</v>
      </c>
      <c r="N114" s="15" t="s">
        <v>66</v>
      </c>
      <c r="O114" s="26" t="s">
        <v>1323</v>
      </c>
      <c r="P114" s="164" t="s">
        <v>1323</v>
      </c>
      <c r="Q114" s="26" t="s">
        <v>980</v>
      </c>
      <c r="R114" s="9" t="str">
        <f t="shared" si="12"/>
        <v/>
      </c>
      <c r="S114" s="9" t="str">
        <f t="shared" si="13"/>
        <v/>
      </c>
      <c r="T114" s="13" t="str">
        <f ca="1">IF(
  AND($A114&lt;&gt;"",$I114="○"),
  (
    "mkdir """&amp;V114&amp;""" &amp; "
  )&amp;(
    """"&amp;shortcut設定!$F$7&amp;""""&amp;
    " """&amp;V114&amp;"\"&amp;$A114&amp;"（"&amp;$B114&amp;"）.lnk"""&amp;
    " """&amp;$C114&amp;""""&amp;
    IF($D114="-"," """""," """&amp;$D114&amp;"""")&amp;
    IF($E114="-"," """""," """&amp;$E114&amp;"""")
  ),
  ""
)</f>
        <v>mkdir "%USERPROFILE%\AppData\Roaming\Microsoft\Windows\Start Menu\Programs\172_Utility_Other" &amp; "C:\codes\vbs\command\CreateShortcutFile.vbs" "%USERPROFILE%\AppData\Roaming\Microsoft\Windows\Start Menu\Programs\172_Utility_Other\ClickStamper（電子印作成）.lnk" "C:\prg_exe\ClickStamper\ClickStamper.exe" "" ""</v>
      </c>
      <c r="U114" s="9" t="str">
        <f ca="1">IFERROR(
  VLOOKUP(
    $H114,
    shortcut設定!$F:$J,
    MATCH(
      "ProgramsIndex",
      shortcut設定!$F$12:$J$12,
      0
    ),
    FALSE
  ),
  ""
)</f>
        <v>172</v>
      </c>
      <c r="V114" s="13" t="str">
        <f ca="1">IF(
  AND($A114&lt;&gt;"",$I114="○"),
  shortcut設定!$F$4&amp;"\"&amp;U114&amp;"_"&amp;H114,
  ""
)</f>
        <v>%USERPROFILE%\AppData\Roaming\Microsoft\Windows\Start Menu\Programs\172_Utility_Other</v>
      </c>
      <c r="W114" s="13" t="str">
        <f>IF(
  AND($A114&lt;&gt;"",$J114&lt;&gt;"-",$J114&lt;&gt;""),
  (
    "mkdir """&amp;shortcut設定!$F$4&amp;"\"&amp;shortcut設定!$F$8&amp;""" &amp; "
  )&amp;(
    """"&amp;shortcut設定!$F$7&amp;""""&amp;
    " """&amp;$X114&amp;""""&amp;
    " """&amp;$C114&amp;""""&amp;
    IF($D114="-"," """""," """&amp;$D114&amp;"""")&amp;
    IF($E114="-"," """""," """&amp;$E114&amp;"""")
  ),
  ""
)</f>
        <v/>
      </c>
      <c r="X114" s="14" t="str">
        <f>IF(
  AND($A114&lt;&gt;"",$J114&lt;&gt;"-",$J114&lt;&gt;""),
  shortcut設定!$F$4&amp;"\"&amp;shortcut設定!$F$8&amp;"\"&amp;$J114&amp;"（"&amp;$B114&amp;"）.lnk",
  ""
)</f>
        <v/>
      </c>
      <c r="Y114" s="13" t="str">
        <f>IF(
  AND($A114&lt;&gt;"",$K114&lt;&gt;"-",$K114&lt;&gt;""),
  (
    "mkdir """&amp;shortcut設定!$F$4&amp;"\"&amp;shortcut設定!$F$9&amp;""" &amp; "
  )&amp;(
    """"&amp;shortcut設定!$F$7&amp;""""&amp;
    " """&amp;$Z114&amp;""""&amp;
    " """&amp;$C114&amp;""""&amp;
    IF($D114="-"," """""," """&amp;$D114&amp;"""")&amp;
    IF($E114="-"," """""," """&amp;$E114&amp;"""")&amp;
    IF($K114="-"," """""," """&amp;$K114&amp;"""")
  ),
  ""
)</f>
        <v/>
      </c>
      <c r="Z114" s="14" t="str">
        <f>IF(
  AND($A114&lt;&gt;"",$K114&lt;&gt;"-",$K114&lt;&gt;""),
  shortcut設定!$F$4&amp;"\"&amp;shortcut設定!$F$9&amp;"\"&amp;$A114&amp;"（"&amp;$B114&amp;"）.lnk",
  ""
)</f>
        <v/>
      </c>
      <c r="AA114" s="13" t="str">
        <f>IF(
  AND($A114&lt;&gt;"",$L114&lt;&gt;"-",$L114&lt;&gt;""),
  (
    """"&amp;shortcut設定!$F$7&amp;""""&amp;
    " """&amp;$AD114&amp;""""&amp;
    " """&amp;$C114&amp;""""&amp;
    IF($D114="-"," """""," """&amp;$D114&amp;"""")&amp;
    IF($E114="-"," """""," """&amp;$E114&amp;"""")
  ),
  ""
)</f>
        <v/>
      </c>
      <c r="AB114" s="9" t="str">
        <f ca="1">IFERROR(
  VLOOKUP(
    $H114,
    shortcut設定!$F:$J,
    MATCH(
      "ProgramsIndex",
      shortcut設定!$F$12:$J$12,
      0
    ),
    FALSE
  ),
  ""
)</f>
        <v>172</v>
      </c>
      <c r="AC114" s="20" t="str">
        <f t="shared" si="9"/>
        <v/>
      </c>
      <c r="AD114" s="13" t="str">
        <f>IF(
  AND($A114&lt;&gt;"",$L114="○"),
  shortcut設定!$F$5&amp;"\"&amp;AB114&amp;"_"&amp;A114&amp;"（"&amp;B114&amp;"）"&amp;AC114&amp;".lnk",
  ""
)</f>
        <v/>
      </c>
      <c r="AE114" s="13" t="str">
        <f>IF(
  AND($A114&lt;&gt;"",$N114="○"),
  (
    """"&amp;shortcut設定!$F$7&amp;""""&amp;
    " """&amp;$AF114&amp;""""&amp;
    " """&amp;$C114&amp;""""&amp;
    IF($D114="-"," """""," """&amp;$D114&amp;"""")&amp;
    IF($E114="-"," """""," """&amp;$E114&amp;"""")
  ),
  ""
)</f>
        <v/>
      </c>
      <c r="AF114" s="9" t="str">
        <f>IF(
  AND($A114&lt;&gt;"",$N114="○"),
  shortcut設定!$F$6&amp;"\"&amp;A114&amp;"（"&amp;B114&amp;"）.lnk",
  ""
)</f>
        <v/>
      </c>
      <c r="AG114" s="13" t="str">
        <f t="shared" si="10"/>
        <v/>
      </c>
      <c r="AH114" s="13" t="str">
        <f t="shared" si="11"/>
        <v/>
      </c>
      <c r="AI114" s="13" t="str">
        <f>IF(
  AND($A114&lt;&gt;"",$Q114&lt;&gt;"-",$Q114&lt;&gt;""),
  (
    """"&amp;shortcut設定!$F$7&amp;""""&amp;
    " """&amp;$Q114&amp;".lnk"""&amp;
    " """&amp;$C114&amp;""""&amp;
    IF($D114="-"," """""," """&amp;$D114&amp;"""")&amp;
    IF($E114="-"," """""," """&amp;$E114&amp;"""")
  ),
  ""
)</f>
        <v/>
      </c>
      <c r="AJ114" s="95" t="s">
        <v>183</v>
      </c>
    </row>
    <row r="115" spans="1:36">
      <c r="A115" s="9" t="s">
        <v>1184</v>
      </c>
      <c r="B115" s="9" t="s">
        <v>1182</v>
      </c>
      <c r="C115" s="9" t="s">
        <v>1181</v>
      </c>
      <c r="D115" s="15" t="s">
        <v>979</v>
      </c>
      <c r="E115" s="26" t="s">
        <v>40</v>
      </c>
      <c r="F115" s="15" t="s">
        <v>0</v>
      </c>
      <c r="G115" s="15" t="s">
        <v>0</v>
      </c>
      <c r="H115" s="9" t="s">
        <v>87</v>
      </c>
      <c r="I115" s="15" t="s">
        <v>0</v>
      </c>
      <c r="J115" s="15" t="s">
        <v>1183</v>
      </c>
      <c r="K115" s="15" t="s">
        <v>1183</v>
      </c>
      <c r="L115" s="97" t="s">
        <v>1183</v>
      </c>
      <c r="M115" s="98" t="s">
        <v>1183</v>
      </c>
      <c r="N115" s="15" t="s">
        <v>1183</v>
      </c>
      <c r="O115" s="26" t="s">
        <v>1323</v>
      </c>
      <c r="P115" s="164" t="s">
        <v>1323</v>
      </c>
      <c r="Q115" s="26" t="s">
        <v>1183</v>
      </c>
      <c r="R115" s="9" t="str">
        <f t="shared" si="12"/>
        <v/>
      </c>
      <c r="S115" s="9" t="str">
        <f t="shared" si="13"/>
        <v/>
      </c>
      <c r="T115" s="13" t="str">
        <f ca="1">IF(
  AND($A115&lt;&gt;"",$I115="○"),
  (
    "mkdir """&amp;V115&amp;""" &amp; "
  )&amp;(
    """"&amp;shortcut設定!$F$7&amp;""""&amp;
    " """&amp;V115&amp;"\"&amp;$A115&amp;"（"&amp;$B115&amp;"）.lnk"""&amp;
    " """&amp;$C115&amp;""""&amp;
    IF($D115="-"," """""," """&amp;$D115&amp;"""")&amp;
    IF($E115="-"," """""," """&amp;$E115&amp;"""")
  ),
  ""
)</f>
        <v>mkdir "%USERPROFILE%\AppData\Roaming\Microsoft\Windows\Start Menu\Programs\162_Network_Local" &amp; "C:\codes\vbs\command\CreateShortcutFile.vbs" "%USERPROFILE%\AppData\Roaming\Microsoft\Windows\Start Menu\Programs\162_Network_Local\WindowsTerminal（ターミナルソフト）.lnk" "C:\prg_exe\WindowsTerminal\WindowsTerminal.exe" "" ""</v>
      </c>
      <c r="U115" s="9" t="str">
        <f ca="1">IFERROR(
  VLOOKUP(
    $H115,
    shortcut設定!$F:$J,
    MATCH(
      "ProgramsIndex",
      shortcut設定!$F$12:$J$12,
      0
    ),
    FALSE
  ),
  ""
)</f>
        <v>162</v>
      </c>
      <c r="V115" s="13" t="str">
        <f ca="1">IF(
  AND($A115&lt;&gt;"",$I115="○"),
  shortcut設定!$F$4&amp;"\"&amp;U115&amp;"_"&amp;H115,
  ""
)</f>
        <v>%USERPROFILE%\AppData\Roaming\Microsoft\Windows\Start Menu\Programs\162_Network_Local</v>
      </c>
      <c r="W115" s="13" t="str">
        <f>IF(
  AND($A115&lt;&gt;"",$J115&lt;&gt;"-",$J115&lt;&gt;""),
  (
    "mkdir """&amp;shortcut設定!$F$4&amp;"\"&amp;shortcut設定!$F$8&amp;""" &amp; "
  )&amp;(
    """"&amp;shortcut設定!$F$7&amp;""""&amp;
    " """&amp;$X115&amp;""""&amp;
    " """&amp;$C115&amp;""""&amp;
    IF($D115="-"," """""," """&amp;$D115&amp;"""")&amp;
    IF($E115="-"," """""," """&amp;$E115&amp;"""")
  ),
  ""
)</f>
        <v/>
      </c>
      <c r="X115" s="14" t="str">
        <f>IF(
  AND($A115&lt;&gt;"",$J115&lt;&gt;"-",$J115&lt;&gt;""),
  shortcut設定!$F$4&amp;"\"&amp;shortcut設定!$F$8&amp;"\"&amp;$J115&amp;"（"&amp;$B115&amp;"）.lnk",
  ""
)</f>
        <v/>
      </c>
      <c r="Y115" s="13" t="str">
        <f>IF(
  AND($A115&lt;&gt;"",$K115&lt;&gt;"-",$K115&lt;&gt;""),
  (
    "mkdir """&amp;shortcut設定!$F$4&amp;"\"&amp;shortcut設定!$F$9&amp;""" &amp; "
  )&amp;(
    """"&amp;shortcut設定!$F$7&amp;""""&amp;
    " """&amp;$Z115&amp;""""&amp;
    " """&amp;$C115&amp;""""&amp;
    IF($D115="-"," """""," """&amp;$D115&amp;"""")&amp;
    IF($E115="-"," """""," """&amp;$E115&amp;"""")&amp;
    IF($K115="-"," """""," """&amp;$K115&amp;"""")
  ),
  ""
)</f>
        <v/>
      </c>
      <c r="Z115" s="14" t="str">
        <f>IF(
  AND($A115&lt;&gt;"",$K115&lt;&gt;"-",$K115&lt;&gt;""),
  shortcut設定!$F$4&amp;"\"&amp;shortcut設定!$F$9&amp;"\"&amp;$A115&amp;"（"&amp;$B115&amp;"）.lnk",
  ""
)</f>
        <v/>
      </c>
      <c r="AA115" s="13" t="str">
        <f>IF(
  AND($A115&lt;&gt;"",$L115&lt;&gt;"-",$L115&lt;&gt;""),
  (
    """"&amp;shortcut設定!$F$7&amp;""""&amp;
    " """&amp;$AD115&amp;""""&amp;
    " """&amp;$C115&amp;""""&amp;
    IF($D115="-"," """""," """&amp;$D115&amp;"""")&amp;
    IF($E115="-"," """""," """&amp;$E115&amp;"""")
  ),
  ""
)</f>
        <v/>
      </c>
      <c r="AB115" s="9" t="str">
        <f ca="1">IFERROR(
  VLOOKUP(
    $H115,
    shortcut設定!$F:$J,
    MATCH(
      "ProgramsIndex",
      shortcut設定!$F$12:$J$12,
      0
    ),
    FALSE
  ),
  ""
)</f>
        <v>162</v>
      </c>
      <c r="AC115" s="20" t="str">
        <f>IF(AND($M115&lt;&gt;"",$M115&lt;&gt;"-")," (&amp;"&amp;$M115&amp;")","")</f>
        <v/>
      </c>
      <c r="AD115" s="13" t="str">
        <f>IF(
  AND($A115&lt;&gt;"",$L115="○"),
  shortcut設定!$F$5&amp;"\"&amp;AB115&amp;"_"&amp;A115&amp;"（"&amp;B115&amp;"）"&amp;AC115&amp;".lnk",
  ""
)</f>
        <v/>
      </c>
      <c r="AE115" s="13" t="str">
        <f>IF(
  AND($A115&lt;&gt;"",$N115="○"),
  (
    """"&amp;shortcut設定!$F$7&amp;""""&amp;
    " """&amp;$AF115&amp;""""&amp;
    " """&amp;$C115&amp;""""&amp;
    IF($D115="-"," """""," """&amp;$D115&amp;"""")&amp;
    IF($E115="-"," """""," """&amp;$E115&amp;"""")
  ),
  ""
)</f>
        <v/>
      </c>
      <c r="AF115" s="9" t="str">
        <f>IF(
  AND($A115&lt;&gt;"",$N115="○"),
  shortcut設定!$F$6&amp;"\"&amp;A115&amp;"（"&amp;B115&amp;"）.lnk",
  ""
)</f>
        <v/>
      </c>
      <c r="AG115" s="13" t="str">
        <f t="shared" si="10"/>
        <v/>
      </c>
      <c r="AH115" s="13" t="str">
        <f t="shared" si="11"/>
        <v/>
      </c>
      <c r="AI115" s="13" t="str">
        <f>IF(
  AND($A115&lt;&gt;"",$Q115&lt;&gt;"-",$Q115&lt;&gt;""),
  (
    """"&amp;shortcut設定!$F$7&amp;""""&amp;
    " """&amp;$Q115&amp;".lnk"""&amp;
    " """&amp;$C115&amp;""""&amp;
    IF($D115="-"," """""," """&amp;$D115&amp;"""")&amp;
    IF($E115="-"," """""," """&amp;$E115&amp;"""")
  ),
  ""
)</f>
        <v/>
      </c>
      <c r="AJ115" s="95" t="s">
        <v>183</v>
      </c>
    </row>
    <row r="116" spans="1:36">
      <c r="A116" s="9" t="s">
        <v>1242</v>
      </c>
      <c r="B116" s="9" t="s">
        <v>1243</v>
      </c>
      <c r="C116" s="9" t="s">
        <v>1241</v>
      </c>
      <c r="D116" s="15" t="s">
        <v>1244</v>
      </c>
      <c r="E116" s="26" t="s">
        <v>1244</v>
      </c>
      <c r="F116" s="15" t="s">
        <v>0</v>
      </c>
      <c r="G116" s="15" t="s">
        <v>0</v>
      </c>
      <c r="H116" s="9" t="s">
        <v>74</v>
      </c>
      <c r="I116" s="15" t="s">
        <v>0</v>
      </c>
      <c r="J116" s="15" t="s">
        <v>979</v>
      </c>
      <c r="K116" s="15" t="s">
        <v>979</v>
      </c>
      <c r="L116" s="97" t="s">
        <v>979</v>
      </c>
      <c r="M116" s="98" t="s">
        <v>979</v>
      </c>
      <c r="N116" s="15" t="s">
        <v>0</v>
      </c>
      <c r="O116" s="26" t="s">
        <v>1323</v>
      </c>
      <c r="P116" s="164" t="s">
        <v>1323</v>
      </c>
      <c r="Q116" s="26" t="s">
        <v>1244</v>
      </c>
      <c r="R116" s="9" t="str">
        <f t="shared" si="12"/>
        <v/>
      </c>
      <c r="S116" s="9" t="str">
        <f t="shared" si="13"/>
        <v/>
      </c>
      <c r="T116" s="13" t="str">
        <f ca="1">IF(
  AND($A116&lt;&gt;"",$I116="○"),
  (
    "mkdir """&amp;V116&amp;""" &amp; "
  )&amp;(
    """"&amp;shortcut設定!$F$7&amp;""""&amp;
    " """&amp;V116&amp;"\"&amp;$A116&amp;"（"&amp;$B116&amp;"）.lnk"""&amp;
    " """&amp;$C116&amp;""""&amp;
    IF($D116="-"," """""," """&amp;$D116&amp;"""")&amp;
    IF($E116="-"," """""," """&amp;$E116&amp;"""")
  ),
  ""
)</f>
        <v>mkdir "%USERPROFILE%\AppData\Roaming\Microsoft\Windows\Start Menu\Programs\171_Utility_System" &amp; "C:\codes\vbs\command\CreateShortcutFile.vbs" "%USERPROFILE%\AppData\Roaming\Microsoft\Windows\Start Menu\Programs\171_Utility_System\HiddeX（ボスが来た）.lnk" "C:\prg_exe\hiddex\HiddeX.exe" "" ""</v>
      </c>
      <c r="U116" s="9" t="str">
        <f ca="1">IFERROR(
  VLOOKUP(
    $H116,
    shortcut設定!$F:$J,
    MATCH(
      "ProgramsIndex",
      shortcut設定!$F$12:$J$12,
      0
    ),
    FALSE
  ),
  ""
)</f>
        <v>171</v>
      </c>
      <c r="V116" s="13" t="str">
        <f ca="1">IF(
  AND($A116&lt;&gt;"",$I116="○"),
  shortcut設定!$F$4&amp;"\"&amp;U116&amp;"_"&amp;H116,
  ""
)</f>
        <v>%USERPROFILE%\AppData\Roaming\Microsoft\Windows\Start Menu\Programs\171_Utility_System</v>
      </c>
      <c r="W116" s="13" t="str">
        <f>IF(
  AND($A116&lt;&gt;"",$J116&lt;&gt;"-",$J116&lt;&gt;""),
  (
    "mkdir """&amp;shortcut設定!$F$4&amp;"\"&amp;shortcut設定!$F$8&amp;""" &amp; "
  )&amp;(
    """"&amp;shortcut設定!$F$7&amp;""""&amp;
    " """&amp;$X116&amp;""""&amp;
    " """&amp;$C116&amp;""""&amp;
    IF($D116="-"," """""," """&amp;$D116&amp;"""")&amp;
    IF($E116="-"," """""," """&amp;$E116&amp;"""")
  ),
  ""
)</f>
        <v/>
      </c>
      <c r="X116" s="14" t="str">
        <f>IF(
  AND($A116&lt;&gt;"",$J116&lt;&gt;"-",$J116&lt;&gt;""),
  shortcut設定!$F$4&amp;"\"&amp;shortcut設定!$F$8&amp;"\"&amp;$J116&amp;"（"&amp;$B116&amp;"）.lnk",
  ""
)</f>
        <v/>
      </c>
      <c r="Y116" s="13" t="str">
        <f>IF(
  AND($A116&lt;&gt;"",$K116&lt;&gt;"-",$K116&lt;&gt;""),
  (
    "mkdir """&amp;shortcut設定!$F$4&amp;"\"&amp;shortcut設定!$F$9&amp;""" &amp; "
  )&amp;(
    """"&amp;shortcut設定!$F$7&amp;""""&amp;
    " """&amp;$Z116&amp;""""&amp;
    " """&amp;$C116&amp;""""&amp;
    IF($D116="-"," """""," """&amp;$D116&amp;"""")&amp;
    IF($E116="-"," """""," """&amp;$E116&amp;"""")&amp;
    IF($K116="-"," """""," """&amp;$K116&amp;"""")
  ),
  ""
)</f>
        <v/>
      </c>
      <c r="Z116" s="14" t="str">
        <f>IF(
  AND($A116&lt;&gt;"",$K116&lt;&gt;"-",$K116&lt;&gt;""),
  shortcut設定!$F$4&amp;"\"&amp;shortcut設定!$F$9&amp;"\"&amp;$A116&amp;"（"&amp;$B116&amp;"）.lnk",
  ""
)</f>
        <v/>
      </c>
      <c r="AA116" s="13" t="str">
        <f>IF(
  AND($A116&lt;&gt;"",$L116&lt;&gt;"-",$L116&lt;&gt;""),
  (
    """"&amp;shortcut設定!$F$7&amp;""""&amp;
    " """&amp;$AD116&amp;""""&amp;
    " """&amp;$C116&amp;""""&amp;
    IF($D116="-"," """""," """&amp;$D116&amp;"""")&amp;
    IF($E116="-"," """""," """&amp;$E116&amp;"""")
  ),
  ""
)</f>
        <v/>
      </c>
      <c r="AB116" s="9" t="str">
        <f ca="1">IFERROR(
  VLOOKUP(
    $H116,
    shortcut設定!$F:$J,
    MATCH(
      "ProgramsIndex",
      shortcut設定!$F$12:$J$12,
      0
    ),
    FALSE
  ),
  ""
)</f>
        <v>171</v>
      </c>
      <c r="AC116" s="20" t="str">
        <f>IF(AND($M116&lt;&gt;"",$M116&lt;&gt;"-")," (&amp;"&amp;$M116&amp;")","")</f>
        <v/>
      </c>
      <c r="AD116" s="13" t="str">
        <f>IF(
  AND($A116&lt;&gt;"",$L116="○"),
  shortcut設定!$F$5&amp;"\"&amp;AB116&amp;"_"&amp;A116&amp;"（"&amp;B116&amp;"）"&amp;AC116&amp;".lnk",
  ""
)</f>
        <v/>
      </c>
      <c r="AE116" s="13" t="str">
        <f>IF(
  AND($A116&lt;&gt;"",$N116="○"),
  (
    """"&amp;shortcut設定!$F$7&amp;""""&amp;
    " """&amp;$AF116&amp;""""&amp;
    " """&amp;$C116&amp;""""&amp;
    IF($D116="-"," """""," """&amp;$D116&amp;"""")&amp;
    IF($E116="-"," """""," """&amp;$E116&amp;"""")
  ),
  ""
)</f>
        <v>"C:\codes\vbs\command\CreateShortcutFile.vbs" "%USERPROFILE%\AppData\Roaming\Microsoft\Windows\Start Menu\Programs\Startup\HiddeX（ボスが来た）.lnk" "C:\prg_exe\hiddex\HiddeX.exe" "" ""</v>
      </c>
      <c r="AF116" s="9" t="str">
        <f>IF(
  AND($A116&lt;&gt;"",$N116="○"),
  shortcut設定!$F$6&amp;"\"&amp;A116&amp;"（"&amp;B116&amp;"）.lnk",
  ""
)</f>
        <v>%USERPROFILE%\AppData\Roaming\Microsoft\Windows\Start Menu\Programs\Startup\HiddeX（ボスが来た）.lnk</v>
      </c>
      <c r="AG116" s="13" t="str">
        <f t="shared" si="10"/>
        <v/>
      </c>
      <c r="AH116" s="13" t="str">
        <f t="shared" si="11"/>
        <v/>
      </c>
      <c r="AI116" s="13" t="str">
        <f>IF(
  AND($A116&lt;&gt;"",$Q116&lt;&gt;"-",$Q116&lt;&gt;""),
  (
    """"&amp;shortcut設定!$F$7&amp;""""&amp;
    " """&amp;$Q116&amp;".lnk"""&amp;
    " """&amp;$C116&amp;""""&amp;
    IF($D116="-"," """""," """&amp;$D116&amp;"""")&amp;
    IF($E116="-"," """""," """&amp;$E116&amp;"""")
  ),
  ""
)</f>
        <v/>
      </c>
      <c r="AJ116" s="95" t="s">
        <v>183</v>
      </c>
    </row>
    <row r="117" spans="1:36">
      <c r="A117" s="9" t="s">
        <v>1261</v>
      </c>
      <c r="B117" s="9" t="s">
        <v>1262</v>
      </c>
      <c r="C117" s="9" t="s">
        <v>1260</v>
      </c>
      <c r="D117" s="15" t="s">
        <v>979</v>
      </c>
      <c r="E117" s="26" t="s">
        <v>1263</v>
      </c>
      <c r="F117" s="15" t="s">
        <v>0</v>
      </c>
      <c r="G117" s="15" t="s">
        <v>28</v>
      </c>
      <c r="H117" s="9" t="s">
        <v>65</v>
      </c>
      <c r="I117" s="15" t="s">
        <v>0</v>
      </c>
      <c r="J117" s="15" t="s">
        <v>979</v>
      </c>
      <c r="K117" s="15" t="s">
        <v>979</v>
      </c>
      <c r="L117" s="97" t="s">
        <v>979</v>
      </c>
      <c r="M117" s="98" t="s">
        <v>979</v>
      </c>
      <c r="N117" s="15" t="s">
        <v>979</v>
      </c>
      <c r="O117" s="26" t="s">
        <v>1323</v>
      </c>
      <c r="P117" s="164" t="s">
        <v>1323</v>
      </c>
      <c r="Q117" s="26" t="s">
        <v>979</v>
      </c>
      <c r="R117" s="9" t="str">
        <f t="shared" si="12"/>
        <v/>
      </c>
      <c r="S117" s="9" t="str">
        <f t="shared" si="13"/>
        <v/>
      </c>
      <c r="T117" s="13" t="str">
        <f ca="1">IF(
  AND($A117&lt;&gt;"",$I117="○"),
  (
    "mkdir """&amp;V117&amp;""" &amp; "
  )&amp;(
    """"&amp;shortcut設定!$F$7&amp;""""&amp;
    " """&amp;V117&amp;"\"&amp;$A117&amp;"（"&amp;$B117&amp;"）.lnk"""&amp;
    " """&amp;$C117&amp;""""&amp;
    IF($D117="-"," """""," """&amp;$D117&amp;"""")&amp;
    IF($E117="-"," """""," """&amp;$E117&amp;"""")
  ),
  ""
)</f>
        <v>mkdir "%USERPROFILE%\AppData\Roaming\Microsoft\Windows\Start Menu\Programs\113_Common_Edit" &amp; "C:\codes\vbs\command\CreateShortcutFile.vbs" "%USERPROFILE%\AppData\Roaming\Microsoft\Windows\Start Menu\Programs\113_Common_Edit\Blender（3DCGソフト）.lnk" "C:\prg_exe\blender\blender.exe" "" ""</v>
      </c>
      <c r="U117" s="9" t="str">
        <f ca="1">IFERROR(
  VLOOKUP(
    $H117,
    shortcut設定!$F:$J,
    MATCH(
      "ProgramsIndex",
      shortcut設定!$F$12:$J$12,
      0
    ),
    FALSE
  ),
  ""
)</f>
        <v>113</v>
      </c>
      <c r="V117" s="13" t="str">
        <f ca="1">IF(
  AND($A117&lt;&gt;"",$I117="○"),
  shortcut設定!$F$4&amp;"\"&amp;U117&amp;"_"&amp;H117,
  ""
)</f>
        <v>%USERPROFILE%\AppData\Roaming\Microsoft\Windows\Start Menu\Programs\113_Common_Edit</v>
      </c>
      <c r="W117" s="13" t="str">
        <f>IF(
  AND($A117&lt;&gt;"",$J117&lt;&gt;"-",$J117&lt;&gt;""),
  (
    "mkdir """&amp;shortcut設定!$F$4&amp;"\"&amp;shortcut設定!$F$8&amp;""" &amp; "
  )&amp;(
    """"&amp;shortcut設定!$F$7&amp;""""&amp;
    " """&amp;$X117&amp;""""&amp;
    " """&amp;$C117&amp;""""&amp;
    IF($D117="-"," """""," """&amp;$D117&amp;"""")&amp;
    IF($E117="-"," """""," """&amp;$E117&amp;"""")
  ),
  ""
)</f>
        <v/>
      </c>
      <c r="X117" s="14" t="str">
        <f>IF(
  AND($A117&lt;&gt;"",$J117&lt;&gt;"-",$J117&lt;&gt;""),
  shortcut設定!$F$4&amp;"\"&amp;shortcut設定!$F$8&amp;"\"&amp;$J117&amp;"（"&amp;$B117&amp;"）.lnk",
  ""
)</f>
        <v/>
      </c>
      <c r="Y117" s="13" t="str">
        <f>IF(
  AND($A117&lt;&gt;"",$K117&lt;&gt;"-",$K117&lt;&gt;""),
  (
    "mkdir """&amp;shortcut設定!$F$4&amp;"\"&amp;shortcut設定!$F$9&amp;""" &amp; "
  )&amp;(
    """"&amp;shortcut設定!$F$7&amp;""""&amp;
    " """&amp;$Z117&amp;""""&amp;
    " """&amp;$C117&amp;""""&amp;
    IF($D117="-"," """""," """&amp;$D117&amp;"""")&amp;
    IF($E117="-"," """""," """&amp;$E117&amp;"""")&amp;
    IF($K117="-"," """""," """&amp;$K117&amp;"""")
  ),
  ""
)</f>
        <v/>
      </c>
      <c r="Z117" s="14" t="str">
        <f>IF(
  AND($A117&lt;&gt;"",$K117&lt;&gt;"-",$K117&lt;&gt;""),
  shortcut設定!$F$4&amp;"\"&amp;shortcut設定!$F$9&amp;"\"&amp;$A117&amp;"（"&amp;$B117&amp;"）.lnk",
  ""
)</f>
        <v/>
      </c>
      <c r="AA117" s="13" t="str">
        <f>IF(
  AND($A117&lt;&gt;"",$L117&lt;&gt;"-",$L117&lt;&gt;""),
  (
    """"&amp;shortcut設定!$F$7&amp;""""&amp;
    " """&amp;$AD117&amp;""""&amp;
    " """&amp;$C117&amp;""""&amp;
    IF($D117="-"," """""," """&amp;$D117&amp;"""")&amp;
    IF($E117="-"," """""," """&amp;$E117&amp;"""")
  ),
  ""
)</f>
        <v/>
      </c>
      <c r="AB117" s="9" t="str">
        <f ca="1">IFERROR(
  VLOOKUP(
    $H117,
    shortcut設定!$F:$J,
    MATCH(
      "ProgramsIndex",
      shortcut設定!$F$12:$J$12,
      0
    ),
    FALSE
  ),
  ""
)</f>
        <v>113</v>
      </c>
      <c r="AC117" s="20" t="str">
        <f>IF(AND($M117&lt;&gt;"",$M117&lt;&gt;"-")," (&amp;"&amp;$M117&amp;")","")</f>
        <v/>
      </c>
      <c r="AD117" s="13" t="str">
        <f>IF(
  AND($A117&lt;&gt;"",$L117="○"),
  shortcut設定!$F$5&amp;"\"&amp;AB117&amp;"_"&amp;A117&amp;"（"&amp;B117&amp;"）"&amp;AC117&amp;".lnk",
  ""
)</f>
        <v/>
      </c>
      <c r="AE117" s="13" t="str">
        <f>IF(
  AND($A117&lt;&gt;"",$N117="○"),
  (
    """"&amp;shortcut設定!$F$7&amp;""""&amp;
    " """&amp;$AF117&amp;""""&amp;
    " """&amp;$C117&amp;""""&amp;
    IF($D117="-"," """""," """&amp;$D117&amp;"""")&amp;
    IF($E117="-"," """""," """&amp;$E117&amp;"""")
  ),
  ""
)</f>
        <v/>
      </c>
      <c r="AF117" s="9" t="str">
        <f>IF(
  AND($A117&lt;&gt;"",$N117="○"),
  shortcut設定!$F$6&amp;"\"&amp;A117&amp;"（"&amp;B117&amp;"）.lnk",
  ""
)</f>
        <v/>
      </c>
      <c r="AG117" s="13" t="str">
        <f t="shared" si="10"/>
        <v/>
      </c>
      <c r="AH117" s="13" t="str">
        <f t="shared" si="11"/>
        <v/>
      </c>
      <c r="AI117" s="13" t="str">
        <f>IF(
  AND($A117&lt;&gt;"",$Q117&lt;&gt;"-",$Q117&lt;&gt;""),
  (
    """"&amp;shortcut設定!$F$7&amp;""""&amp;
    " """&amp;$Q117&amp;".lnk"""&amp;
    " """&amp;$C117&amp;""""&amp;
    IF($D117="-"," """""," """&amp;$D117&amp;"""")&amp;
    IF($E117="-"," """""," """&amp;$E117&amp;"""")
  ),
  ""
)</f>
        <v/>
      </c>
      <c r="AJ117" s="95" t="s">
        <v>183</v>
      </c>
    </row>
    <row r="118" spans="1:36">
      <c r="A118" s="9" t="s">
        <v>56</v>
      </c>
      <c r="B118" s="9" t="s">
        <v>819</v>
      </c>
      <c r="C118" s="9" t="s">
        <v>95</v>
      </c>
      <c r="D118" s="15" t="s">
        <v>40</v>
      </c>
      <c r="E118" s="26" t="s">
        <v>40</v>
      </c>
      <c r="F118" s="15" t="s">
        <v>175</v>
      </c>
      <c r="G118" s="15" t="s">
        <v>156</v>
      </c>
      <c r="H118" s="9" t="s">
        <v>84</v>
      </c>
      <c r="I118" s="15" t="s">
        <v>877</v>
      </c>
      <c r="J118" s="15" t="s">
        <v>66</v>
      </c>
      <c r="K118" s="15" t="s">
        <v>66</v>
      </c>
      <c r="L118" s="97" t="s">
        <v>66</v>
      </c>
      <c r="M118" s="98" t="s">
        <v>578</v>
      </c>
      <c r="N118" s="15" t="s">
        <v>66</v>
      </c>
      <c r="O118" s="26" t="s">
        <v>1323</v>
      </c>
      <c r="P118" s="164" t="s">
        <v>1323</v>
      </c>
      <c r="Q118" s="26" t="s">
        <v>980</v>
      </c>
      <c r="R118" s="9" t="str">
        <f t="shared" si="12"/>
        <v/>
      </c>
      <c r="S118" s="9" t="str">
        <f t="shared" si="13"/>
        <v/>
      </c>
      <c r="T118" s="13" t="str">
        <f ca="1">IF(
  AND($A118&lt;&gt;"",$I118="○"),
  (
    "mkdir """&amp;V118&amp;""" &amp; "
  )&amp;(
    """"&amp;shortcut設定!$F$7&amp;""""&amp;
    " """&amp;V118&amp;"\"&amp;$A118&amp;"（"&amp;$B118&amp;"）.lnk"""&amp;
    " """&amp;$C118&amp;""""&amp;
    IF($D118="-"," """""," """&amp;$D118&amp;"""")&amp;
    IF($E118="-"," """""," """&amp;$E118&amp;"""")
  ),
  ""
)</f>
        <v>mkdir "%USERPROFILE%\AppData\Roaming\Microsoft\Windows\Start Menu\Programs\143_Movie_Edit" &amp; "C:\codes\vbs\command\CreateShortcutFile.vbs" "%USERPROFILE%\AppData\Roaming\Microsoft\Windows\Start Menu\Programs\143_Movie_Edit\DVD Shrink（DVDリッピング）.lnk" "C:\prg\DVD Shrink\DVD Shrink 3.2.exe" "" ""</v>
      </c>
      <c r="U118" s="9" t="str">
        <f ca="1">IFERROR(
  VLOOKUP(
    $H118,
    shortcut設定!$F:$J,
    MATCH(
      "ProgramsIndex",
      shortcut設定!$F$12:$J$12,
      0
    ),
    FALSE
  ),
  ""
)</f>
        <v>143</v>
      </c>
      <c r="V118" s="13" t="str">
        <f ca="1">IF(
  AND($A118&lt;&gt;"",$I118="○"),
  shortcut設定!$F$4&amp;"\"&amp;U118&amp;"_"&amp;H118,
  ""
)</f>
        <v>%USERPROFILE%\AppData\Roaming\Microsoft\Windows\Start Menu\Programs\143_Movie_Edit</v>
      </c>
      <c r="W118" s="13" t="str">
        <f>IF(
  AND($A118&lt;&gt;"",$J118&lt;&gt;"-",$J118&lt;&gt;""),
  (
    "mkdir """&amp;shortcut設定!$F$4&amp;"\"&amp;shortcut設定!$F$8&amp;""" &amp; "
  )&amp;(
    """"&amp;shortcut設定!$F$7&amp;""""&amp;
    " """&amp;$X118&amp;""""&amp;
    " """&amp;$C118&amp;""""&amp;
    IF($D118="-"," """""," """&amp;$D118&amp;"""")&amp;
    IF($E118="-"," """""," """&amp;$E118&amp;"""")
  ),
  ""
)</f>
        <v/>
      </c>
      <c r="X118" s="14" t="str">
        <f>IF(
  AND($A118&lt;&gt;"",$J118&lt;&gt;"-",$J118&lt;&gt;""),
  shortcut設定!$F$4&amp;"\"&amp;shortcut設定!$F$8&amp;"\"&amp;$J118&amp;"（"&amp;$B118&amp;"）.lnk",
  ""
)</f>
        <v/>
      </c>
      <c r="Y118" s="13" t="str">
        <f>IF(
  AND($A118&lt;&gt;"",$K118&lt;&gt;"-",$K118&lt;&gt;""),
  (
    "mkdir """&amp;shortcut設定!$F$4&amp;"\"&amp;shortcut設定!$F$9&amp;""" &amp; "
  )&amp;(
    """"&amp;shortcut設定!$F$7&amp;""""&amp;
    " """&amp;$Z118&amp;""""&amp;
    " """&amp;$C118&amp;""""&amp;
    IF($D118="-"," """""," """&amp;$D118&amp;"""")&amp;
    IF($E118="-"," """""," """&amp;$E118&amp;"""")&amp;
    IF($K118="-"," """""," """&amp;$K118&amp;"""")
  ),
  ""
)</f>
        <v/>
      </c>
      <c r="Z118" s="14" t="str">
        <f>IF(
  AND($A118&lt;&gt;"",$K118&lt;&gt;"-",$K118&lt;&gt;""),
  shortcut設定!$F$4&amp;"\"&amp;shortcut設定!$F$9&amp;"\"&amp;$A118&amp;"（"&amp;$B118&amp;"）.lnk",
  ""
)</f>
        <v/>
      </c>
      <c r="AA118" s="13" t="str">
        <f>IF(
  AND($A118&lt;&gt;"",$L118&lt;&gt;"-",$L118&lt;&gt;""),
  (
    """"&amp;shortcut設定!$F$7&amp;""""&amp;
    " """&amp;$AD118&amp;""""&amp;
    " """&amp;$C118&amp;""""&amp;
    IF($D118="-"," """""," """&amp;$D118&amp;"""")&amp;
    IF($E118="-"," """""," """&amp;$E118&amp;"""")
  ),
  ""
)</f>
        <v/>
      </c>
      <c r="AB118" s="9" t="str">
        <f ca="1">IFERROR(
  VLOOKUP(
    $H118,
    shortcut設定!$F:$J,
    MATCH(
      "ProgramsIndex",
      shortcut設定!$F$12:$J$12,
      0
    ),
    FALSE
  ),
  ""
)</f>
        <v>143</v>
      </c>
      <c r="AC118" s="20" t="str">
        <f t="shared" si="9"/>
        <v/>
      </c>
      <c r="AD118" s="13" t="str">
        <f>IF(
  AND($A118&lt;&gt;"",$L118="○"),
  shortcut設定!$F$5&amp;"\"&amp;AB118&amp;"_"&amp;A118&amp;"（"&amp;B118&amp;"）"&amp;AC118&amp;".lnk",
  ""
)</f>
        <v/>
      </c>
      <c r="AE118" s="13" t="str">
        <f>IF(
  AND($A118&lt;&gt;"",$N118="○"),
  (
    """"&amp;shortcut設定!$F$7&amp;""""&amp;
    " """&amp;$AF118&amp;""""&amp;
    " """&amp;$C118&amp;""""&amp;
    IF($D118="-"," """""," """&amp;$D118&amp;"""")&amp;
    IF($E118="-"," """""," """&amp;$E118&amp;"""")
  ),
  ""
)</f>
        <v/>
      </c>
      <c r="AF118" s="9" t="str">
        <f>IF(
  AND($A118&lt;&gt;"",$N118="○"),
  shortcut設定!$F$6&amp;"\"&amp;A118&amp;"（"&amp;B118&amp;"）.lnk",
  ""
)</f>
        <v/>
      </c>
      <c r="AG118" s="13" t="str">
        <f t="shared" si="10"/>
        <v/>
      </c>
      <c r="AH118" s="13" t="str">
        <f t="shared" si="11"/>
        <v/>
      </c>
      <c r="AI118" s="13" t="str">
        <f>IF(
  AND($A118&lt;&gt;"",$Q118&lt;&gt;"-",$Q118&lt;&gt;""),
  (
    """"&amp;shortcut設定!$F$7&amp;""""&amp;
    " """&amp;$Q118&amp;".lnk"""&amp;
    " """&amp;$C118&amp;""""&amp;
    IF($D118="-"," """""," """&amp;$D118&amp;"""")&amp;
    IF($E118="-"," """""," """&amp;$E118&amp;"""")
  ),
  ""
)</f>
        <v/>
      </c>
      <c r="AJ118" s="95" t="s">
        <v>183</v>
      </c>
    </row>
    <row r="119" spans="1:36">
      <c r="A119" s="9" t="s">
        <v>680</v>
      </c>
      <c r="B119" s="9" t="s">
        <v>817</v>
      </c>
      <c r="C119" s="9" t="s">
        <v>163</v>
      </c>
      <c r="D119" s="15" t="s">
        <v>40</v>
      </c>
      <c r="E119" s="26" t="s">
        <v>40</v>
      </c>
      <c r="F119" s="15" t="s">
        <v>175</v>
      </c>
      <c r="G119" s="15" t="s">
        <v>156</v>
      </c>
      <c r="H119" s="9" t="s">
        <v>87</v>
      </c>
      <c r="I119" s="15" t="s">
        <v>877</v>
      </c>
      <c r="J119" s="15" t="s">
        <v>66</v>
      </c>
      <c r="K119" s="15" t="s">
        <v>66</v>
      </c>
      <c r="L119" s="97" t="s">
        <v>66</v>
      </c>
      <c r="M119" s="98" t="s">
        <v>578</v>
      </c>
      <c r="N119" s="15" t="s">
        <v>66</v>
      </c>
      <c r="O119" s="26" t="s">
        <v>1323</v>
      </c>
      <c r="P119" s="164" t="s">
        <v>1323</v>
      </c>
      <c r="Q119" s="26" t="s">
        <v>980</v>
      </c>
      <c r="R119" s="9" t="str">
        <f t="shared" si="12"/>
        <v/>
      </c>
      <c r="S119" s="9" t="str">
        <f t="shared" si="13"/>
        <v/>
      </c>
      <c r="T119" s="13" t="str">
        <f ca="1">IF(
  AND($A119&lt;&gt;"",$I119="○"),
  (
    "mkdir """&amp;V119&amp;""" &amp; "
  )&amp;(
    """"&amp;shortcut設定!$F$7&amp;""""&amp;
    " """&amp;V119&amp;"\"&amp;$A119&amp;"（"&amp;$B119&amp;"）.lnk"""&amp;
    " """&amp;$C119&amp;""""&amp;
    IF($D119="-"," """""," """&amp;$D119&amp;"""")&amp;
    IF($E119="-"," """""," """&amp;$E119&amp;"""")
  ),
  ""
)</f>
        <v>mkdir "%USERPROFILE%\AppData\Roaming\Microsoft\Windows\Start Menu\Programs\162_Network_Local" &amp; "C:\codes\vbs\command\CreateShortcutFile.vbs" "%USERPROFILE%\AppData\Roaming\Microsoft\Windows\Start Menu\Programs\162_Network_Local\UltraVNC Viewer（RDP-Mac）.lnk" "C:\prg\uvnc bvba\UltraVNC\vncviewer.exe" "" ""</v>
      </c>
      <c r="U119" s="9" t="str">
        <f ca="1">IFERROR(
  VLOOKUP(
    $H119,
    shortcut設定!$F:$J,
    MATCH(
      "ProgramsIndex",
      shortcut設定!$F$12:$J$12,
      0
    ),
    FALSE
  ),
  ""
)</f>
        <v>162</v>
      </c>
      <c r="V119" s="13" t="str">
        <f ca="1">IF(
  AND($A119&lt;&gt;"",$I119="○"),
  shortcut設定!$F$4&amp;"\"&amp;U119&amp;"_"&amp;H119,
  ""
)</f>
        <v>%USERPROFILE%\AppData\Roaming\Microsoft\Windows\Start Menu\Programs\162_Network_Local</v>
      </c>
      <c r="W119" s="13" t="str">
        <f>IF(
  AND($A119&lt;&gt;"",$J119&lt;&gt;"-",$J119&lt;&gt;""),
  (
    "mkdir """&amp;shortcut設定!$F$4&amp;"\"&amp;shortcut設定!$F$8&amp;""" &amp; "
  )&amp;(
    """"&amp;shortcut設定!$F$7&amp;""""&amp;
    " """&amp;$X119&amp;""""&amp;
    " """&amp;$C119&amp;""""&amp;
    IF($D119="-"," """""," """&amp;$D119&amp;"""")&amp;
    IF($E119="-"," """""," """&amp;$E119&amp;"""")
  ),
  ""
)</f>
        <v/>
      </c>
      <c r="X119" s="14" t="str">
        <f>IF(
  AND($A119&lt;&gt;"",$J119&lt;&gt;"-",$J119&lt;&gt;""),
  shortcut設定!$F$4&amp;"\"&amp;shortcut設定!$F$8&amp;"\"&amp;$J119&amp;"（"&amp;$B119&amp;"）.lnk",
  ""
)</f>
        <v/>
      </c>
      <c r="Y119" s="13" t="str">
        <f>IF(
  AND($A119&lt;&gt;"",$K119&lt;&gt;"-",$K119&lt;&gt;""),
  (
    "mkdir """&amp;shortcut設定!$F$4&amp;"\"&amp;shortcut設定!$F$9&amp;""" &amp; "
  )&amp;(
    """"&amp;shortcut設定!$F$7&amp;""""&amp;
    " """&amp;$Z119&amp;""""&amp;
    " """&amp;$C119&amp;""""&amp;
    IF($D119="-"," """""," """&amp;$D119&amp;"""")&amp;
    IF($E119="-"," """""," """&amp;$E119&amp;"""")&amp;
    IF($K119="-"," """""," """&amp;$K119&amp;"""")
  ),
  ""
)</f>
        <v/>
      </c>
      <c r="Z119" s="14" t="str">
        <f>IF(
  AND($A119&lt;&gt;"",$K119&lt;&gt;"-",$K119&lt;&gt;""),
  shortcut設定!$F$4&amp;"\"&amp;shortcut設定!$F$9&amp;"\"&amp;$A119&amp;"（"&amp;$B119&amp;"）.lnk",
  ""
)</f>
        <v/>
      </c>
      <c r="AA119" s="13" t="str">
        <f>IF(
  AND($A119&lt;&gt;"",$L119&lt;&gt;"-",$L119&lt;&gt;""),
  (
    """"&amp;shortcut設定!$F$7&amp;""""&amp;
    " """&amp;$AD119&amp;""""&amp;
    " """&amp;$C119&amp;""""&amp;
    IF($D119="-"," """""," """&amp;$D119&amp;"""")&amp;
    IF($E119="-"," """""," """&amp;$E119&amp;"""")
  ),
  ""
)</f>
        <v/>
      </c>
      <c r="AB119" s="9" t="str">
        <f ca="1">IFERROR(
  VLOOKUP(
    $H119,
    shortcut設定!$F:$J,
    MATCH(
      "ProgramsIndex",
      shortcut設定!$F$12:$J$12,
      0
    ),
    FALSE
  ),
  ""
)</f>
        <v>162</v>
      </c>
      <c r="AC119" s="20" t="str">
        <f t="shared" si="9"/>
        <v/>
      </c>
      <c r="AD119" s="13" t="str">
        <f>IF(
  AND($A119&lt;&gt;"",$L119="○"),
  shortcut設定!$F$5&amp;"\"&amp;AB119&amp;"_"&amp;A119&amp;"（"&amp;B119&amp;"）"&amp;AC119&amp;".lnk",
  ""
)</f>
        <v/>
      </c>
      <c r="AE119" s="13" t="str">
        <f>IF(
  AND($A119&lt;&gt;"",$N119="○"),
  (
    """"&amp;shortcut設定!$F$7&amp;""""&amp;
    " """&amp;$AF119&amp;""""&amp;
    " """&amp;$C119&amp;""""&amp;
    IF($D119="-"," """""," """&amp;$D119&amp;"""")&amp;
    IF($E119="-"," """""," """&amp;$E119&amp;"""")
  ),
  ""
)</f>
        <v/>
      </c>
      <c r="AF119" s="9" t="str">
        <f>IF(
  AND($A119&lt;&gt;"",$N119="○"),
  shortcut設定!$F$6&amp;"\"&amp;A119&amp;"（"&amp;B119&amp;"）.lnk",
  ""
)</f>
        <v/>
      </c>
      <c r="AG119" s="13" t="str">
        <f t="shared" si="10"/>
        <v/>
      </c>
      <c r="AH119" s="13" t="str">
        <f t="shared" si="11"/>
        <v/>
      </c>
      <c r="AI119" s="13" t="str">
        <f>IF(
  AND($A119&lt;&gt;"",$Q119&lt;&gt;"-",$Q119&lt;&gt;""),
  (
    """"&amp;shortcut設定!$F$7&amp;""""&amp;
    " """&amp;$Q119&amp;".lnk"""&amp;
    " """&amp;$C119&amp;""""&amp;
    IF($D119="-"," """""," """&amp;$D119&amp;"""")&amp;
    IF($E119="-"," """""," """&amp;$E119&amp;"""")
  ),
  ""
)</f>
        <v/>
      </c>
      <c r="AJ119" s="95" t="s">
        <v>183</v>
      </c>
    </row>
    <row r="120" spans="1:36">
      <c r="A120" s="9" t="s">
        <v>681</v>
      </c>
      <c r="B120" s="9" t="s">
        <v>820</v>
      </c>
      <c r="C120" s="9" t="s">
        <v>166</v>
      </c>
      <c r="D120" s="15" t="s">
        <v>40</v>
      </c>
      <c r="E120" s="26" t="s">
        <v>40</v>
      </c>
      <c r="F120" s="15" t="s">
        <v>175</v>
      </c>
      <c r="G120" s="15" t="s">
        <v>156</v>
      </c>
      <c r="H120" s="9" t="s">
        <v>79</v>
      </c>
      <c r="I120" s="15" t="s">
        <v>877</v>
      </c>
      <c r="J120" s="15" t="s">
        <v>66</v>
      </c>
      <c r="K120" s="15" t="s">
        <v>66</v>
      </c>
      <c r="L120" s="97" t="s">
        <v>66</v>
      </c>
      <c r="M120" s="98" t="s">
        <v>578</v>
      </c>
      <c r="N120" s="15" t="s">
        <v>66</v>
      </c>
      <c r="O120" s="26" t="s">
        <v>1323</v>
      </c>
      <c r="P120" s="164" t="s">
        <v>1323</v>
      </c>
      <c r="Q120" s="26" t="s">
        <v>980</v>
      </c>
      <c r="R120" s="9" t="str">
        <f t="shared" si="12"/>
        <v/>
      </c>
      <c r="S120" s="9" t="str">
        <f t="shared" si="13"/>
        <v/>
      </c>
      <c r="T120" s="13" t="str">
        <f ca="1">IF(
  AND($A120&lt;&gt;"",$I120="○"),
  (
    "mkdir """&amp;V120&amp;""" &amp; "
  )&amp;(
    """"&amp;shortcut設定!$F$7&amp;""""&amp;
    " """&amp;V120&amp;"\"&amp;$A120&amp;"（"&amp;$B120&amp;"）.lnk"""&amp;
    " """&amp;$C120&amp;""""&amp;
    IF($D120="-"," """""," """&amp;$D120&amp;"""")&amp;
    IF($E120="-"," """""," """&amp;$E120&amp;"""")
  ),
  ""
)</f>
        <v>mkdir "%USERPROFILE%\AppData\Roaming\Microsoft\Windows\Start Menu\Programs\123_Doc_Edit" &amp; "C:\codes\vbs\command\CreateShortcutFile.vbs" "%USERPROFILE%\AppData\Roaming\Microsoft\Windows\Start Menu\Programs\123_Doc_Edit\LibreOffice（Office互換）.lnk" "C:\prg\LibreOffice\program\soffice.exe" "" ""</v>
      </c>
      <c r="U120" s="9" t="str">
        <f ca="1">IFERROR(
  VLOOKUP(
    $H120,
    shortcut設定!$F:$J,
    MATCH(
      "ProgramsIndex",
      shortcut設定!$F$12:$J$12,
      0
    ),
    FALSE
  ),
  ""
)</f>
        <v>123</v>
      </c>
      <c r="V120" s="13" t="str">
        <f ca="1">IF(
  AND($A120&lt;&gt;"",$I120="○"),
  shortcut設定!$F$4&amp;"\"&amp;U120&amp;"_"&amp;H120,
  ""
)</f>
        <v>%USERPROFILE%\AppData\Roaming\Microsoft\Windows\Start Menu\Programs\123_Doc_Edit</v>
      </c>
      <c r="W120" s="13" t="str">
        <f>IF(
  AND($A120&lt;&gt;"",$J120&lt;&gt;"-",$J120&lt;&gt;""),
  (
    "mkdir """&amp;shortcut設定!$F$4&amp;"\"&amp;shortcut設定!$F$8&amp;""" &amp; "
  )&amp;(
    """"&amp;shortcut設定!$F$7&amp;""""&amp;
    " """&amp;$X120&amp;""""&amp;
    " """&amp;$C120&amp;""""&amp;
    IF($D120="-"," """""," """&amp;$D120&amp;"""")&amp;
    IF($E120="-"," """""," """&amp;$E120&amp;"""")
  ),
  ""
)</f>
        <v/>
      </c>
      <c r="X120" s="14" t="str">
        <f>IF(
  AND($A120&lt;&gt;"",$J120&lt;&gt;"-",$J120&lt;&gt;""),
  shortcut設定!$F$4&amp;"\"&amp;shortcut設定!$F$8&amp;"\"&amp;$J120&amp;"（"&amp;$B120&amp;"）.lnk",
  ""
)</f>
        <v/>
      </c>
      <c r="Y120" s="13" t="str">
        <f>IF(
  AND($A120&lt;&gt;"",$K120&lt;&gt;"-",$K120&lt;&gt;""),
  (
    "mkdir """&amp;shortcut設定!$F$4&amp;"\"&amp;shortcut設定!$F$9&amp;""" &amp; "
  )&amp;(
    """"&amp;shortcut設定!$F$7&amp;""""&amp;
    " """&amp;$Z120&amp;""""&amp;
    " """&amp;$C120&amp;""""&amp;
    IF($D120="-"," """""," """&amp;$D120&amp;"""")&amp;
    IF($E120="-"," """""," """&amp;$E120&amp;"""")&amp;
    IF($K120="-"," """""," """&amp;$K120&amp;"""")
  ),
  ""
)</f>
        <v/>
      </c>
      <c r="Z120" s="14" t="str">
        <f>IF(
  AND($A120&lt;&gt;"",$K120&lt;&gt;"-",$K120&lt;&gt;""),
  shortcut設定!$F$4&amp;"\"&amp;shortcut設定!$F$9&amp;"\"&amp;$A120&amp;"（"&amp;$B120&amp;"）.lnk",
  ""
)</f>
        <v/>
      </c>
      <c r="AA120" s="13" t="str">
        <f>IF(
  AND($A120&lt;&gt;"",$L120&lt;&gt;"-",$L120&lt;&gt;""),
  (
    """"&amp;shortcut設定!$F$7&amp;""""&amp;
    " """&amp;$AD120&amp;""""&amp;
    " """&amp;$C120&amp;""""&amp;
    IF($D120="-"," """""," """&amp;$D120&amp;"""")&amp;
    IF($E120="-"," """""," """&amp;$E120&amp;"""")
  ),
  ""
)</f>
        <v/>
      </c>
      <c r="AB120" s="9" t="str">
        <f ca="1">IFERROR(
  VLOOKUP(
    $H120,
    shortcut設定!$F:$J,
    MATCH(
      "ProgramsIndex",
      shortcut設定!$F$12:$J$12,
      0
    ),
    FALSE
  ),
  ""
)</f>
        <v>123</v>
      </c>
      <c r="AC120" s="20" t="str">
        <f t="shared" si="9"/>
        <v/>
      </c>
      <c r="AD120" s="13" t="str">
        <f>IF(
  AND($A120&lt;&gt;"",$L120="○"),
  shortcut設定!$F$5&amp;"\"&amp;AB120&amp;"_"&amp;A120&amp;"（"&amp;B120&amp;"）"&amp;AC120&amp;".lnk",
  ""
)</f>
        <v/>
      </c>
      <c r="AE120" s="13" t="str">
        <f>IF(
  AND($A120&lt;&gt;"",$N120="○"),
  (
    """"&amp;shortcut設定!$F$7&amp;""""&amp;
    " """&amp;$AF120&amp;""""&amp;
    " """&amp;$C120&amp;""""&amp;
    IF($D120="-"," """""," """&amp;$D120&amp;"""")&amp;
    IF($E120="-"," """""," """&amp;$E120&amp;"""")
  ),
  ""
)</f>
        <v/>
      </c>
      <c r="AF120" s="9" t="str">
        <f>IF(
  AND($A120&lt;&gt;"",$N120="○"),
  shortcut設定!$F$6&amp;"\"&amp;A120&amp;"（"&amp;B120&amp;"）.lnk",
  ""
)</f>
        <v/>
      </c>
      <c r="AG120" s="13" t="str">
        <f t="shared" si="10"/>
        <v/>
      </c>
      <c r="AH120" s="13" t="str">
        <f t="shared" si="11"/>
        <v/>
      </c>
      <c r="AI120" s="13" t="str">
        <f>IF(
  AND($A120&lt;&gt;"",$Q120&lt;&gt;"-",$Q120&lt;&gt;""),
  (
    """"&amp;shortcut設定!$F$7&amp;""""&amp;
    " """&amp;$Q120&amp;".lnk"""&amp;
    " """&amp;$C120&amp;""""&amp;
    IF($D120="-"," """""," """&amp;$D120&amp;"""")&amp;
    IF($E120="-"," """""," """&amp;$E120&amp;"""")
  ),
  ""
)</f>
        <v/>
      </c>
      <c r="AJ120" s="95" t="s">
        <v>183</v>
      </c>
    </row>
    <row r="121" spans="1:36">
      <c r="A121" s="9" t="s">
        <v>486</v>
      </c>
      <c r="B121" s="9" t="s">
        <v>775</v>
      </c>
      <c r="C121" s="9" t="s">
        <v>167</v>
      </c>
      <c r="D121" s="15" t="s">
        <v>40</v>
      </c>
      <c r="E121" s="26" t="s">
        <v>40</v>
      </c>
      <c r="F121" s="15" t="s">
        <v>175</v>
      </c>
      <c r="G121" s="15" t="s">
        <v>156</v>
      </c>
      <c r="H121" s="9" t="s">
        <v>80</v>
      </c>
      <c r="I121" s="15" t="s">
        <v>877</v>
      </c>
      <c r="J121" s="15" t="s">
        <v>66</v>
      </c>
      <c r="K121" s="15" t="s">
        <v>66</v>
      </c>
      <c r="L121" s="97" t="s">
        <v>66</v>
      </c>
      <c r="M121" s="98" t="s">
        <v>578</v>
      </c>
      <c r="N121" s="15" t="s">
        <v>66</v>
      </c>
      <c r="O121" s="26" t="s">
        <v>1323</v>
      </c>
      <c r="P121" s="164" t="s">
        <v>1323</v>
      </c>
      <c r="Q121" s="26" t="s">
        <v>980</v>
      </c>
      <c r="R121" s="9" t="str">
        <f t="shared" si="12"/>
        <v/>
      </c>
      <c r="S121" s="9" t="str">
        <f t="shared" si="13"/>
        <v/>
      </c>
      <c r="T121" s="13" t="str">
        <f ca="1">IF(
  AND($A121&lt;&gt;"",$I121="○"),
  (
    "mkdir """&amp;V121&amp;""" &amp; "
  )&amp;(
    """"&amp;shortcut設定!$F$7&amp;""""&amp;
    " """&amp;V121&amp;"\"&amp;$A121&amp;"（"&amp;$B121&amp;"）.lnk"""&amp;
    " """&amp;$C121&amp;""""&amp;
    IF($D121="-"," """""," """&amp;$D121&amp;"""")&amp;
    IF($E121="-"," """""," """&amp;$E121&amp;"""")
  ),
  ""
)</f>
        <v>mkdir "%USERPROFILE%\AppData\Roaming\Microsoft\Windows\Start Menu\Programs\133_Music_Listen" &amp; "C:\codes\vbs\command\CreateShortcutFile.vbs" "%USERPROFILE%\AppData\Roaming\Microsoft\Windows\Start Menu\Programs\133_Music_Listen\iTunes（音楽再生）.lnk" "C:\prg\iTunes\iTunes.exe" "" ""</v>
      </c>
      <c r="U121" s="9" t="str">
        <f ca="1">IFERROR(
  VLOOKUP(
    $H121,
    shortcut設定!$F:$J,
    MATCH(
      "ProgramsIndex",
      shortcut設定!$F$12:$J$12,
      0
    ),
    FALSE
  ),
  ""
)</f>
        <v>133</v>
      </c>
      <c r="V121" s="13" t="str">
        <f ca="1">IF(
  AND($A121&lt;&gt;"",$I121="○"),
  shortcut設定!$F$4&amp;"\"&amp;U121&amp;"_"&amp;H121,
  ""
)</f>
        <v>%USERPROFILE%\AppData\Roaming\Microsoft\Windows\Start Menu\Programs\133_Music_Listen</v>
      </c>
      <c r="W121" s="13" t="str">
        <f>IF(
  AND($A121&lt;&gt;"",$J121&lt;&gt;"-",$J121&lt;&gt;""),
  (
    "mkdir """&amp;shortcut設定!$F$4&amp;"\"&amp;shortcut設定!$F$8&amp;""" &amp; "
  )&amp;(
    """"&amp;shortcut設定!$F$7&amp;""""&amp;
    " """&amp;$X121&amp;""""&amp;
    " """&amp;$C121&amp;""""&amp;
    IF($D121="-"," """""," """&amp;$D121&amp;"""")&amp;
    IF($E121="-"," """""," """&amp;$E121&amp;"""")
  ),
  ""
)</f>
        <v/>
      </c>
      <c r="X121" s="14" t="str">
        <f>IF(
  AND($A121&lt;&gt;"",$J121&lt;&gt;"-",$J121&lt;&gt;""),
  shortcut設定!$F$4&amp;"\"&amp;shortcut設定!$F$8&amp;"\"&amp;$J121&amp;"（"&amp;$B121&amp;"）.lnk",
  ""
)</f>
        <v/>
      </c>
      <c r="Y121" s="13" t="str">
        <f>IF(
  AND($A121&lt;&gt;"",$K121&lt;&gt;"-",$K121&lt;&gt;""),
  (
    "mkdir """&amp;shortcut設定!$F$4&amp;"\"&amp;shortcut設定!$F$9&amp;""" &amp; "
  )&amp;(
    """"&amp;shortcut設定!$F$7&amp;""""&amp;
    " """&amp;$Z121&amp;""""&amp;
    " """&amp;$C121&amp;""""&amp;
    IF($D121="-"," """""," """&amp;$D121&amp;"""")&amp;
    IF($E121="-"," """""," """&amp;$E121&amp;"""")&amp;
    IF($K121="-"," """""," """&amp;$K121&amp;"""")
  ),
  ""
)</f>
        <v/>
      </c>
      <c r="Z121" s="14" t="str">
        <f>IF(
  AND($A121&lt;&gt;"",$K121&lt;&gt;"-",$K121&lt;&gt;""),
  shortcut設定!$F$4&amp;"\"&amp;shortcut設定!$F$9&amp;"\"&amp;$A121&amp;"（"&amp;$B121&amp;"）.lnk",
  ""
)</f>
        <v/>
      </c>
      <c r="AA121" s="13" t="str">
        <f>IF(
  AND($A121&lt;&gt;"",$L121&lt;&gt;"-",$L121&lt;&gt;""),
  (
    """"&amp;shortcut設定!$F$7&amp;""""&amp;
    " """&amp;$AD121&amp;""""&amp;
    " """&amp;$C121&amp;""""&amp;
    IF($D121="-"," """""," """&amp;$D121&amp;"""")&amp;
    IF($E121="-"," """""," """&amp;$E121&amp;"""")
  ),
  ""
)</f>
        <v/>
      </c>
      <c r="AB121" s="9" t="str">
        <f ca="1">IFERROR(
  VLOOKUP(
    $H121,
    shortcut設定!$F:$J,
    MATCH(
      "ProgramsIndex",
      shortcut設定!$F$12:$J$12,
      0
    ),
    FALSE
  ),
  ""
)</f>
        <v>133</v>
      </c>
      <c r="AC121" s="20" t="str">
        <f t="shared" si="9"/>
        <v/>
      </c>
      <c r="AD121" s="13" t="str">
        <f>IF(
  AND($A121&lt;&gt;"",$L121="○"),
  shortcut設定!$F$5&amp;"\"&amp;AB121&amp;"_"&amp;A121&amp;"（"&amp;B121&amp;"）"&amp;AC121&amp;".lnk",
  ""
)</f>
        <v/>
      </c>
      <c r="AE121" s="13" t="str">
        <f>IF(
  AND($A121&lt;&gt;"",$N121="○"),
  (
    """"&amp;shortcut設定!$F$7&amp;""""&amp;
    " """&amp;$AF121&amp;""""&amp;
    " """&amp;$C121&amp;""""&amp;
    IF($D121="-"," """""," """&amp;$D121&amp;"""")&amp;
    IF($E121="-"," """""," """&amp;$E121&amp;"""")
  ),
  ""
)</f>
        <v/>
      </c>
      <c r="AF121" s="9" t="str">
        <f>IF(
  AND($A121&lt;&gt;"",$N121="○"),
  shortcut設定!$F$6&amp;"\"&amp;A121&amp;"（"&amp;B121&amp;"）.lnk",
  ""
)</f>
        <v/>
      </c>
      <c r="AG121" s="13" t="str">
        <f t="shared" si="10"/>
        <v/>
      </c>
      <c r="AH121" s="13" t="str">
        <f t="shared" si="11"/>
        <v/>
      </c>
      <c r="AI121" s="13" t="str">
        <f>IF(
  AND($A121&lt;&gt;"",$Q121&lt;&gt;"-",$Q121&lt;&gt;""),
  (
    """"&amp;shortcut設定!$F$7&amp;""""&amp;
    " """&amp;$Q121&amp;".lnk"""&amp;
    " """&amp;$C121&amp;""""&amp;
    IF($D121="-"," """""," """&amp;$D121&amp;"""")&amp;
    IF($E121="-"," """""," """&amp;$E121&amp;"""")
  ),
  ""
)</f>
        <v/>
      </c>
      <c r="AJ121" s="95" t="s">
        <v>183</v>
      </c>
    </row>
    <row r="122" spans="1:36">
      <c r="A122" s="9" t="s">
        <v>682</v>
      </c>
      <c r="B122" s="9" t="s">
        <v>821</v>
      </c>
      <c r="C122" s="9" t="s">
        <v>168</v>
      </c>
      <c r="D122" s="15" t="s">
        <v>40</v>
      </c>
      <c r="E122" s="26" t="s">
        <v>40</v>
      </c>
      <c r="F122" s="15" t="s">
        <v>175</v>
      </c>
      <c r="G122" s="15" t="s">
        <v>156</v>
      </c>
      <c r="H122" s="9" t="s">
        <v>81</v>
      </c>
      <c r="I122" s="15" t="s">
        <v>877</v>
      </c>
      <c r="J122" s="15" t="s">
        <v>66</v>
      </c>
      <c r="K122" s="15" t="s">
        <v>66</v>
      </c>
      <c r="L122" s="97" t="s">
        <v>66</v>
      </c>
      <c r="M122" s="98" t="s">
        <v>578</v>
      </c>
      <c r="N122" s="15" t="s">
        <v>66</v>
      </c>
      <c r="O122" s="26" t="s">
        <v>1323</v>
      </c>
      <c r="P122" s="164" t="s">
        <v>1323</v>
      </c>
      <c r="Q122" s="26" t="s">
        <v>980</v>
      </c>
      <c r="R122" s="9" t="str">
        <f t="shared" si="12"/>
        <v/>
      </c>
      <c r="S122" s="9" t="str">
        <f t="shared" si="13"/>
        <v/>
      </c>
      <c r="T122" s="13" t="str">
        <f ca="1">IF(
  AND($A122&lt;&gt;"",$I122="○"),
  (
    "mkdir """&amp;V122&amp;""" &amp; "
  )&amp;(
    """"&amp;shortcut設定!$F$7&amp;""""&amp;
    " """&amp;V122&amp;"\"&amp;$A122&amp;"（"&amp;$B122&amp;"）.lnk"""&amp;
    " """&amp;$C122&amp;""""&amp;
    IF($D122="-"," """""," """&amp;$D122&amp;"""")&amp;
    IF($E122="-"," """""," """&amp;$E122&amp;"""")
  ),
  ""
)</f>
        <v>mkdir "%USERPROFILE%\AppData\Roaming\Microsoft\Windows\Start Menu\Programs\153_Picture_Edit" &amp; "C:\codes\vbs\command\CreateShortcutFile.vbs" "%USERPROFILE%\AppData\Roaming\Microsoft\Windows\Start Menu\Programs\153_Picture_Edit\iMazingConverter（HEIC→JPG変換）.lnk" "C:\prg\DigiDNA\iMazing Converter\iMazing Converter.exe" "" ""</v>
      </c>
      <c r="U122" s="9" t="str">
        <f ca="1">IFERROR(
  VLOOKUP(
    $H122,
    shortcut設定!$F:$J,
    MATCH(
      "ProgramsIndex",
      shortcut設定!$F$12:$J$12,
      0
    ),
    FALSE
  ),
  ""
)</f>
        <v>153</v>
      </c>
      <c r="V122" s="13" t="str">
        <f ca="1">IF(
  AND($A122&lt;&gt;"",$I122="○"),
  shortcut設定!$F$4&amp;"\"&amp;U122&amp;"_"&amp;H122,
  ""
)</f>
        <v>%USERPROFILE%\AppData\Roaming\Microsoft\Windows\Start Menu\Programs\153_Picture_Edit</v>
      </c>
      <c r="W122" s="13" t="str">
        <f>IF(
  AND($A122&lt;&gt;"",$J122&lt;&gt;"-",$J122&lt;&gt;""),
  (
    "mkdir """&amp;shortcut設定!$F$4&amp;"\"&amp;shortcut設定!$F$8&amp;""" &amp; "
  )&amp;(
    """"&amp;shortcut設定!$F$7&amp;""""&amp;
    " """&amp;$X122&amp;""""&amp;
    " """&amp;$C122&amp;""""&amp;
    IF($D122="-"," """""," """&amp;$D122&amp;"""")&amp;
    IF($E122="-"," """""," """&amp;$E122&amp;"""")
  ),
  ""
)</f>
        <v/>
      </c>
      <c r="X122" s="14" t="str">
        <f>IF(
  AND($A122&lt;&gt;"",$J122&lt;&gt;"-",$J122&lt;&gt;""),
  shortcut設定!$F$4&amp;"\"&amp;shortcut設定!$F$8&amp;"\"&amp;$J122&amp;"（"&amp;$B122&amp;"）.lnk",
  ""
)</f>
        <v/>
      </c>
      <c r="Y122" s="13" t="str">
        <f>IF(
  AND($A122&lt;&gt;"",$K122&lt;&gt;"-",$K122&lt;&gt;""),
  (
    "mkdir """&amp;shortcut設定!$F$4&amp;"\"&amp;shortcut設定!$F$9&amp;""" &amp; "
  )&amp;(
    """"&amp;shortcut設定!$F$7&amp;""""&amp;
    " """&amp;$Z122&amp;""""&amp;
    " """&amp;$C122&amp;""""&amp;
    IF($D122="-"," """""," """&amp;$D122&amp;"""")&amp;
    IF($E122="-"," """""," """&amp;$E122&amp;"""")&amp;
    IF($K122="-"," """""," """&amp;$K122&amp;"""")
  ),
  ""
)</f>
        <v/>
      </c>
      <c r="Z122" s="14" t="str">
        <f>IF(
  AND($A122&lt;&gt;"",$K122&lt;&gt;"-",$K122&lt;&gt;""),
  shortcut設定!$F$4&amp;"\"&amp;shortcut設定!$F$9&amp;"\"&amp;$A122&amp;"（"&amp;$B122&amp;"）.lnk",
  ""
)</f>
        <v/>
      </c>
      <c r="AA122" s="13" t="str">
        <f>IF(
  AND($A122&lt;&gt;"",$L122&lt;&gt;"-",$L122&lt;&gt;""),
  (
    """"&amp;shortcut設定!$F$7&amp;""""&amp;
    " """&amp;$AD122&amp;""""&amp;
    " """&amp;$C122&amp;""""&amp;
    IF($D122="-"," """""," """&amp;$D122&amp;"""")&amp;
    IF($E122="-"," """""," """&amp;$E122&amp;"""")
  ),
  ""
)</f>
        <v/>
      </c>
      <c r="AB122" s="9" t="str">
        <f ca="1">IFERROR(
  VLOOKUP(
    $H122,
    shortcut設定!$F:$J,
    MATCH(
      "ProgramsIndex",
      shortcut設定!$F$12:$J$12,
      0
    ),
    FALSE
  ),
  ""
)</f>
        <v>153</v>
      </c>
      <c r="AC122" s="20" t="str">
        <f t="shared" si="9"/>
        <v/>
      </c>
      <c r="AD122" s="13" t="str">
        <f>IF(
  AND($A122&lt;&gt;"",$L122="○"),
  shortcut設定!$F$5&amp;"\"&amp;AB122&amp;"_"&amp;A122&amp;"（"&amp;B122&amp;"）"&amp;AC122&amp;".lnk",
  ""
)</f>
        <v/>
      </c>
      <c r="AE122" s="13" t="str">
        <f>IF(
  AND($A122&lt;&gt;"",$N122="○"),
  (
    """"&amp;shortcut設定!$F$7&amp;""""&amp;
    " """&amp;$AF122&amp;""""&amp;
    " """&amp;$C122&amp;""""&amp;
    IF($D122="-"," """""," """&amp;$D122&amp;"""")&amp;
    IF($E122="-"," """""," """&amp;$E122&amp;"""")
  ),
  ""
)</f>
        <v/>
      </c>
      <c r="AF122" s="9" t="str">
        <f>IF(
  AND($A122&lt;&gt;"",$N122="○"),
  shortcut設定!$F$6&amp;"\"&amp;A122&amp;"（"&amp;B122&amp;"）.lnk",
  ""
)</f>
        <v/>
      </c>
      <c r="AG122" s="13" t="str">
        <f t="shared" si="10"/>
        <v/>
      </c>
      <c r="AH122" s="13" t="str">
        <f t="shared" si="11"/>
        <v/>
      </c>
      <c r="AI122" s="13" t="str">
        <f>IF(
  AND($A122&lt;&gt;"",$Q122&lt;&gt;"-",$Q122&lt;&gt;""),
  (
    """"&amp;shortcut設定!$F$7&amp;""""&amp;
    " """&amp;$Q122&amp;".lnk"""&amp;
    " """&amp;$C122&amp;""""&amp;
    IF($D122="-"," """""," """&amp;$D122&amp;"""")&amp;
    IF($E122="-"," """""," """&amp;$E122&amp;"""")
  ),
  ""
)</f>
        <v/>
      </c>
      <c r="AJ122" s="95" t="s">
        <v>183</v>
      </c>
    </row>
    <row r="123" spans="1:36">
      <c r="A123" s="9" t="s">
        <v>683</v>
      </c>
      <c r="B123" s="9" t="s">
        <v>822</v>
      </c>
      <c r="C123" s="9" t="s">
        <v>169</v>
      </c>
      <c r="D123" s="15" t="s">
        <v>40</v>
      </c>
      <c r="E123" s="26" t="s">
        <v>40</v>
      </c>
      <c r="F123" s="15" t="s">
        <v>156</v>
      </c>
      <c r="G123" s="15" t="s">
        <v>175</v>
      </c>
      <c r="H123" s="9" t="s">
        <v>71</v>
      </c>
      <c r="I123" s="15" t="s">
        <v>877</v>
      </c>
      <c r="J123" s="15" t="s">
        <v>66</v>
      </c>
      <c r="K123" s="15" t="s">
        <v>66</v>
      </c>
      <c r="L123" s="97" t="s">
        <v>66</v>
      </c>
      <c r="M123" s="98" t="s">
        <v>578</v>
      </c>
      <c r="N123" s="15" t="s">
        <v>66</v>
      </c>
      <c r="O123" s="26" t="s">
        <v>1323</v>
      </c>
      <c r="P123" s="164" t="s">
        <v>1323</v>
      </c>
      <c r="Q123" s="26" t="s">
        <v>980</v>
      </c>
      <c r="R123" s="9" t="str">
        <f t="shared" si="12"/>
        <v/>
      </c>
      <c r="S123" s="9" t="str">
        <f t="shared" si="13"/>
        <v/>
      </c>
      <c r="T123" s="13" t="str">
        <f ca="1">IF(
  AND($A123&lt;&gt;"",$I123="○"),
  (
    "mkdir """&amp;V123&amp;""" &amp; "
  )&amp;(
    """"&amp;shortcut設定!$F$7&amp;""""&amp;
    " """&amp;V123&amp;"\"&amp;$A123&amp;"（"&amp;$B123&amp;"）.lnk"""&amp;
    " """&amp;$C123&amp;""""&amp;
    IF($D123="-"," """""," """&amp;$D123&amp;"""")&amp;
    IF($E123="-"," """""," """&amp;$E123&amp;"""")
  ),
  ""
)</f>
        <v>mkdir "%USERPROFILE%\AppData\Roaming\Microsoft\Windows\Start Menu\Programs\161_Network_Global" &amp; "C:\codes\vbs\command\CreateShortcutFile.vbs" "%USERPROFILE%\AppData\Roaming\Microsoft\Windows\Start Menu\Programs\161_Network_Global\VcXsrv（X11サーバー）.lnk" "C:\prg\VcXsrv\xlaunch.exe" "" ""</v>
      </c>
      <c r="U123" s="9" t="str">
        <f ca="1">IFERROR(
  VLOOKUP(
    $H123,
    shortcut設定!$F:$J,
    MATCH(
      "ProgramsIndex",
      shortcut設定!$F$12:$J$12,
      0
    ),
    FALSE
  ),
  ""
)</f>
        <v>161</v>
      </c>
      <c r="V123" s="13" t="str">
        <f ca="1">IF(
  AND($A123&lt;&gt;"",$I123="○"),
  shortcut設定!$F$4&amp;"\"&amp;U123&amp;"_"&amp;H123,
  ""
)</f>
        <v>%USERPROFILE%\AppData\Roaming\Microsoft\Windows\Start Menu\Programs\161_Network_Global</v>
      </c>
      <c r="W123" s="13" t="str">
        <f>IF(
  AND($A123&lt;&gt;"",$J123&lt;&gt;"-",$J123&lt;&gt;""),
  (
    "mkdir """&amp;shortcut設定!$F$4&amp;"\"&amp;shortcut設定!$F$8&amp;""" &amp; "
  )&amp;(
    """"&amp;shortcut設定!$F$7&amp;""""&amp;
    " """&amp;$X123&amp;""""&amp;
    " """&amp;$C123&amp;""""&amp;
    IF($D123="-"," """""," """&amp;$D123&amp;"""")&amp;
    IF($E123="-"," """""," """&amp;$E123&amp;"""")
  ),
  ""
)</f>
        <v/>
      </c>
      <c r="X123" s="14" t="str">
        <f>IF(
  AND($A123&lt;&gt;"",$J123&lt;&gt;"-",$J123&lt;&gt;""),
  shortcut設定!$F$4&amp;"\"&amp;shortcut設定!$F$8&amp;"\"&amp;$J123&amp;"（"&amp;$B123&amp;"）.lnk",
  ""
)</f>
        <v/>
      </c>
      <c r="Y123" s="13" t="str">
        <f>IF(
  AND($A123&lt;&gt;"",$K123&lt;&gt;"-",$K123&lt;&gt;""),
  (
    "mkdir """&amp;shortcut設定!$F$4&amp;"\"&amp;shortcut設定!$F$9&amp;""" &amp; "
  )&amp;(
    """"&amp;shortcut設定!$F$7&amp;""""&amp;
    " """&amp;$Z123&amp;""""&amp;
    " """&amp;$C123&amp;""""&amp;
    IF($D123="-"," """""," """&amp;$D123&amp;"""")&amp;
    IF($E123="-"," """""," """&amp;$E123&amp;"""")&amp;
    IF($K123="-"," """""," """&amp;$K123&amp;"""")
  ),
  ""
)</f>
        <v/>
      </c>
      <c r="Z123" s="14" t="str">
        <f>IF(
  AND($A123&lt;&gt;"",$K123&lt;&gt;"-",$K123&lt;&gt;""),
  shortcut設定!$F$4&amp;"\"&amp;shortcut設定!$F$9&amp;"\"&amp;$A123&amp;"（"&amp;$B123&amp;"）.lnk",
  ""
)</f>
        <v/>
      </c>
      <c r="AA123" s="13" t="str">
        <f>IF(
  AND($A123&lt;&gt;"",$L123&lt;&gt;"-",$L123&lt;&gt;""),
  (
    """"&amp;shortcut設定!$F$7&amp;""""&amp;
    " """&amp;$AD123&amp;""""&amp;
    " """&amp;$C123&amp;""""&amp;
    IF($D123="-"," """""," """&amp;$D123&amp;"""")&amp;
    IF($E123="-"," """""," """&amp;$E123&amp;"""")
  ),
  ""
)</f>
        <v/>
      </c>
      <c r="AB123" s="9" t="str">
        <f ca="1">IFERROR(
  VLOOKUP(
    $H123,
    shortcut設定!$F:$J,
    MATCH(
      "ProgramsIndex",
      shortcut設定!$F$12:$J$12,
      0
    ),
    FALSE
  ),
  ""
)</f>
        <v>161</v>
      </c>
      <c r="AC123" s="20" t="str">
        <f t="shared" si="9"/>
        <v/>
      </c>
      <c r="AD123" s="13" t="str">
        <f>IF(
  AND($A123&lt;&gt;"",$L123="○"),
  shortcut設定!$F$5&amp;"\"&amp;AB123&amp;"_"&amp;A123&amp;"（"&amp;B123&amp;"）"&amp;AC123&amp;".lnk",
  ""
)</f>
        <v/>
      </c>
      <c r="AE123" s="13" t="str">
        <f>IF(
  AND($A123&lt;&gt;"",$N123="○"),
  (
    """"&amp;shortcut設定!$F$7&amp;""""&amp;
    " """&amp;$AF123&amp;""""&amp;
    " """&amp;$C123&amp;""""&amp;
    IF($D123="-"," """""," """&amp;$D123&amp;"""")&amp;
    IF($E123="-"," """""," """&amp;$E123&amp;"""")
  ),
  ""
)</f>
        <v/>
      </c>
      <c r="AF123" s="9" t="str">
        <f>IF(
  AND($A123&lt;&gt;"",$N123="○"),
  shortcut設定!$F$6&amp;"\"&amp;A123&amp;"（"&amp;B123&amp;"）.lnk",
  ""
)</f>
        <v/>
      </c>
      <c r="AG123" s="13" t="str">
        <f t="shared" si="10"/>
        <v/>
      </c>
      <c r="AH123" s="13" t="str">
        <f t="shared" si="11"/>
        <v/>
      </c>
      <c r="AI123" s="13" t="str">
        <f>IF(
  AND($A123&lt;&gt;"",$Q123&lt;&gt;"-",$Q123&lt;&gt;""),
  (
    """"&amp;shortcut設定!$F$7&amp;""""&amp;
    " """&amp;$Q123&amp;".lnk"""&amp;
    " """&amp;$C123&amp;""""&amp;
    IF($D123="-"," """""," """&amp;$D123&amp;"""")&amp;
    IF($E123="-"," """""," """&amp;$E123&amp;"""")
  ),
  ""
)</f>
        <v/>
      </c>
      <c r="AJ123" s="95" t="s">
        <v>183</v>
      </c>
    </row>
    <row r="124" spans="1:36">
      <c r="A124" s="9" t="s">
        <v>54</v>
      </c>
      <c r="B124" s="9" t="s">
        <v>823</v>
      </c>
      <c r="C124" s="9" t="s">
        <v>90</v>
      </c>
      <c r="D124" s="15" t="s">
        <v>40</v>
      </c>
      <c r="E124" s="26" t="s">
        <v>40</v>
      </c>
      <c r="F124" s="15" t="s">
        <v>175</v>
      </c>
      <c r="G124" s="15" t="s">
        <v>156</v>
      </c>
      <c r="H124" s="9" t="s">
        <v>70</v>
      </c>
      <c r="I124" s="15" t="s">
        <v>877</v>
      </c>
      <c r="J124" s="15" t="s">
        <v>66</v>
      </c>
      <c r="K124" s="15" t="s">
        <v>66</v>
      </c>
      <c r="L124" s="97" t="s">
        <v>66</v>
      </c>
      <c r="M124" s="98" t="s">
        <v>578</v>
      </c>
      <c r="N124" s="15" t="s">
        <v>66</v>
      </c>
      <c r="O124" s="26" t="s">
        <v>1323</v>
      </c>
      <c r="P124" s="164" t="s">
        <v>1323</v>
      </c>
      <c r="Q124" s="26" t="s">
        <v>980</v>
      </c>
      <c r="R124" s="9" t="str">
        <f t="shared" si="12"/>
        <v/>
      </c>
      <c r="S124" s="9" t="str">
        <f t="shared" si="13"/>
        <v/>
      </c>
      <c r="T124" s="13" t="str">
        <f ca="1">IF(
  AND($A124&lt;&gt;"",$I124="○"),
  (
    "mkdir """&amp;V124&amp;""" &amp; "
  )&amp;(
    """"&amp;shortcut設定!$F$7&amp;""""&amp;
    " """&amp;V124&amp;"\"&amp;$A124&amp;"（"&amp;$B124&amp;"）.lnk"""&amp;
    " """&amp;$C124&amp;""""&amp;
    IF($D124="-"," """""," """&amp;$D124&amp;"""")&amp;
    IF($E124="-"," """""," """&amp;$E124&amp;"""")
  ),
  ""
)</f>
        <v>mkdir "%USERPROFILE%\AppData\Roaming\Microsoft\Windows\Start Menu\Programs\172_Utility_Other" &amp; "C:\codes\vbs\command\CreateShortcutFile.vbs" "%USERPROFILE%\AppData\Roaming\Microsoft\Windows\Start Menu\Programs\172_Utility_Other\Anki（暗記補助）.lnk" "C:\prg\Anki\anki.exe" "" ""</v>
      </c>
      <c r="U124" s="9" t="str">
        <f ca="1">IFERROR(
  VLOOKUP(
    $H124,
    shortcut設定!$F:$J,
    MATCH(
      "ProgramsIndex",
      shortcut設定!$F$12:$J$12,
      0
    ),
    FALSE
  ),
  ""
)</f>
        <v>172</v>
      </c>
      <c r="V124" s="13" t="str">
        <f ca="1">IF(
  AND($A124&lt;&gt;"",$I124="○"),
  shortcut設定!$F$4&amp;"\"&amp;U124&amp;"_"&amp;H124,
  ""
)</f>
        <v>%USERPROFILE%\AppData\Roaming\Microsoft\Windows\Start Menu\Programs\172_Utility_Other</v>
      </c>
      <c r="W124" s="13" t="str">
        <f>IF(
  AND($A124&lt;&gt;"",$J124&lt;&gt;"-",$J124&lt;&gt;""),
  (
    "mkdir """&amp;shortcut設定!$F$4&amp;"\"&amp;shortcut設定!$F$8&amp;""" &amp; "
  )&amp;(
    """"&amp;shortcut設定!$F$7&amp;""""&amp;
    " """&amp;$X124&amp;""""&amp;
    " """&amp;$C124&amp;""""&amp;
    IF($D124="-"," """""," """&amp;$D124&amp;"""")&amp;
    IF($E124="-"," """""," """&amp;$E124&amp;"""")
  ),
  ""
)</f>
        <v/>
      </c>
      <c r="X124" s="14" t="str">
        <f>IF(
  AND($A124&lt;&gt;"",$J124&lt;&gt;"-",$J124&lt;&gt;""),
  shortcut設定!$F$4&amp;"\"&amp;shortcut設定!$F$8&amp;"\"&amp;$J124&amp;"（"&amp;$B124&amp;"）.lnk",
  ""
)</f>
        <v/>
      </c>
      <c r="Y124" s="13" t="str">
        <f>IF(
  AND($A124&lt;&gt;"",$K124&lt;&gt;"-",$K124&lt;&gt;""),
  (
    "mkdir """&amp;shortcut設定!$F$4&amp;"\"&amp;shortcut設定!$F$9&amp;""" &amp; "
  )&amp;(
    """"&amp;shortcut設定!$F$7&amp;""""&amp;
    " """&amp;$Z124&amp;""""&amp;
    " """&amp;$C124&amp;""""&amp;
    IF($D124="-"," """""," """&amp;$D124&amp;"""")&amp;
    IF($E124="-"," """""," """&amp;$E124&amp;"""")&amp;
    IF($K124="-"," """""," """&amp;$K124&amp;"""")
  ),
  ""
)</f>
        <v/>
      </c>
      <c r="Z124" s="14" t="str">
        <f>IF(
  AND($A124&lt;&gt;"",$K124&lt;&gt;"-",$K124&lt;&gt;""),
  shortcut設定!$F$4&amp;"\"&amp;shortcut設定!$F$9&amp;"\"&amp;$A124&amp;"（"&amp;$B124&amp;"）.lnk",
  ""
)</f>
        <v/>
      </c>
      <c r="AA124" s="13" t="str">
        <f>IF(
  AND($A124&lt;&gt;"",$L124&lt;&gt;"-",$L124&lt;&gt;""),
  (
    """"&amp;shortcut設定!$F$7&amp;""""&amp;
    " """&amp;$AD124&amp;""""&amp;
    " """&amp;$C124&amp;""""&amp;
    IF($D124="-"," """""," """&amp;$D124&amp;"""")&amp;
    IF($E124="-"," """""," """&amp;$E124&amp;"""")
  ),
  ""
)</f>
        <v/>
      </c>
      <c r="AB124" s="9" t="str">
        <f ca="1">IFERROR(
  VLOOKUP(
    $H124,
    shortcut設定!$F:$J,
    MATCH(
      "ProgramsIndex",
      shortcut設定!$F$12:$J$12,
      0
    ),
    FALSE
  ),
  ""
)</f>
        <v>172</v>
      </c>
      <c r="AC124" s="20" t="str">
        <f t="shared" si="9"/>
        <v/>
      </c>
      <c r="AD124" s="13" t="str">
        <f>IF(
  AND($A124&lt;&gt;"",$L124="○"),
  shortcut設定!$F$5&amp;"\"&amp;AB124&amp;"_"&amp;A124&amp;"（"&amp;B124&amp;"）"&amp;AC124&amp;".lnk",
  ""
)</f>
        <v/>
      </c>
      <c r="AE124" s="13" t="str">
        <f>IF(
  AND($A124&lt;&gt;"",$N124="○"),
  (
    """"&amp;shortcut設定!$F$7&amp;""""&amp;
    " """&amp;$AF124&amp;""""&amp;
    " """&amp;$C124&amp;""""&amp;
    IF($D124="-"," """""," """&amp;$D124&amp;"""")&amp;
    IF($E124="-"," """""," """&amp;$E124&amp;"""")
  ),
  ""
)</f>
        <v/>
      </c>
      <c r="AF124" s="9" t="str">
        <f>IF(
  AND($A124&lt;&gt;"",$N124="○"),
  shortcut設定!$F$6&amp;"\"&amp;A124&amp;"（"&amp;B124&amp;"）.lnk",
  ""
)</f>
        <v/>
      </c>
      <c r="AG124" s="13" t="str">
        <f t="shared" si="10"/>
        <v/>
      </c>
      <c r="AH124" s="13" t="str">
        <f t="shared" si="11"/>
        <v/>
      </c>
      <c r="AI124" s="13" t="str">
        <f>IF(
  AND($A124&lt;&gt;"",$Q124&lt;&gt;"-",$Q124&lt;&gt;""),
  (
    """"&amp;shortcut設定!$F$7&amp;""""&amp;
    " """&amp;$Q124&amp;".lnk"""&amp;
    " """&amp;$C124&amp;""""&amp;
    IF($D124="-"," """""," """&amp;$D124&amp;"""")&amp;
    IF($E124="-"," """""," """&amp;$E124&amp;"""")
  ),
  ""
)</f>
        <v/>
      </c>
      <c r="AJ124" s="95" t="s">
        <v>183</v>
      </c>
    </row>
    <row r="125" spans="1:36">
      <c r="A125" s="9" t="s">
        <v>684</v>
      </c>
      <c r="B125" s="9" t="s">
        <v>824</v>
      </c>
      <c r="C125" s="9" t="s">
        <v>313</v>
      </c>
      <c r="D125" s="15" t="s">
        <v>40</v>
      </c>
      <c r="E125" s="26" t="s">
        <v>40</v>
      </c>
      <c r="F125" s="15" t="s">
        <v>175</v>
      </c>
      <c r="G125" s="15" t="s">
        <v>156</v>
      </c>
      <c r="H125" s="9" t="s">
        <v>79</v>
      </c>
      <c r="I125" s="15" t="s">
        <v>877</v>
      </c>
      <c r="J125" s="15" t="s">
        <v>66</v>
      </c>
      <c r="K125" s="15" t="s">
        <v>66</v>
      </c>
      <c r="L125" s="97" t="s">
        <v>66</v>
      </c>
      <c r="M125" s="98" t="s">
        <v>578</v>
      </c>
      <c r="N125" s="15" t="s">
        <v>66</v>
      </c>
      <c r="O125" s="26" t="s">
        <v>1323</v>
      </c>
      <c r="P125" s="164" t="s">
        <v>1323</v>
      </c>
      <c r="Q125" s="26" t="s">
        <v>980</v>
      </c>
      <c r="R125" s="9" t="str">
        <f t="shared" si="12"/>
        <v/>
      </c>
      <c r="S125" s="9" t="str">
        <f t="shared" si="13"/>
        <v/>
      </c>
      <c r="T125" s="13" t="str">
        <f ca="1">IF(
  AND($A125&lt;&gt;"",$I125="○"),
  (
    "mkdir """&amp;V125&amp;""" &amp; "
  )&amp;(
    """"&amp;shortcut設定!$F$7&amp;""""&amp;
    " """&amp;V125&amp;"\"&amp;$A125&amp;"（"&amp;$B125&amp;"）.lnk"""&amp;
    " """&amp;$C125&amp;""""&amp;
    IF($D125="-"," """""," """&amp;$D125&amp;"""")&amp;
    IF($E125="-"," """""," """&amp;$E125&amp;"""")
  ),
  ""
)</f>
        <v>mkdir "%USERPROFILE%\AppData\Roaming\Microsoft\Windows\Start Menu\Programs\123_Doc_Edit" &amp; "C:\codes\vbs\command\CreateShortcutFile.vbs" "%USERPROFILE%\AppData\Roaming\Microsoft\Windows\Start Menu\Programs\123_Doc_Edit\はがき作家 あてな 17（はがき宛名編集）.lnk" "C:\prg\HagakiWriter17\AddressWriter17.exe" "" ""</v>
      </c>
      <c r="U125" s="9" t="str">
        <f ca="1">IFERROR(
  VLOOKUP(
    $H125,
    shortcut設定!$F:$J,
    MATCH(
      "ProgramsIndex",
      shortcut設定!$F$12:$J$12,
      0
    ),
    FALSE
  ),
  ""
)</f>
        <v>123</v>
      </c>
      <c r="V125" s="13" t="str">
        <f ca="1">IF(
  AND($A125&lt;&gt;"",$I125="○"),
  shortcut設定!$F$4&amp;"\"&amp;U125&amp;"_"&amp;H125,
  ""
)</f>
        <v>%USERPROFILE%\AppData\Roaming\Microsoft\Windows\Start Menu\Programs\123_Doc_Edit</v>
      </c>
      <c r="W125" s="13" t="str">
        <f>IF(
  AND($A125&lt;&gt;"",$J125&lt;&gt;"-",$J125&lt;&gt;""),
  (
    "mkdir """&amp;shortcut設定!$F$4&amp;"\"&amp;shortcut設定!$F$8&amp;""" &amp; "
  )&amp;(
    """"&amp;shortcut設定!$F$7&amp;""""&amp;
    " """&amp;$X125&amp;""""&amp;
    " """&amp;$C125&amp;""""&amp;
    IF($D125="-"," """""," """&amp;$D125&amp;"""")&amp;
    IF($E125="-"," """""," """&amp;$E125&amp;"""")
  ),
  ""
)</f>
        <v/>
      </c>
      <c r="X125" s="14" t="str">
        <f>IF(
  AND($A125&lt;&gt;"",$J125&lt;&gt;"-",$J125&lt;&gt;""),
  shortcut設定!$F$4&amp;"\"&amp;shortcut設定!$F$8&amp;"\"&amp;$J125&amp;"（"&amp;$B125&amp;"）.lnk",
  ""
)</f>
        <v/>
      </c>
      <c r="Y125" s="13" t="str">
        <f>IF(
  AND($A125&lt;&gt;"",$K125&lt;&gt;"-",$K125&lt;&gt;""),
  (
    "mkdir """&amp;shortcut設定!$F$4&amp;"\"&amp;shortcut設定!$F$9&amp;""" &amp; "
  )&amp;(
    """"&amp;shortcut設定!$F$7&amp;""""&amp;
    " """&amp;$Z125&amp;""""&amp;
    " """&amp;$C125&amp;""""&amp;
    IF($D125="-"," """""," """&amp;$D125&amp;"""")&amp;
    IF($E125="-"," """""," """&amp;$E125&amp;"""")&amp;
    IF($K125="-"," """""," """&amp;$K125&amp;"""")
  ),
  ""
)</f>
        <v/>
      </c>
      <c r="Z125" s="14" t="str">
        <f>IF(
  AND($A125&lt;&gt;"",$K125&lt;&gt;"-",$K125&lt;&gt;""),
  shortcut設定!$F$4&amp;"\"&amp;shortcut設定!$F$9&amp;"\"&amp;$A125&amp;"（"&amp;$B125&amp;"）.lnk",
  ""
)</f>
        <v/>
      </c>
      <c r="AA125" s="13" t="str">
        <f>IF(
  AND($A125&lt;&gt;"",$L125&lt;&gt;"-",$L125&lt;&gt;""),
  (
    """"&amp;shortcut設定!$F$7&amp;""""&amp;
    " """&amp;$AD125&amp;""""&amp;
    " """&amp;$C125&amp;""""&amp;
    IF($D125="-"," """""," """&amp;$D125&amp;"""")&amp;
    IF($E125="-"," """""," """&amp;$E125&amp;"""")
  ),
  ""
)</f>
        <v/>
      </c>
      <c r="AB125" s="9" t="str">
        <f ca="1">IFERROR(
  VLOOKUP(
    $H125,
    shortcut設定!$F:$J,
    MATCH(
      "ProgramsIndex",
      shortcut設定!$F$12:$J$12,
      0
    ),
    FALSE
  ),
  ""
)</f>
        <v>123</v>
      </c>
      <c r="AC125" s="20" t="str">
        <f t="shared" si="9"/>
        <v/>
      </c>
      <c r="AD125" s="13" t="str">
        <f>IF(
  AND($A125&lt;&gt;"",$L125="○"),
  shortcut設定!$F$5&amp;"\"&amp;AB125&amp;"_"&amp;A125&amp;"（"&amp;B125&amp;"）"&amp;AC125&amp;".lnk",
  ""
)</f>
        <v/>
      </c>
      <c r="AE125" s="13" t="str">
        <f>IF(
  AND($A125&lt;&gt;"",$N125="○"),
  (
    """"&amp;shortcut設定!$F$7&amp;""""&amp;
    " """&amp;$AF125&amp;""""&amp;
    " """&amp;$C125&amp;""""&amp;
    IF($D125="-"," """""," """&amp;$D125&amp;"""")&amp;
    IF($E125="-"," """""," """&amp;$E125&amp;"""")
  ),
  ""
)</f>
        <v/>
      </c>
      <c r="AF125" s="9" t="str">
        <f>IF(
  AND($A125&lt;&gt;"",$N125="○"),
  shortcut設定!$F$6&amp;"\"&amp;A125&amp;"（"&amp;B125&amp;"）.lnk",
  ""
)</f>
        <v/>
      </c>
      <c r="AG125" s="13" t="str">
        <f t="shared" si="10"/>
        <v/>
      </c>
      <c r="AH125" s="13" t="str">
        <f t="shared" si="11"/>
        <v/>
      </c>
      <c r="AI125" s="13" t="str">
        <f>IF(
  AND($A125&lt;&gt;"",$Q125&lt;&gt;"-",$Q125&lt;&gt;""),
  (
    """"&amp;shortcut設定!$F$7&amp;""""&amp;
    " """&amp;$Q125&amp;".lnk"""&amp;
    " """&amp;$C125&amp;""""&amp;
    IF($D125="-"," """""," """&amp;$D125&amp;"""")&amp;
    IF($E125="-"," """""," """&amp;$E125&amp;"""")
  ),
  ""
)</f>
        <v/>
      </c>
      <c r="AJ125" s="95" t="s">
        <v>183</v>
      </c>
    </row>
    <row r="126" spans="1:36">
      <c r="A126" s="9" t="s">
        <v>685</v>
      </c>
      <c r="B126" s="9" t="s">
        <v>825</v>
      </c>
      <c r="C126" s="9" t="s">
        <v>314</v>
      </c>
      <c r="D126" s="15" t="s">
        <v>40</v>
      </c>
      <c r="E126" s="26" t="s">
        <v>40</v>
      </c>
      <c r="F126" s="15" t="s">
        <v>175</v>
      </c>
      <c r="G126" s="15" t="s">
        <v>156</v>
      </c>
      <c r="H126" s="9" t="s">
        <v>79</v>
      </c>
      <c r="I126" s="15" t="s">
        <v>877</v>
      </c>
      <c r="J126" s="15" t="s">
        <v>66</v>
      </c>
      <c r="K126" s="15" t="s">
        <v>66</v>
      </c>
      <c r="L126" s="97" t="s">
        <v>66</v>
      </c>
      <c r="M126" s="98" t="s">
        <v>578</v>
      </c>
      <c r="N126" s="15" t="s">
        <v>66</v>
      </c>
      <c r="O126" s="26" t="s">
        <v>1323</v>
      </c>
      <c r="P126" s="164" t="s">
        <v>1323</v>
      </c>
      <c r="Q126" s="26" t="s">
        <v>980</v>
      </c>
      <c r="R126" s="9" t="str">
        <f t="shared" si="12"/>
        <v/>
      </c>
      <c r="S126" s="9" t="str">
        <f t="shared" si="13"/>
        <v/>
      </c>
      <c r="T126" s="13" t="str">
        <f ca="1">IF(
  AND($A126&lt;&gt;"",$I126="○"),
  (
    "mkdir """&amp;V126&amp;""" &amp; "
  )&amp;(
    """"&amp;shortcut設定!$F$7&amp;""""&amp;
    " """&amp;V126&amp;"\"&amp;$A126&amp;"（"&amp;$B126&amp;"）.lnk"""&amp;
    " """&amp;$C126&amp;""""&amp;
    IF($D126="-"," """""," """&amp;$D126&amp;"""")&amp;
    IF($E126="-"," """""," """&amp;$E126&amp;"""")
  ),
  ""
)</f>
        <v>mkdir "%USERPROFILE%\AppData\Roaming\Microsoft\Windows\Start Menu\Programs\123_Doc_Edit" &amp; "C:\codes\vbs\command\CreateShortcutFile.vbs" "%USERPROFILE%\AppData\Roaming\Microsoft\Windows\Start Menu\Programs\123_Doc_Edit\はがき作家 うら 17（はがき表書き編集）.lnk" "C:\prg\HagakiWriter17\CardWriter17.exe" "" ""</v>
      </c>
      <c r="U126" s="9" t="str">
        <f ca="1">IFERROR(
  VLOOKUP(
    $H126,
    shortcut設定!$F:$J,
    MATCH(
      "ProgramsIndex",
      shortcut設定!$F$12:$J$12,
      0
    ),
    FALSE
  ),
  ""
)</f>
        <v>123</v>
      </c>
      <c r="V126" s="13" t="str">
        <f ca="1">IF(
  AND($A126&lt;&gt;"",$I126="○"),
  shortcut設定!$F$4&amp;"\"&amp;U126&amp;"_"&amp;H126,
  ""
)</f>
        <v>%USERPROFILE%\AppData\Roaming\Microsoft\Windows\Start Menu\Programs\123_Doc_Edit</v>
      </c>
      <c r="W126" s="13" t="str">
        <f>IF(
  AND($A126&lt;&gt;"",$J126&lt;&gt;"-",$J126&lt;&gt;""),
  (
    "mkdir """&amp;shortcut設定!$F$4&amp;"\"&amp;shortcut設定!$F$8&amp;""" &amp; "
  )&amp;(
    """"&amp;shortcut設定!$F$7&amp;""""&amp;
    " """&amp;$X126&amp;""""&amp;
    " """&amp;$C126&amp;""""&amp;
    IF($D126="-"," """""," """&amp;$D126&amp;"""")&amp;
    IF($E126="-"," """""," """&amp;$E126&amp;"""")
  ),
  ""
)</f>
        <v/>
      </c>
      <c r="X126" s="14" t="str">
        <f>IF(
  AND($A126&lt;&gt;"",$J126&lt;&gt;"-",$J126&lt;&gt;""),
  shortcut設定!$F$4&amp;"\"&amp;shortcut設定!$F$8&amp;"\"&amp;$J126&amp;"（"&amp;$B126&amp;"）.lnk",
  ""
)</f>
        <v/>
      </c>
      <c r="Y126" s="13" t="str">
        <f>IF(
  AND($A126&lt;&gt;"",$K126&lt;&gt;"-",$K126&lt;&gt;""),
  (
    "mkdir """&amp;shortcut設定!$F$4&amp;"\"&amp;shortcut設定!$F$9&amp;""" &amp; "
  )&amp;(
    """"&amp;shortcut設定!$F$7&amp;""""&amp;
    " """&amp;$Z126&amp;""""&amp;
    " """&amp;$C126&amp;""""&amp;
    IF($D126="-"," """""," """&amp;$D126&amp;"""")&amp;
    IF($E126="-"," """""," """&amp;$E126&amp;"""")&amp;
    IF($K126="-"," """""," """&amp;$K126&amp;"""")
  ),
  ""
)</f>
        <v/>
      </c>
      <c r="Z126" s="14" t="str">
        <f>IF(
  AND($A126&lt;&gt;"",$K126&lt;&gt;"-",$K126&lt;&gt;""),
  shortcut設定!$F$4&amp;"\"&amp;shortcut設定!$F$9&amp;"\"&amp;$A126&amp;"（"&amp;$B126&amp;"）.lnk",
  ""
)</f>
        <v/>
      </c>
      <c r="AA126" s="13" t="str">
        <f>IF(
  AND($A126&lt;&gt;"",$L126&lt;&gt;"-",$L126&lt;&gt;""),
  (
    """"&amp;shortcut設定!$F$7&amp;""""&amp;
    " """&amp;$AD126&amp;""""&amp;
    " """&amp;$C126&amp;""""&amp;
    IF($D126="-"," """""," """&amp;$D126&amp;"""")&amp;
    IF($E126="-"," """""," """&amp;$E126&amp;"""")
  ),
  ""
)</f>
        <v/>
      </c>
      <c r="AB126" s="9" t="str">
        <f ca="1">IFERROR(
  VLOOKUP(
    $H126,
    shortcut設定!$F:$J,
    MATCH(
      "ProgramsIndex",
      shortcut設定!$F$12:$J$12,
      0
    ),
    FALSE
  ),
  ""
)</f>
        <v>123</v>
      </c>
      <c r="AC126" s="20" t="str">
        <f t="shared" si="9"/>
        <v/>
      </c>
      <c r="AD126" s="13" t="str">
        <f>IF(
  AND($A126&lt;&gt;"",$L126="○"),
  shortcut設定!$F$5&amp;"\"&amp;AB126&amp;"_"&amp;A126&amp;"（"&amp;B126&amp;"）"&amp;AC126&amp;".lnk",
  ""
)</f>
        <v/>
      </c>
      <c r="AE126" s="13" t="str">
        <f>IF(
  AND($A126&lt;&gt;"",$N126="○"),
  (
    """"&amp;shortcut設定!$F$7&amp;""""&amp;
    " """&amp;$AF126&amp;""""&amp;
    " """&amp;$C126&amp;""""&amp;
    IF($D126="-"," """""," """&amp;$D126&amp;"""")&amp;
    IF($E126="-"," """""," """&amp;$E126&amp;"""")
  ),
  ""
)</f>
        <v/>
      </c>
      <c r="AF126" s="9" t="str">
        <f>IF(
  AND($A126&lt;&gt;"",$N126="○"),
  shortcut設定!$F$6&amp;"\"&amp;A126&amp;"（"&amp;B126&amp;"）.lnk",
  ""
)</f>
        <v/>
      </c>
      <c r="AG126" s="13" t="str">
        <f t="shared" si="10"/>
        <v/>
      </c>
      <c r="AH126" s="13" t="str">
        <f t="shared" si="11"/>
        <v/>
      </c>
      <c r="AI126" s="13" t="str">
        <f>IF(
  AND($A126&lt;&gt;"",$Q126&lt;&gt;"-",$Q126&lt;&gt;""),
  (
    """"&amp;shortcut設定!$F$7&amp;""""&amp;
    " """&amp;$Q126&amp;".lnk"""&amp;
    " """&amp;$C126&amp;""""&amp;
    IF($D126="-"," """""," """&amp;$D126&amp;"""")&amp;
    IF($E126="-"," """""," """&amp;$E126&amp;"""")
  ),
  ""
)</f>
        <v/>
      </c>
      <c r="AJ126" s="95" t="s">
        <v>183</v>
      </c>
    </row>
    <row r="127" spans="1:36">
      <c r="A127" s="9" t="s">
        <v>1235</v>
      </c>
      <c r="B127" s="9" t="s">
        <v>1236</v>
      </c>
      <c r="C127" s="9" t="s">
        <v>1234</v>
      </c>
      <c r="D127" s="15" t="s">
        <v>979</v>
      </c>
      <c r="E127" s="26" t="s">
        <v>40</v>
      </c>
      <c r="F127" s="15" t="s">
        <v>28</v>
      </c>
      <c r="G127" s="15" t="s">
        <v>0</v>
      </c>
      <c r="H127" s="9" t="s">
        <v>71</v>
      </c>
      <c r="I127" s="15" t="s">
        <v>0</v>
      </c>
      <c r="J127" s="15" t="s">
        <v>979</v>
      </c>
      <c r="K127" s="15" t="s">
        <v>979</v>
      </c>
      <c r="L127" s="97" t="s">
        <v>979</v>
      </c>
      <c r="M127" s="98" t="s">
        <v>979</v>
      </c>
      <c r="N127" s="15" t="s">
        <v>979</v>
      </c>
      <c r="O127" s="26" t="s">
        <v>1323</v>
      </c>
      <c r="P127" s="164" t="s">
        <v>1323</v>
      </c>
      <c r="Q127" s="26" t="s">
        <v>40</v>
      </c>
      <c r="R127" s="9" t="str">
        <f t="shared" si="12"/>
        <v/>
      </c>
      <c r="S127" s="9" t="str">
        <f t="shared" si="13"/>
        <v/>
      </c>
      <c r="T127" s="13" t="str">
        <f ca="1">IF(
  AND($A127&lt;&gt;"",$I127="○"),
  (
    "mkdir """&amp;V127&amp;""" &amp; "
  )&amp;(
    """"&amp;shortcut設定!$F$7&amp;""""&amp;
    " """&amp;V127&amp;"\"&amp;$A127&amp;"（"&amp;$B127&amp;"）.lnk"""&amp;
    " """&amp;$C127&amp;""""&amp;
    IF($D127="-"," """""," """&amp;$D127&amp;"""")&amp;
    IF($E127="-"," """""," """&amp;$E127&amp;"""")
  ),
  ""
)</f>
        <v>mkdir "%USERPROFILE%\AppData\Roaming\Microsoft\Windows\Start Menu\Programs\161_Network_Global" &amp; "C:\codes\vbs\command\CreateShortcutFile.vbs" "%USERPROFILE%\AppData\Roaming\Microsoft\Windows\Start Menu\Programs\161_Network_Global\Steam（ゲーム）.lnk" "C:\prg\Steam\steam.exe" "" ""</v>
      </c>
      <c r="U127" s="9" t="str">
        <f ca="1">IFERROR(
  VLOOKUP(
    $H127,
    shortcut設定!$F:$J,
    MATCH(
      "ProgramsIndex",
      shortcut設定!$F$12:$J$12,
      0
    ),
    FALSE
  ),
  ""
)</f>
        <v>161</v>
      </c>
      <c r="V127" s="13" t="str">
        <f ca="1">IF(
  AND($A127&lt;&gt;"",$I127="○"),
  shortcut設定!$F$4&amp;"\"&amp;U127&amp;"_"&amp;H127,
  ""
)</f>
        <v>%USERPROFILE%\AppData\Roaming\Microsoft\Windows\Start Menu\Programs\161_Network_Global</v>
      </c>
      <c r="W127" s="13" t="str">
        <f>IF(
  AND($A127&lt;&gt;"",$J127&lt;&gt;"-",$J127&lt;&gt;""),
  (
    "mkdir """&amp;shortcut設定!$F$4&amp;"\"&amp;shortcut設定!$F$8&amp;""" &amp; "
  )&amp;(
    """"&amp;shortcut設定!$F$7&amp;""""&amp;
    " """&amp;$X127&amp;""""&amp;
    " """&amp;$C127&amp;""""&amp;
    IF($D127="-"," """""," """&amp;$D127&amp;"""")&amp;
    IF($E127="-"," """""," """&amp;$E127&amp;"""")
  ),
  ""
)</f>
        <v/>
      </c>
      <c r="X127" s="14" t="str">
        <f>IF(
  AND($A127&lt;&gt;"",$J127&lt;&gt;"-",$J127&lt;&gt;""),
  shortcut設定!$F$4&amp;"\"&amp;shortcut設定!$F$8&amp;"\"&amp;$J127&amp;"（"&amp;$B127&amp;"）.lnk",
  ""
)</f>
        <v/>
      </c>
      <c r="Y127" s="13" t="str">
        <f>IF(
  AND($A127&lt;&gt;"",$K127&lt;&gt;"-",$K127&lt;&gt;""),
  (
    "mkdir """&amp;shortcut設定!$F$4&amp;"\"&amp;shortcut設定!$F$9&amp;""" &amp; "
  )&amp;(
    """"&amp;shortcut設定!$F$7&amp;""""&amp;
    " """&amp;$Z127&amp;""""&amp;
    " """&amp;$C127&amp;""""&amp;
    IF($D127="-"," """""," """&amp;$D127&amp;"""")&amp;
    IF($E127="-"," """""," """&amp;$E127&amp;"""")&amp;
    IF($K127="-"," """""," """&amp;$K127&amp;"""")
  ),
  ""
)</f>
        <v/>
      </c>
      <c r="Z127" s="14" t="str">
        <f>IF(
  AND($A127&lt;&gt;"",$K127&lt;&gt;"-",$K127&lt;&gt;""),
  shortcut設定!$F$4&amp;"\"&amp;shortcut設定!$F$9&amp;"\"&amp;$A127&amp;"（"&amp;$B127&amp;"）.lnk",
  ""
)</f>
        <v/>
      </c>
      <c r="AA127" s="13" t="str">
        <f>IF(
  AND($A127&lt;&gt;"",$L127&lt;&gt;"-",$L127&lt;&gt;""),
  (
    """"&amp;shortcut設定!$F$7&amp;""""&amp;
    " """&amp;$AD127&amp;""""&amp;
    " """&amp;$C127&amp;""""&amp;
    IF($D127="-"," """""," """&amp;$D127&amp;"""")&amp;
    IF($E127="-"," """""," """&amp;$E127&amp;"""")
  ),
  ""
)</f>
        <v/>
      </c>
      <c r="AB127" s="9" t="str">
        <f ca="1">IFERROR(
  VLOOKUP(
    $H127,
    shortcut設定!$F:$J,
    MATCH(
      "ProgramsIndex",
      shortcut設定!$F$12:$J$12,
      0
    ),
    FALSE
  ),
  ""
)</f>
        <v>161</v>
      </c>
      <c r="AC127" s="20" t="str">
        <f>IF(AND($M127&lt;&gt;"",$M127&lt;&gt;"-")," (&amp;"&amp;$M127&amp;")","")</f>
        <v/>
      </c>
      <c r="AD127" s="13" t="str">
        <f>IF(
  AND($A127&lt;&gt;"",$L127="○"),
  shortcut設定!$F$5&amp;"\"&amp;AB127&amp;"_"&amp;A127&amp;"（"&amp;B127&amp;"）"&amp;AC127&amp;".lnk",
  ""
)</f>
        <v/>
      </c>
      <c r="AE127" s="13" t="str">
        <f>IF(
  AND($A127&lt;&gt;"",$N127="○"),
  (
    """"&amp;shortcut設定!$F$7&amp;""""&amp;
    " """&amp;$AF127&amp;""""&amp;
    " """&amp;$C127&amp;""""&amp;
    IF($D127="-"," """""," """&amp;$D127&amp;"""")&amp;
    IF($E127="-"," """""," """&amp;$E127&amp;"""")
  ),
  ""
)</f>
        <v/>
      </c>
      <c r="AF127" s="9" t="str">
        <f>IF(
  AND($A127&lt;&gt;"",$N127="○"),
  shortcut設定!$F$6&amp;"\"&amp;A127&amp;"（"&amp;B127&amp;"）.lnk",
  ""
)</f>
        <v/>
      </c>
      <c r="AG127" s="13" t="str">
        <f t="shared" si="10"/>
        <v/>
      </c>
      <c r="AH127" s="13" t="str">
        <f t="shared" si="11"/>
        <v/>
      </c>
      <c r="AI127" s="13" t="str">
        <f>IF(
  AND($A127&lt;&gt;"",$Q127&lt;&gt;"-",$Q127&lt;&gt;""),
  (
    """"&amp;shortcut設定!$F$7&amp;""""&amp;
    " """&amp;$Q127&amp;".lnk"""&amp;
    " """&amp;$C127&amp;""""&amp;
    IF($D127="-"," """""," """&amp;$D127&amp;"""")&amp;
    IF($E127="-"," """""," """&amp;$E127&amp;"""")
  ),
  ""
)</f>
        <v/>
      </c>
      <c r="AJ127" s="95" t="s">
        <v>183</v>
      </c>
    </row>
    <row r="128" spans="1:36">
      <c r="A128" s="9" t="s">
        <v>686</v>
      </c>
      <c r="B128" s="9" t="s">
        <v>750</v>
      </c>
      <c r="C128" s="9" t="s">
        <v>89</v>
      </c>
      <c r="D128" s="15" t="s">
        <v>40</v>
      </c>
      <c r="E128" s="26" t="s">
        <v>40</v>
      </c>
      <c r="F128" s="15" t="s">
        <v>156</v>
      </c>
      <c r="G128" s="15" t="s">
        <v>156</v>
      </c>
      <c r="H128" s="9" t="s">
        <v>71</v>
      </c>
      <c r="I128" s="15" t="s">
        <v>877</v>
      </c>
      <c r="J128" s="15" t="s">
        <v>66</v>
      </c>
      <c r="K128" s="15" t="s">
        <v>66</v>
      </c>
      <c r="L128" s="97" t="s">
        <v>66</v>
      </c>
      <c r="M128" s="98" t="s">
        <v>578</v>
      </c>
      <c r="N128" s="15" t="s">
        <v>877</v>
      </c>
      <c r="O128" s="26" t="s">
        <v>1323</v>
      </c>
      <c r="P128" s="164" t="s">
        <v>1323</v>
      </c>
      <c r="Q128" s="26" t="s">
        <v>980</v>
      </c>
      <c r="R128" s="9" t="str">
        <f t="shared" si="12"/>
        <v/>
      </c>
      <c r="S128" s="9" t="str">
        <f t="shared" si="13"/>
        <v/>
      </c>
      <c r="T128" s="13" t="str">
        <f ca="1">IF(
  AND($A128&lt;&gt;"",$I128="○"),
  (
    "mkdir """&amp;V128&amp;""" &amp; "
  )&amp;(
    """"&amp;shortcut設定!$F$7&amp;""""&amp;
    " """&amp;V128&amp;"\"&amp;$A128&amp;"（"&amp;$B128&amp;"）.lnk"""&amp;
    " """&amp;$C128&amp;""""&amp;
    IF($D128="-"," """""," """&amp;$D128&amp;"""")&amp;
    IF($E128="-"," """""," """&amp;$E128&amp;"""")
  ),
  ""
)</f>
        <v>mkdir "%USERPROFILE%\AppData\Roaming\Microsoft\Windows\Start Menu\Programs\161_Network_Global" &amp; "C:\codes\vbs\command\CreateShortcutFile.vbs" "%USERPROFILE%\AppData\Roaming\Microsoft\Windows\Start Menu\Programs\161_Network_Global\MicrosoftEdge（ブラウザ）.lnk" "C:\Program Files (x86)\Microsoft\Edge\Application\msedge.exe" "" ""</v>
      </c>
      <c r="U128" s="9" t="str">
        <f ca="1">IFERROR(
  VLOOKUP(
    $H128,
    shortcut設定!$F:$J,
    MATCH(
      "ProgramsIndex",
      shortcut設定!$F$12:$J$12,
      0
    ),
    FALSE
  ),
  ""
)</f>
        <v>161</v>
      </c>
      <c r="V128" s="13" t="str">
        <f ca="1">IF(
  AND($A128&lt;&gt;"",$I128="○"),
  shortcut設定!$F$4&amp;"\"&amp;U128&amp;"_"&amp;H128,
  ""
)</f>
        <v>%USERPROFILE%\AppData\Roaming\Microsoft\Windows\Start Menu\Programs\161_Network_Global</v>
      </c>
      <c r="W128" s="13" t="str">
        <f>IF(
  AND($A128&lt;&gt;"",$J128&lt;&gt;"-",$J128&lt;&gt;""),
  (
    "mkdir """&amp;shortcut設定!$F$4&amp;"\"&amp;shortcut設定!$F$8&amp;""" &amp; "
  )&amp;(
    """"&amp;shortcut設定!$F$7&amp;""""&amp;
    " """&amp;$X128&amp;""""&amp;
    " """&amp;$C128&amp;""""&amp;
    IF($D128="-"," """""," """&amp;$D128&amp;"""")&amp;
    IF($E128="-"," """""," """&amp;$E128&amp;"""")
  ),
  ""
)</f>
        <v/>
      </c>
      <c r="X128" s="14" t="str">
        <f>IF(
  AND($A128&lt;&gt;"",$J128&lt;&gt;"-",$J128&lt;&gt;""),
  shortcut設定!$F$4&amp;"\"&amp;shortcut設定!$F$8&amp;"\"&amp;$J128&amp;"（"&amp;$B128&amp;"）.lnk",
  ""
)</f>
        <v/>
      </c>
      <c r="Y128" s="13" t="str">
        <f>IF(
  AND($A128&lt;&gt;"",$K128&lt;&gt;"-",$K128&lt;&gt;""),
  (
    "mkdir """&amp;shortcut設定!$F$4&amp;"\"&amp;shortcut設定!$F$9&amp;""" &amp; "
  )&amp;(
    """"&amp;shortcut設定!$F$7&amp;""""&amp;
    " """&amp;$Z128&amp;""""&amp;
    " """&amp;$C128&amp;""""&amp;
    IF($D128="-"," """""," """&amp;$D128&amp;"""")&amp;
    IF($E128="-"," """""," """&amp;$E128&amp;"""")&amp;
    IF($K128="-"," """""," """&amp;$K128&amp;"""")
  ),
  ""
)</f>
        <v/>
      </c>
      <c r="Z128" s="14" t="str">
        <f>IF(
  AND($A128&lt;&gt;"",$K128&lt;&gt;"-",$K128&lt;&gt;""),
  shortcut設定!$F$4&amp;"\"&amp;shortcut設定!$F$9&amp;"\"&amp;$A128&amp;"（"&amp;$B128&amp;"）.lnk",
  ""
)</f>
        <v/>
      </c>
      <c r="AA128" s="13" t="str">
        <f>IF(
  AND($A128&lt;&gt;"",$L128&lt;&gt;"-",$L128&lt;&gt;""),
  (
    """"&amp;shortcut設定!$F$7&amp;""""&amp;
    " """&amp;$AD128&amp;""""&amp;
    " """&amp;$C128&amp;""""&amp;
    IF($D128="-"," """""," """&amp;$D128&amp;"""")&amp;
    IF($E128="-"," """""," """&amp;$E128&amp;"""")
  ),
  ""
)</f>
        <v/>
      </c>
      <c r="AB128" s="9" t="str">
        <f ca="1">IFERROR(
  VLOOKUP(
    $H128,
    shortcut設定!$F:$J,
    MATCH(
      "ProgramsIndex",
      shortcut設定!$F$12:$J$12,
      0
    ),
    FALSE
  ),
  ""
)</f>
        <v>161</v>
      </c>
      <c r="AC128" s="20" t="str">
        <f t="shared" si="9"/>
        <v/>
      </c>
      <c r="AD128" s="13" t="str">
        <f>IF(
  AND($A128&lt;&gt;"",$L128="○"),
  shortcut設定!$F$5&amp;"\"&amp;AB128&amp;"_"&amp;A128&amp;"（"&amp;B128&amp;"）"&amp;AC128&amp;".lnk",
  ""
)</f>
        <v/>
      </c>
      <c r="AE128" s="13" t="str">
        <f>IF(
  AND($A128&lt;&gt;"",$N128="○"),
  (
    """"&amp;shortcut設定!$F$7&amp;""""&amp;
    " """&amp;$AF128&amp;""""&amp;
    " """&amp;$C128&amp;""""&amp;
    IF($D128="-"," """""," """&amp;$D128&amp;"""")&amp;
    IF($E128="-"," """""," """&amp;$E128&amp;"""")
  ),
  ""
)</f>
        <v>"C:\codes\vbs\command\CreateShortcutFile.vbs" "%USERPROFILE%\AppData\Roaming\Microsoft\Windows\Start Menu\Programs\Startup\MicrosoftEdge（ブラウザ）.lnk" "C:\Program Files (x86)\Microsoft\Edge\Application\msedge.exe" "" ""</v>
      </c>
      <c r="AF128" s="9" t="str">
        <f>IF(
  AND($A128&lt;&gt;"",$N128="○"),
  shortcut設定!$F$6&amp;"\"&amp;A128&amp;"（"&amp;B128&amp;"）.lnk",
  ""
)</f>
        <v>%USERPROFILE%\AppData\Roaming\Microsoft\Windows\Start Menu\Programs\Startup\MicrosoftEdge（ブラウザ）.lnk</v>
      </c>
      <c r="AG128" s="13" t="str">
        <f t="shared" si="10"/>
        <v/>
      </c>
      <c r="AH128" s="13" t="str">
        <f t="shared" si="11"/>
        <v/>
      </c>
      <c r="AI128" s="13" t="str">
        <f>IF(
  AND($A128&lt;&gt;"",$Q128&lt;&gt;"-",$Q128&lt;&gt;""),
  (
    """"&amp;shortcut設定!$F$7&amp;""""&amp;
    " """&amp;$Q128&amp;".lnk"""&amp;
    " """&amp;$C128&amp;""""&amp;
    IF($D128="-"," """""," """&amp;$D128&amp;"""")&amp;
    IF($E128="-"," """""," """&amp;$E128&amp;"""")
  ),
  ""
)</f>
        <v/>
      </c>
      <c r="AJ128" s="95" t="s">
        <v>183</v>
      </c>
    </row>
    <row r="129" spans="1:36">
      <c r="A129" s="9" t="s">
        <v>687</v>
      </c>
      <c r="B129" s="9" t="s">
        <v>826</v>
      </c>
      <c r="C129" s="81" t="s">
        <v>91</v>
      </c>
      <c r="D129" s="15" t="s">
        <v>899</v>
      </c>
      <c r="E129" s="26" t="s">
        <v>40</v>
      </c>
      <c r="F129" s="15" t="s">
        <v>156</v>
      </c>
      <c r="G129" s="15" t="s">
        <v>156</v>
      </c>
      <c r="H129" s="9" t="s">
        <v>79</v>
      </c>
      <c r="I129" s="15" t="s">
        <v>877</v>
      </c>
      <c r="J129" s="15" t="s">
        <v>66</v>
      </c>
      <c r="K129" s="15" t="s">
        <v>66</v>
      </c>
      <c r="L129" s="97" t="s">
        <v>66</v>
      </c>
      <c r="M129" s="98" t="s">
        <v>578</v>
      </c>
      <c r="N129" s="15" t="s">
        <v>66</v>
      </c>
      <c r="O129" s="26" t="s">
        <v>1323</v>
      </c>
      <c r="P129" s="164" t="s">
        <v>1323</v>
      </c>
      <c r="Q129" s="26" t="s">
        <v>980</v>
      </c>
      <c r="R129" s="9" t="str">
        <f t="shared" si="12"/>
        <v/>
      </c>
      <c r="S129" s="9" t="str">
        <f t="shared" si="13"/>
        <v/>
      </c>
      <c r="T129" s="13" t="str">
        <f ca="1">IF(
  AND($A129&lt;&gt;"",$I129="○"),
  (
    "mkdir """&amp;V129&amp;""" &amp; "
  )&amp;(
    """"&amp;shortcut設定!$F$7&amp;""""&amp;
    " """&amp;V129&amp;"\"&amp;$A129&amp;"（"&amp;$B129&amp;"）.lnk"""&amp;
    " """&amp;$C129&amp;""""&amp;
    IF($D129="-"," """""," """&amp;$D129&amp;"""")&amp;
    IF($E129="-"," """""," """&amp;$E129&amp;"""")
  ),
  ""
)</f>
        <v>mkdir "%USERPROFILE%\AppData\Roaming\Microsoft\Windows\Start Menu\Programs\123_Doc_Edit" &amp; "C:\codes\vbs\command\CreateShortcutFile.vbs" "%USERPROFILE%\AppData\Roaming\Microsoft\Windows\Start Menu\Programs\123_Doc_Edit\MicrosoftExcel（ドキュメント編集）.lnk" "C:\Program Files (x86)\Microsoft Office\root\Office16\EXCEL.EXE" "/x" ""</v>
      </c>
      <c r="U129" s="9" t="str">
        <f ca="1">IFERROR(
  VLOOKUP(
    $H129,
    shortcut設定!$F:$J,
    MATCH(
      "ProgramsIndex",
      shortcut設定!$F$12:$J$12,
      0
    ),
    FALSE
  ),
  ""
)</f>
        <v>123</v>
      </c>
      <c r="V129" s="13" t="str">
        <f ca="1">IF(
  AND($A129&lt;&gt;"",$I129="○"),
  shortcut設定!$F$4&amp;"\"&amp;U129&amp;"_"&amp;H129,
  ""
)</f>
        <v>%USERPROFILE%\AppData\Roaming\Microsoft\Windows\Start Menu\Programs\123_Doc_Edit</v>
      </c>
      <c r="W129" s="13" t="str">
        <f>IF(
  AND($A129&lt;&gt;"",$J129&lt;&gt;"-",$J129&lt;&gt;""),
  (
    "mkdir """&amp;shortcut設定!$F$4&amp;"\"&amp;shortcut設定!$F$8&amp;""" &amp; "
  )&amp;(
    """"&amp;shortcut設定!$F$7&amp;""""&amp;
    " """&amp;$X129&amp;""""&amp;
    " """&amp;$C129&amp;""""&amp;
    IF($D129="-"," """""," """&amp;$D129&amp;"""")&amp;
    IF($E129="-"," """""," """&amp;$E129&amp;"""")
  ),
  ""
)</f>
        <v/>
      </c>
      <c r="X129" s="14" t="str">
        <f>IF(
  AND($A129&lt;&gt;"",$J129&lt;&gt;"-",$J129&lt;&gt;""),
  shortcut設定!$F$4&amp;"\"&amp;shortcut設定!$F$8&amp;"\"&amp;$J129&amp;"（"&amp;$B129&amp;"）.lnk",
  ""
)</f>
        <v/>
      </c>
      <c r="Y129" s="13" t="str">
        <f>IF(
  AND($A129&lt;&gt;"",$K129&lt;&gt;"-",$K129&lt;&gt;""),
  (
    "mkdir """&amp;shortcut設定!$F$4&amp;"\"&amp;shortcut設定!$F$9&amp;""" &amp; "
  )&amp;(
    """"&amp;shortcut設定!$F$7&amp;""""&amp;
    " """&amp;$Z129&amp;""""&amp;
    " """&amp;$C129&amp;""""&amp;
    IF($D129="-"," """""," """&amp;$D129&amp;"""")&amp;
    IF($E129="-"," """""," """&amp;$E129&amp;"""")&amp;
    IF($K129="-"," """""," """&amp;$K129&amp;"""")
  ),
  ""
)</f>
        <v/>
      </c>
      <c r="Z129" s="14" t="str">
        <f>IF(
  AND($A129&lt;&gt;"",$K129&lt;&gt;"-",$K129&lt;&gt;""),
  shortcut設定!$F$4&amp;"\"&amp;shortcut設定!$F$9&amp;"\"&amp;$A129&amp;"（"&amp;$B129&amp;"）.lnk",
  ""
)</f>
        <v/>
      </c>
      <c r="AA129" s="13" t="str">
        <f>IF(
  AND($A129&lt;&gt;"",$L129&lt;&gt;"-",$L129&lt;&gt;""),
  (
    """"&amp;shortcut設定!$F$7&amp;""""&amp;
    " """&amp;$AD129&amp;""""&amp;
    " """&amp;$C129&amp;""""&amp;
    IF($D129="-"," """""," """&amp;$D129&amp;"""")&amp;
    IF($E129="-"," """""," """&amp;$E129&amp;"""")
  ),
  ""
)</f>
        <v/>
      </c>
      <c r="AB129" s="9" t="str">
        <f ca="1">IFERROR(
  VLOOKUP(
    $H129,
    shortcut設定!$F:$J,
    MATCH(
      "ProgramsIndex",
      shortcut設定!$F$12:$J$12,
      0
    ),
    FALSE
  ),
  ""
)</f>
        <v>123</v>
      </c>
      <c r="AC129" s="20" t="str">
        <f t="shared" si="9"/>
        <v/>
      </c>
      <c r="AD129" s="13" t="str">
        <f>IF(
  AND($A129&lt;&gt;"",$L129="○"),
  shortcut設定!$F$5&amp;"\"&amp;AB129&amp;"_"&amp;A129&amp;"（"&amp;B129&amp;"）"&amp;AC129&amp;".lnk",
  ""
)</f>
        <v/>
      </c>
      <c r="AE129" s="13" t="str">
        <f>IF(
  AND($A129&lt;&gt;"",$N129="○"),
  (
    """"&amp;shortcut設定!$F$7&amp;""""&amp;
    " """&amp;$AF129&amp;""""&amp;
    " """&amp;$C129&amp;""""&amp;
    IF($D129="-"," """""," """&amp;$D129&amp;"""")&amp;
    IF($E129="-"," """""," """&amp;$E129&amp;"""")
  ),
  ""
)</f>
        <v/>
      </c>
      <c r="AF129" s="9" t="str">
        <f>IF(
  AND($A129&lt;&gt;"",$N129="○"),
  shortcut設定!$F$6&amp;"\"&amp;A129&amp;"（"&amp;B129&amp;"）.lnk",
  ""
)</f>
        <v/>
      </c>
      <c r="AG129" s="13" t="str">
        <f t="shared" si="10"/>
        <v/>
      </c>
      <c r="AH129" s="13" t="str">
        <f t="shared" si="11"/>
        <v/>
      </c>
      <c r="AI129" s="13" t="str">
        <f>IF(
  AND($A129&lt;&gt;"",$Q129&lt;&gt;"-",$Q129&lt;&gt;""),
  (
    """"&amp;shortcut設定!$F$7&amp;""""&amp;
    " """&amp;$Q129&amp;".lnk"""&amp;
    " """&amp;$C129&amp;""""&amp;
    IF($D129="-"," """""," """&amp;$D129&amp;"""")&amp;
    IF($E129="-"," """""," """&amp;$E129&amp;"""")
  ),
  ""
)</f>
        <v/>
      </c>
      <c r="AJ129" s="95" t="s">
        <v>183</v>
      </c>
    </row>
    <row r="130" spans="1:36">
      <c r="A130" s="9" t="s">
        <v>688</v>
      </c>
      <c r="B130" s="9" t="s">
        <v>826</v>
      </c>
      <c r="C130" s="9" t="s">
        <v>92</v>
      </c>
      <c r="D130" s="15" t="s">
        <v>40</v>
      </c>
      <c r="E130" s="26" t="s">
        <v>40</v>
      </c>
      <c r="F130" s="15" t="s">
        <v>156</v>
      </c>
      <c r="G130" s="15" t="s">
        <v>156</v>
      </c>
      <c r="H130" s="9" t="s">
        <v>79</v>
      </c>
      <c r="I130" s="15" t="s">
        <v>877</v>
      </c>
      <c r="J130" s="15" t="s">
        <v>66</v>
      </c>
      <c r="K130" s="15" t="s">
        <v>66</v>
      </c>
      <c r="L130" s="97" t="s">
        <v>66</v>
      </c>
      <c r="M130" s="98" t="s">
        <v>578</v>
      </c>
      <c r="N130" s="15" t="s">
        <v>66</v>
      </c>
      <c r="O130" s="26" t="s">
        <v>1323</v>
      </c>
      <c r="P130" s="164" t="s">
        <v>1323</v>
      </c>
      <c r="Q130" s="26" t="s">
        <v>980</v>
      </c>
      <c r="R130" s="9" t="str">
        <f t="shared" si="12"/>
        <v/>
      </c>
      <c r="S130" s="9" t="str">
        <f t="shared" si="13"/>
        <v/>
      </c>
      <c r="T130" s="13" t="str">
        <f ca="1">IF(
  AND($A130&lt;&gt;"",$I130="○"),
  (
    "mkdir """&amp;V130&amp;""" &amp; "
  )&amp;(
    """"&amp;shortcut設定!$F$7&amp;""""&amp;
    " """&amp;V130&amp;"\"&amp;$A130&amp;"（"&amp;$B130&amp;"）.lnk"""&amp;
    " """&amp;$C130&amp;""""&amp;
    IF($D130="-"," """""," """&amp;$D130&amp;"""")&amp;
    IF($E130="-"," """""," """&amp;$E130&amp;"""")
  ),
  ""
)</f>
        <v>mkdir "%USERPROFILE%\AppData\Roaming\Microsoft\Windows\Start Menu\Programs\123_Doc_Edit" &amp; "C:\codes\vbs\command\CreateShortcutFile.vbs" "%USERPROFILE%\AppData\Roaming\Microsoft\Windows\Start Menu\Programs\123_Doc_Edit\MicrosoftVisio（ドキュメント編集）.lnk" "C:\Program Files (x86)\Microsoft Office\root\Office16\VISIO.EXE" "" ""</v>
      </c>
      <c r="U130" s="9" t="str">
        <f ca="1">IFERROR(
  VLOOKUP(
    $H130,
    shortcut設定!$F:$J,
    MATCH(
      "ProgramsIndex",
      shortcut設定!$F$12:$J$12,
      0
    ),
    FALSE
  ),
  ""
)</f>
        <v>123</v>
      </c>
      <c r="V130" s="13" t="str">
        <f ca="1">IF(
  AND($A130&lt;&gt;"",$I130="○"),
  shortcut設定!$F$4&amp;"\"&amp;U130&amp;"_"&amp;H130,
  ""
)</f>
        <v>%USERPROFILE%\AppData\Roaming\Microsoft\Windows\Start Menu\Programs\123_Doc_Edit</v>
      </c>
      <c r="W130" s="13" t="str">
        <f>IF(
  AND($A130&lt;&gt;"",$J130&lt;&gt;"-",$J130&lt;&gt;""),
  (
    "mkdir """&amp;shortcut設定!$F$4&amp;"\"&amp;shortcut設定!$F$8&amp;""" &amp; "
  )&amp;(
    """"&amp;shortcut設定!$F$7&amp;""""&amp;
    " """&amp;$X130&amp;""""&amp;
    " """&amp;$C130&amp;""""&amp;
    IF($D130="-"," """""," """&amp;$D130&amp;"""")&amp;
    IF($E130="-"," """""," """&amp;$E130&amp;"""")
  ),
  ""
)</f>
        <v/>
      </c>
      <c r="X130" s="14" t="str">
        <f>IF(
  AND($A130&lt;&gt;"",$J130&lt;&gt;"-",$J130&lt;&gt;""),
  shortcut設定!$F$4&amp;"\"&amp;shortcut設定!$F$8&amp;"\"&amp;$J130&amp;"（"&amp;$B130&amp;"）.lnk",
  ""
)</f>
        <v/>
      </c>
      <c r="Y130" s="13" t="str">
        <f>IF(
  AND($A130&lt;&gt;"",$K130&lt;&gt;"-",$K130&lt;&gt;""),
  (
    "mkdir """&amp;shortcut設定!$F$4&amp;"\"&amp;shortcut設定!$F$9&amp;""" &amp; "
  )&amp;(
    """"&amp;shortcut設定!$F$7&amp;""""&amp;
    " """&amp;$Z130&amp;""""&amp;
    " """&amp;$C130&amp;""""&amp;
    IF($D130="-"," """""," """&amp;$D130&amp;"""")&amp;
    IF($E130="-"," """""," """&amp;$E130&amp;"""")&amp;
    IF($K130="-"," """""," """&amp;$K130&amp;"""")
  ),
  ""
)</f>
        <v/>
      </c>
      <c r="Z130" s="14" t="str">
        <f>IF(
  AND($A130&lt;&gt;"",$K130&lt;&gt;"-",$K130&lt;&gt;""),
  shortcut設定!$F$4&amp;"\"&amp;shortcut設定!$F$9&amp;"\"&amp;$A130&amp;"（"&amp;$B130&amp;"）.lnk",
  ""
)</f>
        <v/>
      </c>
      <c r="AA130" s="13" t="str">
        <f>IF(
  AND($A130&lt;&gt;"",$L130&lt;&gt;"-",$L130&lt;&gt;""),
  (
    """"&amp;shortcut設定!$F$7&amp;""""&amp;
    " """&amp;$AD130&amp;""""&amp;
    " """&amp;$C130&amp;""""&amp;
    IF($D130="-"," """""," """&amp;$D130&amp;"""")&amp;
    IF($E130="-"," """""," """&amp;$E130&amp;"""")
  ),
  ""
)</f>
        <v/>
      </c>
      <c r="AB130" s="9" t="str">
        <f ca="1">IFERROR(
  VLOOKUP(
    $H130,
    shortcut設定!$F:$J,
    MATCH(
      "ProgramsIndex",
      shortcut設定!$F$12:$J$12,
      0
    ),
    FALSE
  ),
  ""
)</f>
        <v>123</v>
      </c>
      <c r="AC130" s="20" t="str">
        <f t="shared" si="9"/>
        <v/>
      </c>
      <c r="AD130" s="13" t="str">
        <f>IF(
  AND($A130&lt;&gt;"",$L130="○"),
  shortcut設定!$F$5&amp;"\"&amp;AB130&amp;"_"&amp;A130&amp;"（"&amp;B130&amp;"）"&amp;AC130&amp;".lnk",
  ""
)</f>
        <v/>
      </c>
      <c r="AE130" s="13" t="str">
        <f>IF(
  AND($A130&lt;&gt;"",$N130="○"),
  (
    """"&amp;shortcut設定!$F$7&amp;""""&amp;
    " """&amp;$AF130&amp;""""&amp;
    " """&amp;$C130&amp;""""&amp;
    IF($D130="-"," """""," """&amp;$D130&amp;"""")&amp;
    IF($E130="-"," """""," """&amp;$E130&amp;"""")
  ),
  ""
)</f>
        <v/>
      </c>
      <c r="AF130" s="9" t="str">
        <f>IF(
  AND($A130&lt;&gt;"",$N130="○"),
  shortcut設定!$F$6&amp;"\"&amp;A130&amp;"（"&amp;B130&amp;"）.lnk",
  ""
)</f>
        <v/>
      </c>
      <c r="AG130" s="13" t="str">
        <f t="shared" si="10"/>
        <v/>
      </c>
      <c r="AH130" s="13" t="str">
        <f t="shared" si="11"/>
        <v/>
      </c>
      <c r="AI130" s="13" t="str">
        <f>IF(
  AND($A130&lt;&gt;"",$Q130&lt;&gt;"-",$Q130&lt;&gt;""),
  (
    """"&amp;shortcut設定!$F$7&amp;""""&amp;
    " """&amp;$Q130&amp;".lnk"""&amp;
    " """&amp;$C130&amp;""""&amp;
    IF($D130="-"," """""," """&amp;$D130&amp;"""")&amp;
    IF($E130="-"," """""," """&amp;$E130&amp;"""")
  ),
  ""
)</f>
        <v/>
      </c>
      <c r="AJ130" s="95" t="s">
        <v>183</v>
      </c>
    </row>
    <row r="131" spans="1:36">
      <c r="A131" s="9" t="s">
        <v>689</v>
      </c>
      <c r="B131" s="9" t="s">
        <v>826</v>
      </c>
      <c r="C131" s="9" t="s">
        <v>93</v>
      </c>
      <c r="D131" s="15" t="s">
        <v>40</v>
      </c>
      <c r="E131" s="26" t="s">
        <v>40</v>
      </c>
      <c r="F131" s="15" t="s">
        <v>156</v>
      </c>
      <c r="G131" s="15" t="s">
        <v>156</v>
      </c>
      <c r="H131" s="9" t="s">
        <v>79</v>
      </c>
      <c r="I131" s="15" t="s">
        <v>877</v>
      </c>
      <c r="J131" s="15" t="s">
        <v>66</v>
      </c>
      <c r="K131" s="15" t="s">
        <v>66</v>
      </c>
      <c r="L131" s="97" t="s">
        <v>66</v>
      </c>
      <c r="M131" s="98" t="s">
        <v>578</v>
      </c>
      <c r="N131" s="15" t="s">
        <v>66</v>
      </c>
      <c r="O131" s="26" t="s">
        <v>1323</v>
      </c>
      <c r="P131" s="164" t="s">
        <v>1323</v>
      </c>
      <c r="Q131" s="26" t="s">
        <v>980</v>
      </c>
      <c r="R131" s="9" t="str">
        <f t="shared" si="12"/>
        <v/>
      </c>
      <c r="S131" s="9" t="str">
        <f t="shared" si="13"/>
        <v/>
      </c>
      <c r="T131" s="13" t="str">
        <f ca="1">IF(
  AND($A131&lt;&gt;"",$I131="○"),
  (
    "mkdir """&amp;V131&amp;""" &amp; "
  )&amp;(
    """"&amp;shortcut設定!$F$7&amp;""""&amp;
    " """&amp;V131&amp;"\"&amp;$A131&amp;"（"&amp;$B131&amp;"）.lnk"""&amp;
    " """&amp;$C131&amp;""""&amp;
    IF($D131="-"," """""," """&amp;$D131&amp;"""")&amp;
    IF($E131="-"," """""," """&amp;$E131&amp;"""")
  ),
  ""
)</f>
        <v>mkdir "%USERPROFILE%\AppData\Roaming\Microsoft\Windows\Start Menu\Programs\123_Doc_Edit" &amp; "C:\codes\vbs\command\CreateShortcutFile.vbs" "%USERPROFILE%\AppData\Roaming\Microsoft\Windows\Start Menu\Programs\123_Doc_Edit\MicrosoftWord（ドキュメント編集）.lnk" "C:\Program Files (x86)\Microsoft Office\root\Office16\WINWORD.EXE" "" ""</v>
      </c>
      <c r="U131" s="9" t="str">
        <f ca="1">IFERROR(
  VLOOKUP(
    $H131,
    shortcut設定!$F:$J,
    MATCH(
      "ProgramsIndex",
      shortcut設定!$F$12:$J$12,
      0
    ),
    FALSE
  ),
  ""
)</f>
        <v>123</v>
      </c>
      <c r="V131" s="13" t="str">
        <f ca="1">IF(
  AND($A131&lt;&gt;"",$I131="○"),
  shortcut設定!$F$4&amp;"\"&amp;U131&amp;"_"&amp;H131,
  ""
)</f>
        <v>%USERPROFILE%\AppData\Roaming\Microsoft\Windows\Start Menu\Programs\123_Doc_Edit</v>
      </c>
      <c r="W131" s="13" t="str">
        <f>IF(
  AND($A131&lt;&gt;"",$J131&lt;&gt;"-",$J131&lt;&gt;""),
  (
    "mkdir """&amp;shortcut設定!$F$4&amp;"\"&amp;shortcut設定!$F$8&amp;""" &amp; "
  )&amp;(
    """"&amp;shortcut設定!$F$7&amp;""""&amp;
    " """&amp;$X131&amp;""""&amp;
    " """&amp;$C131&amp;""""&amp;
    IF($D131="-"," """""," """&amp;$D131&amp;"""")&amp;
    IF($E131="-"," """""," """&amp;$E131&amp;"""")
  ),
  ""
)</f>
        <v/>
      </c>
      <c r="X131" s="14" t="str">
        <f>IF(
  AND($A131&lt;&gt;"",$J131&lt;&gt;"-",$J131&lt;&gt;""),
  shortcut設定!$F$4&amp;"\"&amp;shortcut設定!$F$8&amp;"\"&amp;$J131&amp;"（"&amp;$B131&amp;"）.lnk",
  ""
)</f>
        <v/>
      </c>
      <c r="Y131" s="13" t="str">
        <f>IF(
  AND($A131&lt;&gt;"",$K131&lt;&gt;"-",$K131&lt;&gt;""),
  (
    "mkdir """&amp;shortcut設定!$F$4&amp;"\"&amp;shortcut設定!$F$9&amp;""" &amp; "
  )&amp;(
    """"&amp;shortcut設定!$F$7&amp;""""&amp;
    " """&amp;$Z131&amp;""""&amp;
    " """&amp;$C131&amp;""""&amp;
    IF($D131="-"," """""," """&amp;$D131&amp;"""")&amp;
    IF($E131="-"," """""," """&amp;$E131&amp;"""")&amp;
    IF($K131="-"," """""," """&amp;$K131&amp;"""")
  ),
  ""
)</f>
        <v/>
      </c>
      <c r="Z131" s="14" t="str">
        <f>IF(
  AND($A131&lt;&gt;"",$K131&lt;&gt;"-",$K131&lt;&gt;""),
  shortcut設定!$F$4&amp;"\"&amp;shortcut設定!$F$9&amp;"\"&amp;$A131&amp;"（"&amp;$B131&amp;"）.lnk",
  ""
)</f>
        <v/>
      </c>
      <c r="AA131" s="13" t="str">
        <f>IF(
  AND($A131&lt;&gt;"",$L131&lt;&gt;"-",$L131&lt;&gt;""),
  (
    """"&amp;shortcut設定!$F$7&amp;""""&amp;
    " """&amp;$AD131&amp;""""&amp;
    " """&amp;$C131&amp;""""&amp;
    IF($D131="-"," """""," """&amp;$D131&amp;"""")&amp;
    IF($E131="-"," """""," """&amp;$E131&amp;"""")
  ),
  ""
)</f>
        <v/>
      </c>
      <c r="AB131" s="9" t="str">
        <f ca="1">IFERROR(
  VLOOKUP(
    $H131,
    shortcut設定!$F:$J,
    MATCH(
      "ProgramsIndex",
      shortcut設定!$F$12:$J$12,
      0
    ),
    FALSE
  ),
  ""
)</f>
        <v>123</v>
      </c>
      <c r="AC131" s="20" t="str">
        <f t="shared" si="9"/>
        <v/>
      </c>
      <c r="AD131" s="13" t="str">
        <f>IF(
  AND($A131&lt;&gt;"",$L131="○"),
  shortcut設定!$F$5&amp;"\"&amp;AB131&amp;"_"&amp;A131&amp;"（"&amp;B131&amp;"）"&amp;AC131&amp;".lnk",
  ""
)</f>
        <v/>
      </c>
      <c r="AE131" s="13" t="str">
        <f>IF(
  AND($A131&lt;&gt;"",$N131="○"),
  (
    """"&amp;shortcut設定!$F$7&amp;""""&amp;
    " """&amp;$AF131&amp;""""&amp;
    " """&amp;$C131&amp;""""&amp;
    IF($D131="-"," """""," """&amp;$D131&amp;"""")&amp;
    IF($E131="-"," """""," """&amp;$E131&amp;"""")
  ),
  ""
)</f>
        <v/>
      </c>
      <c r="AF131" s="9" t="str">
        <f>IF(
  AND($A131&lt;&gt;"",$N131="○"),
  shortcut設定!$F$6&amp;"\"&amp;A131&amp;"（"&amp;B131&amp;"）.lnk",
  ""
)</f>
        <v/>
      </c>
      <c r="AG131" s="13" t="str">
        <f t="shared" si="10"/>
        <v/>
      </c>
      <c r="AH131" s="13" t="str">
        <f t="shared" si="11"/>
        <v/>
      </c>
      <c r="AI131" s="13" t="str">
        <f>IF(
  AND($A131&lt;&gt;"",$Q131&lt;&gt;"-",$Q131&lt;&gt;""),
  (
    """"&amp;shortcut設定!$F$7&amp;""""&amp;
    " """&amp;$Q131&amp;".lnk"""&amp;
    " """&amp;$C131&amp;""""&amp;
    IF($D131="-"," """""," """&amp;$D131&amp;"""")&amp;
    IF($E131="-"," """""," """&amp;$E131&amp;"""")
  ),
  ""
)</f>
        <v/>
      </c>
      <c r="AJ131" s="95" t="s">
        <v>183</v>
      </c>
    </row>
    <row r="132" spans="1:36">
      <c r="A132" s="9" t="s">
        <v>690</v>
      </c>
      <c r="B132" s="9" t="s">
        <v>827</v>
      </c>
      <c r="C132" s="9" t="s">
        <v>94</v>
      </c>
      <c r="D132" s="15" t="s">
        <v>40</v>
      </c>
      <c r="E132" s="26" t="s">
        <v>40</v>
      </c>
      <c r="F132" s="15" t="s">
        <v>156</v>
      </c>
      <c r="G132" s="15" t="s">
        <v>156</v>
      </c>
      <c r="H132" s="9" t="s">
        <v>71</v>
      </c>
      <c r="I132" s="15" t="s">
        <v>877</v>
      </c>
      <c r="J132" s="15" t="s">
        <v>66</v>
      </c>
      <c r="K132" s="15" t="s">
        <v>66</v>
      </c>
      <c r="L132" s="97" t="s">
        <v>66</v>
      </c>
      <c r="M132" s="98" t="s">
        <v>578</v>
      </c>
      <c r="N132" s="15" t="s">
        <v>66</v>
      </c>
      <c r="O132" s="26" t="s">
        <v>1323</v>
      </c>
      <c r="P132" s="164" t="s">
        <v>1323</v>
      </c>
      <c r="Q132" s="26" t="s">
        <v>980</v>
      </c>
      <c r="R132" s="9" t="str">
        <f t="shared" si="12"/>
        <v/>
      </c>
      <c r="S132" s="9" t="str">
        <f t="shared" si="13"/>
        <v/>
      </c>
      <c r="T132" s="13" t="str">
        <f ca="1">IF(
  AND($A132&lt;&gt;"",$I132="○"),
  (
    "mkdir """&amp;V132&amp;""" &amp; "
  )&amp;(
    """"&amp;shortcut設定!$F$7&amp;""""&amp;
    " """&amp;V132&amp;"\"&amp;$A132&amp;"（"&amp;$B132&amp;"）.lnk"""&amp;
    " """&amp;$C132&amp;""""&amp;
    IF($D132="-"," """""," """&amp;$D132&amp;"""")&amp;
    IF($E132="-"," """""," """&amp;$E132&amp;"""")
  ),
  ""
)</f>
        <v>mkdir "%USERPROFILE%\AppData\Roaming\Microsoft\Windows\Start Menu\Programs\161_Network_Global" &amp; "C:\codes\vbs\command\CreateShortcutFile.vbs" "%USERPROFILE%\AppData\Roaming\Microsoft\Windows\Start Menu\Programs\161_Network_Global\MicrosoftOutlook（メーラー）.lnk" "C:\Program Files (x86)\Microsoft Office\root\Office16\OUTLOOK.EXE" "" ""</v>
      </c>
      <c r="U132" s="9" t="str">
        <f ca="1">IFERROR(
  VLOOKUP(
    $H132,
    shortcut設定!$F:$J,
    MATCH(
      "ProgramsIndex",
      shortcut設定!$F$12:$J$12,
      0
    ),
    FALSE
  ),
  ""
)</f>
        <v>161</v>
      </c>
      <c r="V132" s="13" t="str">
        <f ca="1">IF(
  AND($A132&lt;&gt;"",$I132="○"),
  shortcut設定!$F$4&amp;"\"&amp;U132&amp;"_"&amp;H132,
  ""
)</f>
        <v>%USERPROFILE%\AppData\Roaming\Microsoft\Windows\Start Menu\Programs\161_Network_Global</v>
      </c>
      <c r="W132" s="13" t="str">
        <f>IF(
  AND($A132&lt;&gt;"",$J132&lt;&gt;"-",$J132&lt;&gt;""),
  (
    "mkdir """&amp;shortcut設定!$F$4&amp;"\"&amp;shortcut設定!$F$8&amp;""" &amp; "
  )&amp;(
    """"&amp;shortcut設定!$F$7&amp;""""&amp;
    " """&amp;$X132&amp;""""&amp;
    " """&amp;$C132&amp;""""&amp;
    IF($D132="-"," """""," """&amp;$D132&amp;"""")&amp;
    IF($E132="-"," """""," """&amp;$E132&amp;"""")
  ),
  ""
)</f>
        <v/>
      </c>
      <c r="X132" s="14" t="str">
        <f>IF(
  AND($A132&lt;&gt;"",$J132&lt;&gt;"-",$J132&lt;&gt;""),
  shortcut設定!$F$4&amp;"\"&amp;shortcut設定!$F$8&amp;"\"&amp;$J132&amp;"（"&amp;$B132&amp;"）.lnk",
  ""
)</f>
        <v/>
      </c>
      <c r="Y132" s="13" t="str">
        <f>IF(
  AND($A132&lt;&gt;"",$K132&lt;&gt;"-",$K132&lt;&gt;""),
  (
    "mkdir """&amp;shortcut設定!$F$4&amp;"\"&amp;shortcut設定!$F$9&amp;""" &amp; "
  )&amp;(
    """"&amp;shortcut設定!$F$7&amp;""""&amp;
    " """&amp;$Z132&amp;""""&amp;
    " """&amp;$C132&amp;""""&amp;
    IF($D132="-"," """""," """&amp;$D132&amp;"""")&amp;
    IF($E132="-"," """""," """&amp;$E132&amp;"""")&amp;
    IF($K132="-"," """""," """&amp;$K132&amp;"""")
  ),
  ""
)</f>
        <v/>
      </c>
      <c r="Z132" s="14" t="str">
        <f>IF(
  AND($A132&lt;&gt;"",$K132&lt;&gt;"-",$K132&lt;&gt;""),
  shortcut設定!$F$4&amp;"\"&amp;shortcut設定!$F$9&amp;"\"&amp;$A132&amp;"（"&amp;$B132&amp;"）.lnk",
  ""
)</f>
        <v/>
      </c>
      <c r="AA132" s="13" t="str">
        <f>IF(
  AND($A132&lt;&gt;"",$L132&lt;&gt;"-",$L132&lt;&gt;""),
  (
    """"&amp;shortcut設定!$F$7&amp;""""&amp;
    " """&amp;$AD132&amp;""""&amp;
    " """&amp;$C132&amp;""""&amp;
    IF($D132="-"," """""," """&amp;$D132&amp;"""")&amp;
    IF($E132="-"," """""," """&amp;$E132&amp;"""")
  ),
  ""
)</f>
        <v/>
      </c>
      <c r="AB132" s="9" t="str">
        <f ca="1">IFERROR(
  VLOOKUP(
    $H132,
    shortcut設定!$F:$J,
    MATCH(
      "ProgramsIndex",
      shortcut設定!$F$12:$J$12,
      0
    ),
    FALSE
  ),
  ""
)</f>
        <v>161</v>
      </c>
      <c r="AC132" s="20" t="str">
        <f t="shared" si="9"/>
        <v/>
      </c>
      <c r="AD132" s="13" t="str">
        <f>IF(
  AND($A132&lt;&gt;"",$L132="○"),
  shortcut設定!$F$5&amp;"\"&amp;AB132&amp;"_"&amp;A132&amp;"（"&amp;B132&amp;"）"&amp;AC132&amp;".lnk",
  ""
)</f>
        <v/>
      </c>
      <c r="AE132" s="13" t="str">
        <f>IF(
  AND($A132&lt;&gt;"",$N132="○"),
  (
    """"&amp;shortcut設定!$F$7&amp;""""&amp;
    " """&amp;$AF132&amp;""""&amp;
    " """&amp;$C132&amp;""""&amp;
    IF($D132="-"," """""," """&amp;$D132&amp;"""")&amp;
    IF($E132="-"," """""," """&amp;$E132&amp;"""")
  ),
  ""
)</f>
        <v/>
      </c>
      <c r="AF132" s="9" t="str">
        <f>IF(
  AND($A132&lt;&gt;"",$N132="○"),
  shortcut設定!$F$6&amp;"\"&amp;A132&amp;"（"&amp;B132&amp;"）.lnk",
  ""
)</f>
        <v/>
      </c>
      <c r="AG132" s="13" t="str">
        <f t="shared" si="10"/>
        <v/>
      </c>
      <c r="AH132" s="13" t="str">
        <f t="shared" si="11"/>
        <v/>
      </c>
      <c r="AI132" s="13" t="str">
        <f>IF(
  AND($A132&lt;&gt;"",$Q132&lt;&gt;"-",$Q132&lt;&gt;""),
  (
    """"&amp;shortcut設定!$F$7&amp;""""&amp;
    " """&amp;$Q132&amp;".lnk"""&amp;
    " """&amp;$C132&amp;""""&amp;
    IF($D132="-"," """""," """&amp;$D132&amp;"""")&amp;
    IF($E132="-"," """""," """&amp;$E132&amp;"""")
  ),
  ""
)</f>
        <v/>
      </c>
      <c r="AJ132" s="95" t="s">
        <v>183</v>
      </c>
    </row>
    <row r="133" spans="1:36">
      <c r="A133" s="9" t="s">
        <v>691</v>
      </c>
      <c r="B133" s="9" t="s">
        <v>828</v>
      </c>
      <c r="C133" s="9" t="s">
        <v>888</v>
      </c>
      <c r="D133" s="15" t="s">
        <v>40</v>
      </c>
      <c r="E133" s="26" t="s">
        <v>40</v>
      </c>
      <c r="F133" s="15" t="s">
        <v>175</v>
      </c>
      <c r="G133" s="15" t="s">
        <v>156</v>
      </c>
      <c r="H133" s="9" t="s">
        <v>81</v>
      </c>
      <c r="I133" s="15" t="s">
        <v>877</v>
      </c>
      <c r="J133" s="15" t="s">
        <v>66</v>
      </c>
      <c r="K133" s="15" t="s">
        <v>66</v>
      </c>
      <c r="L133" s="97" t="s">
        <v>66</v>
      </c>
      <c r="M133" s="98" t="s">
        <v>578</v>
      </c>
      <c r="N133" s="15" t="s">
        <v>66</v>
      </c>
      <c r="O133" s="26" t="s">
        <v>1323</v>
      </c>
      <c r="P133" s="164" t="s">
        <v>1323</v>
      </c>
      <c r="Q133" s="26" t="s">
        <v>980</v>
      </c>
      <c r="R133" s="9" t="str">
        <f t="shared" si="12"/>
        <v/>
      </c>
      <c r="S133" s="9" t="str">
        <f t="shared" si="13"/>
        <v/>
      </c>
      <c r="T133" s="13" t="str">
        <f ca="1">IF(
  AND($A133&lt;&gt;"",$I133="○"),
  (
    "mkdir """&amp;V133&amp;""" &amp; "
  )&amp;(
    """"&amp;shortcut設定!$F$7&amp;""""&amp;
    " """&amp;V133&amp;"\"&amp;$A133&amp;"（"&amp;$B133&amp;"）.lnk"""&amp;
    " """&amp;$C133&amp;""""&amp;
    IF($D133="-"," """""," """&amp;$D133&amp;"""")&amp;
    IF($E133="-"," """""," """&amp;$E133&amp;"""")
  ),
  ""
)</f>
        <v>mkdir "%USERPROFILE%\AppData\Roaming\Microsoft\Windows\Start Menu\Programs\153_Picture_Edit" &amp; "C:\codes\vbs\command\CreateShortcutFile.vbs" "%USERPROFILE%\AppData\Roaming\Microsoft\Windows\Start Menu\Programs\153_Picture_Edit\CopyTransPhoto（iPhone写真移動）.lnk" "%USERPROFILE%\AppData\Roaming\WindSolutions\CopyTransControlCenter\Applications\CopyTransControlCenter.exe" "" ""</v>
      </c>
      <c r="U133" s="9" t="str">
        <f ca="1">IFERROR(
  VLOOKUP(
    $H133,
    shortcut設定!$F:$J,
    MATCH(
      "ProgramsIndex",
      shortcut設定!$F$12:$J$12,
      0
    ),
    FALSE
  ),
  ""
)</f>
        <v>153</v>
      </c>
      <c r="V133" s="13" t="str">
        <f ca="1">IF(
  AND($A133&lt;&gt;"",$I133="○"),
  shortcut設定!$F$4&amp;"\"&amp;U133&amp;"_"&amp;H133,
  ""
)</f>
        <v>%USERPROFILE%\AppData\Roaming\Microsoft\Windows\Start Menu\Programs\153_Picture_Edit</v>
      </c>
      <c r="W133" s="13" t="str">
        <f>IF(
  AND($A133&lt;&gt;"",$J133&lt;&gt;"-",$J133&lt;&gt;""),
  (
    "mkdir """&amp;shortcut設定!$F$4&amp;"\"&amp;shortcut設定!$F$8&amp;""" &amp; "
  )&amp;(
    """"&amp;shortcut設定!$F$7&amp;""""&amp;
    " """&amp;$X133&amp;""""&amp;
    " """&amp;$C133&amp;""""&amp;
    IF($D133="-"," """""," """&amp;$D133&amp;"""")&amp;
    IF($E133="-"," """""," """&amp;$E133&amp;"""")
  ),
  ""
)</f>
        <v/>
      </c>
      <c r="X133" s="14" t="str">
        <f>IF(
  AND($A133&lt;&gt;"",$J133&lt;&gt;"-",$J133&lt;&gt;""),
  shortcut設定!$F$4&amp;"\"&amp;shortcut設定!$F$8&amp;"\"&amp;$J133&amp;"（"&amp;$B133&amp;"）.lnk",
  ""
)</f>
        <v/>
      </c>
      <c r="Y133" s="13" t="str">
        <f>IF(
  AND($A133&lt;&gt;"",$K133&lt;&gt;"-",$K133&lt;&gt;""),
  (
    "mkdir """&amp;shortcut設定!$F$4&amp;"\"&amp;shortcut設定!$F$9&amp;""" &amp; "
  )&amp;(
    """"&amp;shortcut設定!$F$7&amp;""""&amp;
    " """&amp;$Z133&amp;""""&amp;
    " """&amp;$C133&amp;""""&amp;
    IF($D133="-"," """""," """&amp;$D133&amp;"""")&amp;
    IF($E133="-"," """""," """&amp;$E133&amp;"""")&amp;
    IF($K133="-"," """""," """&amp;$K133&amp;"""")
  ),
  ""
)</f>
        <v/>
      </c>
      <c r="Z133" s="14" t="str">
        <f>IF(
  AND($A133&lt;&gt;"",$K133&lt;&gt;"-",$K133&lt;&gt;""),
  shortcut設定!$F$4&amp;"\"&amp;shortcut設定!$F$9&amp;"\"&amp;$A133&amp;"（"&amp;$B133&amp;"）.lnk",
  ""
)</f>
        <v/>
      </c>
      <c r="AA133" s="13" t="str">
        <f>IF(
  AND($A133&lt;&gt;"",$L133&lt;&gt;"-",$L133&lt;&gt;""),
  (
    """"&amp;shortcut設定!$F$7&amp;""""&amp;
    " """&amp;$AD133&amp;""""&amp;
    " """&amp;$C133&amp;""""&amp;
    IF($D133="-"," """""," """&amp;$D133&amp;"""")&amp;
    IF($E133="-"," """""," """&amp;$E133&amp;"""")
  ),
  ""
)</f>
        <v/>
      </c>
      <c r="AB133" s="9" t="str">
        <f ca="1">IFERROR(
  VLOOKUP(
    $H133,
    shortcut設定!$F:$J,
    MATCH(
      "ProgramsIndex",
      shortcut設定!$F$12:$J$12,
      0
    ),
    FALSE
  ),
  ""
)</f>
        <v>153</v>
      </c>
      <c r="AC133" s="20" t="str">
        <f t="shared" si="9"/>
        <v/>
      </c>
      <c r="AD133" s="13" t="str">
        <f>IF(
  AND($A133&lt;&gt;"",$L133="○"),
  shortcut設定!$F$5&amp;"\"&amp;AB133&amp;"_"&amp;A133&amp;"（"&amp;B133&amp;"）"&amp;AC133&amp;".lnk",
  ""
)</f>
        <v/>
      </c>
      <c r="AE133" s="13" t="str">
        <f>IF(
  AND($A133&lt;&gt;"",$N133="○"),
  (
    """"&amp;shortcut設定!$F$7&amp;""""&amp;
    " """&amp;$AF133&amp;""""&amp;
    " """&amp;$C133&amp;""""&amp;
    IF($D133="-"," """""," """&amp;$D133&amp;"""")&amp;
    IF($E133="-"," """""," """&amp;$E133&amp;"""")
  ),
  ""
)</f>
        <v/>
      </c>
      <c r="AF133" s="9" t="str">
        <f>IF(
  AND($A133&lt;&gt;"",$N133="○"),
  shortcut設定!$F$6&amp;"\"&amp;A133&amp;"（"&amp;B133&amp;"）.lnk",
  ""
)</f>
        <v/>
      </c>
      <c r="AG133" s="13" t="str">
        <f t="shared" si="10"/>
        <v/>
      </c>
      <c r="AH133" s="13" t="str">
        <f t="shared" si="11"/>
        <v/>
      </c>
      <c r="AI133" s="13" t="str">
        <f>IF(
  AND($A133&lt;&gt;"",$Q133&lt;&gt;"-",$Q133&lt;&gt;""),
  (
    """"&amp;shortcut設定!$F$7&amp;""""&amp;
    " """&amp;$Q133&amp;".lnk"""&amp;
    " """&amp;$C133&amp;""""&amp;
    IF($D133="-"," """""," """&amp;$D133&amp;"""")&amp;
    IF($E133="-"," """""," """&amp;$E133&amp;"""")
  ),
  ""
)</f>
        <v/>
      </c>
      <c r="AJ133" s="95" t="s">
        <v>183</v>
      </c>
    </row>
    <row r="134" spans="1:36">
      <c r="A134" s="9" t="s">
        <v>886</v>
      </c>
      <c r="B134" s="9" t="s">
        <v>887</v>
      </c>
      <c r="C134" s="9" t="s">
        <v>889</v>
      </c>
      <c r="D134" s="15" t="s">
        <v>40</v>
      </c>
      <c r="E134" s="26" t="s">
        <v>40</v>
      </c>
      <c r="F134" s="15" t="s">
        <v>28</v>
      </c>
      <c r="G134" s="15" t="s">
        <v>0</v>
      </c>
      <c r="H134" s="9" t="s">
        <v>67</v>
      </c>
      <c r="I134" s="15" t="s">
        <v>0</v>
      </c>
      <c r="J134" s="15" t="s">
        <v>582</v>
      </c>
      <c r="K134" s="15" t="s">
        <v>40</v>
      </c>
      <c r="L134" s="97" t="s">
        <v>582</v>
      </c>
      <c r="M134" s="98" t="s">
        <v>582</v>
      </c>
      <c r="N134" s="15" t="s">
        <v>582</v>
      </c>
      <c r="O134" s="26" t="s">
        <v>1323</v>
      </c>
      <c r="P134" s="164" t="s">
        <v>1323</v>
      </c>
      <c r="Q134" s="26" t="s">
        <v>980</v>
      </c>
      <c r="R134" s="9" t="str">
        <f t="shared" si="12"/>
        <v/>
      </c>
      <c r="S134" s="9" t="str">
        <f t="shared" si="13"/>
        <v/>
      </c>
      <c r="T134" s="13" t="str">
        <f ca="1">IF(
  AND($A134&lt;&gt;"",$I134="○"),
  (
    "mkdir """&amp;V134&amp;""" &amp; "
  )&amp;(
    """"&amp;shortcut設定!$F$7&amp;""""&amp;
    " """&amp;V134&amp;"\"&amp;$A134&amp;"（"&amp;$B134&amp;"）.lnk"""&amp;
    " """&amp;$C134&amp;""""&amp;
    IF($D134="-"," """""," """&amp;$D134&amp;"""")&amp;
    IF($E134="-"," """""," """&amp;$E134&amp;"""")
  ),
  ""
)</f>
        <v>mkdir "%USERPROFILE%\AppData\Roaming\Microsoft\Windows\Start Menu\Programs\122_Doc_View" &amp; "C:\codes\vbs\command\CreateShortcutFile.vbs" "%USERPROFILE%\AppData\Roaming\Microsoft\Windows\Start Menu\Programs\122_Doc_View\Kindle（電子書籍）.lnk" "%USERPROFILE%\AppData\Local\Amazon\Kindle\application\Kindle.exe" "" ""</v>
      </c>
      <c r="U134" s="9" t="str">
        <f ca="1">IFERROR(
  VLOOKUP(
    $H134,
    shortcut設定!$F:$J,
    MATCH(
      "ProgramsIndex",
      shortcut設定!$F$12:$J$12,
      0
    ),
    FALSE
  ),
  ""
)</f>
        <v>122</v>
      </c>
      <c r="V134" s="13" t="str">
        <f ca="1">IF(
  AND($A134&lt;&gt;"",$I134="○"),
  shortcut設定!$F$4&amp;"\"&amp;U134&amp;"_"&amp;H134,
  ""
)</f>
        <v>%USERPROFILE%\AppData\Roaming\Microsoft\Windows\Start Menu\Programs\122_Doc_View</v>
      </c>
      <c r="W134" s="13" t="str">
        <f>IF(
  AND($A134&lt;&gt;"",$J134&lt;&gt;"-",$J134&lt;&gt;""),
  (
    "mkdir """&amp;shortcut設定!$F$4&amp;"\"&amp;shortcut設定!$F$8&amp;""" &amp; "
  )&amp;(
    """"&amp;shortcut設定!$F$7&amp;""""&amp;
    " """&amp;$X134&amp;""""&amp;
    " """&amp;$C134&amp;""""&amp;
    IF($D134="-"," """""," """&amp;$D134&amp;"""")&amp;
    IF($E134="-"," """""," """&amp;$E134&amp;"""")
  ),
  ""
)</f>
        <v/>
      </c>
      <c r="X134" s="14" t="str">
        <f>IF(
  AND($A134&lt;&gt;"",$J134&lt;&gt;"-",$J134&lt;&gt;""),
  shortcut設定!$F$4&amp;"\"&amp;shortcut設定!$F$8&amp;"\"&amp;$J134&amp;"（"&amp;$B134&amp;"）.lnk",
  ""
)</f>
        <v/>
      </c>
      <c r="Y134" s="13" t="str">
        <f>IF(
  AND($A134&lt;&gt;"",$K134&lt;&gt;"-",$K134&lt;&gt;""),
  (
    "mkdir """&amp;shortcut設定!$F$4&amp;"\"&amp;shortcut設定!$F$9&amp;""" &amp; "
  )&amp;(
    """"&amp;shortcut設定!$F$7&amp;""""&amp;
    " """&amp;$Z134&amp;""""&amp;
    " """&amp;$C134&amp;""""&amp;
    IF($D134="-"," """""," """&amp;$D134&amp;"""")&amp;
    IF($E134="-"," """""," """&amp;$E134&amp;"""")&amp;
    IF($K134="-"," """""," """&amp;$K134&amp;"""")
  ),
  ""
)</f>
        <v/>
      </c>
      <c r="Z134" s="14" t="str">
        <f>IF(
  AND($A134&lt;&gt;"",$K134&lt;&gt;"-",$K134&lt;&gt;""),
  shortcut設定!$F$4&amp;"\"&amp;shortcut設定!$F$9&amp;"\"&amp;$A134&amp;"（"&amp;$B134&amp;"）.lnk",
  ""
)</f>
        <v/>
      </c>
      <c r="AA134" s="13" t="str">
        <f>IF(
  AND($A134&lt;&gt;"",$L134&lt;&gt;"-",$L134&lt;&gt;""),
  (
    """"&amp;shortcut設定!$F$7&amp;""""&amp;
    " """&amp;$AD134&amp;""""&amp;
    " """&amp;$C134&amp;""""&amp;
    IF($D134="-"," """""," """&amp;$D134&amp;"""")&amp;
    IF($E134="-"," """""," """&amp;$E134&amp;"""")
  ),
  ""
)</f>
        <v/>
      </c>
      <c r="AB134" s="9" t="str">
        <f ca="1">IFERROR(
  VLOOKUP(
    $H134,
    shortcut設定!$F:$J,
    MATCH(
      "ProgramsIndex",
      shortcut設定!$F$12:$J$12,
      0
    ),
    FALSE
  ),
  ""
)</f>
        <v>122</v>
      </c>
      <c r="AC134" s="20" t="str">
        <f>IF(AND($M134&lt;&gt;"",$M134&lt;&gt;"-")," (&amp;"&amp;$M134&amp;")","")</f>
        <v/>
      </c>
      <c r="AD134" s="13" t="str">
        <f>IF(
  AND($A134&lt;&gt;"",$L134="○"),
  shortcut設定!$F$5&amp;"\"&amp;AB134&amp;"_"&amp;A134&amp;"（"&amp;B134&amp;"）"&amp;AC134&amp;".lnk",
  ""
)</f>
        <v/>
      </c>
      <c r="AE134" s="13" t="str">
        <f>IF(
  AND($A134&lt;&gt;"",$N134="○"),
  (
    """"&amp;shortcut設定!$F$7&amp;""""&amp;
    " """&amp;$AF134&amp;""""&amp;
    " """&amp;$C134&amp;""""&amp;
    IF($D134="-"," """""," """&amp;$D134&amp;"""")&amp;
    IF($E134="-"," """""," """&amp;$E134&amp;"""")
  ),
  ""
)</f>
        <v/>
      </c>
      <c r="AF134" s="9" t="str">
        <f>IF(
  AND($A134&lt;&gt;"",$N134="○"),
  shortcut設定!$F$6&amp;"\"&amp;A134&amp;"（"&amp;B134&amp;"）.lnk",
  ""
)</f>
        <v/>
      </c>
      <c r="AG134" s="13" t="str">
        <f t="shared" si="10"/>
        <v/>
      </c>
      <c r="AH134" s="13" t="str">
        <f t="shared" si="11"/>
        <v/>
      </c>
      <c r="AI134" s="13" t="str">
        <f>IF(
  AND($A134&lt;&gt;"",$Q134&lt;&gt;"-",$Q134&lt;&gt;""),
  (
    """"&amp;shortcut設定!$F$7&amp;""""&amp;
    " """&amp;$Q134&amp;".lnk"""&amp;
    " """&amp;$C134&amp;""""&amp;
    IF($D134="-"," """""," """&amp;$D134&amp;"""")&amp;
    IF($E134="-"," """""," """&amp;$E134&amp;"""")
  ),
  ""
)</f>
        <v/>
      </c>
      <c r="AJ134" s="95" t="s">
        <v>183</v>
      </c>
    </row>
    <row r="135" spans="1:36">
      <c r="A135" s="9" t="s">
        <v>891</v>
      </c>
      <c r="B135" s="9" t="s">
        <v>894</v>
      </c>
      <c r="C135" s="9" t="s">
        <v>890</v>
      </c>
      <c r="D135" s="15" t="s">
        <v>40</v>
      </c>
      <c r="E135" s="26" t="s">
        <v>40</v>
      </c>
      <c r="F135" s="15" t="s">
        <v>28</v>
      </c>
      <c r="G135" s="15" t="s">
        <v>0</v>
      </c>
      <c r="H135" s="9" t="s">
        <v>71</v>
      </c>
      <c r="I135" s="15" t="s">
        <v>0</v>
      </c>
      <c r="J135" s="15" t="s">
        <v>582</v>
      </c>
      <c r="K135" s="15" t="s">
        <v>40</v>
      </c>
      <c r="L135" s="97" t="s">
        <v>582</v>
      </c>
      <c r="M135" s="98" t="s">
        <v>582</v>
      </c>
      <c r="N135" s="15" t="s">
        <v>582</v>
      </c>
      <c r="O135" s="26" t="s">
        <v>1323</v>
      </c>
      <c r="P135" s="164" t="s">
        <v>1323</v>
      </c>
      <c r="Q135" s="26" t="s">
        <v>980</v>
      </c>
      <c r="R135" s="9" t="str">
        <f t="shared" si="12"/>
        <v/>
      </c>
      <c r="S135" s="9" t="str">
        <f t="shared" si="13"/>
        <v/>
      </c>
      <c r="T135" s="13" t="str">
        <f ca="1">IF(
  AND($A135&lt;&gt;"",$I135="○"),
  (
    "mkdir """&amp;V135&amp;""" &amp; "
  )&amp;(
    """"&amp;shortcut設定!$F$7&amp;""""&amp;
    " """&amp;V135&amp;"\"&amp;$A135&amp;"（"&amp;$B135&amp;"）.lnk"""&amp;
    " """&amp;$C135&amp;""""&amp;
    IF($D135="-"," """""," """&amp;$D135&amp;"""")&amp;
    IF($E135="-"," """""," """&amp;$E135&amp;"""")
  ),
  ""
)</f>
        <v>mkdir "%USERPROFILE%\AppData\Roaming\Microsoft\Windows\Start Menu\Programs\161_Network_Global" &amp; "C:\codes\vbs\command\CreateShortcutFile.vbs" "%USERPROFILE%\AppData\Roaming\Microsoft\Windows\Start Menu\Programs\161_Network_Global\LINE（コミュニケーション）.lnk" "%USERPROFILE%\AppData\Local\LINE\bin\LineLauncher.exe" "" ""</v>
      </c>
      <c r="U135" s="9" t="str">
        <f ca="1">IFERROR(
  VLOOKUP(
    $H135,
    shortcut設定!$F:$J,
    MATCH(
      "ProgramsIndex",
      shortcut設定!$F$12:$J$12,
      0
    ),
    FALSE
  ),
  ""
)</f>
        <v>161</v>
      </c>
      <c r="V135" s="13" t="str">
        <f ca="1">IF(
  AND($A135&lt;&gt;"",$I135="○"),
  shortcut設定!$F$4&amp;"\"&amp;U135&amp;"_"&amp;H135,
  ""
)</f>
        <v>%USERPROFILE%\AppData\Roaming\Microsoft\Windows\Start Menu\Programs\161_Network_Global</v>
      </c>
      <c r="W135" s="13" t="str">
        <f>IF(
  AND($A135&lt;&gt;"",$J135&lt;&gt;"-",$J135&lt;&gt;""),
  (
    "mkdir """&amp;shortcut設定!$F$4&amp;"\"&amp;shortcut設定!$F$8&amp;""" &amp; "
  )&amp;(
    """"&amp;shortcut設定!$F$7&amp;""""&amp;
    " """&amp;$X135&amp;""""&amp;
    " """&amp;$C135&amp;""""&amp;
    IF($D135="-"," """""," """&amp;$D135&amp;"""")&amp;
    IF($E135="-"," """""," """&amp;$E135&amp;"""")
  ),
  ""
)</f>
        <v/>
      </c>
      <c r="X135" s="14" t="str">
        <f>IF(
  AND($A135&lt;&gt;"",$J135&lt;&gt;"-",$J135&lt;&gt;""),
  shortcut設定!$F$4&amp;"\"&amp;shortcut設定!$F$8&amp;"\"&amp;$J135&amp;"（"&amp;$B135&amp;"）.lnk",
  ""
)</f>
        <v/>
      </c>
      <c r="Y135" s="13" t="str">
        <f>IF(
  AND($A135&lt;&gt;"",$K135&lt;&gt;"-",$K135&lt;&gt;""),
  (
    "mkdir """&amp;shortcut設定!$F$4&amp;"\"&amp;shortcut設定!$F$9&amp;""" &amp; "
  )&amp;(
    """"&amp;shortcut設定!$F$7&amp;""""&amp;
    " """&amp;$Z135&amp;""""&amp;
    " """&amp;$C135&amp;""""&amp;
    IF($D135="-"," """""," """&amp;$D135&amp;"""")&amp;
    IF($E135="-"," """""," """&amp;$E135&amp;"""")&amp;
    IF($K135="-"," """""," """&amp;$K135&amp;"""")
  ),
  ""
)</f>
        <v/>
      </c>
      <c r="Z135" s="14" t="str">
        <f>IF(
  AND($A135&lt;&gt;"",$K135&lt;&gt;"-",$K135&lt;&gt;""),
  shortcut設定!$F$4&amp;"\"&amp;shortcut設定!$F$9&amp;"\"&amp;$A135&amp;"（"&amp;$B135&amp;"）.lnk",
  ""
)</f>
        <v/>
      </c>
      <c r="AA135" s="13" t="str">
        <f>IF(
  AND($A135&lt;&gt;"",$L135&lt;&gt;"-",$L135&lt;&gt;""),
  (
    """"&amp;shortcut設定!$F$7&amp;""""&amp;
    " """&amp;$AD135&amp;""""&amp;
    " """&amp;$C135&amp;""""&amp;
    IF($D135="-"," """""," """&amp;$D135&amp;"""")&amp;
    IF($E135="-"," """""," """&amp;$E135&amp;"""")
  ),
  ""
)</f>
        <v/>
      </c>
      <c r="AB135" s="9" t="str">
        <f ca="1">IFERROR(
  VLOOKUP(
    $H135,
    shortcut設定!$F:$J,
    MATCH(
      "ProgramsIndex",
      shortcut設定!$F$12:$J$12,
      0
    ),
    FALSE
  ),
  ""
)</f>
        <v>161</v>
      </c>
      <c r="AC135" s="20" t="str">
        <f>IF(AND($M135&lt;&gt;"",$M135&lt;&gt;"-")," (&amp;"&amp;$M135&amp;")","")</f>
        <v/>
      </c>
      <c r="AD135" s="13" t="str">
        <f>IF(
  AND($A135&lt;&gt;"",$L135="○"),
  shortcut設定!$F$5&amp;"\"&amp;AB135&amp;"_"&amp;A135&amp;"（"&amp;B135&amp;"）"&amp;AC135&amp;".lnk",
  ""
)</f>
        <v/>
      </c>
      <c r="AE135" s="13" t="str">
        <f>IF(
  AND($A135&lt;&gt;"",$N135="○"),
  (
    """"&amp;shortcut設定!$F$7&amp;""""&amp;
    " """&amp;$AF135&amp;""""&amp;
    " """&amp;$C135&amp;""""&amp;
    IF($D135="-"," """""," """&amp;$D135&amp;"""")&amp;
    IF($E135="-"," """""," """&amp;$E135&amp;"""")
  ),
  ""
)</f>
        <v/>
      </c>
      <c r="AF135" s="9" t="str">
        <f>IF(
  AND($A135&lt;&gt;"",$N135="○"),
  shortcut設定!$F$6&amp;"\"&amp;A135&amp;"（"&amp;B135&amp;"）.lnk",
  ""
)</f>
        <v/>
      </c>
      <c r="AG135" s="13" t="str">
        <f t="shared" si="10"/>
        <v/>
      </c>
      <c r="AH135" s="13" t="str">
        <f t="shared" si="11"/>
        <v/>
      </c>
      <c r="AI135" s="13" t="str">
        <f>IF(
  AND($A135&lt;&gt;"",$Q135&lt;&gt;"-",$Q135&lt;&gt;""),
  (
    """"&amp;shortcut設定!$F$7&amp;""""&amp;
    " """&amp;$Q135&amp;".lnk"""&amp;
    " """&amp;$C135&amp;""""&amp;
    IF($D135="-"," """""," """&amp;$D135&amp;"""")&amp;
    IF($E135="-"," """""," """&amp;$E135&amp;"""")
  ),
  ""
)</f>
        <v/>
      </c>
      <c r="AJ135" s="95" t="s">
        <v>183</v>
      </c>
    </row>
    <row r="136" spans="1:36">
      <c r="A136" s="9" t="s">
        <v>893</v>
      </c>
      <c r="B136" s="9" t="s">
        <v>894</v>
      </c>
      <c r="C136" s="9" t="s">
        <v>892</v>
      </c>
      <c r="D136" s="15" t="s">
        <v>40</v>
      </c>
      <c r="E136" s="26" t="s">
        <v>40</v>
      </c>
      <c r="F136" s="15" t="s">
        <v>0</v>
      </c>
      <c r="G136" s="15" t="s">
        <v>28</v>
      </c>
      <c r="H136" s="9" t="s">
        <v>71</v>
      </c>
      <c r="I136" s="15" t="s">
        <v>0</v>
      </c>
      <c r="J136" s="15" t="s">
        <v>582</v>
      </c>
      <c r="K136" s="15" t="s">
        <v>40</v>
      </c>
      <c r="L136" s="97" t="s">
        <v>582</v>
      </c>
      <c r="M136" s="98" t="s">
        <v>582</v>
      </c>
      <c r="N136" s="15" t="s">
        <v>582</v>
      </c>
      <c r="O136" s="26" t="s">
        <v>1323</v>
      </c>
      <c r="P136" s="164" t="s">
        <v>1323</v>
      </c>
      <c r="Q136" s="26" t="s">
        <v>980</v>
      </c>
      <c r="R136" s="9" t="str">
        <f t="shared" si="12"/>
        <v/>
      </c>
      <c r="S136" s="9" t="str">
        <f t="shared" si="13"/>
        <v/>
      </c>
      <c r="T136" s="13" t="str">
        <f ca="1">IF(
  AND($A136&lt;&gt;"",$I136="○"),
  (
    "mkdir """&amp;V136&amp;""" &amp; "
  )&amp;(
    """"&amp;shortcut設定!$F$7&amp;""""&amp;
    " """&amp;V136&amp;"\"&amp;$A136&amp;"（"&amp;$B136&amp;"）.lnk"""&amp;
    " """&amp;$C136&amp;""""&amp;
    IF($D136="-"," """""," """&amp;$D136&amp;"""")&amp;
    IF($E136="-"," """""," """&amp;$E136&amp;"""")
  ),
  ""
)</f>
        <v>mkdir "%USERPROFILE%\AppData\Roaming\Microsoft\Windows\Start Menu\Programs\161_Network_Global" &amp; "C:\codes\vbs\command\CreateShortcutFile.vbs" "%USERPROFILE%\AppData\Roaming\Microsoft\Windows\Start Menu\Programs\161_Network_Global\MicrosoftTeams（コミュニケーション）.lnk" "C:\Users\draem\AppData\Local\Microsoft\Teams\Update.exe --processStart "Teams.exe"" "" ""</v>
      </c>
      <c r="U136" s="9" t="str">
        <f ca="1">IFERROR(
  VLOOKUP(
    $H136,
    shortcut設定!$F:$J,
    MATCH(
      "ProgramsIndex",
      shortcut設定!$F$12:$J$12,
      0
    ),
    FALSE
  ),
  ""
)</f>
        <v>161</v>
      </c>
      <c r="V136" s="13" t="str">
        <f ca="1">IF(
  AND($A136&lt;&gt;"",$I136="○"),
  shortcut設定!$F$4&amp;"\"&amp;U136&amp;"_"&amp;H136,
  ""
)</f>
        <v>%USERPROFILE%\AppData\Roaming\Microsoft\Windows\Start Menu\Programs\161_Network_Global</v>
      </c>
      <c r="W136" s="13" t="str">
        <f>IF(
  AND($A136&lt;&gt;"",$J136&lt;&gt;"-",$J136&lt;&gt;""),
  (
    "mkdir """&amp;shortcut設定!$F$4&amp;"\"&amp;shortcut設定!$F$8&amp;""" &amp; "
  )&amp;(
    """"&amp;shortcut設定!$F$7&amp;""""&amp;
    " """&amp;$X136&amp;""""&amp;
    " """&amp;$C136&amp;""""&amp;
    IF($D136="-"," """""," """&amp;$D136&amp;"""")&amp;
    IF($E136="-"," """""," """&amp;$E136&amp;"""")
  ),
  ""
)</f>
        <v/>
      </c>
      <c r="X136" s="14" t="str">
        <f>IF(
  AND($A136&lt;&gt;"",$J136&lt;&gt;"-",$J136&lt;&gt;""),
  shortcut設定!$F$4&amp;"\"&amp;shortcut設定!$F$8&amp;"\"&amp;$J136&amp;"（"&amp;$B136&amp;"）.lnk",
  ""
)</f>
        <v/>
      </c>
      <c r="Y136" s="13" t="str">
        <f>IF(
  AND($A136&lt;&gt;"",$K136&lt;&gt;"-",$K136&lt;&gt;""),
  (
    "mkdir """&amp;shortcut設定!$F$4&amp;"\"&amp;shortcut設定!$F$9&amp;""" &amp; "
  )&amp;(
    """"&amp;shortcut設定!$F$7&amp;""""&amp;
    " """&amp;$Z136&amp;""""&amp;
    " """&amp;$C136&amp;""""&amp;
    IF($D136="-"," """""," """&amp;$D136&amp;"""")&amp;
    IF($E136="-"," """""," """&amp;$E136&amp;"""")&amp;
    IF($K136="-"," """""," """&amp;$K136&amp;"""")
  ),
  ""
)</f>
        <v/>
      </c>
      <c r="Z136" s="14" t="str">
        <f>IF(
  AND($A136&lt;&gt;"",$K136&lt;&gt;"-",$K136&lt;&gt;""),
  shortcut設定!$F$4&amp;"\"&amp;shortcut設定!$F$9&amp;"\"&amp;$A136&amp;"（"&amp;$B136&amp;"）.lnk",
  ""
)</f>
        <v/>
      </c>
      <c r="AA136" s="13" t="str">
        <f>IF(
  AND($A136&lt;&gt;"",$L136&lt;&gt;"-",$L136&lt;&gt;""),
  (
    """"&amp;shortcut設定!$F$7&amp;""""&amp;
    " """&amp;$AD136&amp;""""&amp;
    " """&amp;$C136&amp;""""&amp;
    IF($D136="-"," """""," """&amp;$D136&amp;"""")&amp;
    IF($E136="-"," """""," """&amp;$E136&amp;"""")
  ),
  ""
)</f>
        <v/>
      </c>
      <c r="AB136" s="9" t="str">
        <f ca="1">IFERROR(
  VLOOKUP(
    $H136,
    shortcut設定!$F:$J,
    MATCH(
      "ProgramsIndex",
      shortcut設定!$F$12:$J$12,
      0
    ),
    FALSE
  ),
  ""
)</f>
        <v>161</v>
      </c>
      <c r="AC136" s="20" t="str">
        <f>IF(AND($M136&lt;&gt;"",$M136&lt;&gt;"-")," (&amp;"&amp;$M136&amp;")","")</f>
        <v/>
      </c>
      <c r="AD136" s="13" t="str">
        <f>IF(
  AND($A136&lt;&gt;"",$L136="○"),
  shortcut設定!$F$5&amp;"\"&amp;AB136&amp;"_"&amp;A136&amp;"（"&amp;B136&amp;"）"&amp;AC136&amp;".lnk",
  ""
)</f>
        <v/>
      </c>
      <c r="AE136" s="13" t="str">
        <f>IF(
  AND($A136&lt;&gt;"",$N136="○"),
  (
    """"&amp;shortcut設定!$F$7&amp;""""&amp;
    " """&amp;$AF136&amp;""""&amp;
    " """&amp;$C136&amp;""""&amp;
    IF($D136="-"," """""," """&amp;$D136&amp;"""")&amp;
    IF($E136="-"," """""," """&amp;$E136&amp;"""")
  ),
  ""
)</f>
        <v/>
      </c>
      <c r="AF136" s="9" t="str">
        <f>IF(
  AND($A136&lt;&gt;"",$N136="○"),
  shortcut設定!$F$6&amp;"\"&amp;A136&amp;"（"&amp;B136&amp;"）.lnk",
  ""
)</f>
        <v/>
      </c>
      <c r="AG136" s="13" t="str">
        <f t="shared" si="10"/>
        <v/>
      </c>
      <c r="AH136" s="13" t="str">
        <f t="shared" si="11"/>
        <v/>
      </c>
      <c r="AI136" s="13" t="str">
        <f>IF(
  AND($A136&lt;&gt;"",$Q136&lt;&gt;"-",$Q136&lt;&gt;""),
  (
    """"&amp;shortcut設定!$F$7&amp;""""&amp;
    " """&amp;$Q136&amp;".lnk"""&amp;
    " """&amp;$C136&amp;""""&amp;
    IF($D136="-"," """""," """&amp;$D136&amp;"""")&amp;
    IF($E136="-"," """""," """&amp;$E136&amp;"""")
  ),
  ""
)</f>
        <v/>
      </c>
      <c r="AJ136" s="95" t="s">
        <v>183</v>
      </c>
    </row>
    <row r="137" spans="1:36">
      <c r="A137" s="9" t="s">
        <v>1196</v>
      </c>
      <c r="B137" s="9" t="s">
        <v>1198</v>
      </c>
      <c r="C137" s="9" t="s">
        <v>1195</v>
      </c>
      <c r="D137" s="15" t="s">
        <v>40</v>
      </c>
      <c r="E137" s="26" t="s">
        <v>1237</v>
      </c>
      <c r="F137" s="15" t="s">
        <v>0</v>
      </c>
      <c r="G137" s="15" t="s">
        <v>0</v>
      </c>
      <c r="H137" s="9" t="s">
        <v>70</v>
      </c>
      <c r="I137" s="15" t="s">
        <v>0</v>
      </c>
      <c r="J137" s="15" t="s">
        <v>1197</v>
      </c>
      <c r="K137" s="15" t="s">
        <v>40</v>
      </c>
      <c r="L137" s="97" t="s">
        <v>40</v>
      </c>
      <c r="M137" s="98" t="s">
        <v>40</v>
      </c>
      <c r="N137" s="15" t="s">
        <v>40</v>
      </c>
      <c r="O137" s="26" t="s">
        <v>1323</v>
      </c>
      <c r="P137" s="164" t="s">
        <v>1323</v>
      </c>
      <c r="Q137" s="26" t="s">
        <v>40</v>
      </c>
      <c r="R137" s="9" t="str">
        <f t="shared" si="12"/>
        <v/>
      </c>
      <c r="S137" s="9" t="str">
        <f t="shared" si="13"/>
        <v/>
      </c>
      <c r="T137" s="13" t="str">
        <f ca="1">IF(
  AND($A137&lt;&gt;"",$I137="○"),
  (
    "mkdir """&amp;V137&amp;""" &amp; "
  )&amp;(
    """"&amp;shortcut設定!$F$7&amp;""""&amp;
    " """&amp;V137&amp;"\"&amp;$A137&amp;"（"&amp;$B137&amp;"）.lnk"""&amp;
    " """&amp;$C137&amp;""""&amp;
    IF($D137="-"," """""," """&amp;$D137&amp;"""")&amp;
    IF($E137="-"," """""," """&amp;$E137&amp;"""")
  ),
  ""
)</f>
        <v>mkdir "%USERPROFILE%\AppData\Roaming\Microsoft\Windows\Start Menu\Programs\172_Utility_Other" &amp; "C:\codes\vbs\command\CreateShortcutFile.vbs" "%USERPROFILE%\AppData\Roaming\Microsoft\Windows\Start Menu\Programs\172_Utility_Other\コマンドプロンプト（コマンドプロンプト起動）.lnk" "%windir%\system32\cmd.exe" "" "%MYDIRPATH_DESKTOP%"</v>
      </c>
      <c r="U137" s="9" t="str">
        <f ca="1">IFERROR(
  VLOOKUP(
    $H137,
    shortcut設定!$F:$J,
    MATCH(
      "ProgramsIndex",
      shortcut設定!$F$12:$J$12,
      0
    ),
    FALSE
  ),
  ""
)</f>
        <v>172</v>
      </c>
      <c r="V137" s="13" t="str">
        <f ca="1">IF(
  AND($A137&lt;&gt;"",$I137="○"),
  shortcut設定!$F$4&amp;"\"&amp;U137&amp;"_"&amp;H137,
  ""
)</f>
        <v>%USERPROFILE%\AppData\Roaming\Microsoft\Windows\Start Menu\Programs\172_Utility_Other</v>
      </c>
      <c r="W137" s="13" t="str">
        <f>IF(
  AND($A137&lt;&gt;"",$J137&lt;&gt;"-",$J137&lt;&gt;""),
  (
    "mkdir """&amp;shortcut設定!$F$4&amp;"\"&amp;shortcut設定!$F$8&amp;""" &amp; "
  )&amp;(
    """"&amp;shortcut設定!$F$7&amp;""""&amp;
    " """&amp;$X137&amp;""""&amp;
    " """&amp;$C137&amp;""""&amp;
    IF($D137="-"," """""," """&amp;$D137&amp;"""")&amp;
    IF($E137="-"," """""," """&amp;$E137&amp;"""")
  ),
  ""
)</f>
        <v>mkdir "%USERPROFILE%\AppData\Roaming\Microsoft\Windows\Start Menu\Programs\$QuickAccess" &amp; "C:\codes\vbs\command\CreateShortcutFile.vbs" "%USERPROFILE%\AppData\Roaming\Microsoft\Windows\Start Menu\Programs\$QuickAccess\cmd（コマンドプロンプト起動）.lnk" "%windir%\system32\cmd.exe" "" "%MYDIRPATH_DESKTOP%"</v>
      </c>
      <c r="X137" s="14" t="str">
        <f>IF(
  AND($A137&lt;&gt;"",$J137&lt;&gt;"-",$J137&lt;&gt;""),
  shortcut設定!$F$4&amp;"\"&amp;shortcut設定!$F$8&amp;"\"&amp;$J137&amp;"（"&amp;$B137&amp;"）.lnk",
  ""
)</f>
        <v>%USERPROFILE%\AppData\Roaming\Microsoft\Windows\Start Menu\Programs\$QuickAccess\cmd（コマンドプロンプト起動）.lnk</v>
      </c>
      <c r="Y137" s="13" t="str">
        <f>IF(
  AND($A137&lt;&gt;"",$K137&lt;&gt;"-",$K137&lt;&gt;""),
  (
    "mkdir """&amp;shortcut設定!$F$4&amp;"\"&amp;shortcut設定!$F$9&amp;""" &amp; "
  )&amp;(
    """"&amp;shortcut設定!$F$7&amp;""""&amp;
    " """&amp;$Z137&amp;""""&amp;
    " """&amp;$C137&amp;""""&amp;
    IF($D137="-"," """""," """&amp;$D137&amp;"""")&amp;
    IF($E137="-"," """""," """&amp;$E137&amp;"""")&amp;
    IF($K137="-"," """""," """&amp;$K137&amp;"""")
  ),
  ""
)</f>
        <v/>
      </c>
      <c r="Z137" s="14" t="str">
        <f>IF(
  AND($A137&lt;&gt;"",$K137&lt;&gt;"-",$K137&lt;&gt;""),
  shortcut設定!$F$4&amp;"\"&amp;shortcut設定!$F$9&amp;"\"&amp;$A137&amp;"（"&amp;$B137&amp;"）.lnk",
  ""
)</f>
        <v/>
      </c>
      <c r="AA137" s="13" t="str">
        <f>IF(
  AND($A137&lt;&gt;"",$L137&lt;&gt;"-",$L137&lt;&gt;""),
  (
    """"&amp;shortcut設定!$F$7&amp;""""&amp;
    " """&amp;$AD137&amp;""""&amp;
    " """&amp;$C137&amp;""""&amp;
    IF($D137="-"," """""," """&amp;$D137&amp;"""")&amp;
    IF($E137="-"," """""," """&amp;$E137&amp;"""")
  ),
  ""
)</f>
        <v/>
      </c>
      <c r="AB137" s="9" t="str">
        <f ca="1">IFERROR(
  VLOOKUP(
    $H137,
    shortcut設定!$F:$J,
    MATCH(
      "ProgramsIndex",
      shortcut設定!$F$12:$J$12,
      0
    ),
    FALSE
  ),
  ""
)</f>
        <v>172</v>
      </c>
      <c r="AC137" s="20" t="str">
        <f>IF(AND($M137&lt;&gt;"",$M137&lt;&gt;"-")," (&amp;"&amp;$M137&amp;")","")</f>
        <v/>
      </c>
      <c r="AD137" s="13" t="str">
        <f>IF(
  AND($A137&lt;&gt;"",$L137="○"),
  shortcut設定!$F$5&amp;"\"&amp;AB137&amp;"_"&amp;A137&amp;"（"&amp;B137&amp;"）"&amp;AC137&amp;".lnk",
  ""
)</f>
        <v/>
      </c>
      <c r="AE137" s="13" t="str">
        <f>IF(
  AND($A137&lt;&gt;"",$N137="○"),
  (
    """"&amp;shortcut設定!$F$7&amp;""""&amp;
    " """&amp;$AF137&amp;""""&amp;
    " """&amp;$C137&amp;""""&amp;
    IF($D137="-"," """""," """&amp;$D137&amp;"""")&amp;
    IF($E137="-"," """""," """&amp;$E137&amp;"""")
  ),
  ""
)</f>
        <v/>
      </c>
      <c r="AF137" s="9" t="str">
        <f>IF(
  AND($A137&lt;&gt;"",$N137="○"),
  shortcut設定!$F$6&amp;"\"&amp;A137&amp;"（"&amp;B137&amp;"）.lnk",
  ""
)</f>
        <v/>
      </c>
      <c r="AG137" s="13" t="str">
        <f t="shared" si="10"/>
        <v/>
      </c>
      <c r="AH137" s="13" t="str">
        <f t="shared" si="11"/>
        <v/>
      </c>
      <c r="AI137" s="13" t="str">
        <f>IF(
  AND($A137&lt;&gt;"",$Q137&lt;&gt;"-",$Q137&lt;&gt;""),
  (
    """"&amp;shortcut設定!$F$7&amp;""""&amp;
    " """&amp;$Q137&amp;".lnk"""&amp;
    " """&amp;$C137&amp;""""&amp;
    IF($D137="-"," """""," """&amp;$D137&amp;"""")&amp;
    IF($E137="-"," """""," """&amp;$E137&amp;"""")
  ),
  ""
)</f>
        <v/>
      </c>
      <c r="AJ137" s="95" t="s">
        <v>183</v>
      </c>
    </row>
    <row r="138" spans="1:36">
      <c r="A138" s="9" t="s">
        <v>1196</v>
      </c>
      <c r="B138" s="9" t="s">
        <v>1239</v>
      </c>
      <c r="C138" s="9" t="s">
        <v>1238</v>
      </c>
      <c r="D138" s="15" t="s">
        <v>1240</v>
      </c>
      <c r="E138" s="26" t="s">
        <v>40</v>
      </c>
      <c r="F138" s="15" t="s">
        <v>0</v>
      </c>
      <c r="G138" s="15" t="s">
        <v>0</v>
      </c>
      <c r="H138" s="9" t="s">
        <v>70</v>
      </c>
      <c r="I138" s="15" t="s">
        <v>0</v>
      </c>
      <c r="J138" s="15" t="s">
        <v>1197</v>
      </c>
      <c r="K138" s="15" t="s">
        <v>40</v>
      </c>
      <c r="L138" s="97" t="s">
        <v>40</v>
      </c>
      <c r="M138" s="98" t="s">
        <v>40</v>
      </c>
      <c r="N138" s="15" t="s">
        <v>40</v>
      </c>
      <c r="O138" s="26" t="s">
        <v>1323</v>
      </c>
      <c r="P138" s="164" t="s">
        <v>1323</v>
      </c>
      <c r="Q138" s="26" t="s">
        <v>40</v>
      </c>
      <c r="R138" s="9" t="str">
        <f t="shared" si="12"/>
        <v/>
      </c>
      <c r="S138" s="9" t="str">
        <f t="shared" si="13"/>
        <v/>
      </c>
      <c r="T138" s="13" t="str">
        <f ca="1">IF(
  AND($A138&lt;&gt;"",$I138="○"),
  (
    "mkdir """&amp;V138&amp;""" &amp; "
  )&amp;(
    """"&amp;shortcut設定!$F$7&amp;""""&amp;
    " """&amp;V138&amp;"\"&amp;$A138&amp;"（"&amp;$B138&amp;"）.lnk"""&amp;
    " """&amp;$C138&amp;""""&amp;
    IF($D138="-"," """""," """&amp;$D138&amp;"""")&amp;
    IF($E138="-"," """""," """&amp;$E138&amp;"""")
  ),
  ""
)</f>
        <v>mkdir "%USERPROFILE%\AppData\Roaming\Microsoft\Windows\Start Menu\Programs\172_Utility_Other" &amp; "C:\codes\vbs\command\CreateShortcutFile.vbs" "%USERPROFILE%\AppData\Roaming\Microsoft\Windows\Start Menu\Programs\172_Utility_Other\コマンドプロンプト（コマンドプロンプト起動_管理者権限）.lnk" "C:\codes\bat\tools\win\OpenCmdPromptAsRunas.bat" "%MYDIRPATH_DESKTOP%" ""</v>
      </c>
      <c r="U138" s="9" t="str">
        <f ca="1">IFERROR(
  VLOOKUP(
    $H138,
    shortcut設定!$F:$J,
    MATCH(
      "ProgramsIndex",
      shortcut設定!$F$12:$J$12,
      0
    ),
    FALSE
  ),
  ""
)</f>
        <v>172</v>
      </c>
      <c r="V138" s="13" t="str">
        <f ca="1">IF(
  AND($A138&lt;&gt;"",$I138="○"),
  shortcut設定!$F$4&amp;"\"&amp;U138&amp;"_"&amp;H138,
  ""
)</f>
        <v>%USERPROFILE%\AppData\Roaming\Microsoft\Windows\Start Menu\Programs\172_Utility_Other</v>
      </c>
      <c r="W138" s="13" t="str">
        <f>IF(
  AND($A138&lt;&gt;"",$J138&lt;&gt;"-",$J138&lt;&gt;""),
  (
    "mkdir """&amp;shortcut設定!$F$4&amp;"\"&amp;shortcut設定!$F$8&amp;""" &amp; "
  )&amp;(
    """"&amp;shortcut設定!$F$7&amp;""""&amp;
    " """&amp;$X138&amp;""""&amp;
    " """&amp;$C138&amp;""""&amp;
    IF($D138="-"," """""," """&amp;$D138&amp;"""")&amp;
    IF($E138="-"," """""," """&amp;$E138&amp;"""")
  ),
  ""
)</f>
        <v>mkdir "%USERPROFILE%\AppData\Roaming\Microsoft\Windows\Start Menu\Programs\$QuickAccess" &amp; "C:\codes\vbs\command\CreateShortcutFile.vbs" "%USERPROFILE%\AppData\Roaming\Microsoft\Windows\Start Menu\Programs\$QuickAccess\cmd（コマンドプロンプト起動_管理者権限）.lnk" "C:\codes\bat\tools\win\OpenCmdPromptAsRunas.bat" "%MYDIRPATH_DESKTOP%" ""</v>
      </c>
      <c r="X138" s="14" t="str">
        <f>IF(
  AND($A138&lt;&gt;"",$J138&lt;&gt;"-",$J138&lt;&gt;""),
  shortcut設定!$F$4&amp;"\"&amp;shortcut設定!$F$8&amp;"\"&amp;$J138&amp;"（"&amp;$B138&amp;"）.lnk",
  ""
)</f>
        <v>%USERPROFILE%\AppData\Roaming\Microsoft\Windows\Start Menu\Programs\$QuickAccess\cmd（コマンドプロンプト起動_管理者権限）.lnk</v>
      </c>
      <c r="Y138" s="13" t="str">
        <f>IF(
  AND($A138&lt;&gt;"",$K138&lt;&gt;"-",$K138&lt;&gt;""),
  (
    "mkdir """&amp;shortcut設定!$F$4&amp;"\"&amp;shortcut設定!$F$9&amp;""" &amp; "
  )&amp;(
    """"&amp;shortcut設定!$F$7&amp;""""&amp;
    " """&amp;$Z138&amp;""""&amp;
    " """&amp;$C138&amp;""""&amp;
    IF($D138="-"," """""," """&amp;$D138&amp;"""")&amp;
    IF($E138="-"," """""," """&amp;$E138&amp;"""")&amp;
    IF($K138="-"," """""," """&amp;$K138&amp;"""")
  ),
  ""
)</f>
        <v/>
      </c>
      <c r="Z138" s="14" t="str">
        <f>IF(
  AND($A138&lt;&gt;"",$K138&lt;&gt;"-",$K138&lt;&gt;""),
  shortcut設定!$F$4&amp;"\"&amp;shortcut設定!$F$9&amp;"\"&amp;$A138&amp;"（"&amp;$B138&amp;"）.lnk",
  ""
)</f>
        <v/>
      </c>
      <c r="AA138" s="13" t="str">
        <f>IF(
  AND($A138&lt;&gt;"",$L138&lt;&gt;"-",$L138&lt;&gt;""),
  (
    """"&amp;shortcut設定!$F$7&amp;""""&amp;
    " """&amp;$AD138&amp;""""&amp;
    " """&amp;$C138&amp;""""&amp;
    IF($D138="-"," """""," """&amp;$D138&amp;"""")&amp;
    IF($E138="-"," """""," """&amp;$E138&amp;"""")
  ),
  ""
)</f>
        <v/>
      </c>
      <c r="AB138" s="9" t="str">
        <f ca="1">IFERROR(
  VLOOKUP(
    $H138,
    shortcut設定!$F:$J,
    MATCH(
      "ProgramsIndex",
      shortcut設定!$F$12:$J$12,
      0
    ),
    FALSE
  ),
  ""
)</f>
        <v>172</v>
      </c>
      <c r="AC138" s="20" t="str">
        <f>IF(AND($M138&lt;&gt;"",$M138&lt;&gt;"-")," (&amp;"&amp;$M138&amp;")","")</f>
        <v/>
      </c>
      <c r="AD138" s="13" t="str">
        <f>IF(
  AND($A138&lt;&gt;"",$L138="○"),
  shortcut設定!$F$5&amp;"\"&amp;AB138&amp;"_"&amp;A138&amp;"（"&amp;B138&amp;"）"&amp;AC138&amp;".lnk",
  ""
)</f>
        <v/>
      </c>
      <c r="AE138" s="13" t="str">
        <f>IF(
  AND($A138&lt;&gt;"",$N138="○"),
  (
    """"&amp;shortcut設定!$F$7&amp;""""&amp;
    " """&amp;$AF138&amp;""""&amp;
    " """&amp;$C138&amp;""""&amp;
    IF($D138="-"," """""," """&amp;$D138&amp;"""")&amp;
    IF($E138="-"," """""," """&amp;$E138&amp;"""")
  ),
  ""
)</f>
        <v/>
      </c>
      <c r="AF138" s="9" t="str">
        <f>IF(
  AND($A138&lt;&gt;"",$N138="○"),
  shortcut設定!$F$6&amp;"\"&amp;A138&amp;"（"&amp;B138&amp;"）.lnk",
  ""
)</f>
        <v/>
      </c>
      <c r="AG138" s="13" t="str">
        <f t="shared" si="10"/>
        <v/>
      </c>
      <c r="AH138" s="13" t="str">
        <f t="shared" si="11"/>
        <v/>
      </c>
      <c r="AI138" s="13" t="str">
        <f>IF(
  AND($A138&lt;&gt;"",$Q138&lt;&gt;"-",$Q138&lt;&gt;""),
  (
    """"&amp;shortcut設定!$F$7&amp;""""&amp;
    " """&amp;$Q138&amp;".lnk"""&amp;
    " """&amp;$C138&amp;""""&amp;
    IF($D138="-"," """""," """&amp;$D138&amp;"""")&amp;
    IF($E138="-"," """""," """&amp;$E138&amp;"""")
  ),
  ""
)</f>
        <v/>
      </c>
      <c r="AJ138" s="95" t="s">
        <v>183</v>
      </c>
    </row>
    <row r="139" spans="1:36">
      <c r="A139" s="9" t="s">
        <v>692</v>
      </c>
      <c r="B139" s="9" t="s">
        <v>829</v>
      </c>
      <c r="C139" s="9" t="s">
        <v>96</v>
      </c>
      <c r="D139" s="15" t="s">
        <v>40</v>
      </c>
      <c r="E139" s="26" t="s">
        <v>40</v>
      </c>
      <c r="F139" s="15" t="s">
        <v>0</v>
      </c>
      <c r="G139" s="15" t="s">
        <v>0</v>
      </c>
      <c r="H139" s="9" t="s">
        <v>550</v>
      </c>
      <c r="I139" s="15" t="s">
        <v>66</v>
      </c>
      <c r="J139" s="15" t="s">
        <v>66</v>
      </c>
      <c r="K139" s="15" t="s">
        <v>66</v>
      </c>
      <c r="L139" s="97" t="s">
        <v>66</v>
      </c>
      <c r="M139" s="98" t="s">
        <v>578</v>
      </c>
      <c r="N139" s="15" t="s">
        <v>877</v>
      </c>
      <c r="O139" s="26" t="s">
        <v>1323</v>
      </c>
      <c r="P139" s="164" t="s">
        <v>1323</v>
      </c>
      <c r="Q139" s="26" t="s">
        <v>980</v>
      </c>
      <c r="R139" s="9" t="str">
        <f t="shared" ref="R139:R170" si="14">IF(
  AND(
    $A139&lt;&gt;"",
    COUNTIF(C:C,$A139)&gt;1
  ),
  "★NG★",
  ""
)</f>
        <v/>
      </c>
      <c r="S139" s="9" t="str">
        <f t="shared" ref="S139:S170" si="15">IF(
  OR(
    $H139="",
    $H139="-",
    COUNTIF(カテゴリ,$H139)&gt;0
  ),
  "",
  "★NG★"
)</f>
        <v/>
      </c>
      <c r="T139" s="13" t="str">
        <f>IF(
  AND($A139&lt;&gt;"",$I139="○"),
  (
    "mkdir """&amp;V139&amp;""" &amp; "
  )&amp;(
    """"&amp;shortcut設定!$F$7&amp;""""&amp;
    " """&amp;V139&amp;"\"&amp;$A139&amp;"（"&amp;$B139&amp;"）.lnk"""&amp;
    " """&amp;$C139&amp;""""&amp;
    IF($D139="-"," """""," """&amp;$D139&amp;"""")&amp;
    IF($E139="-"," """""," """&amp;$E139&amp;"""")
  ),
  ""
)</f>
        <v/>
      </c>
      <c r="U139" s="9" t="str">
        <f ca="1">IFERROR(
  VLOOKUP(
    $H139,
    shortcut設定!$F:$J,
    MATCH(
      "ProgramsIndex",
      shortcut設定!$F$12:$J$12,
      0
    ),
    FALSE
  ),
  ""
)</f>
        <v>200</v>
      </c>
      <c r="V139" s="13" t="str">
        <f>IF(
  AND($A139&lt;&gt;"",$I139="○"),
  shortcut設定!$F$4&amp;"\"&amp;U139&amp;"_"&amp;H139,
  ""
)</f>
        <v/>
      </c>
      <c r="W139" s="13" t="str">
        <f>IF(
  AND($A139&lt;&gt;"",$J139&lt;&gt;"-",$J139&lt;&gt;""),
  (
    "mkdir """&amp;shortcut設定!$F$4&amp;"\"&amp;shortcut設定!$F$8&amp;""" &amp; "
  )&amp;(
    """"&amp;shortcut設定!$F$7&amp;""""&amp;
    " """&amp;$X139&amp;""""&amp;
    " """&amp;$C139&amp;""""&amp;
    IF($D139="-"," """""," """&amp;$D139&amp;"""")&amp;
    IF($E139="-"," """""," """&amp;$E139&amp;"""")
  ),
  ""
)</f>
        <v/>
      </c>
      <c r="X139" s="14" t="str">
        <f>IF(
  AND($A139&lt;&gt;"",$J139&lt;&gt;"-",$J139&lt;&gt;""),
  shortcut設定!$F$4&amp;"\"&amp;shortcut設定!$F$8&amp;"\"&amp;$J139&amp;"（"&amp;$B139&amp;"）.lnk",
  ""
)</f>
        <v/>
      </c>
      <c r="Y139" s="13" t="str">
        <f>IF(
  AND($A139&lt;&gt;"",$K139&lt;&gt;"-",$K139&lt;&gt;""),
  (
    "mkdir """&amp;shortcut設定!$F$4&amp;"\"&amp;shortcut設定!$F$9&amp;""" &amp; "
  )&amp;(
    """"&amp;shortcut設定!$F$7&amp;""""&amp;
    " """&amp;$Z139&amp;""""&amp;
    " """&amp;$C139&amp;""""&amp;
    IF($D139="-"," """""," """&amp;$D139&amp;"""")&amp;
    IF($E139="-"," """""," """&amp;$E139&amp;"""")&amp;
    IF($K139="-"," """""," """&amp;$K139&amp;"""")
  ),
  ""
)</f>
        <v/>
      </c>
      <c r="Z139" s="14" t="str">
        <f>IF(
  AND($A139&lt;&gt;"",$K139&lt;&gt;"-",$K139&lt;&gt;""),
  shortcut設定!$F$4&amp;"\"&amp;shortcut設定!$F$9&amp;"\"&amp;$A139&amp;"（"&amp;$B139&amp;"）.lnk",
  ""
)</f>
        <v/>
      </c>
      <c r="AA139" s="13" t="str">
        <f>IF(
  AND($A139&lt;&gt;"",$L139&lt;&gt;"-",$L139&lt;&gt;""),
  (
    """"&amp;shortcut設定!$F$7&amp;""""&amp;
    " """&amp;$AD139&amp;""""&amp;
    " """&amp;$C139&amp;""""&amp;
    IF($D139="-"," """""," """&amp;$D139&amp;"""")&amp;
    IF($E139="-"," """""," """&amp;$E139&amp;"""")
  ),
  ""
)</f>
        <v/>
      </c>
      <c r="AB139" s="9" t="str">
        <f ca="1">IFERROR(
  VLOOKUP(
    $H139,
    shortcut設定!$F:$J,
    MATCH(
      "ProgramsIndex",
      shortcut設定!$F$12:$J$12,
      0
    ),
    FALSE
  ),
  ""
)</f>
        <v>200</v>
      </c>
      <c r="AC139" s="20" t="str">
        <f t="shared" si="9"/>
        <v/>
      </c>
      <c r="AD139" s="13" t="str">
        <f>IF(
  AND($A139&lt;&gt;"",$L139="○"),
  shortcut設定!$F$5&amp;"\"&amp;AB139&amp;"_"&amp;A139&amp;"（"&amp;B139&amp;"）"&amp;AC139&amp;".lnk",
  ""
)</f>
        <v/>
      </c>
      <c r="AE139" s="13" t="str">
        <f>IF(
  AND($A139&lt;&gt;"",$N139="○"),
  (
    """"&amp;shortcut設定!$F$7&amp;""""&amp;
    " """&amp;$AF139&amp;""""&amp;
    " """&amp;$C139&amp;""""&amp;
    IF($D139="-"," """""," """&amp;$D139&amp;"""")&amp;
    IF($E139="-"," """""," """&amp;$E139&amp;"""")
  ),
  ""
)</f>
        <v>"C:\codes\vbs\command\CreateShortcutFile.vbs" "%USERPROFILE%\AppData\Roaming\Microsoft\Windows\Start Menu\Programs\Startup\UserDefHotKey2.ahk（ホットキー）.lnk" "C:\codes\ahk\UserDefHotKey2.ahk" "" ""</v>
      </c>
      <c r="AF139" s="9" t="str">
        <f>IF(
  AND($A139&lt;&gt;"",$N139="○"),
  shortcut設定!$F$6&amp;"\"&amp;A139&amp;"（"&amp;B139&amp;"）.lnk",
  ""
)</f>
        <v>%USERPROFILE%\AppData\Roaming\Microsoft\Windows\Start Menu\Programs\Startup\UserDefHotKey2.ahk（ホットキー）.lnk</v>
      </c>
      <c r="AG139" s="13" t="str">
        <f t="shared" ref="AG139:AG194" si="16">IF(
  AND($A139&lt;&gt;"",$O139&lt;&gt;"-",$O139&lt;&gt;""),
  (
    "schtasks /create /tn """&amp;$O139&amp;""" /tr """&amp;$C139&amp;""" /sc daily /st "&amp;$P139&amp;" /rl highest"
  ),
  ""
)</f>
        <v/>
      </c>
      <c r="AH139" s="13" t="str">
        <f t="shared" ref="AH139:AH194" si="17">IF(
  AND($A139&lt;&gt;"",$O139&lt;&gt;"-",$O139&lt;&gt;""),
  (
    "schtasks /delete /tn """&amp;$O139&amp;""""
  ),
  ""
)</f>
        <v/>
      </c>
      <c r="AI139" s="13" t="str">
        <f>IF(
  AND($A139&lt;&gt;"",$Q139&lt;&gt;"-",$Q139&lt;&gt;""),
  (
    """"&amp;shortcut設定!$F$7&amp;""""&amp;
    " """&amp;$Q139&amp;".lnk"""&amp;
    " """&amp;$C139&amp;""""&amp;
    IF($D139="-"," """""," """&amp;$D139&amp;"""")&amp;
    IF($E139="-"," """""," """&amp;$E139&amp;"""")
  ),
  ""
)</f>
        <v/>
      </c>
      <c r="AJ139" s="95" t="s">
        <v>183</v>
      </c>
    </row>
    <row r="140" spans="1:36">
      <c r="A140" s="9" t="s">
        <v>693</v>
      </c>
      <c r="B140" s="9" t="s">
        <v>830</v>
      </c>
      <c r="C140" s="9" t="s">
        <v>574</v>
      </c>
      <c r="D140" s="15" t="s">
        <v>40</v>
      </c>
      <c r="E140" s="26" t="s">
        <v>40</v>
      </c>
      <c r="F140" s="15" t="s">
        <v>0</v>
      </c>
      <c r="G140" s="15" t="s">
        <v>0</v>
      </c>
      <c r="H140" s="9" t="s">
        <v>550</v>
      </c>
      <c r="I140" s="15" t="s">
        <v>66</v>
      </c>
      <c r="J140" s="15" t="s">
        <v>66</v>
      </c>
      <c r="K140" s="15" t="s">
        <v>66</v>
      </c>
      <c r="L140" s="97" t="s">
        <v>877</v>
      </c>
      <c r="M140" s="98" t="s">
        <v>578</v>
      </c>
      <c r="N140" s="15" t="s">
        <v>66</v>
      </c>
      <c r="O140" s="26" t="s">
        <v>1323</v>
      </c>
      <c r="P140" s="164" t="s">
        <v>1323</v>
      </c>
      <c r="Q140" s="26" t="s">
        <v>980</v>
      </c>
      <c r="R140" s="9" t="str">
        <f t="shared" si="14"/>
        <v/>
      </c>
      <c r="S140" s="9" t="str">
        <f t="shared" si="15"/>
        <v/>
      </c>
      <c r="T140" s="13" t="str">
        <f>IF(
  AND($A140&lt;&gt;"",$I140="○"),
  (
    "mkdir """&amp;V140&amp;""" &amp; "
  )&amp;(
    """"&amp;shortcut設定!$F$7&amp;""""&amp;
    " """&amp;V140&amp;"\"&amp;$A140&amp;"（"&amp;$B140&amp;"）.lnk"""&amp;
    " """&amp;$C140&amp;""""&amp;
    IF($D140="-"," """""," """&amp;$D140&amp;"""")&amp;
    IF($E140="-"," """""," """&amp;$E140&amp;"""")
  ),
  ""
)</f>
        <v/>
      </c>
      <c r="U140" s="9" t="str">
        <f ca="1">IFERROR(
  VLOOKUP(
    $H140,
    shortcut設定!$F:$J,
    MATCH(
      "ProgramsIndex",
      shortcut設定!$F$12:$J$12,
      0
    ),
    FALSE
  ),
  ""
)</f>
        <v>200</v>
      </c>
      <c r="V140" s="13" t="str">
        <f>IF(
  AND($A140&lt;&gt;"",$I140="○"),
  shortcut設定!$F$4&amp;"\"&amp;U140&amp;"_"&amp;H140,
  ""
)</f>
        <v/>
      </c>
      <c r="W140" s="13" t="str">
        <f>IF(
  AND($A140&lt;&gt;"",$J140&lt;&gt;"-",$J140&lt;&gt;""),
  (
    "mkdir """&amp;shortcut設定!$F$4&amp;"\"&amp;shortcut設定!$F$8&amp;""" &amp; "
  )&amp;(
    """"&amp;shortcut設定!$F$7&amp;""""&amp;
    " """&amp;$X140&amp;""""&amp;
    " """&amp;$C140&amp;""""&amp;
    IF($D140="-"," """""," """&amp;$D140&amp;"""")&amp;
    IF($E140="-"," """""," """&amp;$E140&amp;"""")
  ),
  ""
)</f>
        <v/>
      </c>
      <c r="X140" s="14" t="str">
        <f>IF(
  AND($A140&lt;&gt;"",$J140&lt;&gt;"-",$J140&lt;&gt;""),
  shortcut設定!$F$4&amp;"\"&amp;shortcut設定!$F$8&amp;"\"&amp;$J140&amp;"（"&amp;$B140&amp;"）.lnk",
  ""
)</f>
        <v/>
      </c>
      <c r="Y140" s="13" t="str">
        <f>IF(
  AND($A140&lt;&gt;"",$K140&lt;&gt;"-",$K140&lt;&gt;""),
  (
    "mkdir """&amp;shortcut設定!$F$4&amp;"\"&amp;shortcut設定!$F$9&amp;""" &amp; "
  )&amp;(
    """"&amp;shortcut設定!$F$7&amp;""""&amp;
    " """&amp;$Z140&amp;""""&amp;
    " """&amp;$C140&amp;""""&amp;
    IF($D140="-"," """""," """&amp;$D140&amp;"""")&amp;
    IF($E140="-"," """""," """&amp;$E140&amp;"""")&amp;
    IF($K140="-"," """""," """&amp;$K140&amp;"""")
  ),
  ""
)</f>
        <v/>
      </c>
      <c r="Z140" s="14" t="str">
        <f>IF(
  AND($A140&lt;&gt;"",$K140&lt;&gt;"-",$K140&lt;&gt;""),
  shortcut設定!$F$4&amp;"\"&amp;shortcut設定!$F$9&amp;"\"&amp;$A140&amp;"（"&amp;$B140&amp;"）.lnk",
  ""
)</f>
        <v/>
      </c>
      <c r="AA140" s="13" t="str">
        <f ca="1">IF(
  AND($A140&lt;&gt;"",$L140&lt;&gt;"-",$L140&lt;&gt;""),
  (
    """"&amp;shortcut設定!$F$7&amp;""""&amp;
    " """&amp;$AD140&amp;""""&amp;
    " """&amp;$C140&amp;""""&amp;
    IF($D140="-"," """""," """&amp;$D140&amp;"""")&amp;
    IF($E140="-"," """""," """&amp;$E140&amp;"""")
  ),
  ""
)</f>
        <v>"C:\codes\vbs\command\CreateShortcutFile.vbs" "%USERPROFILE%\AppData\Roaming\Microsoft\Windows\SendTo\200_AddString2FileFolder.vbs（ファイルフォルダ接尾辞付与）.lnk" "C:\codes\vbs\tools\win\file_ope\AddString2FileFolder.vbs" "" ""</v>
      </c>
      <c r="AB140" s="9" t="str">
        <f ca="1">IFERROR(
  VLOOKUP(
    $H140,
    shortcut設定!$F:$J,
    MATCH(
      "ProgramsIndex",
      shortcut設定!$F$12:$J$12,
      0
    ),
    FALSE
  ),
  ""
)</f>
        <v>200</v>
      </c>
      <c r="AC140" s="20" t="str">
        <f t="shared" si="9"/>
        <v/>
      </c>
      <c r="AD140" s="13" t="str">
        <f ca="1">IF(
  AND($A140&lt;&gt;"",$L140="○"),
  shortcut設定!$F$5&amp;"\"&amp;AB140&amp;"_"&amp;A140&amp;"（"&amp;B140&amp;"）"&amp;AC140&amp;".lnk",
  ""
)</f>
        <v>%USERPROFILE%\AppData\Roaming\Microsoft\Windows\SendTo\200_AddString2FileFolder.vbs（ファイルフォルダ接尾辞付与）.lnk</v>
      </c>
      <c r="AE140" s="13" t="str">
        <f>IF(
  AND($A140&lt;&gt;"",$N140="○"),
  (
    """"&amp;shortcut設定!$F$7&amp;""""&amp;
    " """&amp;$AF140&amp;""""&amp;
    " """&amp;$C140&amp;""""&amp;
    IF($D140="-"," """""," """&amp;$D140&amp;"""")&amp;
    IF($E140="-"," """""," """&amp;$E140&amp;"""")
  ),
  ""
)</f>
        <v/>
      </c>
      <c r="AF140" s="9" t="str">
        <f>IF(
  AND($A140&lt;&gt;"",$N140="○"),
  shortcut設定!$F$6&amp;"\"&amp;A140&amp;"（"&amp;B140&amp;"）.lnk",
  ""
)</f>
        <v/>
      </c>
      <c r="AG140" s="13" t="str">
        <f t="shared" si="16"/>
        <v/>
      </c>
      <c r="AH140" s="13" t="str">
        <f t="shared" si="17"/>
        <v/>
      </c>
      <c r="AI140" s="13" t="str">
        <f>IF(
  AND($A140&lt;&gt;"",$Q140&lt;&gt;"-",$Q140&lt;&gt;""),
  (
    """"&amp;shortcut設定!$F$7&amp;""""&amp;
    " """&amp;$Q140&amp;".lnk"""&amp;
    " """&amp;$C140&amp;""""&amp;
    IF($D140="-"," """""," """&amp;$D140&amp;"""")&amp;
    IF($E140="-"," """""," """&amp;$E140&amp;"""")
  ),
  ""
)</f>
        <v/>
      </c>
      <c r="AJ140" s="95" t="s">
        <v>183</v>
      </c>
    </row>
    <row r="141" spans="1:36">
      <c r="A141" s="9" t="s">
        <v>694</v>
      </c>
      <c r="B141" s="9" t="s">
        <v>831</v>
      </c>
      <c r="C141" s="9" t="s">
        <v>97</v>
      </c>
      <c r="D141" s="15" t="s">
        <v>40</v>
      </c>
      <c r="E141" s="26" t="s">
        <v>40</v>
      </c>
      <c r="F141" s="15" t="s">
        <v>0</v>
      </c>
      <c r="G141" s="15" t="s">
        <v>0</v>
      </c>
      <c r="H141" s="9" t="s">
        <v>550</v>
      </c>
      <c r="I141" s="15" t="s">
        <v>66</v>
      </c>
      <c r="J141" s="15" t="s">
        <v>66</v>
      </c>
      <c r="K141" s="15" t="s">
        <v>66</v>
      </c>
      <c r="L141" s="97" t="s">
        <v>877</v>
      </c>
      <c r="M141" s="98" t="s">
        <v>578</v>
      </c>
      <c r="N141" s="15" t="s">
        <v>66</v>
      </c>
      <c r="O141" s="26" t="s">
        <v>1323</v>
      </c>
      <c r="P141" s="164" t="s">
        <v>1323</v>
      </c>
      <c r="Q141" s="26" t="s">
        <v>980</v>
      </c>
      <c r="R141" s="9" t="str">
        <f t="shared" si="14"/>
        <v/>
      </c>
      <c r="S141" s="9" t="str">
        <f t="shared" si="15"/>
        <v/>
      </c>
      <c r="T141" s="13" t="str">
        <f>IF(
  AND($A141&lt;&gt;"",$I141="○"),
  (
    "mkdir """&amp;V141&amp;""" &amp; "
  )&amp;(
    """"&amp;shortcut設定!$F$7&amp;""""&amp;
    " """&amp;V141&amp;"\"&amp;$A141&amp;"（"&amp;$B141&amp;"）.lnk"""&amp;
    " """&amp;$C141&amp;""""&amp;
    IF($D141="-"," """""," """&amp;$D141&amp;"""")&amp;
    IF($E141="-"," """""," """&amp;$E141&amp;"""")
  ),
  ""
)</f>
        <v/>
      </c>
      <c r="U141" s="9" t="str">
        <f ca="1">IFERROR(
  VLOOKUP(
    $H141,
    shortcut設定!$F:$J,
    MATCH(
      "ProgramsIndex",
      shortcut設定!$F$12:$J$12,
      0
    ),
    FALSE
  ),
  ""
)</f>
        <v>200</v>
      </c>
      <c r="V141" s="13" t="str">
        <f>IF(
  AND($A141&lt;&gt;"",$I141="○"),
  shortcut設定!$F$4&amp;"\"&amp;U141&amp;"_"&amp;H141,
  ""
)</f>
        <v/>
      </c>
      <c r="W141" s="13" t="str">
        <f>IF(
  AND($A141&lt;&gt;"",$J141&lt;&gt;"-",$J141&lt;&gt;""),
  (
    "mkdir """&amp;shortcut設定!$F$4&amp;"\"&amp;shortcut設定!$F$8&amp;""" &amp; "
  )&amp;(
    """"&amp;shortcut設定!$F$7&amp;""""&amp;
    " """&amp;$X141&amp;""""&amp;
    " """&amp;$C141&amp;""""&amp;
    IF($D141="-"," """""," """&amp;$D141&amp;"""")&amp;
    IF($E141="-"," """""," """&amp;$E141&amp;"""")
  ),
  ""
)</f>
        <v/>
      </c>
      <c r="X141" s="14" t="str">
        <f>IF(
  AND($A141&lt;&gt;"",$J141&lt;&gt;"-",$J141&lt;&gt;""),
  shortcut設定!$F$4&amp;"\"&amp;shortcut設定!$F$8&amp;"\"&amp;$J141&amp;"（"&amp;$B141&amp;"）.lnk",
  ""
)</f>
        <v/>
      </c>
      <c r="Y141" s="13" t="str">
        <f>IF(
  AND($A141&lt;&gt;"",$K141&lt;&gt;"-",$K141&lt;&gt;""),
  (
    "mkdir """&amp;shortcut設定!$F$4&amp;"\"&amp;shortcut設定!$F$9&amp;""" &amp; "
  )&amp;(
    """"&amp;shortcut設定!$F$7&amp;""""&amp;
    " """&amp;$Z141&amp;""""&amp;
    " """&amp;$C141&amp;""""&amp;
    IF($D141="-"," """""," """&amp;$D141&amp;"""")&amp;
    IF($E141="-"," """""," """&amp;$E141&amp;"""")&amp;
    IF($K141="-"," """""," """&amp;$K141&amp;"""")
  ),
  ""
)</f>
        <v/>
      </c>
      <c r="Z141" s="14" t="str">
        <f>IF(
  AND($A141&lt;&gt;"",$K141&lt;&gt;"-",$K141&lt;&gt;""),
  shortcut設定!$F$4&amp;"\"&amp;shortcut設定!$F$9&amp;"\"&amp;$A141&amp;"（"&amp;$B141&amp;"）.lnk",
  ""
)</f>
        <v/>
      </c>
      <c r="AA141" s="13" t="str">
        <f ca="1">IF(
  AND($A141&lt;&gt;"",$L141&lt;&gt;"-",$L141&lt;&gt;""),
  (
    """"&amp;shortcut設定!$F$7&amp;""""&amp;
    " """&amp;$AD141&amp;""""&amp;
    " """&amp;$C141&amp;""""&amp;
    IF($D141="-"," """""," """&amp;$D141&amp;"""")&amp;
    IF($E141="-"," """""," """&amp;$E141&amp;"""")
  ),
  ""
)</f>
        <v>"C:\codes\vbs\command\CreateShortcutFile.vbs" "%USERPROFILE%\AppData\Roaming\Microsoft\Windows\SendTo\200_BackUpFile.vbs（ファイルバックアップ）.lnk" "C:\codes\vbs\tools\win\file_ope\BackUpFile.vbs" "" ""</v>
      </c>
      <c r="AB141" s="9" t="str">
        <f ca="1">IFERROR(
  VLOOKUP(
    $H141,
    shortcut設定!$F:$J,
    MATCH(
      "ProgramsIndex",
      shortcut設定!$F$12:$J$12,
      0
    ),
    FALSE
  ),
  ""
)</f>
        <v>200</v>
      </c>
      <c r="AC141" s="20" t="str">
        <f t="shared" si="9"/>
        <v/>
      </c>
      <c r="AD141" s="13" t="str">
        <f ca="1">IF(
  AND($A141&lt;&gt;"",$L141="○"),
  shortcut設定!$F$5&amp;"\"&amp;AB141&amp;"_"&amp;A141&amp;"（"&amp;B141&amp;"）"&amp;AC141&amp;".lnk",
  ""
)</f>
        <v>%USERPROFILE%\AppData\Roaming\Microsoft\Windows\SendTo\200_BackUpFile.vbs（ファイルバックアップ）.lnk</v>
      </c>
      <c r="AE141" s="13" t="str">
        <f>IF(
  AND($A141&lt;&gt;"",$N141="○"),
  (
    """"&amp;shortcut設定!$F$7&amp;""""&amp;
    " """&amp;$AF141&amp;""""&amp;
    " """&amp;$C141&amp;""""&amp;
    IF($D141="-"," """""," """&amp;$D141&amp;"""")&amp;
    IF($E141="-"," """""," """&amp;$E141&amp;"""")
  ),
  ""
)</f>
        <v/>
      </c>
      <c r="AF141" s="9" t="str">
        <f>IF(
  AND($A141&lt;&gt;"",$N141="○"),
  shortcut設定!$F$6&amp;"\"&amp;A141&amp;"（"&amp;B141&amp;"）.lnk",
  ""
)</f>
        <v/>
      </c>
      <c r="AG141" s="13" t="str">
        <f t="shared" si="16"/>
        <v/>
      </c>
      <c r="AH141" s="13" t="str">
        <f t="shared" si="17"/>
        <v/>
      </c>
      <c r="AI141" s="13" t="str">
        <f>IF(
  AND($A141&lt;&gt;"",$Q141&lt;&gt;"-",$Q141&lt;&gt;""),
  (
    """"&amp;shortcut設定!$F$7&amp;""""&amp;
    " """&amp;$Q141&amp;".lnk"""&amp;
    " """&amp;$C141&amp;""""&amp;
    IF($D141="-"," """""," """&amp;$D141&amp;"""")&amp;
    IF($E141="-"," """""," """&amp;$E141&amp;"""")
  ),
  ""
)</f>
        <v/>
      </c>
      <c r="AJ141" s="95" t="s">
        <v>183</v>
      </c>
    </row>
    <row r="142" spans="1:36">
      <c r="A142" s="9" t="s">
        <v>695</v>
      </c>
      <c r="B142" s="9" t="s">
        <v>832</v>
      </c>
      <c r="C142" s="9" t="s">
        <v>98</v>
      </c>
      <c r="D142" s="15" t="s">
        <v>40</v>
      </c>
      <c r="E142" s="26" t="s">
        <v>40</v>
      </c>
      <c r="F142" s="15" t="s">
        <v>0</v>
      </c>
      <c r="G142" s="15" t="s">
        <v>0</v>
      </c>
      <c r="H142" s="9" t="s">
        <v>550</v>
      </c>
      <c r="I142" s="15" t="s">
        <v>66</v>
      </c>
      <c r="J142" s="15" t="s">
        <v>66</v>
      </c>
      <c r="K142" s="15" t="s">
        <v>66</v>
      </c>
      <c r="L142" s="97" t="s">
        <v>877</v>
      </c>
      <c r="M142" s="98" t="s">
        <v>578</v>
      </c>
      <c r="N142" s="15" t="s">
        <v>66</v>
      </c>
      <c r="O142" s="26" t="s">
        <v>1323</v>
      </c>
      <c r="P142" s="164" t="s">
        <v>1323</v>
      </c>
      <c r="Q142" s="26" t="s">
        <v>980</v>
      </c>
      <c r="R142" s="9" t="str">
        <f t="shared" si="14"/>
        <v/>
      </c>
      <c r="S142" s="9" t="str">
        <f t="shared" si="15"/>
        <v/>
      </c>
      <c r="T142" s="13" t="str">
        <f>IF(
  AND($A142&lt;&gt;"",$I142="○"),
  (
    "mkdir """&amp;V142&amp;""" &amp; "
  )&amp;(
    """"&amp;shortcut設定!$F$7&amp;""""&amp;
    " """&amp;V142&amp;"\"&amp;$A142&amp;"（"&amp;$B142&amp;"）.lnk"""&amp;
    " """&amp;$C142&amp;""""&amp;
    IF($D142="-"," """""," """&amp;$D142&amp;"""")&amp;
    IF($E142="-"," """""," """&amp;$E142&amp;"""")
  ),
  ""
)</f>
        <v/>
      </c>
      <c r="U142" s="9" t="str">
        <f ca="1">IFERROR(
  VLOOKUP(
    $H142,
    shortcut設定!$F:$J,
    MATCH(
      "ProgramsIndex",
      shortcut設定!$F$12:$J$12,
      0
    ),
    FALSE
  ),
  ""
)</f>
        <v>200</v>
      </c>
      <c r="V142" s="13" t="str">
        <f>IF(
  AND($A142&lt;&gt;"",$I142="○"),
  shortcut設定!$F$4&amp;"\"&amp;U142&amp;"_"&amp;H142,
  ""
)</f>
        <v/>
      </c>
      <c r="W142" s="13" t="str">
        <f>IF(
  AND($A142&lt;&gt;"",$J142&lt;&gt;"-",$J142&lt;&gt;""),
  (
    "mkdir """&amp;shortcut設定!$F$4&amp;"\"&amp;shortcut設定!$F$8&amp;""" &amp; "
  )&amp;(
    """"&amp;shortcut設定!$F$7&amp;""""&amp;
    " """&amp;$X142&amp;""""&amp;
    " """&amp;$C142&amp;""""&amp;
    IF($D142="-"," """""," """&amp;$D142&amp;"""")&amp;
    IF($E142="-"," """""," """&amp;$E142&amp;"""")
  ),
  ""
)</f>
        <v/>
      </c>
      <c r="X142" s="14" t="str">
        <f>IF(
  AND($A142&lt;&gt;"",$J142&lt;&gt;"-",$J142&lt;&gt;""),
  shortcut設定!$F$4&amp;"\"&amp;shortcut設定!$F$8&amp;"\"&amp;$J142&amp;"（"&amp;$B142&amp;"）.lnk",
  ""
)</f>
        <v/>
      </c>
      <c r="Y142" s="13" t="str">
        <f>IF(
  AND($A142&lt;&gt;"",$K142&lt;&gt;"-",$K142&lt;&gt;""),
  (
    "mkdir """&amp;shortcut設定!$F$4&amp;"\"&amp;shortcut設定!$F$9&amp;""" &amp; "
  )&amp;(
    """"&amp;shortcut設定!$F$7&amp;""""&amp;
    " """&amp;$Z142&amp;""""&amp;
    " """&amp;$C142&amp;""""&amp;
    IF($D142="-"," """""," """&amp;$D142&amp;"""")&amp;
    IF($E142="-"," """""," """&amp;$E142&amp;"""")&amp;
    IF($K142="-"," """""," """&amp;$K142&amp;"""")
  ),
  ""
)</f>
        <v/>
      </c>
      <c r="Z142" s="14" t="str">
        <f>IF(
  AND($A142&lt;&gt;"",$K142&lt;&gt;"-",$K142&lt;&gt;""),
  shortcut設定!$F$4&amp;"\"&amp;shortcut設定!$F$9&amp;"\"&amp;$A142&amp;"（"&amp;$B142&amp;"）.lnk",
  ""
)</f>
        <v/>
      </c>
      <c r="AA142" s="13" t="str">
        <f ca="1">IF(
  AND($A142&lt;&gt;"",$L142&lt;&gt;"-",$L142&lt;&gt;""),
  (
    """"&amp;shortcut設定!$F$7&amp;""""&amp;
    " """&amp;$AD142&amp;""""&amp;
    " """&amp;$C142&amp;""""&amp;
    IF($D142="-"," """""," """&amp;$D142&amp;"""")&amp;
    IF($E142="-"," """""," """&amp;$E142&amp;"""")
  ),
  ""
)</f>
        <v>"C:\codes\vbs\command\CreateShortcutFile.vbs" "%USERPROFILE%\AppData\Roaming\Microsoft\Windows\SendTo\200_BackUpMemoFiles.vbs（ファイル一括バックアップ）.lnk" "C:\codes\vbs\tools\win\file_ope\BackUpMemoFiles.vbs" "" ""</v>
      </c>
      <c r="AB142" s="9" t="str">
        <f ca="1">IFERROR(
  VLOOKUP(
    $H142,
    shortcut設定!$F:$J,
    MATCH(
      "ProgramsIndex",
      shortcut設定!$F$12:$J$12,
      0
    ),
    FALSE
  ),
  ""
)</f>
        <v>200</v>
      </c>
      <c r="AC142" s="20" t="str">
        <f t="shared" si="9"/>
        <v/>
      </c>
      <c r="AD142" s="13" t="str">
        <f ca="1">IF(
  AND($A142&lt;&gt;"",$L142="○"),
  shortcut設定!$F$5&amp;"\"&amp;AB142&amp;"_"&amp;A142&amp;"（"&amp;B142&amp;"）"&amp;AC142&amp;".lnk",
  ""
)</f>
        <v>%USERPROFILE%\AppData\Roaming\Microsoft\Windows\SendTo\200_BackUpMemoFiles.vbs（ファイル一括バックアップ）.lnk</v>
      </c>
      <c r="AE142" s="13" t="str">
        <f>IF(
  AND($A142&lt;&gt;"",$N142="○"),
  (
    """"&amp;shortcut設定!$F$7&amp;""""&amp;
    " """&amp;$AF142&amp;""""&amp;
    " """&amp;$C142&amp;""""&amp;
    IF($D142="-"," """""," """&amp;$D142&amp;"""")&amp;
    IF($E142="-"," """""," """&amp;$E142&amp;"""")
  ),
  ""
)</f>
        <v/>
      </c>
      <c r="AF142" s="9" t="str">
        <f>IF(
  AND($A142&lt;&gt;"",$N142="○"),
  shortcut設定!$F$6&amp;"\"&amp;A142&amp;"（"&amp;B142&amp;"）.lnk",
  ""
)</f>
        <v/>
      </c>
      <c r="AG142" s="13" t="str">
        <f t="shared" si="16"/>
        <v/>
      </c>
      <c r="AH142" s="13" t="str">
        <f t="shared" si="17"/>
        <v/>
      </c>
      <c r="AI142" s="13" t="str">
        <f>IF(
  AND($A142&lt;&gt;"",$Q142&lt;&gt;"-",$Q142&lt;&gt;""),
  (
    """"&amp;shortcut設定!$F$7&amp;""""&amp;
    " """&amp;$Q142&amp;".lnk"""&amp;
    " """&amp;$C142&amp;""""&amp;
    IF($D142="-"," """""," """&amp;$D142&amp;"""")&amp;
    IF($E142="-"," """""," """&amp;$E142&amp;"""")
  ),
  ""
)</f>
        <v/>
      </c>
      <c r="AJ142" s="95" t="s">
        <v>183</v>
      </c>
    </row>
    <row r="143" spans="1:36">
      <c r="A143" s="9" t="s">
        <v>696</v>
      </c>
      <c r="B143" s="9" t="s">
        <v>833</v>
      </c>
      <c r="C143" s="9" t="s">
        <v>99</v>
      </c>
      <c r="D143" s="15" t="s">
        <v>40</v>
      </c>
      <c r="E143" s="26" t="s">
        <v>40</v>
      </c>
      <c r="F143" s="15" t="s">
        <v>0</v>
      </c>
      <c r="G143" s="15" t="s">
        <v>0</v>
      </c>
      <c r="H143" s="9" t="s">
        <v>550</v>
      </c>
      <c r="I143" s="15" t="s">
        <v>66</v>
      </c>
      <c r="J143" s="15" t="s">
        <v>66</v>
      </c>
      <c r="K143" s="15" t="s">
        <v>66</v>
      </c>
      <c r="L143" s="97" t="s">
        <v>877</v>
      </c>
      <c r="M143" s="98" t="s">
        <v>578</v>
      </c>
      <c r="N143" s="15" t="s">
        <v>66</v>
      </c>
      <c r="O143" s="26" t="s">
        <v>1323</v>
      </c>
      <c r="P143" s="164" t="s">
        <v>1323</v>
      </c>
      <c r="Q143" s="26" t="s">
        <v>980</v>
      </c>
      <c r="R143" s="9" t="str">
        <f t="shared" si="14"/>
        <v/>
      </c>
      <c r="S143" s="9" t="str">
        <f t="shared" si="15"/>
        <v/>
      </c>
      <c r="T143" s="13" t="str">
        <f>IF(
  AND($A143&lt;&gt;"",$I143="○"),
  (
    "mkdir """&amp;V143&amp;""" &amp; "
  )&amp;(
    """"&amp;shortcut設定!$F$7&amp;""""&amp;
    " """&amp;V143&amp;"\"&amp;$A143&amp;"（"&amp;$B143&amp;"）.lnk"""&amp;
    " """&amp;$C143&amp;""""&amp;
    IF($D143="-"," """""," """&amp;$D143&amp;"""")&amp;
    IF($E143="-"," """""," """&amp;$E143&amp;"""")
  ),
  ""
)</f>
        <v/>
      </c>
      <c r="U143" s="9" t="str">
        <f ca="1">IFERROR(
  VLOOKUP(
    $H143,
    shortcut設定!$F:$J,
    MATCH(
      "ProgramsIndex",
      shortcut設定!$F$12:$J$12,
      0
    ),
    FALSE
  ),
  ""
)</f>
        <v>200</v>
      </c>
      <c r="V143" s="13" t="str">
        <f>IF(
  AND($A143&lt;&gt;"",$I143="○"),
  shortcut設定!$F$4&amp;"\"&amp;U143&amp;"_"&amp;H143,
  ""
)</f>
        <v/>
      </c>
      <c r="W143" s="13" t="str">
        <f>IF(
  AND($A143&lt;&gt;"",$J143&lt;&gt;"-",$J143&lt;&gt;""),
  (
    "mkdir """&amp;shortcut設定!$F$4&amp;"\"&amp;shortcut設定!$F$8&amp;""" &amp; "
  )&amp;(
    """"&amp;shortcut設定!$F$7&amp;""""&amp;
    " """&amp;$X143&amp;""""&amp;
    " """&amp;$C143&amp;""""&amp;
    IF($D143="-"," """""," """&amp;$D143&amp;"""")&amp;
    IF($E143="-"," """""," """&amp;$E143&amp;"""")
  ),
  ""
)</f>
        <v/>
      </c>
      <c r="X143" s="14" t="str">
        <f>IF(
  AND($A143&lt;&gt;"",$J143&lt;&gt;"-",$J143&lt;&gt;""),
  shortcut設定!$F$4&amp;"\"&amp;shortcut設定!$F$8&amp;"\"&amp;$J143&amp;"（"&amp;$B143&amp;"）.lnk",
  ""
)</f>
        <v/>
      </c>
      <c r="Y143" s="13" t="str">
        <f>IF(
  AND($A143&lt;&gt;"",$K143&lt;&gt;"-",$K143&lt;&gt;""),
  (
    "mkdir """&amp;shortcut設定!$F$4&amp;"\"&amp;shortcut設定!$F$9&amp;""" &amp; "
  )&amp;(
    """"&amp;shortcut設定!$F$7&amp;""""&amp;
    " """&amp;$Z143&amp;""""&amp;
    " """&amp;$C143&amp;""""&amp;
    IF($D143="-"," """""," """&amp;$D143&amp;"""")&amp;
    IF($E143="-"," """""," """&amp;$E143&amp;"""")&amp;
    IF($K143="-"," """""," """&amp;$K143&amp;"""")
  ),
  ""
)</f>
        <v/>
      </c>
      <c r="Z143" s="14" t="str">
        <f>IF(
  AND($A143&lt;&gt;"",$K143&lt;&gt;"-",$K143&lt;&gt;""),
  shortcut設定!$F$4&amp;"\"&amp;shortcut設定!$F$9&amp;"\"&amp;$A143&amp;"（"&amp;$B143&amp;"）.lnk",
  ""
)</f>
        <v/>
      </c>
      <c r="AA143" s="13" t="str">
        <f ca="1">IF(
  AND($A143&lt;&gt;"",$L143&lt;&gt;"-",$L143&lt;&gt;""),
  (
    """"&amp;shortcut設定!$F$7&amp;""""&amp;
    " """&amp;$AD143&amp;""""&amp;
    " """&amp;$C143&amp;""""&amp;
    IF($D143="-"," """""," """&amp;$D143&amp;"""")&amp;
    IF($E143="-"," """""," """&amp;$E143&amp;"""")
  ),
  ""
)</f>
        <v>"C:\codes\vbs\command\CreateShortcutFile.vbs" "%USERPROFILE%\AppData\Roaming\Microsoft\Windows\SendTo\200_CopyRefFile.vbs（参照ファイル複製）.lnk" "C:\codes\vbs\tools\win\file_ope\CopyRefFile.vbs" "" ""</v>
      </c>
      <c r="AB143" s="9" t="str">
        <f ca="1">IFERROR(
  VLOOKUP(
    $H143,
    shortcut設定!$F:$J,
    MATCH(
      "ProgramsIndex",
      shortcut設定!$F$12:$J$12,
      0
    ),
    FALSE
  ),
  ""
)</f>
        <v>200</v>
      </c>
      <c r="AC143" s="20" t="str">
        <f t="shared" si="9"/>
        <v/>
      </c>
      <c r="AD143" s="13" t="str">
        <f ca="1">IF(
  AND($A143&lt;&gt;"",$L143="○"),
  shortcut設定!$F$5&amp;"\"&amp;AB143&amp;"_"&amp;A143&amp;"（"&amp;B143&amp;"）"&amp;AC143&amp;".lnk",
  ""
)</f>
        <v>%USERPROFILE%\AppData\Roaming\Microsoft\Windows\SendTo\200_CopyRefFile.vbs（参照ファイル複製）.lnk</v>
      </c>
      <c r="AE143" s="13" t="str">
        <f>IF(
  AND($A143&lt;&gt;"",$N143="○"),
  (
    """"&amp;shortcut設定!$F$7&amp;""""&amp;
    " """&amp;$AF143&amp;""""&amp;
    " """&amp;$C143&amp;""""&amp;
    IF($D143="-"," """""," """&amp;$D143&amp;"""")&amp;
    IF($E143="-"," """""," """&amp;$E143&amp;"""")
  ),
  ""
)</f>
        <v/>
      </c>
      <c r="AF143" s="9" t="str">
        <f>IF(
  AND($A143&lt;&gt;"",$N143="○"),
  shortcut設定!$F$6&amp;"\"&amp;A143&amp;"（"&amp;B143&amp;"）.lnk",
  ""
)</f>
        <v/>
      </c>
      <c r="AG143" s="13" t="str">
        <f t="shared" si="16"/>
        <v/>
      </c>
      <c r="AH143" s="13" t="str">
        <f t="shared" si="17"/>
        <v/>
      </c>
      <c r="AI143" s="13" t="str">
        <f>IF(
  AND($A143&lt;&gt;"",$Q143&lt;&gt;"-",$Q143&lt;&gt;""),
  (
    """"&amp;shortcut設定!$F$7&amp;""""&amp;
    " """&amp;$Q143&amp;".lnk"""&amp;
    " """&amp;$C143&amp;""""&amp;
    IF($D143="-"," """""," """&amp;$D143&amp;"""")&amp;
    IF($E143="-"," """""," """&amp;$E143&amp;"""")
  ),
  ""
)</f>
        <v/>
      </c>
      <c r="AJ143" s="95" t="s">
        <v>183</v>
      </c>
    </row>
    <row r="144" spans="1:36">
      <c r="A144" s="9" t="s">
        <v>697</v>
      </c>
      <c r="B144" s="9" t="s">
        <v>834</v>
      </c>
      <c r="C144" s="9" t="s">
        <v>100</v>
      </c>
      <c r="D144" s="15" t="s">
        <v>40</v>
      </c>
      <c r="E144" s="26" t="s">
        <v>40</v>
      </c>
      <c r="F144" s="15" t="s">
        <v>0</v>
      </c>
      <c r="G144" s="15" t="s">
        <v>0</v>
      </c>
      <c r="H144" s="9" t="s">
        <v>550</v>
      </c>
      <c r="I144" s="15" t="s">
        <v>66</v>
      </c>
      <c r="J144" s="15" t="s">
        <v>66</v>
      </c>
      <c r="K144" s="15" t="s">
        <v>66</v>
      </c>
      <c r="L144" s="97" t="s">
        <v>877</v>
      </c>
      <c r="M144" s="98" t="s">
        <v>578</v>
      </c>
      <c r="N144" s="15" t="s">
        <v>66</v>
      </c>
      <c r="O144" s="26" t="s">
        <v>1323</v>
      </c>
      <c r="P144" s="164" t="s">
        <v>1323</v>
      </c>
      <c r="Q144" s="26" t="s">
        <v>980</v>
      </c>
      <c r="R144" s="9" t="str">
        <f t="shared" si="14"/>
        <v/>
      </c>
      <c r="S144" s="9" t="str">
        <f t="shared" si="15"/>
        <v/>
      </c>
      <c r="T144" s="13" t="str">
        <f>IF(
  AND($A144&lt;&gt;"",$I144="○"),
  (
    "mkdir """&amp;V144&amp;""" &amp; "
  )&amp;(
    """"&amp;shortcut設定!$F$7&amp;""""&amp;
    " """&amp;V144&amp;"\"&amp;$A144&amp;"（"&amp;$B144&amp;"）.lnk"""&amp;
    " """&amp;$C144&amp;""""&amp;
    IF($D144="-"," """""," """&amp;$D144&amp;"""")&amp;
    IF($E144="-"," """""," """&amp;$E144&amp;"""")
  ),
  ""
)</f>
        <v/>
      </c>
      <c r="U144" s="9" t="str">
        <f ca="1">IFERROR(
  VLOOKUP(
    $H144,
    shortcut設定!$F:$J,
    MATCH(
      "ProgramsIndex",
      shortcut設定!$F$12:$J$12,
      0
    ),
    FALSE
  ),
  ""
)</f>
        <v>200</v>
      </c>
      <c r="V144" s="13" t="str">
        <f>IF(
  AND($A144&lt;&gt;"",$I144="○"),
  shortcut設定!$F$4&amp;"\"&amp;U144&amp;"_"&amp;H144,
  ""
)</f>
        <v/>
      </c>
      <c r="W144" s="13" t="str">
        <f>IF(
  AND($A144&lt;&gt;"",$J144&lt;&gt;"-",$J144&lt;&gt;""),
  (
    "mkdir """&amp;shortcut設定!$F$4&amp;"\"&amp;shortcut設定!$F$8&amp;""" &amp; "
  )&amp;(
    """"&amp;shortcut設定!$F$7&amp;""""&amp;
    " """&amp;$X144&amp;""""&amp;
    " """&amp;$C144&amp;""""&amp;
    IF($D144="-"," """""," """&amp;$D144&amp;"""")&amp;
    IF($E144="-"," """""," """&amp;$E144&amp;"""")
  ),
  ""
)</f>
        <v/>
      </c>
      <c r="X144" s="14" t="str">
        <f>IF(
  AND($A144&lt;&gt;"",$J144&lt;&gt;"-",$J144&lt;&gt;""),
  shortcut設定!$F$4&amp;"\"&amp;shortcut設定!$F$8&amp;"\"&amp;$J144&amp;"（"&amp;$B144&amp;"）.lnk",
  ""
)</f>
        <v/>
      </c>
      <c r="Y144" s="13" t="str">
        <f>IF(
  AND($A144&lt;&gt;"",$K144&lt;&gt;"-",$K144&lt;&gt;""),
  (
    "mkdir """&amp;shortcut設定!$F$4&amp;"\"&amp;shortcut設定!$F$9&amp;""" &amp; "
  )&amp;(
    """"&amp;shortcut設定!$F$7&amp;""""&amp;
    " """&amp;$Z144&amp;""""&amp;
    " """&amp;$C144&amp;""""&amp;
    IF($D144="-"," """""," """&amp;$D144&amp;"""")&amp;
    IF($E144="-"," """""," """&amp;$E144&amp;"""")&amp;
    IF($K144="-"," """""," """&amp;$K144&amp;"""")
  ),
  ""
)</f>
        <v/>
      </c>
      <c r="Z144" s="14" t="str">
        <f>IF(
  AND($A144&lt;&gt;"",$K144&lt;&gt;"-",$K144&lt;&gt;""),
  shortcut設定!$F$4&amp;"\"&amp;shortcut設定!$F$9&amp;"\"&amp;$A144&amp;"（"&amp;$B144&amp;"）.lnk",
  ""
)</f>
        <v/>
      </c>
      <c r="AA144" s="13" t="str">
        <f ca="1">IF(
  AND($A144&lt;&gt;"",$L144&lt;&gt;"-",$L144&lt;&gt;""),
  (
    """"&amp;shortcut設定!$F$7&amp;""""&amp;
    " """&amp;$AD144&amp;""""&amp;
    " """&amp;$C144&amp;""""&amp;
    IF($D144="-"," """""," """&amp;$D144&amp;"""")&amp;
    IF($E144="-"," """""," """&amp;$E144&amp;"""")
  ),
  ""
)</f>
        <v>"C:\codes\vbs\command\CreateShortcutFile.vbs" "%USERPROFILE%\AppData\Roaming\Microsoft\Windows\SendTo\200_CopyRefFileFromWeb.vbs（参照ファイル複製fromWeb）.lnk" "C:\codes\vbs\tools\win\file_ope\CopyRefFileFromWeb.vbs" "" ""</v>
      </c>
      <c r="AB144" s="9" t="str">
        <f ca="1">IFERROR(
  VLOOKUP(
    $H144,
    shortcut設定!$F:$J,
    MATCH(
      "ProgramsIndex",
      shortcut設定!$F$12:$J$12,
      0
    ),
    FALSE
  ),
  ""
)</f>
        <v>200</v>
      </c>
      <c r="AC144" s="20" t="str">
        <f t="shared" si="9"/>
        <v/>
      </c>
      <c r="AD144" s="13" t="str">
        <f ca="1">IF(
  AND($A144&lt;&gt;"",$L144="○"),
  shortcut設定!$F$5&amp;"\"&amp;AB144&amp;"_"&amp;A144&amp;"（"&amp;B144&amp;"）"&amp;AC144&amp;".lnk",
  ""
)</f>
        <v>%USERPROFILE%\AppData\Roaming\Microsoft\Windows\SendTo\200_CopyRefFileFromWeb.vbs（参照ファイル複製fromWeb）.lnk</v>
      </c>
      <c r="AE144" s="13" t="str">
        <f>IF(
  AND($A144&lt;&gt;"",$N144="○"),
  (
    """"&amp;shortcut設定!$F$7&amp;""""&amp;
    " """&amp;$AF144&amp;""""&amp;
    " """&amp;$C144&amp;""""&amp;
    IF($D144="-"," """""," """&amp;$D144&amp;"""")&amp;
    IF($E144="-"," """""," """&amp;$E144&amp;"""")
  ),
  ""
)</f>
        <v/>
      </c>
      <c r="AF144" s="9" t="str">
        <f>IF(
  AND($A144&lt;&gt;"",$N144="○"),
  shortcut設定!$F$6&amp;"\"&amp;A144&amp;"（"&amp;B144&amp;"）.lnk",
  ""
)</f>
        <v/>
      </c>
      <c r="AG144" s="13" t="str">
        <f t="shared" si="16"/>
        <v/>
      </c>
      <c r="AH144" s="13" t="str">
        <f t="shared" si="17"/>
        <v/>
      </c>
      <c r="AI144" s="13" t="str">
        <f>IF(
  AND($A144&lt;&gt;"",$Q144&lt;&gt;"-",$Q144&lt;&gt;""),
  (
    """"&amp;shortcut設定!$F$7&amp;""""&amp;
    " """&amp;$Q144&amp;".lnk"""&amp;
    " """&amp;$C144&amp;""""&amp;
    IF($D144="-"," """""," """&amp;$D144&amp;"""")&amp;
    IF($E144="-"," """""," """&amp;$E144&amp;"""")
  ),
  ""
)</f>
        <v/>
      </c>
      <c r="AJ144" s="95" t="s">
        <v>183</v>
      </c>
    </row>
    <row r="145" spans="1:36">
      <c r="A145" s="9" t="s">
        <v>698</v>
      </c>
      <c r="B145" s="9" t="s">
        <v>835</v>
      </c>
      <c r="C145" s="9" t="s">
        <v>102</v>
      </c>
      <c r="D145" s="15" t="s">
        <v>40</v>
      </c>
      <c r="E145" s="26" t="s">
        <v>40</v>
      </c>
      <c r="F145" s="15" t="s">
        <v>0</v>
      </c>
      <c r="G145" s="15" t="s">
        <v>0</v>
      </c>
      <c r="H145" s="9" t="s">
        <v>550</v>
      </c>
      <c r="I145" s="15" t="s">
        <v>66</v>
      </c>
      <c r="J145" s="15" t="s">
        <v>66</v>
      </c>
      <c r="K145" s="15" t="s">
        <v>66</v>
      </c>
      <c r="L145" s="97" t="s">
        <v>66</v>
      </c>
      <c r="M145" s="98" t="s">
        <v>578</v>
      </c>
      <c r="N145" s="15" t="s">
        <v>66</v>
      </c>
      <c r="O145" s="26" t="s">
        <v>1323</v>
      </c>
      <c r="P145" s="164" t="s">
        <v>1323</v>
      </c>
      <c r="Q145" s="26" t="s">
        <v>980</v>
      </c>
      <c r="R145" s="9" t="str">
        <f t="shared" si="14"/>
        <v/>
      </c>
      <c r="S145" s="9" t="str">
        <f t="shared" si="15"/>
        <v/>
      </c>
      <c r="T145" s="13" t="str">
        <f>IF(
  AND($A145&lt;&gt;"",$I145="○"),
  (
    "mkdir """&amp;V145&amp;""" &amp; "
  )&amp;(
    """"&amp;shortcut設定!$F$7&amp;""""&amp;
    " """&amp;V145&amp;"\"&amp;$A145&amp;"（"&amp;$B145&amp;"）.lnk"""&amp;
    " """&amp;$C145&amp;""""&amp;
    IF($D145="-"," """""," """&amp;$D145&amp;"""")&amp;
    IF($E145="-"," """""," """&amp;$E145&amp;"""")
  ),
  ""
)</f>
        <v/>
      </c>
      <c r="U145" s="9" t="str">
        <f ca="1">IFERROR(
  VLOOKUP(
    $H145,
    shortcut設定!$F:$J,
    MATCH(
      "ProgramsIndex",
      shortcut設定!$F$12:$J$12,
      0
    ),
    FALSE
  ),
  ""
)</f>
        <v>200</v>
      </c>
      <c r="V145" s="13" t="str">
        <f>IF(
  AND($A145&lt;&gt;"",$I145="○"),
  shortcut設定!$F$4&amp;"\"&amp;U145&amp;"_"&amp;H145,
  ""
)</f>
        <v/>
      </c>
      <c r="W145" s="13" t="str">
        <f>IF(
  AND($A145&lt;&gt;"",$J145&lt;&gt;"-",$J145&lt;&gt;""),
  (
    "mkdir """&amp;shortcut設定!$F$4&amp;"\"&amp;shortcut設定!$F$8&amp;""" &amp; "
  )&amp;(
    """"&amp;shortcut設定!$F$7&amp;""""&amp;
    " """&amp;$X145&amp;""""&amp;
    " """&amp;$C145&amp;""""&amp;
    IF($D145="-"," """""," """&amp;$D145&amp;"""")&amp;
    IF($E145="-"," """""," """&amp;$E145&amp;"""")
  ),
  ""
)</f>
        <v/>
      </c>
      <c r="X145" s="14" t="str">
        <f>IF(
  AND($A145&lt;&gt;"",$J145&lt;&gt;"-",$J145&lt;&gt;""),
  shortcut設定!$F$4&amp;"\"&amp;shortcut設定!$F$8&amp;"\"&amp;$J145&amp;"（"&amp;$B145&amp;"）.lnk",
  ""
)</f>
        <v/>
      </c>
      <c r="Y145" s="13" t="str">
        <f>IF(
  AND($A145&lt;&gt;"",$K145&lt;&gt;"-",$K145&lt;&gt;""),
  (
    "mkdir """&amp;shortcut設定!$F$4&amp;"\"&amp;shortcut設定!$F$9&amp;""" &amp; "
  )&amp;(
    """"&amp;shortcut設定!$F$7&amp;""""&amp;
    " """&amp;$Z145&amp;""""&amp;
    " """&amp;$C145&amp;""""&amp;
    IF($D145="-"," """""," """&amp;$D145&amp;"""")&amp;
    IF($E145="-"," """""," """&amp;$E145&amp;"""")&amp;
    IF($K145="-"," """""," """&amp;$K145&amp;"""")
  ),
  ""
)</f>
        <v/>
      </c>
      <c r="Z145" s="14" t="str">
        <f>IF(
  AND($A145&lt;&gt;"",$K145&lt;&gt;"-",$K145&lt;&gt;""),
  shortcut設定!$F$4&amp;"\"&amp;shortcut設定!$F$9&amp;"\"&amp;$A145&amp;"（"&amp;$B145&amp;"）.lnk",
  ""
)</f>
        <v/>
      </c>
      <c r="AA145" s="13" t="str">
        <f>IF(
  AND($A145&lt;&gt;"",$L145&lt;&gt;"-",$L145&lt;&gt;""),
  (
    """"&amp;shortcut設定!$F$7&amp;""""&amp;
    " """&amp;$AD145&amp;""""&amp;
    " """&amp;$C145&amp;""""&amp;
    IF($D145="-"," """""," """&amp;$D145&amp;"""")&amp;
    IF($E145="-"," """""," """&amp;$E145&amp;"""")
  ),
  ""
)</f>
        <v/>
      </c>
      <c r="AB145" s="9" t="str">
        <f ca="1">IFERROR(
  VLOOKUP(
    $H145,
    shortcut設定!$F:$J,
    MATCH(
      "ProgramsIndex",
      shortcut設定!$F$12:$J$12,
      0
    ),
    FALSE
  ),
  ""
)</f>
        <v>200</v>
      </c>
      <c r="AC145" s="20" t="str">
        <f t="shared" si="9"/>
        <v/>
      </c>
      <c r="AD145" s="13" t="str">
        <f>IF(
  AND($A145&lt;&gt;"",$L145="○"),
  shortcut設定!$F$5&amp;"\"&amp;AB145&amp;"_"&amp;A145&amp;"（"&amp;B145&amp;"）"&amp;AC145&amp;".lnk",
  ""
)</f>
        <v/>
      </c>
      <c r="AE145" s="13" t="str">
        <f>IF(
  AND($A145&lt;&gt;"",$N145="○"),
  (
    """"&amp;shortcut設定!$F$7&amp;""""&amp;
    " """&amp;$AF145&amp;""""&amp;
    " """&amp;$C145&amp;""""&amp;
    IF($D145="-"," """""," """&amp;$D145&amp;"""")&amp;
    IF($E145="-"," """""," """&amp;$E145&amp;"""")
  ),
  ""
)</f>
        <v/>
      </c>
      <c r="AF145" s="9" t="str">
        <f>IF(
  AND($A145&lt;&gt;"",$N145="○"),
  shortcut設定!$F$6&amp;"\"&amp;A145&amp;"（"&amp;B145&amp;"）.lnk",
  ""
)</f>
        <v/>
      </c>
      <c r="AG145" s="13" t="str">
        <f t="shared" si="16"/>
        <v/>
      </c>
      <c r="AH145" s="13" t="str">
        <f t="shared" si="17"/>
        <v/>
      </c>
      <c r="AI145" s="13" t="str">
        <f>IF(
  AND($A145&lt;&gt;"",$Q145&lt;&gt;"-",$Q145&lt;&gt;""),
  (
    """"&amp;shortcut設定!$F$7&amp;""""&amp;
    " """&amp;$Q145&amp;".lnk"""&amp;
    " """&amp;$C145&amp;""""&amp;
    IF($D145="-"," """""," """&amp;$D145&amp;"""")&amp;
    IF($E145="-"," """""," """&amp;$E145&amp;"""")
  ),
  ""
)</f>
        <v/>
      </c>
      <c r="AJ145" s="95" t="s">
        <v>183</v>
      </c>
    </row>
    <row r="146" spans="1:36">
      <c r="A146" s="9" t="s">
        <v>699</v>
      </c>
      <c r="B146" s="9" t="s">
        <v>836</v>
      </c>
      <c r="C146" s="9" t="s">
        <v>103</v>
      </c>
      <c r="D146" s="15" t="s">
        <v>40</v>
      </c>
      <c r="E146" s="26" t="s">
        <v>40</v>
      </c>
      <c r="F146" s="15" t="s">
        <v>0</v>
      </c>
      <c r="G146" s="15" t="s">
        <v>0</v>
      </c>
      <c r="H146" s="9" t="s">
        <v>550</v>
      </c>
      <c r="I146" s="15" t="s">
        <v>66</v>
      </c>
      <c r="J146" s="15" t="s">
        <v>66</v>
      </c>
      <c r="K146" s="15" t="s">
        <v>66</v>
      </c>
      <c r="L146" s="97" t="s">
        <v>66</v>
      </c>
      <c r="M146" s="98" t="s">
        <v>578</v>
      </c>
      <c r="N146" s="15" t="s">
        <v>66</v>
      </c>
      <c r="O146" s="26" t="s">
        <v>1323</v>
      </c>
      <c r="P146" s="164" t="s">
        <v>1323</v>
      </c>
      <c r="Q146" s="26" t="s">
        <v>980</v>
      </c>
      <c r="R146" s="9" t="str">
        <f t="shared" si="14"/>
        <v/>
      </c>
      <c r="S146" s="9" t="str">
        <f t="shared" si="15"/>
        <v/>
      </c>
      <c r="T146" s="13" t="str">
        <f>IF(
  AND($A146&lt;&gt;"",$I146="○"),
  (
    "mkdir """&amp;V146&amp;""" &amp; "
  )&amp;(
    """"&amp;shortcut設定!$F$7&amp;""""&amp;
    " """&amp;V146&amp;"\"&amp;$A146&amp;"（"&amp;$B146&amp;"）.lnk"""&amp;
    " """&amp;$C146&amp;""""&amp;
    IF($D146="-"," """""," """&amp;$D146&amp;"""")&amp;
    IF($E146="-"," """""," """&amp;$E146&amp;"""")
  ),
  ""
)</f>
        <v/>
      </c>
      <c r="U146" s="9" t="str">
        <f ca="1">IFERROR(
  VLOOKUP(
    $H146,
    shortcut設定!$F:$J,
    MATCH(
      "ProgramsIndex",
      shortcut設定!$F$12:$J$12,
      0
    ),
    FALSE
  ),
  ""
)</f>
        <v>200</v>
      </c>
      <c r="V146" s="13" t="str">
        <f>IF(
  AND($A146&lt;&gt;"",$I146="○"),
  shortcut設定!$F$4&amp;"\"&amp;U146&amp;"_"&amp;H146,
  ""
)</f>
        <v/>
      </c>
      <c r="W146" s="13" t="str">
        <f>IF(
  AND($A146&lt;&gt;"",$J146&lt;&gt;"-",$J146&lt;&gt;""),
  (
    "mkdir """&amp;shortcut設定!$F$4&amp;"\"&amp;shortcut設定!$F$8&amp;""" &amp; "
  )&amp;(
    """"&amp;shortcut設定!$F$7&amp;""""&amp;
    " """&amp;$X146&amp;""""&amp;
    " """&amp;$C146&amp;""""&amp;
    IF($D146="-"," """""," """&amp;$D146&amp;"""")&amp;
    IF($E146="-"," """""," """&amp;$E146&amp;"""")
  ),
  ""
)</f>
        <v/>
      </c>
      <c r="X146" s="14" t="str">
        <f>IF(
  AND($A146&lt;&gt;"",$J146&lt;&gt;"-",$J146&lt;&gt;""),
  shortcut設定!$F$4&amp;"\"&amp;shortcut設定!$F$8&amp;"\"&amp;$J146&amp;"（"&amp;$B146&amp;"）.lnk",
  ""
)</f>
        <v/>
      </c>
      <c r="Y146" s="13" t="str">
        <f>IF(
  AND($A146&lt;&gt;"",$K146&lt;&gt;"-",$K146&lt;&gt;""),
  (
    "mkdir """&amp;shortcut設定!$F$4&amp;"\"&amp;shortcut設定!$F$9&amp;""" &amp; "
  )&amp;(
    """"&amp;shortcut設定!$F$7&amp;""""&amp;
    " """&amp;$Z146&amp;""""&amp;
    " """&amp;$C146&amp;""""&amp;
    IF($D146="-"," """""," """&amp;$D146&amp;"""")&amp;
    IF($E146="-"," """""," """&amp;$E146&amp;"""")&amp;
    IF($K146="-"," """""," """&amp;$K146&amp;"""")
  ),
  ""
)</f>
        <v/>
      </c>
      <c r="Z146" s="14" t="str">
        <f>IF(
  AND($A146&lt;&gt;"",$K146&lt;&gt;"-",$K146&lt;&gt;""),
  shortcut設定!$F$4&amp;"\"&amp;shortcut設定!$F$9&amp;"\"&amp;$A146&amp;"（"&amp;$B146&amp;"）.lnk",
  ""
)</f>
        <v/>
      </c>
      <c r="AA146" s="13" t="str">
        <f>IF(
  AND($A146&lt;&gt;"",$L146&lt;&gt;"-",$L146&lt;&gt;""),
  (
    """"&amp;shortcut設定!$F$7&amp;""""&amp;
    " """&amp;$AD146&amp;""""&amp;
    " """&amp;$C146&amp;""""&amp;
    IF($D146="-"," """""," """&amp;$D146&amp;"""")&amp;
    IF($E146="-"," """""," """&amp;$E146&amp;"""")
  ),
  ""
)</f>
        <v/>
      </c>
      <c r="AB146" s="9" t="str">
        <f ca="1">IFERROR(
  VLOOKUP(
    $H146,
    shortcut設定!$F:$J,
    MATCH(
      "ProgramsIndex",
      shortcut設定!$F$12:$J$12,
      0
    ),
    FALSE
  ),
  ""
)</f>
        <v>200</v>
      </c>
      <c r="AC146" s="20" t="str">
        <f t="shared" si="9"/>
        <v/>
      </c>
      <c r="AD146" s="13" t="str">
        <f>IF(
  AND($A146&lt;&gt;"",$L146="○"),
  shortcut設定!$F$5&amp;"\"&amp;AB146&amp;"_"&amp;A146&amp;"（"&amp;B146&amp;"）"&amp;AC146&amp;".lnk",
  ""
)</f>
        <v/>
      </c>
      <c r="AE146" s="13" t="str">
        <f>IF(
  AND($A146&lt;&gt;"",$N146="○"),
  (
    """"&amp;shortcut設定!$F$7&amp;""""&amp;
    " """&amp;$AF146&amp;""""&amp;
    " """&amp;$C146&amp;""""&amp;
    IF($D146="-"," """""," """&amp;$D146&amp;"""")&amp;
    IF($E146="-"," """""," """&amp;$E146&amp;"""")
  ),
  ""
)</f>
        <v/>
      </c>
      <c r="AF146" s="9" t="str">
        <f>IF(
  AND($A146&lt;&gt;"",$N146="○"),
  shortcut設定!$F$6&amp;"\"&amp;A146&amp;"（"&amp;B146&amp;"）.lnk",
  ""
)</f>
        <v/>
      </c>
      <c r="AG146" s="13" t="str">
        <f t="shared" si="16"/>
        <v/>
      </c>
      <c r="AH146" s="13" t="str">
        <f t="shared" si="17"/>
        <v/>
      </c>
      <c r="AI146" s="13" t="str">
        <f>IF(
  AND($A146&lt;&gt;"",$Q146&lt;&gt;"-",$Q146&lt;&gt;""),
  (
    """"&amp;shortcut設定!$F$7&amp;""""&amp;
    " """&amp;$Q146&amp;".lnk"""&amp;
    " """&amp;$C146&amp;""""&amp;
    IF($D146="-"," """""," """&amp;$D146&amp;"""")&amp;
    IF($E146="-"," """""," """&amp;$E146&amp;"""")
  ),
  ""
)</f>
        <v/>
      </c>
      <c r="AJ146" s="95" t="s">
        <v>183</v>
      </c>
    </row>
    <row r="147" spans="1:36">
      <c r="A147" s="9" t="s">
        <v>700</v>
      </c>
      <c r="B147" s="9" t="s">
        <v>837</v>
      </c>
      <c r="C147" s="9" t="s">
        <v>104</v>
      </c>
      <c r="D147" s="15" t="s">
        <v>40</v>
      </c>
      <c r="E147" s="26" t="s">
        <v>40</v>
      </c>
      <c r="F147" s="15" t="s">
        <v>0</v>
      </c>
      <c r="G147" s="15" t="s">
        <v>0</v>
      </c>
      <c r="H147" s="9" t="s">
        <v>550</v>
      </c>
      <c r="I147" s="15" t="s">
        <v>66</v>
      </c>
      <c r="J147" s="15" t="s">
        <v>66</v>
      </c>
      <c r="K147" s="15" t="s">
        <v>66</v>
      </c>
      <c r="L147" s="97" t="s">
        <v>66</v>
      </c>
      <c r="M147" s="98" t="s">
        <v>578</v>
      </c>
      <c r="N147" s="15" t="s">
        <v>66</v>
      </c>
      <c r="O147" s="26" t="s">
        <v>1323</v>
      </c>
      <c r="P147" s="164" t="s">
        <v>1323</v>
      </c>
      <c r="Q147" s="26" t="s">
        <v>980</v>
      </c>
      <c r="R147" s="9" t="str">
        <f t="shared" si="14"/>
        <v/>
      </c>
      <c r="S147" s="9" t="str">
        <f t="shared" si="15"/>
        <v/>
      </c>
      <c r="T147" s="13" t="str">
        <f>IF(
  AND($A147&lt;&gt;"",$I147="○"),
  (
    "mkdir """&amp;V147&amp;""" &amp; "
  )&amp;(
    """"&amp;shortcut設定!$F$7&amp;""""&amp;
    " """&amp;V147&amp;"\"&amp;$A147&amp;"（"&amp;$B147&amp;"）.lnk"""&amp;
    " """&amp;$C147&amp;""""&amp;
    IF($D147="-"," """""," """&amp;$D147&amp;"""")&amp;
    IF($E147="-"," """""," """&amp;$E147&amp;"""")
  ),
  ""
)</f>
        <v/>
      </c>
      <c r="U147" s="9" t="str">
        <f ca="1">IFERROR(
  VLOOKUP(
    $H147,
    shortcut設定!$F:$J,
    MATCH(
      "ProgramsIndex",
      shortcut設定!$F$12:$J$12,
      0
    ),
    FALSE
  ),
  ""
)</f>
        <v>200</v>
      </c>
      <c r="V147" s="13" t="str">
        <f>IF(
  AND($A147&lt;&gt;"",$I147="○"),
  shortcut設定!$F$4&amp;"\"&amp;U147&amp;"_"&amp;H147,
  ""
)</f>
        <v/>
      </c>
      <c r="W147" s="13" t="str">
        <f>IF(
  AND($A147&lt;&gt;"",$J147&lt;&gt;"-",$J147&lt;&gt;""),
  (
    "mkdir """&amp;shortcut設定!$F$4&amp;"\"&amp;shortcut設定!$F$8&amp;""" &amp; "
  )&amp;(
    """"&amp;shortcut設定!$F$7&amp;""""&amp;
    " """&amp;$X147&amp;""""&amp;
    " """&amp;$C147&amp;""""&amp;
    IF($D147="-"," """""," """&amp;$D147&amp;"""")&amp;
    IF($E147="-"," """""," """&amp;$E147&amp;"""")
  ),
  ""
)</f>
        <v/>
      </c>
      <c r="X147" s="14" t="str">
        <f>IF(
  AND($A147&lt;&gt;"",$J147&lt;&gt;"-",$J147&lt;&gt;""),
  shortcut設定!$F$4&amp;"\"&amp;shortcut設定!$F$8&amp;"\"&amp;$J147&amp;"（"&amp;$B147&amp;"）.lnk",
  ""
)</f>
        <v/>
      </c>
      <c r="Y147" s="13" t="str">
        <f>IF(
  AND($A147&lt;&gt;"",$K147&lt;&gt;"-",$K147&lt;&gt;""),
  (
    "mkdir """&amp;shortcut設定!$F$4&amp;"\"&amp;shortcut設定!$F$9&amp;""" &amp; "
  )&amp;(
    """"&amp;shortcut設定!$F$7&amp;""""&amp;
    " """&amp;$Z147&amp;""""&amp;
    " """&amp;$C147&amp;""""&amp;
    IF($D147="-"," """""," """&amp;$D147&amp;"""")&amp;
    IF($E147="-"," """""," """&amp;$E147&amp;"""")&amp;
    IF($K147="-"," """""," """&amp;$K147&amp;"""")
  ),
  ""
)</f>
        <v/>
      </c>
      <c r="Z147" s="14" t="str">
        <f>IF(
  AND($A147&lt;&gt;"",$K147&lt;&gt;"-",$K147&lt;&gt;""),
  shortcut設定!$F$4&amp;"\"&amp;shortcut設定!$F$9&amp;"\"&amp;$A147&amp;"（"&amp;$B147&amp;"）.lnk",
  ""
)</f>
        <v/>
      </c>
      <c r="AA147" s="13" t="str">
        <f>IF(
  AND($A147&lt;&gt;"",$L147&lt;&gt;"-",$L147&lt;&gt;""),
  (
    """"&amp;shortcut設定!$F$7&amp;""""&amp;
    " """&amp;$AD147&amp;""""&amp;
    " """&amp;$C147&amp;""""&amp;
    IF($D147="-"," """""," """&amp;$D147&amp;"""")&amp;
    IF($E147="-"," """""," """&amp;$E147&amp;"""")
  ),
  ""
)</f>
        <v/>
      </c>
      <c r="AB147" s="9" t="str">
        <f ca="1">IFERROR(
  VLOOKUP(
    $H147,
    shortcut設定!$F:$J,
    MATCH(
      "ProgramsIndex",
      shortcut設定!$F$12:$J$12,
      0
    ),
    FALSE
  ),
  ""
)</f>
        <v>200</v>
      </c>
      <c r="AC147" s="20" t="str">
        <f t="shared" si="9"/>
        <v/>
      </c>
      <c r="AD147" s="13" t="str">
        <f>IF(
  AND($A147&lt;&gt;"",$L147="○"),
  shortcut設定!$F$5&amp;"\"&amp;AB147&amp;"_"&amp;A147&amp;"（"&amp;B147&amp;"）"&amp;AC147&amp;".lnk",
  ""
)</f>
        <v/>
      </c>
      <c r="AE147" s="13" t="str">
        <f>IF(
  AND($A147&lt;&gt;"",$N147="○"),
  (
    """"&amp;shortcut設定!$F$7&amp;""""&amp;
    " """&amp;$AF147&amp;""""&amp;
    " """&amp;$C147&amp;""""&amp;
    IF($D147="-"," """""," """&amp;$D147&amp;"""")&amp;
    IF($E147="-"," """""," """&amp;$E147&amp;"""")
  ),
  ""
)</f>
        <v/>
      </c>
      <c r="AF147" s="9" t="str">
        <f>IF(
  AND($A147&lt;&gt;"",$N147="○"),
  shortcut設定!$F$6&amp;"\"&amp;A147&amp;"（"&amp;B147&amp;"）.lnk",
  ""
)</f>
        <v/>
      </c>
      <c r="AG147" s="13" t="str">
        <f t="shared" si="16"/>
        <v/>
      </c>
      <c r="AH147" s="13" t="str">
        <f t="shared" si="17"/>
        <v/>
      </c>
      <c r="AI147" s="13" t="str">
        <f>IF(
  AND($A147&lt;&gt;"",$Q147&lt;&gt;"-",$Q147&lt;&gt;""),
  (
    """"&amp;shortcut設定!$F$7&amp;""""&amp;
    " """&amp;$Q147&amp;".lnk"""&amp;
    " """&amp;$C147&amp;""""&amp;
    IF($D147="-"," """""," """&amp;$D147&amp;"""")&amp;
    IF($E147="-"," """""," """&amp;$E147&amp;"""")
  ),
  ""
)</f>
        <v/>
      </c>
      <c r="AJ147" s="95" t="s">
        <v>183</v>
      </c>
    </row>
    <row r="148" spans="1:36">
      <c r="A148" s="9" t="s">
        <v>701</v>
      </c>
      <c r="B148" s="9" t="s">
        <v>838</v>
      </c>
      <c r="C148" s="9" t="s">
        <v>110</v>
      </c>
      <c r="D148" s="15" t="s">
        <v>40</v>
      </c>
      <c r="E148" s="26" t="s">
        <v>40</v>
      </c>
      <c r="F148" s="15" t="s">
        <v>0</v>
      </c>
      <c r="G148" s="15" t="s">
        <v>0</v>
      </c>
      <c r="H148" s="9" t="s">
        <v>550</v>
      </c>
      <c r="I148" s="15" t="s">
        <v>66</v>
      </c>
      <c r="J148" s="15" t="s">
        <v>66</v>
      </c>
      <c r="K148" s="15" t="s">
        <v>66</v>
      </c>
      <c r="L148" s="97" t="s">
        <v>66</v>
      </c>
      <c r="M148" s="98" t="s">
        <v>578</v>
      </c>
      <c r="N148" s="15" t="s">
        <v>66</v>
      </c>
      <c r="O148" s="26" t="s">
        <v>1323</v>
      </c>
      <c r="P148" s="164" t="s">
        <v>1323</v>
      </c>
      <c r="Q148" s="26" t="s">
        <v>980</v>
      </c>
      <c r="R148" s="9" t="str">
        <f t="shared" si="14"/>
        <v/>
      </c>
      <c r="S148" s="9" t="str">
        <f t="shared" si="15"/>
        <v/>
      </c>
      <c r="T148" s="13" t="str">
        <f>IF(
  AND($A148&lt;&gt;"",$I148="○"),
  (
    "mkdir """&amp;V148&amp;""" &amp; "
  )&amp;(
    """"&amp;shortcut設定!$F$7&amp;""""&amp;
    " """&amp;V148&amp;"\"&amp;$A148&amp;"（"&amp;$B148&amp;"）.lnk"""&amp;
    " """&amp;$C148&amp;""""&amp;
    IF($D148="-"," """""," """&amp;$D148&amp;"""")&amp;
    IF($E148="-"," """""," """&amp;$E148&amp;"""")
  ),
  ""
)</f>
        <v/>
      </c>
      <c r="U148" s="9" t="str">
        <f ca="1">IFERROR(
  VLOOKUP(
    $H148,
    shortcut設定!$F:$J,
    MATCH(
      "ProgramsIndex",
      shortcut設定!$F$12:$J$12,
      0
    ),
    FALSE
  ),
  ""
)</f>
        <v>200</v>
      </c>
      <c r="V148" s="13" t="str">
        <f>IF(
  AND($A148&lt;&gt;"",$I148="○"),
  shortcut設定!$F$4&amp;"\"&amp;U148&amp;"_"&amp;H148,
  ""
)</f>
        <v/>
      </c>
      <c r="W148" s="13" t="str">
        <f>IF(
  AND($A148&lt;&gt;"",$J148&lt;&gt;"-",$J148&lt;&gt;""),
  (
    "mkdir """&amp;shortcut設定!$F$4&amp;"\"&amp;shortcut設定!$F$8&amp;""" &amp; "
  )&amp;(
    """"&amp;shortcut設定!$F$7&amp;""""&amp;
    " """&amp;$X148&amp;""""&amp;
    " """&amp;$C148&amp;""""&amp;
    IF($D148="-"," """""," """&amp;$D148&amp;"""")&amp;
    IF($E148="-"," """""," """&amp;$E148&amp;"""")
  ),
  ""
)</f>
        <v/>
      </c>
      <c r="X148" s="14" t="str">
        <f>IF(
  AND($A148&lt;&gt;"",$J148&lt;&gt;"-",$J148&lt;&gt;""),
  shortcut設定!$F$4&amp;"\"&amp;shortcut設定!$F$8&amp;"\"&amp;$J148&amp;"（"&amp;$B148&amp;"）.lnk",
  ""
)</f>
        <v/>
      </c>
      <c r="Y148" s="13" t="str">
        <f>IF(
  AND($A148&lt;&gt;"",$K148&lt;&gt;"-",$K148&lt;&gt;""),
  (
    "mkdir """&amp;shortcut設定!$F$4&amp;"\"&amp;shortcut設定!$F$9&amp;""" &amp; "
  )&amp;(
    """"&amp;shortcut設定!$F$7&amp;""""&amp;
    " """&amp;$Z148&amp;""""&amp;
    " """&amp;$C148&amp;""""&amp;
    IF($D148="-"," """""," """&amp;$D148&amp;"""")&amp;
    IF($E148="-"," """""," """&amp;$E148&amp;"""")&amp;
    IF($K148="-"," """""," """&amp;$K148&amp;"""")
  ),
  ""
)</f>
        <v/>
      </c>
      <c r="Z148" s="14" t="str">
        <f>IF(
  AND($A148&lt;&gt;"",$K148&lt;&gt;"-",$K148&lt;&gt;""),
  shortcut設定!$F$4&amp;"\"&amp;shortcut設定!$F$9&amp;"\"&amp;$A148&amp;"（"&amp;$B148&amp;"）.lnk",
  ""
)</f>
        <v/>
      </c>
      <c r="AA148" s="13" t="str">
        <f>IF(
  AND($A148&lt;&gt;"",$L148&lt;&gt;"-",$L148&lt;&gt;""),
  (
    """"&amp;shortcut設定!$F$7&amp;""""&amp;
    " """&amp;$AD148&amp;""""&amp;
    " """&amp;$C148&amp;""""&amp;
    IF($D148="-"," """""," """&amp;$D148&amp;"""")&amp;
    IF($E148="-"," """""," """&amp;$E148&amp;"""")
  ),
  ""
)</f>
        <v/>
      </c>
      <c r="AB148" s="9" t="str">
        <f ca="1">IFERROR(
  VLOOKUP(
    $H148,
    shortcut設定!$F:$J,
    MATCH(
      "ProgramsIndex",
      shortcut設定!$F$12:$J$12,
      0
    ),
    FALSE
  ),
  ""
)</f>
        <v>200</v>
      </c>
      <c r="AC148" s="20" t="str">
        <f t="shared" ref="AC148:AC168" si="18">IF(AND($M148&lt;&gt;"",$M148&lt;&gt;"-")," (&amp;"&amp;$M148&amp;")","")</f>
        <v/>
      </c>
      <c r="AD148" s="13" t="str">
        <f>IF(
  AND($A148&lt;&gt;"",$L148="○"),
  shortcut設定!$F$5&amp;"\"&amp;AB148&amp;"_"&amp;A148&amp;"（"&amp;B148&amp;"）"&amp;AC148&amp;".lnk",
  ""
)</f>
        <v/>
      </c>
      <c r="AE148" s="13" t="str">
        <f>IF(
  AND($A148&lt;&gt;"",$N148="○"),
  (
    """"&amp;shortcut設定!$F$7&amp;""""&amp;
    " """&amp;$AF148&amp;""""&amp;
    " """&amp;$C148&amp;""""&amp;
    IF($D148="-"," """""," """&amp;$D148&amp;"""")&amp;
    IF($E148="-"," """""," """&amp;$E148&amp;"""")
  ),
  ""
)</f>
        <v/>
      </c>
      <c r="AF148" s="9" t="str">
        <f>IF(
  AND($A148&lt;&gt;"",$N148="○"),
  shortcut設定!$F$6&amp;"\"&amp;A148&amp;"（"&amp;B148&amp;"）.lnk",
  ""
)</f>
        <v/>
      </c>
      <c r="AG148" s="13" t="str">
        <f t="shared" si="16"/>
        <v/>
      </c>
      <c r="AH148" s="13" t="str">
        <f t="shared" si="17"/>
        <v/>
      </c>
      <c r="AI148" s="13" t="str">
        <f>IF(
  AND($A148&lt;&gt;"",$Q148&lt;&gt;"-",$Q148&lt;&gt;""),
  (
    """"&amp;shortcut設定!$F$7&amp;""""&amp;
    " """&amp;$Q148&amp;".lnk"""&amp;
    " """&amp;$C148&amp;""""&amp;
    IF($D148="-"," """""," """&amp;$D148&amp;"""")&amp;
    IF($E148="-"," """""," """&amp;$E148&amp;"""")
  ),
  ""
)</f>
        <v/>
      </c>
      <c r="AJ148" s="95" t="s">
        <v>183</v>
      </c>
    </row>
    <row r="149" spans="1:36">
      <c r="A149" s="9" t="s">
        <v>702</v>
      </c>
      <c r="B149" s="9" t="s">
        <v>839</v>
      </c>
      <c r="C149" s="9" t="s">
        <v>111</v>
      </c>
      <c r="D149" s="15" t="s">
        <v>40</v>
      </c>
      <c r="E149" s="26" t="s">
        <v>40</v>
      </c>
      <c r="F149" s="15" t="s">
        <v>0</v>
      </c>
      <c r="G149" s="15" t="s">
        <v>0</v>
      </c>
      <c r="H149" s="9" t="s">
        <v>550</v>
      </c>
      <c r="I149" s="15" t="s">
        <v>66</v>
      </c>
      <c r="J149" s="15" t="s">
        <v>66</v>
      </c>
      <c r="K149" s="15" t="s">
        <v>66</v>
      </c>
      <c r="L149" s="97" t="s">
        <v>66</v>
      </c>
      <c r="M149" s="98" t="s">
        <v>578</v>
      </c>
      <c r="N149" s="15" t="s">
        <v>66</v>
      </c>
      <c r="O149" s="26" t="s">
        <v>1323</v>
      </c>
      <c r="P149" s="164" t="s">
        <v>1323</v>
      </c>
      <c r="Q149" s="26" t="s">
        <v>980</v>
      </c>
      <c r="R149" s="9" t="str">
        <f t="shared" si="14"/>
        <v/>
      </c>
      <c r="S149" s="9" t="str">
        <f t="shared" si="15"/>
        <v/>
      </c>
      <c r="T149" s="13" t="str">
        <f>IF(
  AND($A149&lt;&gt;"",$I149="○"),
  (
    "mkdir """&amp;V149&amp;""" &amp; "
  )&amp;(
    """"&amp;shortcut設定!$F$7&amp;""""&amp;
    " """&amp;V149&amp;"\"&amp;$A149&amp;"（"&amp;$B149&amp;"）.lnk"""&amp;
    " """&amp;$C149&amp;""""&amp;
    IF($D149="-"," """""," """&amp;$D149&amp;"""")&amp;
    IF($E149="-"," """""," """&amp;$E149&amp;"""")
  ),
  ""
)</f>
        <v/>
      </c>
      <c r="U149" s="9" t="str">
        <f ca="1">IFERROR(
  VLOOKUP(
    $H149,
    shortcut設定!$F:$J,
    MATCH(
      "ProgramsIndex",
      shortcut設定!$F$12:$J$12,
      0
    ),
    FALSE
  ),
  ""
)</f>
        <v>200</v>
      </c>
      <c r="V149" s="13" t="str">
        <f>IF(
  AND($A149&lt;&gt;"",$I149="○"),
  shortcut設定!$F$4&amp;"\"&amp;U149&amp;"_"&amp;H149,
  ""
)</f>
        <v/>
      </c>
      <c r="W149" s="13" t="str">
        <f>IF(
  AND($A149&lt;&gt;"",$J149&lt;&gt;"-",$J149&lt;&gt;""),
  (
    "mkdir """&amp;shortcut設定!$F$4&amp;"\"&amp;shortcut設定!$F$8&amp;""" &amp; "
  )&amp;(
    """"&amp;shortcut設定!$F$7&amp;""""&amp;
    " """&amp;$X149&amp;""""&amp;
    " """&amp;$C149&amp;""""&amp;
    IF($D149="-"," """""," """&amp;$D149&amp;"""")&amp;
    IF($E149="-"," """""," """&amp;$E149&amp;"""")
  ),
  ""
)</f>
        <v/>
      </c>
      <c r="X149" s="14" t="str">
        <f>IF(
  AND($A149&lt;&gt;"",$J149&lt;&gt;"-",$J149&lt;&gt;""),
  shortcut設定!$F$4&amp;"\"&amp;shortcut設定!$F$8&amp;"\"&amp;$J149&amp;"（"&amp;$B149&amp;"）.lnk",
  ""
)</f>
        <v/>
      </c>
      <c r="Y149" s="13" t="str">
        <f>IF(
  AND($A149&lt;&gt;"",$K149&lt;&gt;"-",$K149&lt;&gt;""),
  (
    "mkdir """&amp;shortcut設定!$F$4&amp;"\"&amp;shortcut設定!$F$9&amp;""" &amp; "
  )&amp;(
    """"&amp;shortcut設定!$F$7&amp;""""&amp;
    " """&amp;$Z149&amp;""""&amp;
    " """&amp;$C149&amp;""""&amp;
    IF($D149="-"," """""," """&amp;$D149&amp;"""")&amp;
    IF($E149="-"," """""," """&amp;$E149&amp;"""")&amp;
    IF($K149="-"," """""," """&amp;$K149&amp;"""")
  ),
  ""
)</f>
        <v/>
      </c>
      <c r="Z149" s="14" t="str">
        <f>IF(
  AND($A149&lt;&gt;"",$K149&lt;&gt;"-",$K149&lt;&gt;""),
  shortcut設定!$F$4&amp;"\"&amp;shortcut設定!$F$9&amp;"\"&amp;$A149&amp;"（"&amp;$B149&amp;"）.lnk",
  ""
)</f>
        <v/>
      </c>
      <c r="AA149" s="13" t="str">
        <f>IF(
  AND($A149&lt;&gt;"",$L149&lt;&gt;"-",$L149&lt;&gt;""),
  (
    """"&amp;shortcut設定!$F$7&amp;""""&amp;
    " """&amp;$AD149&amp;""""&amp;
    " """&amp;$C149&amp;""""&amp;
    IF($D149="-"," """""," """&amp;$D149&amp;"""")&amp;
    IF($E149="-"," """""," """&amp;$E149&amp;"""")
  ),
  ""
)</f>
        <v/>
      </c>
      <c r="AB149" s="9" t="str">
        <f ca="1">IFERROR(
  VLOOKUP(
    $H149,
    shortcut設定!$F:$J,
    MATCH(
      "ProgramsIndex",
      shortcut設定!$F$12:$J$12,
      0
    ),
    FALSE
  ),
  ""
)</f>
        <v>200</v>
      </c>
      <c r="AC149" s="20" t="str">
        <f t="shared" si="18"/>
        <v/>
      </c>
      <c r="AD149" s="13" t="str">
        <f>IF(
  AND($A149&lt;&gt;"",$L149="○"),
  shortcut設定!$F$5&amp;"\"&amp;AB149&amp;"_"&amp;A149&amp;"（"&amp;B149&amp;"）"&amp;AC149&amp;".lnk",
  ""
)</f>
        <v/>
      </c>
      <c r="AE149" s="13" t="str">
        <f>IF(
  AND($A149&lt;&gt;"",$N149="○"),
  (
    """"&amp;shortcut設定!$F$7&amp;""""&amp;
    " """&amp;$AF149&amp;""""&amp;
    " """&amp;$C149&amp;""""&amp;
    IF($D149="-"," """""," """&amp;$D149&amp;"""")&amp;
    IF($E149="-"," """""," """&amp;$E149&amp;"""")
  ),
  ""
)</f>
        <v/>
      </c>
      <c r="AF149" s="9" t="str">
        <f>IF(
  AND($A149&lt;&gt;"",$N149="○"),
  shortcut設定!$F$6&amp;"\"&amp;A149&amp;"（"&amp;B149&amp;"）.lnk",
  ""
)</f>
        <v/>
      </c>
      <c r="AG149" s="13" t="str">
        <f t="shared" si="16"/>
        <v/>
      </c>
      <c r="AH149" s="13" t="str">
        <f t="shared" si="17"/>
        <v/>
      </c>
      <c r="AI149" s="13" t="str">
        <f>IF(
  AND($A149&lt;&gt;"",$Q149&lt;&gt;"-",$Q149&lt;&gt;""),
  (
    """"&amp;shortcut設定!$F$7&amp;""""&amp;
    " """&amp;$Q149&amp;".lnk"""&amp;
    " """&amp;$C149&amp;""""&amp;
    IF($D149="-"," """""," """&amp;$D149&amp;"""")&amp;
    IF($E149="-"," """""," """&amp;$E149&amp;"""")
  ),
  ""
)</f>
        <v/>
      </c>
      <c r="AJ149" s="95" t="s">
        <v>183</v>
      </c>
    </row>
    <row r="150" spans="1:36">
      <c r="A150" s="9" t="s">
        <v>703</v>
      </c>
      <c r="B150" s="9" t="s">
        <v>840</v>
      </c>
      <c r="C150" s="9" t="s">
        <v>112</v>
      </c>
      <c r="D150" s="15" t="s">
        <v>40</v>
      </c>
      <c r="E150" s="26" t="s">
        <v>40</v>
      </c>
      <c r="F150" s="15" t="s">
        <v>0</v>
      </c>
      <c r="G150" s="15" t="s">
        <v>0</v>
      </c>
      <c r="H150" s="9" t="s">
        <v>550</v>
      </c>
      <c r="I150" s="15" t="s">
        <v>66</v>
      </c>
      <c r="J150" s="15" t="s">
        <v>66</v>
      </c>
      <c r="K150" s="15" t="s">
        <v>66</v>
      </c>
      <c r="L150" s="97" t="s">
        <v>66</v>
      </c>
      <c r="M150" s="98" t="s">
        <v>578</v>
      </c>
      <c r="N150" s="15" t="s">
        <v>66</v>
      </c>
      <c r="O150" s="26" t="s">
        <v>1323</v>
      </c>
      <c r="P150" s="164" t="s">
        <v>1323</v>
      </c>
      <c r="Q150" s="26" t="s">
        <v>980</v>
      </c>
      <c r="R150" s="9" t="str">
        <f t="shared" si="14"/>
        <v/>
      </c>
      <c r="S150" s="9" t="str">
        <f t="shared" si="15"/>
        <v/>
      </c>
      <c r="T150" s="13" t="str">
        <f>IF(
  AND($A150&lt;&gt;"",$I150="○"),
  (
    "mkdir """&amp;V150&amp;""" &amp; "
  )&amp;(
    """"&amp;shortcut設定!$F$7&amp;""""&amp;
    " """&amp;V150&amp;"\"&amp;$A150&amp;"（"&amp;$B150&amp;"）.lnk"""&amp;
    " """&amp;$C150&amp;""""&amp;
    IF($D150="-"," """""," """&amp;$D150&amp;"""")&amp;
    IF($E150="-"," """""," """&amp;$E150&amp;"""")
  ),
  ""
)</f>
        <v/>
      </c>
      <c r="U150" s="9" t="str">
        <f ca="1">IFERROR(
  VLOOKUP(
    $H150,
    shortcut設定!$F:$J,
    MATCH(
      "ProgramsIndex",
      shortcut設定!$F$12:$J$12,
      0
    ),
    FALSE
  ),
  ""
)</f>
        <v>200</v>
      </c>
      <c r="V150" s="13" t="str">
        <f>IF(
  AND($A150&lt;&gt;"",$I150="○"),
  shortcut設定!$F$4&amp;"\"&amp;U150&amp;"_"&amp;H150,
  ""
)</f>
        <v/>
      </c>
      <c r="W150" s="13" t="str">
        <f>IF(
  AND($A150&lt;&gt;"",$J150&lt;&gt;"-",$J150&lt;&gt;""),
  (
    "mkdir """&amp;shortcut設定!$F$4&amp;"\"&amp;shortcut設定!$F$8&amp;""" &amp; "
  )&amp;(
    """"&amp;shortcut設定!$F$7&amp;""""&amp;
    " """&amp;$X150&amp;""""&amp;
    " """&amp;$C150&amp;""""&amp;
    IF($D150="-"," """""," """&amp;$D150&amp;"""")&amp;
    IF($E150="-"," """""," """&amp;$E150&amp;"""")
  ),
  ""
)</f>
        <v/>
      </c>
      <c r="X150" s="14" t="str">
        <f>IF(
  AND($A150&lt;&gt;"",$J150&lt;&gt;"-",$J150&lt;&gt;""),
  shortcut設定!$F$4&amp;"\"&amp;shortcut設定!$F$8&amp;"\"&amp;$J150&amp;"（"&amp;$B150&amp;"）.lnk",
  ""
)</f>
        <v/>
      </c>
      <c r="Y150" s="13" t="str">
        <f>IF(
  AND($A150&lt;&gt;"",$K150&lt;&gt;"-",$K150&lt;&gt;""),
  (
    "mkdir """&amp;shortcut設定!$F$4&amp;"\"&amp;shortcut設定!$F$9&amp;""" &amp; "
  )&amp;(
    """"&amp;shortcut設定!$F$7&amp;""""&amp;
    " """&amp;$Z150&amp;""""&amp;
    " """&amp;$C150&amp;""""&amp;
    IF($D150="-"," """""," """&amp;$D150&amp;"""")&amp;
    IF($E150="-"," """""," """&amp;$E150&amp;"""")&amp;
    IF($K150="-"," """""," """&amp;$K150&amp;"""")
  ),
  ""
)</f>
        <v/>
      </c>
      <c r="Z150" s="14" t="str">
        <f>IF(
  AND($A150&lt;&gt;"",$K150&lt;&gt;"-",$K150&lt;&gt;""),
  shortcut設定!$F$4&amp;"\"&amp;shortcut設定!$F$9&amp;"\"&amp;$A150&amp;"（"&amp;$B150&amp;"）.lnk",
  ""
)</f>
        <v/>
      </c>
      <c r="AA150" s="13" t="str">
        <f>IF(
  AND($A150&lt;&gt;"",$L150&lt;&gt;"-",$L150&lt;&gt;""),
  (
    """"&amp;shortcut設定!$F$7&amp;""""&amp;
    " """&amp;$AD150&amp;""""&amp;
    " """&amp;$C150&amp;""""&amp;
    IF($D150="-"," """""," """&amp;$D150&amp;"""")&amp;
    IF($E150="-"," """""," """&amp;$E150&amp;"""")
  ),
  ""
)</f>
        <v/>
      </c>
      <c r="AB150" s="9" t="str">
        <f ca="1">IFERROR(
  VLOOKUP(
    $H150,
    shortcut設定!$F:$J,
    MATCH(
      "ProgramsIndex",
      shortcut設定!$F$12:$J$12,
      0
    ),
    FALSE
  ),
  ""
)</f>
        <v>200</v>
      </c>
      <c r="AC150" s="20" t="str">
        <f t="shared" si="18"/>
        <v/>
      </c>
      <c r="AD150" s="13" t="str">
        <f>IF(
  AND($A150&lt;&gt;"",$L150="○"),
  shortcut設定!$F$5&amp;"\"&amp;AB150&amp;"_"&amp;A150&amp;"（"&amp;B150&amp;"）"&amp;AC150&amp;".lnk",
  ""
)</f>
        <v/>
      </c>
      <c r="AE150" s="13" t="str">
        <f>IF(
  AND($A150&lt;&gt;"",$N150="○"),
  (
    """"&amp;shortcut設定!$F$7&amp;""""&amp;
    " """&amp;$AF150&amp;""""&amp;
    " """&amp;$C150&amp;""""&amp;
    IF($D150="-"," """""," """&amp;$D150&amp;"""")&amp;
    IF($E150="-"," """""," """&amp;$E150&amp;"""")
  ),
  ""
)</f>
        <v/>
      </c>
      <c r="AF150" s="9" t="str">
        <f>IF(
  AND($A150&lt;&gt;"",$N150="○"),
  shortcut設定!$F$6&amp;"\"&amp;A150&amp;"（"&amp;B150&amp;"）.lnk",
  ""
)</f>
        <v/>
      </c>
      <c r="AG150" s="13" t="str">
        <f t="shared" si="16"/>
        <v/>
      </c>
      <c r="AH150" s="13" t="str">
        <f t="shared" si="17"/>
        <v/>
      </c>
      <c r="AI150" s="13" t="str">
        <f>IF(
  AND($A150&lt;&gt;"",$Q150&lt;&gt;"-",$Q150&lt;&gt;""),
  (
    """"&amp;shortcut設定!$F$7&amp;""""&amp;
    " """&amp;$Q150&amp;".lnk"""&amp;
    " """&amp;$C150&amp;""""&amp;
    IF($D150="-"," """""," """&amp;$D150&amp;"""")&amp;
    IF($E150="-"," """""," """&amp;$E150&amp;"""")
  ),
  ""
)</f>
        <v/>
      </c>
      <c r="AJ150" s="95" t="s">
        <v>183</v>
      </c>
    </row>
    <row r="151" spans="1:36">
      <c r="A151" s="9" t="s">
        <v>704</v>
      </c>
      <c r="B151" s="9" t="s">
        <v>841</v>
      </c>
      <c r="C151" s="9" t="s">
        <v>30</v>
      </c>
      <c r="D151" s="15" t="s">
        <v>40</v>
      </c>
      <c r="E151" s="26" t="s">
        <v>40</v>
      </c>
      <c r="F151" s="15" t="s">
        <v>0</v>
      </c>
      <c r="G151" s="15" t="s">
        <v>0</v>
      </c>
      <c r="H151" s="9" t="s">
        <v>550</v>
      </c>
      <c r="I151" s="15" t="s">
        <v>66</v>
      </c>
      <c r="J151" s="15" t="s">
        <v>66</v>
      </c>
      <c r="K151" s="15" t="s">
        <v>66</v>
      </c>
      <c r="L151" s="97" t="s">
        <v>877</v>
      </c>
      <c r="M151" s="98" t="s">
        <v>578</v>
      </c>
      <c r="N151" s="15" t="s">
        <v>66</v>
      </c>
      <c r="O151" s="26" t="s">
        <v>1323</v>
      </c>
      <c r="P151" s="164" t="s">
        <v>1323</v>
      </c>
      <c r="Q151" s="26" t="s">
        <v>980</v>
      </c>
      <c r="R151" s="9" t="str">
        <f t="shared" si="14"/>
        <v/>
      </c>
      <c r="S151" s="9" t="str">
        <f t="shared" si="15"/>
        <v/>
      </c>
      <c r="T151" s="13" t="str">
        <f>IF(
  AND($A151&lt;&gt;"",$I151="○"),
  (
    "mkdir """&amp;V151&amp;""" &amp; "
  )&amp;(
    """"&amp;shortcut設定!$F$7&amp;""""&amp;
    " """&amp;V151&amp;"\"&amp;$A151&amp;"（"&amp;$B151&amp;"）.lnk"""&amp;
    " """&amp;$C151&amp;""""&amp;
    IF($D151="-"," """""," """&amp;$D151&amp;"""")&amp;
    IF($E151="-"," """""," """&amp;$E151&amp;"""")
  ),
  ""
)</f>
        <v/>
      </c>
      <c r="U151" s="9" t="str">
        <f ca="1">IFERROR(
  VLOOKUP(
    $H151,
    shortcut設定!$F:$J,
    MATCH(
      "ProgramsIndex",
      shortcut設定!$F$12:$J$12,
      0
    ),
    FALSE
  ),
  ""
)</f>
        <v>200</v>
      </c>
      <c r="V151" s="13" t="str">
        <f>IF(
  AND($A151&lt;&gt;"",$I151="○"),
  shortcut設定!$F$4&amp;"\"&amp;U151&amp;"_"&amp;H151,
  ""
)</f>
        <v/>
      </c>
      <c r="W151" s="13" t="str">
        <f>IF(
  AND($A151&lt;&gt;"",$J151&lt;&gt;"-",$J151&lt;&gt;""),
  (
    "mkdir """&amp;shortcut設定!$F$4&amp;"\"&amp;shortcut設定!$F$8&amp;""" &amp; "
  )&amp;(
    """"&amp;shortcut設定!$F$7&amp;""""&amp;
    " """&amp;$X151&amp;""""&amp;
    " """&amp;$C151&amp;""""&amp;
    IF($D151="-"," """""," """&amp;$D151&amp;"""")&amp;
    IF($E151="-"," """""," """&amp;$E151&amp;"""")
  ),
  ""
)</f>
        <v/>
      </c>
      <c r="X151" s="14" t="str">
        <f>IF(
  AND($A151&lt;&gt;"",$J151&lt;&gt;"-",$J151&lt;&gt;""),
  shortcut設定!$F$4&amp;"\"&amp;shortcut設定!$F$8&amp;"\"&amp;$J151&amp;"（"&amp;$B151&amp;"）.lnk",
  ""
)</f>
        <v/>
      </c>
      <c r="Y151" s="13" t="str">
        <f>IF(
  AND($A151&lt;&gt;"",$K151&lt;&gt;"-",$K151&lt;&gt;""),
  (
    "mkdir """&amp;shortcut設定!$F$4&amp;"\"&amp;shortcut設定!$F$9&amp;""" &amp; "
  )&amp;(
    """"&amp;shortcut設定!$F$7&amp;""""&amp;
    " """&amp;$Z151&amp;""""&amp;
    " """&amp;$C151&amp;""""&amp;
    IF($D151="-"," """""," """&amp;$D151&amp;"""")&amp;
    IF($E151="-"," """""," """&amp;$E151&amp;"""")&amp;
    IF($K151="-"," """""," """&amp;$K151&amp;"""")
  ),
  ""
)</f>
        <v/>
      </c>
      <c r="Z151" s="14" t="str">
        <f>IF(
  AND($A151&lt;&gt;"",$K151&lt;&gt;"-",$K151&lt;&gt;""),
  shortcut設定!$F$4&amp;"\"&amp;shortcut設定!$F$9&amp;"\"&amp;$A151&amp;"（"&amp;$B151&amp;"）.lnk",
  ""
)</f>
        <v/>
      </c>
      <c r="AA151" s="13" t="str">
        <f ca="1">IF(
  AND($A151&lt;&gt;"",$L151&lt;&gt;"-",$L151&lt;&gt;""),
  (
    """"&amp;shortcut設定!$F$7&amp;""""&amp;
    " """&amp;$AD151&amp;""""&amp;
    " """&amp;$C151&amp;""""&amp;
    IF($D151="-"," """""," """&amp;$D151&amp;"""")&amp;
    IF($E151="-"," """""," """&amp;$E151&amp;"""")
  ),
  ""
)</f>
        <v>"C:\codes\vbs\command\CreateShortcutFile.vbs" "%USERPROFILE%\AppData\Roaming\Microsoft\Windows\SendTo\200_CreateRenameBat.vbs（リネーム用バッチ作成）.lnk" "C:\codes\vbs\tools\win\file_ope\CreateRenameBat.vbs" "" ""</v>
      </c>
      <c r="AB151" s="9" t="str">
        <f ca="1">IFERROR(
  VLOOKUP(
    $H151,
    shortcut設定!$F:$J,
    MATCH(
      "ProgramsIndex",
      shortcut設定!$F$12:$J$12,
      0
    ),
    FALSE
  ),
  ""
)</f>
        <v>200</v>
      </c>
      <c r="AC151" s="20" t="str">
        <f t="shared" si="18"/>
        <v/>
      </c>
      <c r="AD151" s="13" t="str">
        <f ca="1">IF(
  AND($A151&lt;&gt;"",$L151="○"),
  shortcut設定!$F$5&amp;"\"&amp;AB151&amp;"_"&amp;A151&amp;"（"&amp;B151&amp;"）"&amp;AC151&amp;".lnk",
  ""
)</f>
        <v>%USERPROFILE%\AppData\Roaming\Microsoft\Windows\SendTo\200_CreateRenameBat.vbs（リネーム用バッチ作成）.lnk</v>
      </c>
      <c r="AE151" s="13" t="str">
        <f>IF(
  AND($A151&lt;&gt;"",$N151="○"),
  (
    """"&amp;shortcut設定!$F$7&amp;""""&amp;
    " """&amp;$AF151&amp;""""&amp;
    " """&amp;$C151&amp;""""&amp;
    IF($D151="-"," """""," """&amp;$D151&amp;"""")&amp;
    IF($E151="-"," """""," """&amp;$E151&amp;"""")
  ),
  ""
)</f>
        <v/>
      </c>
      <c r="AF151" s="9" t="str">
        <f>IF(
  AND($A151&lt;&gt;"",$N151="○"),
  shortcut設定!$F$6&amp;"\"&amp;A151&amp;"（"&amp;B151&amp;"）.lnk",
  ""
)</f>
        <v/>
      </c>
      <c r="AG151" s="13" t="str">
        <f t="shared" si="16"/>
        <v/>
      </c>
      <c r="AH151" s="13" t="str">
        <f t="shared" si="17"/>
        <v/>
      </c>
      <c r="AI151" s="13" t="str">
        <f>IF(
  AND($A151&lt;&gt;"",$Q151&lt;&gt;"-",$Q151&lt;&gt;""),
  (
    """"&amp;shortcut設定!$F$7&amp;""""&amp;
    " """&amp;$Q151&amp;".lnk"""&amp;
    " """&amp;$C151&amp;""""&amp;
    IF($D151="-"," """""," """&amp;$D151&amp;"""")&amp;
    IF($E151="-"," """""," """&amp;$E151&amp;"""")
  ),
  ""
)</f>
        <v/>
      </c>
      <c r="AJ151" s="95" t="s">
        <v>183</v>
      </c>
    </row>
    <row r="152" spans="1:36">
      <c r="A152" s="9" t="s">
        <v>705</v>
      </c>
      <c r="B152" s="9" t="s">
        <v>842</v>
      </c>
      <c r="C152" s="9" t="s">
        <v>31</v>
      </c>
      <c r="D152" s="15" t="s">
        <v>40</v>
      </c>
      <c r="E152" s="26" t="s">
        <v>40</v>
      </c>
      <c r="F152" s="15" t="s">
        <v>0</v>
      </c>
      <c r="G152" s="15" t="s">
        <v>0</v>
      </c>
      <c r="H152" s="9" t="s">
        <v>550</v>
      </c>
      <c r="I152" s="15" t="s">
        <v>66</v>
      </c>
      <c r="J152" s="15" t="s">
        <v>66</v>
      </c>
      <c r="K152" s="15" t="s">
        <v>66</v>
      </c>
      <c r="L152" s="97" t="s">
        <v>877</v>
      </c>
      <c r="M152" s="98" t="s">
        <v>578</v>
      </c>
      <c r="N152" s="15" t="s">
        <v>66</v>
      </c>
      <c r="O152" s="26" t="s">
        <v>1323</v>
      </c>
      <c r="P152" s="164" t="s">
        <v>1323</v>
      </c>
      <c r="Q152" s="26" t="s">
        <v>980</v>
      </c>
      <c r="R152" s="9" t="str">
        <f t="shared" si="14"/>
        <v/>
      </c>
      <c r="S152" s="9" t="str">
        <f t="shared" si="15"/>
        <v/>
      </c>
      <c r="T152" s="13" t="str">
        <f>IF(
  AND($A152&lt;&gt;"",$I152="○"),
  (
    "mkdir """&amp;V152&amp;""" &amp; "
  )&amp;(
    """"&amp;shortcut設定!$F$7&amp;""""&amp;
    " """&amp;V152&amp;"\"&amp;$A152&amp;"（"&amp;$B152&amp;"）.lnk"""&amp;
    " """&amp;$C152&amp;""""&amp;
    IF($D152="-"," """""," """&amp;$D152&amp;"""")&amp;
    IF($E152="-"," """""," """&amp;$E152&amp;"""")
  ),
  ""
)</f>
        <v/>
      </c>
      <c r="U152" s="9" t="str">
        <f ca="1">IFERROR(
  VLOOKUP(
    $H152,
    shortcut設定!$F:$J,
    MATCH(
      "ProgramsIndex",
      shortcut設定!$F$12:$J$12,
      0
    ),
    FALSE
  ),
  ""
)</f>
        <v>200</v>
      </c>
      <c r="V152" s="13" t="str">
        <f>IF(
  AND($A152&lt;&gt;"",$I152="○"),
  shortcut設定!$F$4&amp;"\"&amp;U152&amp;"_"&amp;H152,
  ""
)</f>
        <v/>
      </c>
      <c r="W152" s="13" t="str">
        <f>IF(
  AND($A152&lt;&gt;"",$J152&lt;&gt;"-",$J152&lt;&gt;""),
  (
    "mkdir """&amp;shortcut設定!$F$4&amp;"\"&amp;shortcut設定!$F$8&amp;""" &amp; "
  )&amp;(
    """"&amp;shortcut設定!$F$7&amp;""""&amp;
    " """&amp;$X152&amp;""""&amp;
    " """&amp;$C152&amp;""""&amp;
    IF($D152="-"," """""," """&amp;$D152&amp;"""")&amp;
    IF($E152="-"," """""," """&amp;$E152&amp;"""")
  ),
  ""
)</f>
        <v/>
      </c>
      <c r="X152" s="14" t="str">
        <f>IF(
  AND($A152&lt;&gt;"",$J152&lt;&gt;"-",$J152&lt;&gt;""),
  shortcut設定!$F$4&amp;"\"&amp;shortcut設定!$F$8&amp;"\"&amp;$J152&amp;"（"&amp;$B152&amp;"）.lnk",
  ""
)</f>
        <v/>
      </c>
      <c r="Y152" s="13" t="str">
        <f>IF(
  AND($A152&lt;&gt;"",$K152&lt;&gt;"-",$K152&lt;&gt;""),
  (
    "mkdir """&amp;shortcut設定!$F$4&amp;"\"&amp;shortcut設定!$F$9&amp;""" &amp; "
  )&amp;(
    """"&amp;shortcut設定!$F$7&amp;""""&amp;
    " """&amp;$Z152&amp;""""&amp;
    " """&amp;$C152&amp;""""&amp;
    IF($D152="-"," """""," """&amp;$D152&amp;"""")&amp;
    IF($E152="-"," """""," """&amp;$E152&amp;"""")&amp;
    IF($K152="-"," """""," """&amp;$K152&amp;"""")
  ),
  ""
)</f>
        <v/>
      </c>
      <c r="Z152" s="14" t="str">
        <f>IF(
  AND($A152&lt;&gt;"",$K152&lt;&gt;"-",$K152&lt;&gt;""),
  shortcut設定!$F$4&amp;"\"&amp;shortcut設定!$F$9&amp;"\"&amp;$A152&amp;"（"&amp;$B152&amp;"）.lnk",
  ""
)</f>
        <v/>
      </c>
      <c r="AA152" s="13" t="str">
        <f ca="1">IF(
  AND($A152&lt;&gt;"",$L152&lt;&gt;"-",$L152&lt;&gt;""),
  (
    """"&amp;shortcut設定!$F$7&amp;""""&amp;
    " """&amp;$AD152&amp;""""&amp;
    " """&amp;$C152&amp;""""&amp;
    IF($D152="-"," """""," """&amp;$D152&amp;"""")&amp;
    IF($E152="-"," """""," """&amp;$E152&amp;"""")
  ),
  ""
)</f>
        <v>"C:\codes\vbs\command\CreateShortcutFile.vbs" "%USERPROFILE%\AppData\Roaming\Microsoft\Windows\SendTo\200_CreateSymbolicLink.vbs（シンボリックリンク作成）.lnk" "C:\codes\vbs\tools\win\file_ope\CreateSymbolicLink.vbs" "" ""</v>
      </c>
      <c r="AB152" s="9" t="str">
        <f ca="1">IFERROR(
  VLOOKUP(
    $H152,
    shortcut設定!$F:$J,
    MATCH(
      "ProgramsIndex",
      shortcut設定!$F$12:$J$12,
      0
    ),
    FALSE
  ),
  ""
)</f>
        <v>200</v>
      </c>
      <c r="AC152" s="20" t="str">
        <f t="shared" si="18"/>
        <v/>
      </c>
      <c r="AD152" s="13" t="str">
        <f ca="1">IF(
  AND($A152&lt;&gt;"",$L152="○"),
  shortcut設定!$F$5&amp;"\"&amp;AB152&amp;"_"&amp;A152&amp;"（"&amp;B152&amp;"）"&amp;AC152&amp;".lnk",
  ""
)</f>
        <v>%USERPROFILE%\AppData\Roaming\Microsoft\Windows\SendTo\200_CreateSymbolicLink.vbs（シンボリックリンク作成）.lnk</v>
      </c>
      <c r="AE152" s="13" t="str">
        <f>IF(
  AND($A152&lt;&gt;"",$N152="○"),
  (
    """"&amp;shortcut設定!$F$7&amp;""""&amp;
    " """&amp;$AF152&amp;""""&amp;
    " """&amp;$C152&amp;""""&amp;
    IF($D152="-"," """""," """&amp;$D152&amp;"""")&amp;
    IF($E152="-"," """""," """&amp;$E152&amp;"""")
  ),
  ""
)</f>
        <v/>
      </c>
      <c r="AF152" s="9" t="str">
        <f>IF(
  AND($A152&lt;&gt;"",$N152="○"),
  shortcut設定!$F$6&amp;"\"&amp;A152&amp;"（"&amp;B152&amp;"）.lnk",
  ""
)</f>
        <v/>
      </c>
      <c r="AG152" s="13" t="str">
        <f t="shared" si="16"/>
        <v/>
      </c>
      <c r="AH152" s="13" t="str">
        <f t="shared" si="17"/>
        <v/>
      </c>
      <c r="AI152" s="13" t="str">
        <f>IF(
  AND($A152&lt;&gt;"",$Q152&lt;&gt;"-",$Q152&lt;&gt;""),
  (
    """"&amp;shortcut設定!$F$7&amp;""""&amp;
    " """&amp;$Q152&amp;".lnk"""&amp;
    " """&amp;$C152&amp;""""&amp;
    IF($D152="-"," """""," """&amp;$D152&amp;"""")&amp;
    IF($E152="-"," """""," """&amp;$E152&amp;"""")
  ),
  ""
)</f>
        <v/>
      </c>
      <c r="AJ152" s="95" t="s">
        <v>183</v>
      </c>
    </row>
    <row r="153" spans="1:36">
      <c r="A153" s="9" t="s">
        <v>706</v>
      </c>
      <c r="B153" s="9" t="s">
        <v>843</v>
      </c>
      <c r="C153" s="9" t="s">
        <v>105</v>
      </c>
      <c r="D153" s="15" t="s">
        <v>40</v>
      </c>
      <c r="E153" s="26" t="s">
        <v>40</v>
      </c>
      <c r="F153" s="15" t="s">
        <v>0</v>
      </c>
      <c r="G153" s="15" t="s">
        <v>0</v>
      </c>
      <c r="H153" s="9" t="s">
        <v>550</v>
      </c>
      <c r="I153" s="15" t="s">
        <v>66</v>
      </c>
      <c r="J153" s="15" t="s">
        <v>66</v>
      </c>
      <c r="K153" s="15" t="s">
        <v>66</v>
      </c>
      <c r="L153" s="97" t="s">
        <v>877</v>
      </c>
      <c r="M153" s="98" t="s">
        <v>578</v>
      </c>
      <c r="N153" s="15" t="s">
        <v>66</v>
      </c>
      <c r="O153" s="26" t="s">
        <v>1323</v>
      </c>
      <c r="P153" s="164" t="s">
        <v>1323</v>
      </c>
      <c r="Q153" s="26" t="s">
        <v>980</v>
      </c>
      <c r="R153" s="9" t="str">
        <f t="shared" si="14"/>
        <v/>
      </c>
      <c r="S153" s="9" t="str">
        <f t="shared" si="15"/>
        <v/>
      </c>
      <c r="T153" s="13" t="str">
        <f>IF(
  AND($A153&lt;&gt;"",$I153="○"),
  (
    "mkdir """&amp;V153&amp;""" &amp; "
  )&amp;(
    """"&amp;shortcut設定!$F$7&amp;""""&amp;
    " """&amp;V153&amp;"\"&amp;$A153&amp;"（"&amp;$B153&amp;"）.lnk"""&amp;
    " """&amp;$C153&amp;""""&amp;
    IF($D153="-"," """""," """&amp;$D153&amp;"""")&amp;
    IF($E153="-"," """""," """&amp;$E153&amp;"""")
  ),
  ""
)</f>
        <v/>
      </c>
      <c r="U153" s="9" t="str">
        <f ca="1">IFERROR(
  VLOOKUP(
    $H153,
    shortcut設定!$F:$J,
    MATCH(
      "ProgramsIndex",
      shortcut設定!$F$12:$J$12,
      0
    ),
    FALSE
  ),
  ""
)</f>
        <v>200</v>
      </c>
      <c r="V153" s="13" t="str">
        <f>IF(
  AND($A153&lt;&gt;"",$I153="○"),
  shortcut設定!$F$4&amp;"\"&amp;U153&amp;"_"&amp;H153,
  ""
)</f>
        <v/>
      </c>
      <c r="W153" s="13" t="str">
        <f>IF(
  AND($A153&lt;&gt;"",$J153&lt;&gt;"-",$J153&lt;&gt;""),
  (
    "mkdir """&amp;shortcut設定!$F$4&amp;"\"&amp;shortcut設定!$F$8&amp;""" &amp; "
  )&amp;(
    """"&amp;shortcut設定!$F$7&amp;""""&amp;
    " """&amp;$X153&amp;""""&amp;
    " """&amp;$C153&amp;""""&amp;
    IF($D153="-"," """""," """&amp;$D153&amp;"""")&amp;
    IF($E153="-"," """""," """&amp;$E153&amp;"""")
  ),
  ""
)</f>
        <v/>
      </c>
      <c r="X153" s="14" t="str">
        <f>IF(
  AND($A153&lt;&gt;"",$J153&lt;&gt;"-",$J153&lt;&gt;""),
  shortcut設定!$F$4&amp;"\"&amp;shortcut設定!$F$8&amp;"\"&amp;$J153&amp;"（"&amp;$B153&amp;"）.lnk",
  ""
)</f>
        <v/>
      </c>
      <c r="Y153" s="13" t="str">
        <f>IF(
  AND($A153&lt;&gt;"",$K153&lt;&gt;"-",$K153&lt;&gt;""),
  (
    "mkdir """&amp;shortcut設定!$F$4&amp;"\"&amp;shortcut設定!$F$9&amp;""" &amp; "
  )&amp;(
    """"&amp;shortcut設定!$F$7&amp;""""&amp;
    " """&amp;$Z153&amp;""""&amp;
    " """&amp;$C153&amp;""""&amp;
    IF($D153="-"," """""," """&amp;$D153&amp;"""")&amp;
    IF($E153="-"," """""," """&amp;$E153&amp;"""")&amp;
    IF($K153="-"," """""," """&amp;$K153&amp;"""")
  ),
  ""
)</f>
        <v/>
      </c>
      <c r="Z153" s="14" t="str">
        <f>IF(
  AND($A153&lt;&gt;"",$K153&lt;&gt;"-",$K153&lt;&gt;""),
  shortcut設定!$F$4&amp;"\"&amp;shortcut設定!$F$9&amp;"\"&amp;$A153&amp;"（"&amp;$B153&amp;"）.lnk",
  ""
)</f>
        <v/>
      </c>
      <c r="AA153" s="13" t="str">
        <f ca="1">IF(
  AND($A153&lt;&gt;"",$L153&lt;&gt;"-",$L153&lt;&gt;""),
  (
    """"&amp;shortcut設定!$F$7&amp;""""&amp;
    " """&amp;$AD153&amp;""""&amp;
    " """&amp;$C153&amp;""""&amp;
    IF($D153="-"," """""," """&amp;$D153&amp;"""")&amp;
    IF($E153="-"," """""," """&amp;$E153&amp;"""")
  ),
  ""
)</f>
        <v>"C:\codes\vbs\command\CreateShortcutFile.vbs" "%USERPROFILE%\AppData\Roaming\Microsoft\Windows\SendTo\200_ExtractIfdef.vbs（C言語ifdef削除）.lnk" "C:\codes\vbs\tools\win\file_ope\ExtractIfdef.vbs" "" ""</v>
      </c>
      <c r="AB153" s="9" t="str">
        <f ca="1">IFERROR(
  VLOOKUP(
    $H153,
    shortcut設定!$F:$J,
    MATCH(
      "ProgramsIndex",
      shortcut設定!$F$12:$J$12,
      0
    ),
    FALSE
  ),
  ""
)</f>
        <v>200</v>
      </c>
      <c r="AC153" s="20" t="str">
        <f t="shared" si="18"/>
        <v/>
      </c>
      <c r="AD153" s="13" t="str">
        <f ca="1">IF(
  AND($A153&lt;&gt;"",$L153="○"),
  shortcut設定!$F$5&amp;"\"&amp;AB153&amp;"_"&amp;A153&amp;"（"&amp;B153&amp;"）"&amp;AC153&amp;".lnk",
  ""
)</f>
        <v>%USERPROFILE%\AppData\Roaming\Microsoft\Windows\SendTo\200_ExtractIfdef.vbs（C言語ifdef削除）.lnk</v>
      </c>
      <c r="AE153" s="13" t="str">
        <f>IF(
  AND($A153&lt;&gt;"",$N153="○"),
  (
    """"&amp;shortcut設定!$F$7&amp;""""&amp;
    " """&amp;$AF153&amp;""""&amp;
    " """&amp;$C153&amp;""""&amp;
    IF($D153="-"," """""," """&amp;$D153&amp;"""")&amp;
    IF($E153="-"," """""," """&amp;$E153&amp;"""")
  ),
  ""
)</f>
        <v/>
      </c>
      <c r="AF153" s="9" t="str">
        <f>IF(
  AND($A153&lt;&gt;"",$N153="○"),
  shortcut設定!$F$6&amp;"\"&amp;A153&amp;"（"&amp;B153&amp;"）.lnk",
  ""
)</f>
        <v/>
      </c>
      <c r="AG153" s="13" t="str">
        <f t="shared" si="16"/>
        <v/>
      </c>
      <c r="AH153" s="13" t="str">
        <f t="shared" si="17"/>
        <v/>
      </c>
      <c r="AI153" s="13" t="str">
        <f>IF(
  AND($A153&lt;&gt;"",$Q153&lt;&gt;"-",$Q153&lt;&gt;""),
  (
    """"&amp;shortcut設定!$F$7&amp;""""&amp;
    " """&amp;$Q153&amp;".lnk"""&amp;
    " """&amp;$C153&amp;""""&amp;
    IF($D153="-"," """""," """&amp;$D153&amp;"""")&amp;
    IF($E153="-"," """""," """&amp;$E153&amp;"""")
  ),
  ""
)</f>
        <v/>
      </c>
      <c r="AJ153" s="95" t="s">
        <v>183</v>
      </c>
    </row>
    <row r="154" spans="1:36">
      <c r="A154" s="81" t="s">
        <v>707</v>
      </c>
      <c r="B154" s="81" t="s">
        <v>844</v>
      </c>
      <c r="C154" s="9" t="s">
        <v>106</v>
      </c>
      <c r="D154" s="15" t="s">
        <v>40</v>
      </c>
      <c r="E154" s="26" t="s">
        <v>40</v>
      </c>
      <c r="F154" s="15" t="s">
        <v>0</v>
      </c>
      <c r="G154" s="15" t="s">
        <v>0</v>
      </c>
      <c r="H154" s="9" t="s">
        <v>550</v>
      </c>
      <c r="I154" s="15" t="s">
        <v>66</v>
      </c>
      <c r="J154" s="15" t="s">
        <v>66</v>
      </c>
      <c r="K154" s="15" t="s">
        <v>66</v>
      </c>
      <c r="L154" s="97" t="s">
        <v>66</v>
      </c>
      <c r="M154" s="98" t="s">
        <v>578</v>
      </c>
      <c r="N154" s="15" t="s">
        <v>66</v>
      </c>
      <c r="O154" s="26" t="s">
        <v>1323</v>
      </c>
      <c r="P154" s="164" t="s">
        <v>1323</v>
      </c>
      <c r="Q154" s="26" t="s">
        <v>980</v>
      </c>
      <c r="R154" s="9" t="str">
        <f t="shared" si="14"/>
        <v/>
      </c>
      <c r="S154" s="9" t="str">
        <f t="shared" si="15"/>
        <v/>
      </c>
      <c r="T154" s="13" t="str">
        <f>IF(
  AND($A154&lt;&gt;"",$I154="○"),
  (
    "mkdir """&amp;V154&amp;""" &amp; "
  )&amp;(
    """"&amp;shortcut設定!$F$7&amp;""""&amp;
    " """&amp;V154&amp;"\"&amp;$A154&amp;"（"&amp;$B154&amp;"）.lnk"""&amp;
    " """&amp;$C154&amp;""""&amp;
    IF($D154="-"," """""," """&amp;$D154&amp;"""")&amp;
    IF($E154="-"," """""," """&amp;$E154&amp;"""")
  ),
  ""
)</f>
        <v/>
      </c>
      <c r="U154" s="9" t="str">
        <f ca="1">IFERROR(
  VLOOKUP(
    $H154,
    shortcut設定!$F:$J,
    MATCH(
      "ProgramsIndex",
      shortcut設定!$F$12:$J$12,
      0
    ),
    FALSE
  ),
  ""
)</f>
        <v>200</v>
      </c>
      <c r="V154" s="13" t="str">
        <f>IF(
  AND($A154&lt;&gt;"",$I154="○"),
  shortcut設定!$F$4&amp;"\"&amp;U154&amp;"_"&amp;H154,
  ""
)</f>
        <v/>
      </c>
      <c r="W154" s="13" t="str">
        <f>IF(
  AND($A154&lt;&gt;"",$J154&lt;&gt;"-",$J154&lt;&gt;""),
  (
    "mkdir """&amp;shortcut設定!$F$4&amp;"\"&amp;shortcut設定!$F$8&amp;""" &amp; "
  )&amp;(
    """"&amp;shortcut設定!$F$7&amp;""""&amp;
    " """&amp;$X154&amp;""""&amp;
    " """&amp;$C154&amp;""""&amp;
    IF($D154="-"," """""," """&amp;$D154&amp;"""")&amp;
    IF($E154="-"," """""," """&amp;$E154&amp;"""")
  ),
  ""
)</f>
        <v/>
      </c>
      <c r="X154" s="14" t="str">
        <f>IF(
  AND($A154&lt;&gt;"",$J154&lt;&gt;"-",$J154&lt;&gt;""),
  shortcut設定!$F$4&amp;"\"&amp;shortcut設定!$F$8&amp;"\"&amp;$J154&amp;"（"&amp;$B154&amp;"）.lnk",
  ""
)</f>
        <v/>
      </c>
      <c r="Y154" s="13" t="str">
        <f>IF(
  AND($A154&lt;&gt;"",$K154&lt;&gt;"-",$K154&lt;&gt;""),
  (
    "mkdir """&amp;shortcut設定!$F$4&amp;"\"&amp;shortcut設定!$F$9&amp;""" &amp; "
  )&amp;(
    """"&amp;shortcut設定!$F$7&amp;""""&amp;
    " """&amp;$Z154&amp;""""&amp;
    " """&amp;$C154&amp;""""&amp;
    IF($D154="-"," """""," """&amp;$D154&amp;"""")&amp;
    IF($E154="-"," """""," """&amp;$E154&amp;"""")&amp;
    IF($K154="-"," """""," """&amp;$K154&amp;"""")
  ),
  ""
)</f>
        <v/>
      </c>
      <c r="Z154" s="14" t="str">
        <f>IF(
  AND($A154&lt;&gt;"",$K154&lt;&gt;"-",$K154&lt;&gt;""),
  shortcut設定!$F$4&amp;"\"&amp;shortcut設定!$F$9&amp;"\"&amp;$A154&amp;"（"&amp;$B154&amp;"）.lnk",
  ""
)</f>
        <v/>
      </c>
      <c r="AA154" s="13" t="str">
        <f>IF(
  AND($A154&lt;&gt;"",$L154&lt;&gt;"-",$L154&lt;&gt;""),
  (
    """"&amp;shortcut設定!$F$7&amp;""""&amp;
    " """&amp;$AD154&amp;""""&amp;
    " """&amp;$C154&amp;""""&amp;
    IF($D154="-"," """""," """&amp;$D154&amp;"""")&amp;
    IF($E154="-"," """""," """&amp;$E154&amp;"""")
  ),
  ""
)</f>
        <v/>
      </c>
      <c r="AB154" s="9" t="str">
        <f ca="1">IFERROR(
  VLOOKUP(
    $H154,
    shortcut設定!$F:$J,
    MATCH(
      "ProgramsIndex",
      shortcut設定!$F$12:$J$12,
      0
    ),
    FALSE
  ),
  ""
)</f>
        <v>200</v>
      </c>
      <c r="AC154" s="20" t="str">
        <f t="shared" si="18"/>
        <v/>
      </c>
      <c r="AD154" s="13" t="str">
        <f>IF(
  AND($A154&lt;&gt;"",$L154="○"),
  shortcut設定!$F$5&amp;"\"&amp;AB154&amp;"_"&amp;A154&amp;"（"&amp;B154&amp;"）"&amp;AC154&amp;".lnk",
  ""
)</f>
        <v/>
      </c>
      <c r="AE154" s="13" t="str">
        <f>IF(
  AND($A154&lt;&gt;"",$N154="○"),
  (
    """"&amp;shortcut設定!$F$7&amp;""""&amp;
    " """&amp;$AF154&amp;""""&amp;
    " """&amp;$C154&amp;""""&amp;
    IF($D154="-"," """""," """&amp;$D154&amp;"""")&amp;
    IF($E154="-"," """""," """&amp;$E154&amp;"""")
  ),
  ""
)</f>
        <v/>
      </c>
      <c r="AF154" s="9" t="str">
        <f>IF(
  AND($A154&lt;&gt;"",$N154="○"),
  shortcut設定!$F$6&amp;"\"&amp;A154&amp;"（"&amp;B154&amp;"）.lnk",
  ""
)</f>
        <v/>
      </c>
      <c r="AG154" s="13" t="str">
        <f t="shared" si="16"/>
        <v/>
      </c>
      <c r="AH154" s="13" t="str">
        <f t="shared" si="17"/>
        <v/>
      </c>
      <c r="AI154" s="13" t="str">
        <f>IF(
  AND($A154&lt;&gt;"",$Q154&lt;&gt;"-",$Q154&lt;&gt;""),
  (
    """"&amp;shortcut設定!$F$7&amp;""""&amp;
    " """&amp;$Q154&amp;".lnk"""&amp;
    " """&amp;$C154&amp;""""&amp;
    IF($D154="-"," """""," """&amp;$D154&amp;"""")&amp;
    IF($E154="-"," """""," """&amp;$E154&amp;"""")
  ),
  ""
)</f>
        <v/>
      </c>
      <c r="AJ154" s="95" t="s">
        <v>183</v>
      </c>
    </row>
    <row r="155" spans="1:36">
      <c r="A155" s="9" t="s">
        <v>708</v>
      </c>
      <c r="B155" s="9" t="s">
        <v>845</v>
      </c>
      <c r="C155" s="9" t="s">
        <v>101</v>
      </c>
      <c r="D155" s="15" t="s">
        <v>40</v>
      </c>
      <c r="E155" s="26" t="s">
        <v>40</v>
      </c>
      <c r="F155" s="15" t="s">
        <v>0</v>
      </c>
      <c r="G155" s="15" t="s">
        <v>0</v>
      </c>
      <c r="H155" s="9" t="s">
        <v>550</v>
      </c>
      <c r="I155" s="15" t="s">
        <v>66</v>
      </c>
      <c r="J155" s="15" t="s">
        <v>66</v>
      </c>
      <c r="K155" s="15" t="s">
        <v>66</v>
      </c>
      <c r="L155" s="97" t="s">
        <v>877</v>
      </c>
      <c r="M155" s="98" t="s">
        <v>578</v>
      </c>
      <c r="N155" s="15" t="s">
        <v>66</v>
      </c>
      <c r="O155" s="26" t="s">
        <v>1323</v>
      </c>
      <c r="P155" s="164" t="s">
        <v>1323</v>
      </c>
      <c r="Q155" s="26" t="s">
        <v>980</v>
      </c>
      <c r="R155" s="9" t="str">
        <f t="shared" si="14"/>
        <v/>
      </c>
      <c r="S155" s="9" t="str">
        <f t="shared" si="15"/>
        <v/>
      </c>
      <c r="T155" s="13" t="str">
        <f>IF(
  AND($A155&lt;&gt;"",$I155="○"),
  (
    "mkdir """&amp;V155&amp;""" &amp; "
  )&amp;(
    """"&amp;shortcut設定!$F$7&amp;""""&amp;
    " """&amp;V155&amp;"\"&amp;$A155&amp;"（"&amp;$B155&amp;"）.lnk"""&amp;
    " """&amp;$C155&amp;""""&amp;
    IF($D155="-"," """""," """&amp;$D155&amp;"""")&amp;
    IF($E155="-"," """""," """&amp;$E155&amp;"""")
  ),
  ""
)</f>
        <v/>
      </c>
      <c r="U155" s="9" t="str">
        <f ca="1">IFERROR(
  VLOOKUP(
    $H155,
    shortcut設定!$F:$J,
    MATCH(
      "ProgramsIndex",
      shortcut設定!$F$12:$J$12,
      0
    ),
    FALSE
  ),
  ""
)</f>
        <v>200</v>
      </c>
      <c r="V155" s="13" t="str">
        <f>IF(
  AND($A155&lt;&gt;"",$I155="○"),
  shortcut設定!$F$4&amp;"\"&amp;U155&amp;"_"&amp;H155,
  ""
)</f>
        <v/>
      </c>
      <c r="W155" s="13" t="str">
        <f>IF(
  AND($A155&lt;&gt;"",$J155&lt;&gt;"-",$J155&lt;&gt;""),
  (
    "mkdir """&amp;shortcut設定!$F$4&amp;"\"&amp;shortcut設定!$F$8&amp;""" &amp; "
  )&amp;(
    """"&amp;shortcut設定!$F$7&amp;""""&amp;
    " """&amp;$X155&amp;""""&amp;
    " """&amp;$C155&amp;""""&amp;
    IF($D155="-"," """""," """&amp;$D155&amp;"""")&amp;
    IF($E155="-"," """""," """&amp;$E155&amp;"""")
  ),
  ""
)</f>
        <v/>
      </c>
      <c r="X155" s="14" t="str">
        <f>IF(
  AND($A155&lt;&gt;"",$J155&lt;&gt;"-",$J155&lt;&gt;""),
  shortcut設定!$F$4&amp;"\"&amp;shortcut設定!$F$8&amp;"\"&amp;$J155&amp;"（"&amp;$B155&amp;"）.lnk",
  ""
)</f>
        <v/>
      </c>
      <c r="Y155" s="13" t="str">
        <f>IF(
  AND($A155&lt;&gt;"",$K155&lt;&gt;"-",$K155&lt;&gt;""),
  (
    "mkdir """&amp;shortcut設定!$F$4&amp;"\"&amp;shortcut設定!$F$9&amp;""" &amp; "
  )&amp;(
    """"&amp;shortcut設定!$F$7&amp;""""&amp;
    " """&amp;$Z155&amp;""""&amp;
    " """&amp;$C155&amp;""""&amp;
    IF($D155="-"," """""," """&amp;$D155&amp;"""")&amp;
    IF($E155="-"," """""," """&amp;$E155&amp;"""")&amp;
    IF($K155="-"," """""," """&amp;$K155&amp;"""")
  ),
  ""
)</f>
        <v/>
      </c>
      <c r="Z155" s="14" t="str">
        <f>IF(
  AND($A155&lt;&gt;"",$K155&lt;&gt;"-",$K155&lt;&gt;""),
  shortcut設定!$F$4&amp;"\"&amp;shortcut設定!$F$9&amp;"\"&amp;$A155&amp;"（"&amp;$B155&amp;"）.lnk",
  ""
)</f>
        <v/>
      </c>
      <c r="AA155" s="13" t="str">
        <f ca="1">IF(
  AND($A155&lt;&gt;"",$L155&lt;&gt;"-",$L155&lt;&gt;""),
  (
    """"&amp;shortcut設定!$F$7&amp;""""&amp;
    " """&amp;$AD155&amp;""""&amp;
    " """&amp;$C155&amp;""""&amp;
    IF($D155="-"," """""," """&amp;$D155&amp;"""")&amp;
    IF($E155="-"," """""," """&amp;$E155&amp;"""")
  ),
  ""
)</f>
        <v>"C:\codes\vbs\command\CreateShortcutFile.vbs" "%USERPROFILE%\AppData\Roaming\Microsoft\Windows\SendTo\200_CopyToDir.vbs（フォルダファイルコピー）.lnk" "C:\codes\vbs\tools\win\file_ope\CopyToDir.vbs" "" ""</v>
      </c>
      <c r="AB155" s="9" t="str">
        <f ca="1">IFERROR(
  VLOOKUP(
    $H155,
    shortcut設定!$F:$J,
    MATCH(
      "ProgramsIndex",
      shortcut設定!$F$12:$J$12,
      0
    ),
    FALSE
  ),
  ""
)</f>
        <v>200</v>
      </c>
      <c r="AC155" s="20" t="str">
        <f t="shared" si="18"/>
        <v/>
      </c>
      <c r="AD155" s="13" t="str">
        <f ca="1">IF(
  AND($A155&lt;&gt;"",$L155="○"),
  shortcut設定!$F$5&amp;"\"&amp;AB155&amp;"_"&amp;A155&amp;"（"&amp;B155&amp;"）"&amp;AC155&amp;".lnk",
  ""
)</f>
        <v>%USERPROFILE%\AppData\Roaming\Microsoft\Windows\SendTo\200_CopyToDir.vbs（フォルダファイルコピー）.lnk</v>
      </c>
      <c r="AE155" s="13" t="str">
        <f>IF(
  AND($A155&lt;&gt;"",$N155="○"),
  (
    """"&amp;shortcut設定!$F$7&amp;""""&amp;
    " """&amp;$AF155&amp;""""&amp;
    " """&amp;$C155&amp;""""&amp;
    IF($D155="-"," """""," """&amp;$D155&amp;"""")&amp;
    IF($E155="-"," """""," """&amp;$E155&amp;"""")
  ),
  ""
)</f>
        <v/>
      </c>
      <c r="AF155" s="9" t="str">
        <f>IF(
  AND($A155&lt;&gt;"",$N155="○"),
  shortcut設定!$F$6&amp;"\"&amp;A155&amp;"（"&amp;B155&amp;"）.lnk",
  ""
)</f>
        <v/>
      </c>
      <c r="AG155" s="13" t="str">
        <f t="shared" si="16"/>
        <v/>
      </c>
      <c r="AH155" s="13" t="str">
        <f t="shared" si="17"/>
        <v/>
      </c>
      <c r="AI155" s="13" t="str">
        <f>IF(
  AND($A155&lt;&gt;"",$Q155&lt;&gt;"-",$Q155&lt;&gt;""),
  (
    """"&amp;shortcut設定!$F$7&amp;""""&amp;
    " """&amp;$Q155&amp;".lnk"""&amp;
    " """&amp;$C155&amp;""""&amp;
    IF($D155="-"," """""," """&amp;$D155&amp;"""")&amp;
    IF($E155="-"," """""," """&amp;$E155&amp;"""")
  ),
  ""
)</f>
        <v/>
      </c>
      <c r="AJ155" s="95" t="s">
        <v>183</v>
      </c>
    </row>
    <row r="156" spans="1:36">
      <c r="A156" s="9" t="s">
        <v>709</v>
      </c>
      <c r="B156" s="9" t="s">
        <v>846</v>
      </c>
      <c r="C156" s="9" t="s">
        <v>107</v>
      </c>
      <c r="D156" s="15" t="s">
        <v>40</v>
      </c>
      <c r="E156" s="26" t="s">
        <v>40</v>
      </c>
      <c r="F156" s="15" t="s">
        <v>0</v>
      </c>
      <c r="G156" s="15" t="s">
        <v>0</v>
      </c>
      <c r="H156" s="9" t="s">
        <v>550</v>
      </c>
      <c r="I156" s="15" t="s">
        <v>66</v>
      </c>
      <c r="J156" s="15" t="s">
        <v>66</v>
      </c>
      <c r="K156" s="15" t="s">
        <v>66</v>
      </c>
      <c r="L156" s="97" t="s">
        <v>66</v>
      </c>
      <c r="M156" s="98" t="s">
        <v>578</v>
      </c>
      <c r="N156" s="15" t="s">
        <v>66</v>
      </c>
      <c r="O156" s="26" t="s">
        <v>1323</v>
      </c>
      <c r="P156" s="164" t="s">
        <v>1323</v>
      </c>
      <c r="Q156" s="26" t="s">
        <v>980</v>
      </c>
      <c r="R156" s="9" t="str">
        <f t="shared" si="14"/>
        <v/>
      </c>
      <c r="S156" s="9" t="str">
        <f t="shared" si="15"/>
        <v/>
      </c>
      <c r="T156" s="13" t="str">
        <f>IF(
  AND($A156&lt;&gt;"",$I156="○"),
  (
    "mkdir """&amp;V156&amp;""" &amp; "
  )&amp;(
    """"&amp;shortcut設定!$F$7&amp;""""&amp;
    " """&amp;V156&amp;"\"&amp;$A156&amp;"（"&amp;$B156&amp;"）.lnk"""&amp;
    " """&amp;$C156&amp;""""&amp;
    IF($D156="-"," """""," """&amp;$D156&amp;"""")&amp;
    IF($E156="-"," """""," """&amp;$E156&amp;"""")
  ),
  ""
)</f>
        <v/>
      </c>
      <c r="U156" s="9" t="str">
        <f ca="1">IFERROR(
  VLOOKUP(
    $H156,
    shortcut設定!$F:$J,
    MATCH(
      "ProgramsIndex",
      shortcut設定!$F$12:$J$12,
      0
    ),
    FALSE
  ),
  ""
)</f>
        <v>200</v>
      </c>
      <c r="V156" s="13" t="str">
        <f>IF(
  AND($A156&lt;&gt;"",$I156="○"),
  shortcut設定!$F$4&amp;"\"&amp;U156&amp;"_"&amp;H156,
  ""
)</f>
        <v/>
      </c>
      <c r="W156" s="13" t="str">
        <f>IF(
  AND($A156&lt;&gt;"",$J156&lt;&gt;"-",$J156&lt;&gt;""),
  (
    "mkdir """&amp;shortcut設定!$F$4&amp;"\"&amp;shortcut設定!$F$8&amp;""" &amp; "
  )&amp;(
    """"&amp;shortcut設定!$F$7&amp;""""&amp;
    " """&amp;$X156&amp;""""&amp;
    " """&amp;$C156&amp;""""&amp;
    IF($D156="-"," """""," """&amp;$D156&amp;"""")&amp;
    IF($E156="-"," """""," """&amp;$E156&amp;"""")
  ),
  ""
)</f>
        <v/>
      </c>
      <c r="X156" s="14" t="str">
        <f>IF(
  AND($A156&lt;&gt;"",$J156&lt;&gt;"-",$J156&lt;&gt;""),
  shortcut設定!$F$4&amp;"\"&amp;shortcut設定!$F$8&amp;"\"&amp;$J156&amp;"（"&amp;$B156&amp;"）.lnk",
  ""
)</f>
        <v/>
      </c>
      <c r="Y156" s="13" t="str">
        <f>IF(
  AND($A156&lt;&gt;"",$K156&lt;&gt;"-",$K156&lt;&gt;""),
  (
    "mkdir """&amp;shortcut設定!$F$4&amp;"\"&amp;shortcut設定!$F$9&amp;""" &amp; "
  )&amp;(
    """"&amp;shortcut設定!$F$7&amp;""""&amp;
    " """&amp;$Z156&amp;""""&amp;
    " """&amp;$C156&amp;""""&amp;
    IF($D156="-"," """""," """&amp;$D156&amp;"""")&amp;
    IF($E156="-"," """""," """&amp;$E156&amp;"""")&amp;
    IF($K156="-"," """""," """&amp;$K156&amp;"""")
  ),
  ""
)</f>
        <v/>
      </c>
      <c r="Z156" s="14" t="str">
        <f>IF(
  AND($A156&lt;&gt;"",$K156&lt;&gt;"-",$K156&lt;&gt;""),
  shortcut設定!$F$4&amp;"\"&amp;shortcut設定!$F$9&amp;"\"&amp;$A156&amp;"（"&amp;$B156&amp;"）.lnk",
  ""
)</f>
        <v/>
      </c>
      <c r="AA156" s="13" t="str">
        <f>IF(
  AND($A156&lt;&gt;"",$L156&lt;&gt;"-",$L156&lt;&gt;""),
  (
    """"&amp;shortcut設定!$F$7&amp;""""&amp;
    " """&amp;$AD156&amp;""""&amp;
    " """&amp;$C156&amp;""""&amp;
    IF($D156="-"," """""," """&amp;$D156&amp;"""")&amp;
    IF($E156="-"," """""," """&amp;$E156&amp;"""")
  ),
  ""
)</f>
        <v/>
      </c>
      <c r="AB156" s="9" t="str">
        <f ca="1">IFERROR(
  VLOOKUP(
    $H156,
    shortcut設定!$F:$J,
    MATCH(
      "ProgramsIndex",
      shortcut設定!$F$12:$J$12,
      0
    ),
    FALSE
  ),
  ""
)</f>
        <v>200</v>
      </c>
      <c r="AC156" s="20" t="str">
        <f t="shared" si="18"/>
        <v/>
      </c>
      <c r="AD156" s="13" t="str">
        <f>IF(
  AND($A156&lt;&gt;"",$L156="○"),
  shortcut設定!$F$5&amp;"\"&amp;AB156&amp;"_"&amp;A156&amp;"（"&amp;B156&amp;"）"&amp;AC156&amp;".lnk",
  ""
)</f>
        <v/>
      </c>
      <c r="AE156" s="13" t="str">
        <f>IF(
  AND($A156&lt;&gt;"",$N156="○"),
  (
    """"&amp;shortcut設定!$F$7&amp;""""&amp;
    " """&amp;$AF156&amp;""""&amp;
    " """&amp;$C156&amp;""""&amp;
    IF($D156="-"," """""," """&amp;$D156&amp;"""")&amp;
    IF($E156="-"," """""," """&amp;$E156&amp;"""")
  ),
  ""
)</f>
        <v/>
      </c>
      <c r="AF156" s="9" t="str">
        <f>IF(
  AND($A156&lt;&gt;"",$N156="○"),
  shortcut設定!$F$6&amp;"\"&amp;A156&amp;"（"&amp;B156&amp;"）.lnk",
  ""
)</f>
        <v/>
      </c>
      <c r="AG156" s="13" t="str">
        <f t="shared" si="16"/>
        <v/>
      </c>
      <c r="AH156" s="13" t="str">
        <f t="shared" si="17"/>
        <v/>
      </c>
      <c r="AI156" s="13" t="str">
        <f>IF(
  AND($A156&lt;&gt;"",$Q156&lt;&gt;"-",$Q156&lt;&gt;""),
  (
    """"&amp;shortcut設定!$F$7&amp;""""&amp;
    " """&amp;$Q156&amp;".lnk"""&amp;
    " """&amp;$C156&amp;""""&amp;
    IF($D156="-"," """""," """&amp;$D156&amp;"""")&amp;
    IF($E156="-"," """""," """&amp;$E156&amp;"""")
  ),
  ""
)</f>
        <v/>
      </c>
      <c r="AJ156" s="95" t="s">
        <v>183</v>
      </c>
    </row>
    <row r="157" spans="1:36">
      <c r="A157" s="9" t="s">
        <v>710</v>
      </c>
      <c r="B157" s="9" t="s">
        <v>847</v>
      </c>
      <c r="C157" s="9" t="s">
        <v>108</v>
      </c>
      <c r="D157" s="15" t="s">
        <v>40</v>
      </c>
      <c r="E157" s="26" t="s">
        <v>40</v>
      </c>
      <c r="F157" s="15" t="s">
        <v>572</v>
      </c>
      <c r="G157" s="15" t="s">
        <v>0</v>
      </c>
      <c r="H157" s="9" t="s">
        <v>550</v>
      </c>
      <c r="I157" s="15" t="s">
        <v>66</v>
      </c>
      <c r="J157" s="15" t="s">
        <v>66</v>
      </c>
      <c r="K157" s="15" t="s">
        <v>66</v>
      </c>
      <c r="L157" s="97" t="s">
        <v>66</v>
      </c>
      <c r="M157" s="98" t="s">
        <v>578</v>
      </c>
      <c r="N157" s="15" t="s">
        <v>66</v>
      </c>
      <c r="O157" s="26" t="s">
        <v>1323</v>
      </c>
      <c r="P157" s="164" t="s">
        <v>1323</v>
      </c>
      <c r="Q157" s="26" t="s">
        <v>980</v>
      </c>
      <c r="R157" s="9" t="str">
        <f t="shared" si="14"/>
        <v/>
      </c>
      <c r="S157" s="9" t="str">
        <f t="shared" si="15"/>
        <v/>
      </c>
      <c r="T157" s="13" t="str">
        <f>IF(
  AND($A157&lt;&gt;"",$I157="○"),
  (
    "mkdir """&amp;V157&amp;""" &amp; "
  )&amp;(
    """"&amp;shortcut設定!$F$7&amp;""""&amp;
    " """&amp;V157&amp;"\"&amp;$A157&amp;"（"&amp;$B157&amp;"）.lnk"""&amp;
    " """&amp;$C157&amp;""""&amp;
    IF($D157="-"," """""," """&amp;$D157&amp;"""")&amp;
    IF($E157="-"," """""," """&amp;$E157&amp;"""")
  ),
  ""
)</f>
        <v/>
      </c>
      <c r="U157" s="9" t="str">
        <f ca="1">IFERROR(
  VLOOKUP(
    $H157,
    shortcut設定!$F:$J,
    MATCH(
      "ProgramsIndex",
      shortcut設定!$F$12:$J$12,
      0
    ),
    FALSE
  ),
  ""
)</f>
        <v>200</v>
      </c>
      <c r="V157" s="13" t="str">
        <f>IF(
  AND($A157&lt;&gt;"",$I157="○"),
  shortcut設定!$F$4&amp;"\"&amp;U157&amp;"_"&amp;H157,
  ""
)</f>
        <v/>
      </c>
      <c r="W157" s="13" t="str">
        <f>IF(
  AND($A157&lt;&gt;"",$J157&lt;&gt;"-",$J157&lt;&gt;""),
  (
    "mkdir """&amp;shortcut設定!$F$4&amp;"\"&amp;shortcut設定!$F$8&amp;""" &amp; "
  )&amp;(
    """"&amp;shortcut設定!$F$7&amp;""""&amp;
    " """&amp;$X157&amp;""""&amp;
    " """&amp;$C157&amp;""""&amp;
    IF($D157="-"," """""," """&amp;$D157&amp;"""")&amp;
    IF($E157="-"," """""," """&amp;$E157&amp;"""")
  ),
  ""
)</f>
        <v/>
      </c>
      <c r="X157" s="14" t="str">
        <f>IF(
  AND($A157&lt;&gt;"",$J157&lt;&gt;"-",$J157&lt;&gt;""),
  shortcut設定!$F$4&amp;"\"&amp;shortcut設定!$F$8&amp;"\"&amp;$J157&amp;"（"&amp;$B157&amp;"）.lnk",
  ""
)</f>
        <v/>
      </c>
      <c r="Y157" s="13" t="str">
        <f>IF(
  AND($A157&lt;&gt;"",$K157&lt;&gt;"-",$K157&lt;&gt;""),
  (
    "mkdir """&amp;shortcut設定!$F$4&amp;"\"&amp;shortcut設定!$F$9&amp;""" &amp; "
  )&amp;(
    """"&amp;shortcut設定!$F$7&amp;""""&amp;
    " """&amp;$Z157&amp;""""&amp;
    " """&amp;$C157&amp;""""&amp;
    IF($D157="-"," """""," """&amp;$D157&amp;"""")&amp;
    IF($E157="-"," """""," """&amp;$E157&amp;"""")&amp;
    IF($K157="-"," """""," """&amp;$K157&amp;"""")
  ),
  ""
)</f>
        <v/>
      </c>
      <c r="Z157" s="14" t="str">
        <f>IF(
  AND($A157&lt;&gt;"",$K157&lt;&gt;"-",$K157&lt;&gt;""),
  shortcut設定!$F$4&amp;"\"&amp;shortcut設定!$F$9&amp;"\"&amp;$A157&amp;"（"&amp;$B157&amp;"）.lnk",
  ""
)</f>
        <v/>
      </c>
      <c r="AA157" s="13" t="str">
        <f>IF(
  AND($A157&lt;&gt;"",$L157&lt;&gt;"-",$L157&lt;&gt;""),
  (
    """"&amp;shortcut設定!$F$7&amp;""""&amp;
    " """&amp;$AD157&amp;""""&amp;
    " """&amp;$C157&amp;""""&amp;
    IF($D157="-"," """""," """&amp;$D157&amp;"""")&amp;
    IF($E157="-"," """""," """&amp;$E157&amp;"""")
  ),
  ""
)</f>
        <v/>
      </c>
      <c r="AB157" s="9" t="str">
        <f ca="1">IFERROR(
  VLOOKUP(
    $H157,
    shortcut設定!$F:$J,
    MATCH(
      "ProgramsIndex",
      shortcut設定!$F$12:$J$12,
      0
    ),
    FALSE
  ),
  ""
)</f>
        <v>200</v>
      </c>
      <c r="AC157" s="20" t="str">
        <f t="shared" si="18"/>
        <v/>
      </c>
      <c r="AD157" s="13" t="str">
        <f>IF(
  AND($A157&lt;&gt;"",$L157="○"),
  shortcut設定!$F$5&amp;"\"&amp;AB157&amp;"_"&amp;A157&amp;"（"&amp;B157&amp;"）"&amp;AC157&amp;".lnk",
  ""
)</f>
        <v/>
      </c>
      <c r="AE157" s="13" t="str">
        <f>IF(
  AND($A157&lt;&gt;"",$N157="○"),
  (
    """"&amp;shortcut設定!$F$7&amp;""""&amp;
    " """&amp;$AF157&amp;""""&amp;
    " """&amp;$C157&amp;""""&amp;
    IF($D157="-"," """""," """&amp;$D157&amp;"""")&amp;
    IF($E157="-"," """""," """&amp;$E157&amp;"""")
  ),
  ""
)</f>
        <v/>
      </c>
      <c r="AF157" s="9" t="str">
        <f>IF(
  AND($A157&lt;&gt;"",$N157="○"),
  shortcut設定!$F$6&amp;"\"&amp;A157&amp;"（"&amp;B157&amp;"）.lnk",
  ""
)</f>
        <v/>
      </c>
      <c r="AG157" s="13" t="str">
        <f t="shared" si="16"/>
        <v/>
      </c>
      <c r="AH157" s="13" t="str">
        <f t="shared" si="17"/>
        <v/>
      </c>
      <c r="AI157" s="13" t="str">
        <f>IF(
  AND($A157&lt;&gt;"",$Q157&lt;&gt;"-",$Q157&lt;&gt;""),
  (
    """"&amp;shortcut設定!$F$7&amp;""""&amp;
    " """&amp;$Q157&amp;".lnk"""&amp;
    " """&amp;$C157&amp;""""&amp;
    IF($D157="-"," """""," """&amp;$D157&amp;"""")&amp;
    IF($E157="-"," """""," """&amp;$E157&amp;"""")
  ),
  ""
)</f>
        <v/>
      </c>
      <c r="AJ157" s="95" t="s">
        <v>183</v>
      </c>
    </row>
    <row r="158" spans="1:36">
      <c r="A158" s="9" t="s">
        <v>711</v>
      </c>
      <c r="B158" s="9" t="s">
        <v>848</v>
      </c>
      <c r="C158" s="9" t="s">
        <v>109</v>
      </c>
      <c r="D158" s="15" t="s">
        <v>40</v>
      </c>
      <c r="E158" s="26" t="s">
        <v>40</v>
      </c>
      <c r="F158" s="15" t="s">
        <v>572</v>
      </c>
      <c r="G158" s="15" t="s">
        <v>0</v>
      </c>
      <c r="H158" s="9" t="s">
        <v>550</v>
      </c>
      <c r="I158" s="15" t="s">
        <v>66</v>
      </c>
      <c r="J158" s="15" t="s">
        <v>66</v>
      </c>
      <c r="K158" s="15" t="s">
        <v>66</v>
      </c>
      <c r="L158" s="97" t="s">
        <v>66</v>
      </c>
      <c r="M158" s="98" t="s">
        <v>578</v>
      </c>
      <c r="N158" s="15" t="s">
        <v>66</v>
      </c>
      <c r="O158" s="26" t="s">
        <v>1323</v>
      </c>
      <c r="P158" s="164" t="s">
        <v>1323</v>
      </c>
      <c r="Q158" s="26" t="s">
        <v>980</v>
      </c>
      <c r="R158" s="9" t="str">
        <f t="shared" si="14"/>
        <v/>
      </c>
      <c r="S158" s="9" t="str">
        <f t="shared" si="15"/>
        <v/>
      </c>
      <c r="T158" s="13" t="str">
        <f>IF(
  AND($A158&lt;&gt;"",$I158="○"),
  (
    "mkdir """&amp;V158&amp;""" &amp; "
  )&amp;(
    """"&amp;shortcut設定!$F$7&amp;""""&amp;
    " """&amp;V158&amp;"\"&amp;$A158&amp;"（"&amp;$B158&amp;"）.lnk"""&amp;
    " """&amp;$C158&amp;""""&amp;
    IF($D158="-"," """""," """&amp;$D158&amp;"""")&amp;
    IF($E158="-"," """""," """&amp;$E158&amp;"""")
  ),
  ""
)</f>
        <v/>
      </c>
      <c r="U158" s="9" t="str">
        <f ca="1">IFERROR(
  VLOOKUP(
    $H158,
    shortcut設定!$F:$J,
    MATCH(
      "ProgramsIndex",
      shortcut設定!$F$12:$J$12,
      0
    ),
    FALSE
  ),
  ""
)</f>
        <v>200</v>
      </c>
      <c r="V158" s="13" t="str">
        <f>IF(
  AND($A158&lt;&gt;"",$I158="○"),
  shortcut設定!$F$4&amp;"\"&amp;U158&amp;"_"&amp;H158,
  ""
)</f>
        <v/>
      </c>
      <c r="W158" s="13" t="str">
        <f>IF(
  AND($A158&lt;&gt;"",$J158&lt;&gt;"-",$J158&lt;&gt;""),
  (
    "mkdir """&amp;shortcut設定!$F$4&amp;"\"&amp;shortcut設定!$F$8&amp;""" &amp; "
  )&amp;(
    """"&amp;shortcut設定!$F$7&amp;""""&amp;
    " """&amp;$X158&amp;""""&amp;
    " """&amp;$C158&amp;""""&amp;
    IF($D158="-"," """""," """&amp;$D158&amp;"""")&amp;
    IF($E158="-"," """""," """&amp;$E158&amp;"""")
  ),
  ""
)</f>
        <v/>
      </c>
      <c r="X158" s="14" t="str">
        <f>IF(
  AND($A158&lt;&gt;"",$J158&lt;&gt;"-",$J158&lt;&gt;""),
  shortcut設定!$F$4&amp;"\"&amp;shortcut設定!$F$8&amp;"\"&amp;$J158&amp;"（"&amp;$B158&amp;"）.lnk",
  ""
)</f>
        <v/>
      </c>
      <c r="Y158" s="13" t="str">
        <f>IF(
  AND($A158&lt;&gt;"",$K158&lt;&gt;"-",$K158&lt;&gt;""),
  (
    "mkdir """&amp;shortcut設定!$F$4&amp;"\"&amp;shortcut設定!$F$9&amp;""" &amp; "
  )&amp;(
    """"&amp;shortcut設定!$F$7&amp;""""&amp;
    " """&amp;$Z158&amp;""""&amp;
    " """&amp;$C158&amp;""""&amp;
    IF($D158="-"," """""," """&amp;$D158&amp;"""")&amp;
    IF($E158="-"," """""," """&amp;$E158&amp;"""")&amp;
    IF($K158="-"," """""," """&amp;$K158&amp;"""")
  ),
  ""
)</f>
        <v/>
      </c>
      <c r="Z158" s="14" t="str">
        <f>IF(
  AND($A158&lt;&gt;"",$K158&lt;&gt;"-",$K158&lt;&gt;""),
  shortcut設定!$F$4&amp;"\"&amp;shortcut設定!$F$9&amp;"\"&amp;$A158&amp;"（"&amp;$B158&amp;"）.lnk",
  ""
)</f>
        <v/>
      </c>
      <c r="AA158" s="13" t="str">
        <f>IF(
  AND($A158&lt;&gt;"",$L158&lt;&gt;"-",$L158&lt;&gt;""),
  (
    """"&amp;shortcut設定!$F$7&amp;""""&amp;
    " """&amp;$AD158&amp;""""&amp;
    " """&amp;$C158&amp;""""&amp;
    IF($D158="-"," """""," """&amp;$D158&amp;"""")&amp;
    IF($E158="-"," """""," """&amp;$E158&amp;"""")
  ),
  ""
)</f>
        <v/>
      </c>
      <c r="AB158" s="9" t="str">
        <f ca="1">IFERROR(
  VLOOKUP(
    $H158,
    shortcut設定!$F:$J,
    MATCH(
      "ProgramsIndex",
      shortcut設定!$F$12:$J$12,
      0
    ),
    FALSE
  ),
  ""
)</f>
        <v>200</v>
      </c>
      <c r="AC158" s="20" t="str">
        <f t="shared" si="18"/>
        <v/>
      </c>
      <c r="AD158" s="13" t="str">
        <f>IF(
  AND($A158&lt;&gt;"",$L158="○"),
  shortcut設定!$F$5&amp;"\"&amp;AB158&amp;"_"&amp;A158&amp;"（"&amp;B158&amp;"）"&amp;AC158&amp;".lnk",
  ""
)</f>
        <v/>
      </c>
      <c r="AE158" s="13" t="str">
        <f>IF(
  AND($A158&lt;&gt;"",$N158="○"),
  (
    """"&amp;shortcut設定!$F$7&amp;""""&amp;
    " """&amp;$AF158&amp;""""&amp;
    " """&amp;$C158&amp;""""&amp;
    IF($D158="-"," """""," """&amp;$D158&amp;"""")&amp;
    IF($E158="-"," """""," """&amp;$E158&amp;"""")
  ),
  ""
)</f>
        <v/>
      </c>
      <c r="AF158" s="9" t="str">
        <f>IF(
  AND($A158&lt;&gt;"",$N158="○"),
  shortcut設定!$F$6&amp;"\"&amp;A158&amp;"（"&amp;B158&amp;"）.lnk",
  ""
)</f>
        <v/>
      </c>
      <c r="AG158" s="13" t="str">
        <f t="shared" si="16"/>
        <v/>
      </c>
      <c r="AH158" s="13" t="str">
        <f t="shared" si="17"/>
        <v/>
      </c>
      <c r="AI158" s="13" t="str">
        <f>IF(
  AND($A158&lt;&gt;"",$Q158&lt;&gt;"-",$Q158&lt;&gt;""),
  (
    """"&amp;shortcut設定!$F$7&amp;""""&amp;
    " """&amp;$Q158&amp;".lnk"""&amp;
    " """&amp;$C158&amp;""""&amp;
    IF($D158="-"," """""," """&amp;$D158&amp;"""")&amp;
    IF($E158="-"," """""," """&amp;$E158&amp;"""")
  ),
  ""
)</f>
        <v/>
      </c>
      <c r="AJ158" s="95" t="s">
        <v>183</v>
      </c>
    </row>
    <row r="159" spans="1:36">
      <c r="A159" s="9" t="s">
        <v>712</v>
      </c>
      <c r="B159" s="9" t="s">
        <v>849</v>
      </c>
      <c r="C159" s="9" t="s">
        <v>113</v>
      </c>
      <c r="D159" s="15" t="s">
        <v>40</v>
      </c>
      <c r="E159" s="26" t="s">
        <v>40</v>
      </c>
      <c r="F159" s="15" t="s">
        <v>0</v>
      </c>
      <c r="G159" s="15" t="s">
        <v>0</v>
      </c>
      <c r="H159" s="9" t="s">
        <v>550</v>
      </c>
      <c r="I159" s="15" t="s">
        <v>66</v>
      </c>
      <c r="J159" s="15" t="s">
        <v>66</v>
      </c>
      <c r="K159" s="15" t="s">
        <v>66</v>
      </c>
      <c r="L159" s="97" t="s">
        <v>66</v>
      </c>
      <c r="M159" s="98" t="s">
        <v>578</v>
      </c>
      <c r="N159" s="15" t="s">
        <v>66</v>
      </c>
      <c r="O159" s="26" t="s">
        <v>1323</v>
      </c>
      <c r="P159" s="164" t="s">
        <v>1323</v>
      </c>
      <c r="Q159" s="26" t="s">
        <v>980</v>
      </c>
      <c r="R159" s="9" t="str">
        <f t="shared" si="14"/>
        <v/>
      </c>
      <c r="S159" s="9" t="str">
        <f t="shared" si="15"/>
        <v/>
      </c>
      <c r="T159" s="13" t="str">
        <f>IF(
  AND($A159&lt;&gt;"",$I159="○"),
  (
    "mkdir """&amp;V159&amp;""" &amp; "
  )&amp;(
    """"&amp;shortcut設定!$F$7&amp;""""&amp;
    " """&amp;V159&amp;"\"&amp;$A159&amp;"（"&amp;$B159&amp;"）.lnk"""&amp;
    " """&amp;$C159&amp;""""&amp;
    IF($D159="-"," """""," """&amp;$D159&amp;"""")&amp;
    IF($E159="-"," """""," """&amp;$E159&amp;"""")
  ),
  ""
)</f>
        <v/>
      </c>
      <c r="U159" s="9" t="str">
        <f ca="1">IFERROR(
  VLOOKUP(
    $H159,
    shortcut設定!$F:$J,
    MATCH(
      "ProgramsIndex",
      shortcut設定!$F$12:$J$12,
      0
    ),
    FALSE
  ),
  ""
)</f>
        <v>200</v>
      </c>
      <c r="V159" s="13" t="str">
        <f>IF(
  AND($A159&lt;&gt;"",$I159="○"),
  shortcut設定!$F$4&amp;"\"&amp;U159&amp;"_"&amp;H159,
  ""
)</f>
        <v/>
      </c>
      <c r="W159" s="13" t="str">
        <f>IF(
  AND($A159&lt;&gt;"",$J159&lt;&gt;"-",$J159&lt;&gt;""),
  (
    "mkdir """&amp;shortcut設定!$F$4&amp;"\"&amp;shortcut設定!$F$8&amp;""" &amp; "
  )&amp;(
    """"&amp;shortcut設定!$F$7&amp;""""&amp;
    " """&amp;$X159&amp;""""&amp;
    " """&amp;$C159&amp;""""&amp;
    IF($D159="-"," """""," """&amp;$D159&amp;"""")&amp;
    IF($E159="-"," """""," """&amp;$E159&amp;"""")
  ),
  ""
)</f>
        <v/>
      </c>
      <c r="X159" s="14" t="str">
        <f>IF(
  AND($A159&lt;&gt;"",$J159&lt;&gt;"-",$J159&lt;&gt;""),
  shortcut設定!$F$4&amp;"\"&amp;shortcut設定!$F$8&amp;"\"&amp;$J159&amp;"（"&amp;$B159&amp;"）.lnk",
  ""
)</f>
        <v/>
      </c>
      <c r="Y159" s="13" t="str">
        <f>IF(
  AND($A159&lt;&gt;"",$K159&lt;&gt;"-",$K159&lt;&gt;""),
  (
    "mkdir """&amp;shortcut設定!$F$4&amp;"\"&amp;shortcut設定!$F$9&amp;""" &amp; "
  )&amp;(
    """"&amp;shortcut設定!$F$7&amp;""""&amp;
    " """&amp;$Z159&amp;""""&amp;
    " """&amp;$C159&amp;""""&amp;
    IF($D159="-"," """""," """&amp;$D159&amp;"""")&amp;
    IF($E159="-"," """""," """&amp;$E159&amp;"""")&amp;
    IF($K159="-"," """""," """&amp;$K159&amp;"""")
  ),
  ""
)</f>
        <v/>
      </c>
      <c r="Z159" s="14" t="str">
        <f>IF(
  AND($A159&lt;&gt;"",$K159&lt;&gt;"-",$K159&lt;&gt;""),
  shortcut設定!$F$4&amp;"\"&amp;shortcut設定!$F$9&amp;"\"&amp;$A159&amp;"（"&amp;$B159&amp;"）.lnk",
  ""
)</f>
        <v/>
      </c>
      <c r="AA159" s="13" t="str">
        <f>IF(
  AND($A159&lt;&gt;"",$L159&lt;&gt;"-",$L159&lt;&gt;""),
  (
    """"&amp;shortcut設定!$F$7&amp;""""&amp;
    " """&amp;$AD159&amp;""""&amp;
    " """&amp;$C159&amp;""""&amp;
    IF($D159="-"," """""," """&amp;$D159&amp;"""")&amp;
    IF($E159="-"," """""," """&amp;$E159&amp;"""")
  ),
  ""
)</f>
        <v/>
      </c>
      <c r="AB159" s="9" t="str">
        <f ca="1">IFERROR(
  VLOOKUP(
    $H159,
    shortcut設定!$F:$J,
    MATCH(
      "ProgramsIndex",
      shortcut設定!$F$12:$J$12,
      0
    ),
    FALSE
  ),
  ""
)</f>
        <v>200</v>
      </c>
      <c r="AC159" s="20" t="str">
        <f t="shared" si="18"/>
        <v/>
      </c>
      <c r="AD159" s="13" t="str">
        <f>IF(
  AND($A159&lt;&gt;"",$L159="○"),
  shortcut設定!$F$5&amp;"\"&amp;AB159&amp;"_"&amp;A159&amp;"（"&amp;B159&amp;"）"&amp;AC159&amp;".lnk",
  ""
)</f>
        <v/>
      </c>
      <c r="AE159" s="13" t="str">
        <f>IF(
  AND($A159&lt;&gt;"",$N159="○"),
  (
    """"&amp;shortcut設定!$F$7&amp;""""&amp;
    " """&amp;$AF159&amp;""""&amp;
    " """&amp;$C159&amp;""""&amp;
    IF($D159="-"," """""," """&amp;$D159&amp;"""")&amp;
    IF($E159="-"," """""," """&amp;$E159&amp;"""")
  ),
  ""
)</f>
        <v/>
      </c>
      <c r="AF159" s="9" t="str">
        <f>IF(
  AND($A159&lt;&gt;"",$N159="○"),
  shortcut設定!$F$6&amp;"\"&amp;A159&amp;"（"&amp;B159&amp;"）.lnk",
  ""
)</f>
        <v/>
      </c>
      <c r="AG159" s="13" t="str">
        <f t="shared" si="16"/>
        <v/>
      </c>
      <c r="AH159" s="13" t="str">
        <f t="shared" si="17"/>
        <v/>
      </c>
      <c r="AI159" s="13" t="str">
        <f>IF(
  AND($A159&lt;&gt;"",$Q159&lt;&gt;"-",$Q159&lt;&gt;""),
  (
    """"&amp;shortcut設定!$F$7&amp;""""&amp;
    " """&amp;$Q159&amp;".lnk"""&amp;
    " """&amp;$C159&amp;""""&amp;
    IF($D159="-"," """""," """&amp;$D159&amp;"""")&amp;
    IF($E159="-"," """""," """&amp;$E159&amp;"""")
  ),
  ""
)</f>
        <v/>
      </c>
      <c r="AJ159" s="95" t="s">
        <v>183</v>
      </c>
    </row>
    <row r="160" spans="1:36">
      <c r="A160" s="9" t="s">
        <v>713</v>
      </c>
      <c r="B160" s="9" t="s">
        <v>850</v>
      </c>
      <c r="C160" s="9" t="s">
        <v>116</v>
      </c>
      <c r="D160" s="15" t="s">
        <v>40</v>
      </c>
      <c r="E160" s="26" t="s">
        <v>40</v>
      </c>
      <c r="F160" s="15" t="s">
        <v>0</v>
      </c>
      <c r="G160" s="15" t="s">
        <v>0</v>
      </c>
      <c r="H160" s="9" t="s">
        <v>550</v>
      </c>
      <c r="I160" s="15" t="s">
        <v>66</v>
      </c>
      <c r="J160" s="15" t="s">
        <v>66</v>
      </c>
      <c r="K160" s="15" t="s">
        <v>66</v>
      </c>
      <c r="L160" s="97" t="s">
        <v>66</v>
      </c>
      <c r="M160" s="98" t="s">
        <v>578</v>
      </c>
      <c r="N160" s="15" t="s">
        <v>66</v>
      </c>
      <c r="O160" s="26" t="s">
        <v>1323</v>
      </c>
      <c r="P160" s="164" t="s">
        <v>1323</v>
      </c>
      <c r="Q160" s="26" t="s">
        <v>980</v>
      </c>
      <c r="R160" s="9" t="str">
        <f t="shared" si="14"/>
        <v/>
      </c>
      <c r="S160" s="9" t="str">
        <f t="shared" si="15"/>
        <v/>
      </c>
      <c r="T160" s="13" t="str">
        <f>IF(
  AND($A160&lt;&gt;"",$I160="○"),
  (
    "mkdir """&amp;V160&amp;""" &amp; "
  )&amp;(
    """"&amp;shortcut設定!$F$7&amp;""""&amp;
    " """&amp;V160&amp;"\"&amp;$A160&amp;"（"&amp;$B160&amp;"）.lnk"""&amp;
    " """&amp;$C160&amp;""""&amp;
    IF($D160="-"," """""," """&amp;$D160&amp;"""")&amp;
    IF($E160="-"," """""," """&amp;$E160&amp;"""")
  ),
  ""
)</f>
        <v/>
      </c>
      <c r="U160" s="9" t="str">
        <f ca="1">IFERROR(
  VLOOKUP(
    $H160,
    shortcut設定!$F:$J,
    MATCH(
      "ProgramsIndex",
      shortcut設定!$F$12:$J$12,
      0
    ),
    FALSE
  ),
  ""
)</f>
        <v>200</v>
      </c>
      <c r="V160" s="13" t="str">
        <f>IF(
  AND($A160&lt;&gt;"",$I160="○"),
  shortcut設定!$F$4&amp;"\"&amp;U160&amp;"_"&amp;H160,
  ""
)</f>
        <v/>
      </c>
      <c r="W160" s="13" t="str">
        <f>IF(
  AND($A160&lt;&gt;"",$J160&lt;&gt;"-",$J160&lt;&gt;""),
  (
    "mkdir """&amp;shortcut設定!$F$4&amp;"\"&amp;shortcut設定!$F$8&amp;""" &amp; "
  )&amp;(
    """"&amp;shortcut設定!$F$7&amp;""""&amp;
    " """&amp;$X160&amp;""""&amp;
    " """&amp;$C160&amp;""""&amp;
    IF($D160="-"," """""," """&amp;$D160&amp;"""")&amp;
    IF($E160="-"," """""," """&amp;$E160&amp;"""")
  ),
  ""
)</f>
        <v/>
      </c>
      <c r="X160" s="14" t="str">
        <f>IF(
  AND($A160&lt;&gt;"",$J160&lt;&gt;"-",$J160&lt;&gt;""),
  shortcut設定!$F$4&amp;"\"&amp;shortcut設定!$F$8&amp;"\"&amp;$J160&amp;"（"&amp;$B160&amp;"）.lnk",
  ""
)</f>
        <v/>
      </c>
      <c r="Y160" s="13" t="str">
        <f>IF(
  AND($A160&lt;&gt;"",$K160&lt;&gt;"-",$K160&lt;&gt;""),
  (
    "mkdir """&amp;shortcut設定!$F$4&amp;"\"&amp;shortcut設定!$F$9&amp;""" &amp; "
  )&amp;(
    """"&amp;shortcut設定!$F$7&amp;""""&amp;
    " """&amp;$Z160&amp;""""&amp;
    " """&amp;$C160&amp;""""&amp;
    IF($D160="-"," """""," """&amp;$D160&amp;"""")&amp;
    IF($E160="-"," """""," """&amp;$E160&amp;"""")&amp;
    IF($K160="-"," """""," """&amp;$K160&amp;"""")
  ),
  ""
)</f>
        <v/>
      </c>
      <c r="Z160" s="14" t="str">
        <f>IF(
  AND($A160&lt;&gt;"",$K160&lt;&gt;"-",$K160&lt;&gt;""),
  shortcut設定!$F$4&amp;"\"&amp;shortcut設定!$F$9&amp;"\"&amp;$A160&amp;"（"&amp;$B160&amp;"）.lnk",
  ""
)</f>
        <v/>
      </c>
      <c r="AA160" s="13" t="str">
        <f>IF(
  AND($A160&lt;&gt;"",$L160&lt;&gt;"-",$L160&lt;&gt;""),
  (
    """"&amp;shortcut設定!$F$7&amp;""""&amp;
    " """&amp;$AD160&amp;""""&amp;
    " """&amp;$C160&amp;""""&amp;
    IF($D160="-"," """""," """&amp;$D160&amp;"""")&amp;
    IF($E160="-"," """""," """&amp;$E160&amp;"""")
  ),
  ""
)</f>
        <v/>
      </c>
      <c r="AB160" s="9" t="str">
        <f ca="1">IFERROR(
  VLOOKUP(
    $H160,
    shortcut設定!$F:$J,
    MATCH(
      "ProgramsIndex",
      shortcut設定!$F$12:$J$12,
      0
    ),
    FALSE
  ),
  ""
)</f>
        <v>200</v>
      </c>
      <c r="AC160" s="20" t="str">
        <f t="shared" si="18"/>
        <v/>
      </c>
      <c r="AD160" s="13" t="str">
        <f>IF(
  AND($A160&lt;&gt;"",$L160="○"),
  shortcut設定!$F$5&amp;"\"&amp;AB160&amp;"_"&amp;A160&amp;"（"&amp;B160&amp;"）"&amp;AC160&amp;".lnk",
  ""
)</f>
        <v/>
      </c>
      <c r="AE160" s="13" t="str">
        <f>IF(
  AND($A160&lt;&gt;"",$N160="○"),
  (
    """"&amp;shortcut設定!$F$7&amp;""""&amp;
    " """&amp;$AF160&amp;""""&amp;
    " """&amp;$C160&amp;""""&amp;
    IF($D160="-"," """""," """&amp;$D160&amp;"""")&amp;
    IF($E160="-"," """""," """&amp;$E160&amp;"""")
  ),
  ""
)</f>
        <v/>
      </c>
      <c r="AF160" s="9" t="str">
        <f>IF(
  AND($A160&lt;&gt;"",$N160="○"),
  shortcut設定!$F$6&amp;"\"&amp;A160&amp;"（"&amp;B160&amp;"）.lnk",
  ""
)</f>
        <v/>
      </c>
      <c r="AG160" s="13" t="str">
        <f t="shared" si="16"/>
        <v/>
      </c>
      <c r="AH160" s="13" t="str">
        <f t="shared" si="17"/>
        <v/>
      </c>
      <c r="AI160" s="13" t="str">
        <f>IF(
  AND($A160&lt;&gt;"",$Q160&lt;&gt;"-",$Q160&lt;&gt;""),
  (
    """"&amp;shortcut設定!$F$7&amp;""""&amp;
    " """&amp;$Q160&amp;".lnk"""&amp;
    " """&amp;$C160&amp;""""&amp;
    IF($D160="-"," """""," """&amp;$D160&amp;"""")&amp;
    IF($E160="-"," """""," """&amp;$E160&amp;"""")
  ),
  ""
)</f>
        <v/>
      </c>
      <c r="AJ160" s="95" t="s">
        <v>183</v>
      </c>
    </row>
    <row r="161" spans="1:36">
      <c r="A161" s="9" t="s">
        <v>714</v>
      </c>
      <c r="B161" s="9" t="s">
        <v>851</v>
      </c>
      <c r="C161" s="9" t="s">
        <v>114</v>
      </c>
      <c r="D161" s="15" t="s">
        <v>40</v>
      </c>
      <c r="E161" s="26" t="s">
        <v>40</v>
      </c>
      <c r="F161" s="15" t="s">
        <v>0</v>
      </c>
      <c r="G161" s="15" t="s">
        <v>0</v>
      </c>
      <c r="H161" s="9" t="s">
        <v>550</v>
      </c>
      <c r="I161" s="15" t="s">
        <v>66</v>
      </c>
      <c r="J161" s="15" t="s">
        <v>66</v>
      </c>
      <c r="K161" s="15" t="s">
        <v>66</v>
      </c>
      <c r="L161" s="97" t="s">
        <v>66</v>
      </c>
      <c r="M161" s="98" t="s">
        <v>578</v>
      </c>
      <c r="N161" s="15" t="s">
        <v>66</v>
      </c>
      <c r="O161" s="26" t="s">
        <v>1323</v>
      </c>
      <c r="P161" s="164" t="s">
        <v>1323</v>
      </c>
      <c r="Q161" s="26" t="s">
        <v>980</v>
      </c>
      <c r="R161" s="9" t="str">
        <f t="shared" si="14"/>
        <v/>
      </c>
      <c r="S161" s="9" t="str">
        <f t="shared" si="15"/>
        <v/>
      </c>
      <c r="T161" s="13" t="str">
        <f>IF(
  AND($A161&lt;&gt;"",$I161="○"),
  (
    "mkdir """&amp;V161&amp;""" &amp; "
  )&amp;(
    """"&amp;shortcut設定!$F$7&amp;""""&amp;
    " """&amp;V161&amp;"\"&amp;$A161&amp;"（"&amp;$B161&amp;"）.lnk"""&amp;
    " """&amp;$C161&amp;""""&amp;
    IF($D161="-"," """""," """&amp;$D161&amp;"""")&amp;
    IF($E161="-"," """""," """&amp;$E161&amp;"""")
  ),
  ""
)</f>
        <v/>
      </c>
      <c r="U161" s="9" t="str">
        <f ca="1">IFERROR(
  VLOOKUP(
    $H161,
    shortcut設定!$F:$J,
    MATCH(
      "ProgramsIndex",
      shortcut設定!$F$12:$J$12,
      0
    ),
    FALSE
  ),
  ""
)</f>
        <v>200</v>
      </c>
      <c r="V161" s="13" t="str">
        <f>IF(
  AND($A161&lt;&gt;"",$I161="○"),
  shortcut設定!$F$4&amp;"\"&amp;U161&amp;"_"&amp;H161,
  ""
)</f>
        <v/>
      </c>
      <c r="W161" s="13" t="str">
        <f>IF(
  AND($A161&lt;&gt;"",$J161&lt;&gt;"-",$J161&lt;&gt;""),
  (
    "mkdir """&amp;shortcut設定!$F$4&amp;"\"&amp;shortcut設定!$F$8&amp;""" &amp; "
  )&amp;(
    """"&amp;shortcut設定!$F$7&amp;""""&amp;
    " """&amp;$X161&amp;""""&amp;
    " """&amp;$C161&amp;""""&amp;
    IF($D161="-"," """""," """&amp;$D161&amp;"""")&amp;
    IF($E161="-"," """""," """&amp;$E161&amp;"""")
  ),
  ""
)</f>
        <v/>
      </c>
      <c r="X161" s="14" t="str">
        <f>IF(
  AND($A161&lt;&gt;"",$J161&lt;&gt;"-",$J161&lt;&gt;""),
  shortcut設定!$F$4&amp;"\"&amp;shortcut設定!$F$8&amp;"\"&amp;$J161&amp;"（"&amp;$B161&amp;"）.lnk",
  ""
)</f>
        <v/>
      </c>
      <c r="Y161" s="13" t="str">
        <f>IF(
  AND($A161&lt;&gt;"",$K161&lt;&gt;"-",$K161&lt;&gt;""),
  (
    "mkdir """&amp;shortcut設定!$F$4&amp;"\"&amp;shortcut設定!$F$9&amp;""" &amp; "
  )&amp;(
    """"&amp;shortcut設定!$F$7&amp;""""&amp;
    " """&amp;$Z161&amp;""""&amp;
    " """&amp;$C161&amp;""""&amp;
    IF($D161="-"," """""," """&amp;$D161&amp;"""")&amp;
    IF($E161="-"," """""," """&amp;$E161&amp;"""")&amp;
    IF($K161="-"," """""," """&amp;$K161&amp;"""")
  ),
  ""
)</f>
        <v/>
      </c>
      <c r="Z161" s="14" t="str">
        <f>IF(
  AND($A161&lt;&gt;"",$K161&lt;&gt;"-",$K161&lt;&gt;""),
  shortcut設定!$F$4&amp;"\"&amp;shortcut設定!$F$9&amp;"\"&amp;$A161&amp;"（"&amp;$B161&amp;"）.lnk",
  ""
)</f>
        <v/>
      </c>
      <c r="AA161" s="13" t="str">
        <f>IF(
  AND($A161&lt;&gt;"",$L161&lt;&gt;"-",$L161&lt;&gt;""),
  (
    """"&amp;shortcut設定!$F$7&amp;""""&amp;
    " """&amp;$AD161&amp;""""&amp;
    " """&amp;$C161&amp;""""&amp;
    IF($D161="-"," """""," """&amp;$D161&amp;"""")&amp;
    IF($E161="-"," """""," """&amp;$E161&amp;"""")
  ),
  ""
)</f>
        <v/>
      </c>
      <c r="AB161" s="9" t="str">
        <f ca="1">IFERROR(
  VLOOKUP(
    $H161,
    shortcut設定!$F:$J,
    MATCH(
      "ProgramsIndex",
      shortcut設定!$F$12:$J$12,
      0
    ),
    FALSE
  ),
  ""
)</f>
        <v>200</v>
      </c>
      <c r="AC161" s="20" t="str">
        <f t="shared" si="18"/>
        <v/>
      </c>
      <c r="AD161" s="13" t="str">
        <f>IF(
  AND($A161&lt;&gt;"",$L161="○"),
  shortcut設定!$F$5&amp;"\"&amp;AB161&amp;"_"&amp;A161&amp;"（"&amp;B161&amp;"）"&amp;AC161&amp;".lnk",
  ""
)</f>
        <v/>
      </c>
      <c r="AE161" s="13" t="str">
        <f>IF(
  AND($A161&lt;&gt;"",$N161="○"),
  (
    """"&amp;shortcut設定!$F$7&amp;""""&amp;
    " """&amp;$AF161&amp;""""&amp;
    " """&amp;$C161&amp;""""&amp;
    IF($D161="-"," """""," """&amp;$D161&amp;"""")&amp;
    IF($E161="-"," """""," """&amp;$E161&amp;"""")
  ),
  ""
)</f>
        <v/>
      </c>
      <c r="AF161" s="9" t="str">
        <f>IF(
  AND($A161&lt;&gt;"",$N161="○"),
  shortcut設定!$F$6&amp;"\"&amp;A161&amp;"（"&amp;B161&amp;"）.lnk",
  ""
)</f>
        <v/>
      </c>
      <c r="AG161" s="13" t="str">
        <f t="shared" si="16"/>
        <v/>
      </c>
      <c r="AH161" s="13" t="str">
        <f t="shared" si="17"/>
        <v/>
      </c>
      <c r="AI161" s="13" t="str">
        <f>IF(
  AND($A161&lt;&gt;"",$Q161&lt;&gt;"-",$Q161&lt;&gt;""),
  (
    """"&amp;shortcut設定!$F$7&amp;""""&amp;
    " """&amp;$Q161&amp;".lnk"""&amp;
    " """&amp;$C161&amp;""""&amp;
    IF($D161="-"," """""," """&amp;$D161&amp;"""")&amp;
    IF($E161="-"," """""," """&amp;$E161&amp;"""")
  ),
  ""
)</f>
        <v/>
      </c>
      <c r="AJ161" s="95" t="s">
        <v>183</v>
      </c>
    </row>
    <row r="162" spans="1:36">
      <c r="A162" s="9" t="s">
        <v>715</v>
      </c>
      <c r="B162" s="9" t="s">
        <v>852</v>
      </c>
      <c r="C162" s="9" t="s">
        <v>115</v>
      </c>
      <c r="D162" s="15" t="s">
        <v>40</v>
      </c>
      <c r="E162" s="26" t="s">
        <v>40</v>
      </c>
      <c r="F162" s="15" t="s">
        <v>0</v>
      </c>
      <c r="G162" s="15" t="s">
        <v>0</v>
      </c>
      <c r="H162" s="9" t="s">
        <v>550</v>
      </c>
      <c r="I162" s="15" t="s">
        <v>66</v>
      </c>
      <c r="J162" s="15" t="s">
        <v>66</v>
      </c>
      <c r="K162" s="15" t="s">
        <v>66</v>
      </c>
      <c r="L162" s="97" t="s">
        <v>66</v>
      </c>
      <c r="M162" s="98" t="s">
        <v>578</v>
      </c>
      <c r="N162" s="15" t="s">
        <v>66</v>
      </c>
      <c r="O162" s="26" t="s">
        <v>1323</v>
      </c>
      <c r="P162" s="164" t="s">
        <v>1323</v>
      </c>
      <c r="Q162" s="26" t="s">
        <v>980</v>
      </c>
      <c r="R162" s="9" t="str">
        <f t="shared" si="14"/>
        <v/>
      </c>
      <c r="S162" s="9" t="str">
        <f t="shared" si="15"/>
        <v/>
      </c>
      <c r="T162" s="13" t="str">
        <f>IF(
  AND($A162&lt;&gt;"",$I162="○"),
  (
    "mkdir """&amp;V162&amp;""" &amp; "
  )&amp;(
    """"&amp;shortcut設定!$F$7&amp;""""&amp;
    " """&amp;V162&amp;"\"&amp;$A162&amp;"（"&amp;$B162&amp;"）.lnk"""&amp;
    " """&amp;$C162&amp;""""&amp;
    IF($D162="-"," """""," """&amp;$D162&amp;"""")&amp;
    IF($E162="-"," """""," """&amp;$E162&amp;"""")
  ),
  ""
)</f>
        <v/>
      </c>
      <c r="U162" s="9" t="str">
        <f ca="1">IFERROR(
  VLOOKUP(
    $H162,
    shortcut設定!$F:$J,
    MATCH(
      "ProgramsIndex",
      shortcut設定!$F$12:$J$12,
      0
    ),
    FALSE
  ),
  ""
)</f>
        <v>200</v>
      </c>
      <c r="V162" s="13" t="str">
        <f>IF(
  AND($A162&lt;&gt;"",$I162="○"),
  shortcut設定!$F$4&amp;"\"&amp;U162&amp;"_"&amp;H162,
  ""
)</f>
        <v/>
      </c>
      <c r="W162" s="13" t="str">
        <f>IF(
  AND($A162&lt;&gt;"",$J162&lt;&gt;"-",$J162&lt;&gt;""),
  (
    "mkdir """&amp;shortcut設定!$F$4&amp;"\"&amp;shortcut設定!$F$8&amp;""" &amp; "
  )&amp;(
    """"&amp;shortcut設定!$F$7&amp;""""&amp;
    " """&amp;$X162&amp;""""&amp;
    " """&amp;$C162&amp;""""&amp;
    IF($D162="-"," """""," """&amp;$D162&amp;"""")&amp;
    IF($E162="-"," """""," """&amp;$E162&amp;"""")
  ),
  ""
)</f>
        <v/>
      </c>
      <c r="X162" s="14" t="str">
        <f>IF(
  AND($A162&lt;&gt;"",$J162&lt;&gt;"-",$J162&lt;&gt;""),
  shortcut設定!$F$4&amp;"\"&amp;shortcut設定!$F$8&amp;"\"&amp;$J162&amp;"（"&amp;$B162&amp;"）.lnk",
  ""
)</f>
        <v/>
      </c>
      <c r="Y162" s="13" t="str">
        <f>IF(
  AND($A162&lt;&gt;"",$K162&lt;&gt;"-",$K162&lt;&gt;""),
  (
    "mkdir """&amp;shortcut設定!$F$4&amp;"\"&amp;shortcut設定!$F$9&amp;""" &amp; "
  )&amp;(
    """"&amp;shortcut設定!$F$7&amp;""""&amp;
    " """&amp;$Z162&amp;""""&amp;
    " """&amp;$C162&amp;""""&amp;
    IF($D162="-"," """""," """&amp;$D162&amp;"""")&amp;
    IF($E162="-"," """""," """&amp;$E162&amp;"""")&amp;
    IF($K162="-"," """""," """&amp;$K162&amp;"""")
  ),
  ""
)</f>
        <v/>
      </c>
      <c r="Z162" s="14" t="str">
        <f>IF(
  AND($A162&lt;&gt;"",$K162&lt;&gt;"-",$K162&lt;&gt;""),
  shortcut設定!$F$4&amp;"\"&amp;shortcut設定!$F$9&amp;"\"&amp;$A162&amp;"（"&amp;$B162&amp;"）.lnk",
  ""
)</f>
        <v/>
      </c>
      <c r="AA162" s="13" t="str">
        <f>IF(
  AND($A162&lt;&gt;"",$L162&lt;&gt;"-",$L162&lt;&gt;""),
  (
    """"&amp;shortcut設定!$F$7&amp;""""&amp;
    " """&amp;$AD162&amp;""""&amp;
    " """&amp;$C162&amp;""""&amp;
    IF($D162="-"," """""," """&amp;$D162&amp;"""")&amp;
    IF($E162="-"," """""," """&amp;$E162&amp;"""")
  ),
  ""
)</f>
        <v/>
      </c>
      <c r="AB162" s="9" t="str">
        <f ca="1">IFERROR(
  VLOOKUP(
    $H162,
    shortcut設定!$F:$J,
    MATCH(
      "ProgramsIndex",
      shortcut設定!$F$12:$J$12,
      0
    ),
    FALSE
  ),
  ""
)</f>
        <v>200</v>
      </c>
      <c r="AC162" s="20" t="str">
        <f t="shared" si="18"/>
        <v/>
      </c>
      <c r="AD162" s="13" t="str">
        <f>IF(
  AND($A162&lt;&gt;"",$L162="○"),
  shortcut設定!$F$5&amp;"\"&amp;AB162&amp;"_"&amp;A162&amp;"（"&amp;B162&amp;"）"&amp;AC162&amp;".lnk",
  ""
)</f>
        <v/>
      </c>
      <c r="AE162" s="13" t="str">
        <f>IF(
  AND($A162&lt;&gt;"",$N162="○"),
  (
    """"&amp;shortcut設定!$F$7&amp;""""&amp;
    " """&amp;$AF162&amp;""""&amp;
    " """&amp;$C162&amp;""""&amp;
    IF($D162="-"," """""," """&amp;$D162&amp;"""")&amp;
    IF($E162="-"," """""," """&amp;$E162&amp;"""")
  ),
  ""
)</f>
        <v/>
      </c>
      <c r="AF162" s="9" t="str">
        <f>IF(
  AND($A162&lt;&gt;"",$N162="○"),
  shortcut設定!$F$6&amp;"\"&amp;A162&amp;"（"&amp;B162&amp;"）.lnk",
  ""
)</f>
        <v/>
      </c>
      <c r="AG162" s="13" t="str">
        <f t="shared" si="16"/>
        <v/>
      </c>
      <c r="AH162" s="13" t="str">
        <f t="shared" si="17"/>
        <v/>
      </c>
      <c r="AI162" s="13" t="str">
        <f>IF(
  AND($A162&lt;&gt;"",$Q162&lt;&gt;"-",$Q162&lt;&gt;""),
  (
    """"&amp;shortcut設定!$F$7&amp;""""&amp;
    " """&amp;$Q162&amp;".lnk"""&amp;
    " """&amp;$C162&amp;""""&amp;
    IF($D162="-"," """""," """&amp;$D162&amp;"""")&amp;
    IF($E162="-"," """""," """&amp;$E162&amp;"""")
  ),
  ""
)</f>
        <v/>
      </c>
      <c r="AJ162" s="95" t="s">
        <v>183</v>
      </c>
    </row>
    <row r="163" spans="1:36">
      <c r="A163" s="9" t="s">
        <v>716</v>
      </c>
      <c r="B163" s="9" t="s">
        <v>853</v>
      </c>
      <c r="C163" s="9" t="s">
        <v>117</v>
      </c>
      <c r="D163" s="15" t="s">
        <v>40</v>
      </c>
      <c r="E163" s="26" t="s">
        <v>40</v>
      </c>
      <c r="F163" s="15" t="s">
        <v>0</v>
      </c>
      <c r="G163" s="15" t="s">
        <v>0</v>
      </c>
      <c r="H163" s="9" t="s">
        <v>550</v>
      </c>
      <c r="I163" s="15" t="s">
        <v>66</v>
      </c>
      <c r="J163" s="15" t="s">
        <v>66</v>
      </c>
      <c r="K163" s="15" t="s">
        <v>66</v>
      </c>
      <c r="L163" s="97" t="s">
        <v>66</v>
      </c>
      <c r="M163" s="98" t="s">
        <v>578</v>
      </c>
      <c r="N163" s="15" t="s">
        <v>66</v>
      </c>
      <c r="O163" s="26" t="s">
        <v>1323</v>
      </c>
      <c r="P163" s="164" t="s">
        <v>1323</v>
      </c>
      <c r="Q163" s="26" t="s">
        <v>980</v>
      </c>
      <c r="R163" s="9" t="str">
        <f t="shared" si="14"/>
        <v/>
      </c>
      <c r="S163" s="9" t="str">
        <f t="shared" si="15"/>
        <v/>
      </c>
      <c r="T163" s="13" t="str">
        <f>IF(
  AND($A163&lt;&gt;"",$I163="○"),
  (
    "mkdir """&amp;V163&amp;""" &amp; "
  )&amp;(
    """"&amp;shortcut設定!$F$7&amp;""""&amp;
    " """&amp;V163&amp;"\"&amp;$A163&amp;"（"&amp;$B163&amp;"）.lnk"""&amp;
    " """&amp;$C163&amp;""""&amp;
    IF($D163="-"," """""," """&amp;$D163&amp;"""")&amp;
    IF($E163="-"," """""," """&amp;$E163&amp;"""")
  ),
  ""
)</f>
        <v/>
      </c>
      <c r="U163" s="9" t="str">
        <f ca="1">IFERROR(
  VLOOKUP(
    $H163,
    shortcut設定!$F:$J,
    MATCH(
      "ProgramsIndex",
      shortcut設定!$F$12:$J$12,
      0
    ),
    FALSE
  ),
  ""
)</f>
        <v>200</v>
      </c>
      <c r="V163" s="13" t="str">
        <f>IF(
  AND($A163&lt;&gt;"",$I163="○"),
  shortcut設定!$F$4&amp;"\"&amp;U163&amp;"_"&amp;H163,
  ""
)</f>
        <v/>
      </c>
      <c r="W163" s="13" t="str">
        <f>IF(
  AND($A163&lt;&gt;"",$J163&lt;&gt;"-",$J163&lt;&gt;""),
  (
    "mkdir """&amp;shortcut設定!$F$4&amp;"\"&amp;shortcut設定!$F$8&amp;""" &amp; "
  )&amp;(
    """"&amp;shortcut設定!$F$7&amp;""""&amp;
    " """&amp;$X163&amp;""""&amp;
    " """&amp;$C163&amp;""""&amp;
    IF($D163="-"," """""," """&amp;$D163&amp;"""")&amp;
    IF($E163="-"," """""," """&amp;$E163&amp;"""")
  ),
  ""
)</f>
        <v/>
      </c>
      <c r="X163" s="14" t="str">
        <f>IF(
  AND($A163&lt;&gt;"",$J163&lt;&gt;"-",$J163&lt;&gt;""),
  shortcut設定!$F$4&amp;"\"&amp;shortcut設定!$F$8&amp;"\"&amp;$J163&amp;"（"&amp;$B163&amp;"）.lnk",
  ""
)</f>
        <v/>
      </c>
      <c r="Y163" s="13" t="str">
        <f>IF(
  AND($A163&lt;&gt;"",$K163&lt;&gt;"-",$K163&lt;&gt;""),
  (
    "mkdir """&amp;shortcut設定!$F$4&amp;"\"&amp;shortcut設定!$F$9&amp;""" &amp; "
  )&amp;(
    """"&amp;shortcut設定!$F$7&amp;""""&amp;
    " """&amp;$Z163&amp;""""&amp;
    " """&amp;$C163&amp;""""&amp;
    IF($D163="-"," """""," """&amp;$D163&amp;"""")&amp;
    IF($E163="-"," """""," """&amp;$E163&amp;"""")&amp;
    IF($K163="-"," """""," """&amp;$K163&amp;"""")
  ),
  ""
)</f>
        <v/>
      </c>
      <c r="Z163" s="14" t="str">
        <f>IF(
  AND($A163&lt;&gt;"",$K163&lt;&gt;"-",$K163&lt;&gt;""),
  shortcut設定!$F$4&amp;"\"&amp;shortcut設定!$F$9&amp;"\"&amp;$A163&amp;"（"&amp;$B163&amp;"）.lnk",
  ""
)</f>
        <v/>
      </c>
      <c r="AA163" s="13" t="str">
        <f>IF(
  AND($A163&lt;&gt;"",$L163&lt;&gt;"-",$L163&lt;&gt;""),
  (
    """"&amp;shortcut設定!$F$7&amp;""""&amp;
    " """&amp;$AD163&amp;""""&amp;
    " """&amp;$C163&amp;""""&amp;
    IF($D163="-"," """""," """&amp;$D163&amp;"""")&amp;
    IF($E163="-"," """""," """&amp;$E163&amp;"""")
  ),
  ""
)</f>
        <v/>
      </c>
      <c r="AB163" s="9" t="str">
        <f ca="1">IFERROR(
  VLOOKUP(
    $H163,
    shortcut設定!$F:$J,
    MATCH(
      "ProgramsIndex",
      shortcut設定!$F$12:$J$12,
      0
    ),
    FALSE
  ),
  ""
)</f>
        <v>200</v>
      </c>
      <c r="AC163" s="20" t="str">
        <f t="shared" si="18"/>
        <v/>
      </c>
      <c r="AD163" s="13" t="str">
        <f>IF(
  AND($A163&lt;&gt;"",$L163="○"),
  shortcut設定!$F$5&amp;"\"&amp;AB163&amp;"_"&amp;A163&amp;"（"&amp;B163&amp;"）"&amp;AC163&amp;".lnk",
  ""
)</f>
        <v/>
      </c>
      <c r="AE163" s="13" t="str">
        <f>IF(
  AND($A163&lt;&gt;"",$N163="○"),
  (
    """"&amp;shortcut設定!$F$7&amp;""""&amp;
    " """&amp;$AF163&amp;""""&amp;
    " """&amp;$C163&amp;""""&amp;
    IF($D163="-"," """""," """&amp;$D163&amp;"""")&amp;
    IF($E163="-"," """""," """&amp;$E163&amp;"""")
  ),
  ""
)</f>
        <v/>
      </c>
      <c r="AF163" s="9" t="str">
        <f>IF(
  AND($A163&lt;&gt;"",$N163="○"),
  shortcut設定!$F$6&amp;"\"&amp;A163&amp;"（"&amp;B163&amp;"）.lnk",
  ""
)</f>
        <v/>
      </c>
      <c r="AG163" s="13" t="str">
        <f t="shared" si="16"/>
        <v/>
      </c>
      <c r="AH163" s="13" t="str">
        <f t="shared" si="17"/>
        <v/>
      </c>
      <c r="AI163" s="13" t="str">
        <f>IF(
  AND($A163&lt;&gt;"",$Q163&lt;&gt;"-",$Q163&lt;&gt;""),
  (
    """"&amp;shortcut設定!$F$7&amp;""""&amp;
    " """&amp;$Q163&amp;".lnk"""&amp;
    " """&amp;$C163&amp;""""&amp;
    IF($D163="-"," """""," """&amp;$D163&amp;"""")&amp;
    IF($E163="-"," """""," """&amp;$E163&amp;"""")
  ),
  ""
)</f>
        <v/>
      </c>
      <c r="AJ163" s="95" t="s">
        <v>183</v>
      </c>
    </row>
    <row r="164" spans="1:36">
      <c r="A164" s="9" t="s">
        <v>717</v>
      </c>
      <c r="B164" s="9" t="s">
        <v>854</v>
      </c>
      <c r="C164" s="9" t="s">
        <v>118</v>
      </c>
      <c r="D164" s="15" t="s">
        <v>40</v>
      </c>
      <c r="E164" s="26" t="s">
        <v>40</v>
      </c>
      <c r="F164" s="15" t="s">
        <v>0</v>
      </c>
      <c r="G164" s="15" t="s">
        <v>0</v>
      </c>
      <c r="H164" s="9" t="s">
        <v>550</v>
      </c>
      <c r="I164" s="15" t="s">
        <v>66</v>
      </c>
      <c r="J164" s="15" t="s">
        <v>66</v>
      </c>
      <c r="K164" s="15" t="s">
        <v>66</v>
      </c>
      <c r="L164" s="97" t="s">
        <v>877</v>
      </c>
      <c r="M164" s="98" t="s">
        <v>578</v>
      </c>
      <c r="N164" s="15" t="s">
        <v>66</v>
      </c>
      <c r="O164" s="26" t="s">
        <v>1323</v>
      </c>
      <c r="P164" s="164" t="s">
        <v>1323</v>
      </c>
      <c r="Q164" s="26" t="s">
        <v>980</v>
      </c>
      <c r="R164" s="9" t="str">
        <f t="shared" si="14"/>
        <v/>
      </c>
      <c r="S164" s="9" t="str">
        <f t="shared" si="15"/>
        <v/>
      </c>
      <c r="T164" s="13" t="str">
        <f>IF(
  AND($A164&lt;&gt;"",$I164="○"),
  (
    "mkdir """&amp;V164&amp;""" &amp; "
  )&amp;(
    """"&amp;shortcut設定!$F$7&amp;""""&amp;
    " """&amp;V164&amp;"\"&amp;$A164&amp;"（"&amp;$B164&amp;"）.lnk"""&amp;
    " """&amp;$C164&amp;""""&amp;
    IF($D164="-"," """""," """&amp;$D164&amp;"""")&amp;
    IF($E164="-"," """""," """&amp;$E164&amp;"""")
  ),
  ""
)</f>
        <v/>
      </c>
      <c r="U164" s="9" t="str">
        <f ca="1">IFERROR(
  VLOOKUP(
    $H164,
    shortcut設定!$F:$J,
    MATCH(
      "ProgramsIndex",
      shortcut設定!$F$12:$J$12,
      0
    ),
    FALSE
  ),
  ""
)</f>
        <v>200</v>
      </c>
      <c r="V164" s="13" t="str">
        <f>IF(
  AND($A164&lt;&gt;"",$I164="○"),
  shortcut設定!$F$4&amp;"\"&amp;U164&amp;"_"&amp;H164,
  ""
)</f>
        <v/>
      </c>
      <c r="W164" s="13" t="str">
        <f>IF(
  AND($A164&lt;&gt;"",$J164&lt;&gt;"-",$J164&lt;&gt;""),
  (
    "mkdir """&amp;shortcut設定!$F$4&amp;"\"&amp;shortcut設定!$F$8&amp;""" &amp; "
  )&amp;(
    """"&amp;shortcut設定!$F$7&amp;""""&amp;
    " """&amp;$X164&amp;""""&amp;
    " """&amp;$C164&amp;""""&amp;
    IF($D164="-"," """""," """&amp;$D164&amp;"""")&amp;
    IF($E164="-"," """""," """&amp;$E164&amp;"""")
  ),
  ""
)</f>
        <v/>
      </c>
      <c r="X164" s="14" t="str">
        <f>IF(
  AND($A164&lt;&gt;"",$J164&lt;&gt;"-",$J164&lt;&gt;""),
  shortcut設定!$F$4&amp;"\"&amp;shortcut設定!$F$8&amp;"\"&amp;$J164&amp;"（"&amp;$B164&amp;"）.lnk",
  ""
)</f>
        <v/>
      </c>
      <c r="Y164" s="13" t="str">
        <f>IF(
  AND($A164&lt;&gt;"",$K164&lt;&gt;"-",$K164&lt;&gt;""),
  (
    "mkdir """&amp;shortcut設定!$F$4&amp;"\"&amp;shortcut設定!$F$9&amp;""" &amp; "
  )&amp;(
    """"&amp;shortcut設定!$F$7&amp;""""&amp;
    " """&amp;$Z164&amp;""""&amp;
    " """&amp;$C164&amp;""""&amp;
    IF($D164="-"," """""," """&amp;$D164&amp;"""")&amp;
    IF($E164="-"," """""," """&amp;$E164&amp;"""")&amp;
    IF($K164="-"," """""," """&amp;$K164&amp;"""")
  ),
  ""
)</f>
        <v/>
      </c>
      <c r="Z164" s="14" t="str">
        <f>IF(
  AND($A164&lt;&gt;"",$K164&lt;&gt;"-",$K164&lt;&gt;""),
  shortcut設定!$F$4&amp;"\"&amp;shortcut設定!$F$9&amp;"\"&amp;$A164&amp;"（"&amp;$B164&amp;"）.lnk",
  ""
)</f>
        <v/>
      </c>
      <c r="AA164" s="13" t="str">
        <f ca="1">IF(
  AND($A164&lt;&gt;"",$L164&lt;&gt;"-",$L164&lt;&gt;""),
  (
    """"&amp;shortcut設定!$F$7&amp;""""&amp;
    " """&amp;$AD164&amp;""""&amp;
    " """&amp;$C164&amp;""""&amp;
    IF($D164="-"," """""," """&amp;$D164&amp;"""")&amp;
    IF($E164="-"," """""," """&amp;$E164&amp;"""")
  ),
  ""
)</f>
        <v>"C:\codes\vbs\command\CreateShortcutFile.vbs" "%USERPROFILE%\AppData\Roaming\Microsoft\Windows\SendTo\200_OutputFileInfo.vbs（ファイル情報出力）.lnk" "C:\codes\vbs\tools\win\file_info\OutputFileInfo.vbs" "" ""</v>
      </c>
      <c r="AB164" s="9" t="str">
        <f ca="1">IFERROR(
  VLOOKUP(
    $H164,
    shortcut設定!$F:$J,
    MATCH(
      "ProgramsIndex",
      shortcut設定!$F$12:$J$12,
      0
    ),
    FALSE
  ),
  ""
)</f>
        <v>200</v>
      </c>
      <c r="AC164" s="20" t="str">
        <f t="shared" si="18"/>
        <v/>
      </c>
      <c r="AD164" s="13" t="str">
        <f ca="1">IF(
  AND($A164&lt;&gt;"",$L164="○"),
  shortcut設定!$F$5&amp;"\"&amp;AB164&amp;"_"&amp;A164&amp;"（"&amp;B164&amp;"）"&amp;AC164&amp;".lnk",
  ""
)</f>
        <v>%USERPROFILE%\AppData\Roaming\Microsoft\Windows\SendTo\200_OutputFileInfo.vbs（ファイル情報出力）.lnk</v>
      </c>
      <c r="AE164" s="13" t="str">
        <f>IF(
  AND($A164&lt;&gt;"",$N164="○"),
  (
    """"&amp;shortcut設定!$F$7&amp;""""&amp;
    " """&amp;$AF164&amp;""""&amp;
    " """&amp;$C164&amp;""""&amp;
    IF($D164="-"," """""," """&amp;$D164&amp;"""")&amp;
    IF($E164="-"," """""," """&amp;$E164&amp;"""")
  ),
  ""
)</f>
        <v/>
      </c>
      <c r="AF164" s="9" t="str">
        <f>IF(
  AND($A164&lt;&gt;"",$N164="○"),
  shortcut設定!$F$6&amp;"\"&amp;A164&amp;"（"&amp;B164&amp;"）.lnk",
  ""
)</f>
        <v/>
      </c>
      <c r="AG164" s="13" t="str">
        <f t="shared" si="16"/>
        <v/>
      </c>
      <c r="AH164" s="13" t="str">
        <f t="shared" si="17"/>
        <v/>
      </c>
      <c r="AI164" s="13" t="str">
        <f>IF(
  AND($A164&lt;&gt;"",$Q164&lt;&gt;"-",$Q164&lt;&gt;""),
  (
    """"&amp;shortcut設定!$F$7&amp;""""&amp;
    " """&amp;$Q164&amp;".lnk"""&amp;
    " """&amp;$C164&amp;""""&amp;
    IF($D164="-"," """""," """&amp;$D164&amp;"""")&amp;
    IF($E164="-"," """""," """&amp;$E164&amp;"""")
  ),
  ""
)</f>
        <v/>
      </c>
      <c r="AJ164" s="95" t="s">
        <v>183</v>
      </c>
    </row>
    <row r="165" spans="1:36">
      <c r="A165" s="9" t="s">
        <v>718</v>
      </c>
      <c r="B165" s="9" t="s">
        <v>855</v>
      </c>
      <c r="C165" s="9" t="s">
        <v>119</v>
      </c>
      <c r="D165" s="15" t="s">
        <v>40</v>
      </c>
      <c r="E165" s="26" t="s">
        <v>40</v>
      </c>
      <c r="F165" s="15" t="s">
        <v>0</v>
      </c>
      <c r="G165" s="15" t="s">
        <v>0</v>
      </c>
      <c r="H165" s="9" t="s">
        <v>550</v>
      </c>
      <c r="I165" s="15" t="s">
        <v>66</v>
      </c>
      <c r="J165" s="15" t="s">
        <v>66</v>
      </c>
      <c r="K165" s="15" t="s">
        <v>66</v>
      </c>
      <c r="L165" s="97" t="s">
        <v>66</v>
      </c>
      <c r="M165" s="98" t="s">
        <v>578</v>
      </c>
      <c r="N165" s="15" t="s">
        <v>66</v>
      </c>
      <c r="O165" s="26" t="s">
        <v>1323</v>
      </c>
      <c r="P165" s="164" t="s">
        <v>1323</v>
      </c>
      <c r="Q165" s="26" t="s">
        <v>980</v>
      </c>
      <c r="R165" s="9" t="str">
        <f t="shared" si="14"/>
        <v/>
      </c>
      <c r="S165" s="9" t="str">
        <f t="shared" si="15"/>
        <v/>
      </c>
      <c r="T165" s="13" t="str">
        <f>IF(
  AND($A165&lt;&gt;"",$I165="○"),
  (
    "mkdir """&amp;V165&amp;""" &amp; "
  )&amp;(
    """"&amp;shortcut設定!$F$7&amp;""""&amp;
    " """&amp;V165&amp;"\"&amp;$A165&amp;"（"&amp;$B165&amp;"）.lnk"""&amp;
    " """&amp;$C165&amp;""""&amp;
    IF($D165="-"," """""," """&amp;$D165&amp;"""")&amp;
    IF($E165="-"," """""," """&amp;$E165&amp;"""")
  ),
  ""
)</f>
        <v/>
      </c>
      <c r="U165" s="9" t="str">
        <f ca="1">IFERROR(
  VLOOKUP(
    $H165,
    shortcut設定!$F:$J,
    MATCH(
      "ProgramsIndex",
      shortcut設定!$F$12:$J$12,
      0
    ),
    FALSE
  ),
  ""
)</f>
        <v>200</v>
      </c>
      <c r="V165" s="13" t="str">
        <f>IF(
  AND($A165&lt;&gt;"",$I165="○"),
  shortcut設定!$F$4&amp;"\"&amp;U165&amp;"_"&amp;H165,
  ""
)</f>
        <v/>
      </c>
      <c r="W165" s="13" t="str">
        <f>IF(
  AND($A165&lt;&gt;"",$J165&lt;&gt;"-",$J165&lt;&gt;""),
  (
    "mkdir """&amp;shortcut設定!$F$4&amp;"\"&amp;shortcut設定!$F$8&amp;""" &amp; "
  )&amp;(
    """"&amp;shortcut設定!$F$7&amp;""""&amp;
    " """&amp;$X165&amp;""""&amp;
    " """&amp;$C165&amp;""""&amp;
    IF($D165="-"," """""," """&amp;$D165&amp;"""")&amp;
    IF($E165="-"," """""," """&amp;$E165&amp;"""")
  ),
  ""
)</f>
        <v/>
      </c>
      <c r="X165" s="14" t="str">
        <f>IF(
  AND($A165&lt;&gt;"",$J165&lt;&gt;"-",$J165&lt;&gt;""),
  shortcut設定!$F$4&amp;"\"&amp;shortcut設定!$F$8&amp;"\"&amp;$J165&amp;"（"&amp;$B165&amp;"）.lnk",
  ""
)</f>
        <v/>
      </c>
      <c r="Y165" s="13" t="str">
        <f>IF(
  AND($A165&lt;&gt;"",$K165&lt;&gt;"-",$K165&lt;&gt;""),
  (
    "mkdir """&amp;shortcut設定!$F$4&amp;"\"&amp;shortcut設定!$F$9&amp;""" &amp; "
  )&amp;(
    """"&amp;shortcut設定!$F$7&amp;""""&amp;
    " """&amp;$Z165&amp;""""&amp;
    " """&amp;$C165&amp;""""&amp;
    IF($D165="-"," """""," """&amp;$D165&amp;"""")&amp;
    IF($E165="-"," """""," """&amp;$E165&amp;"""")&amp;
    IF($K165="-"," """""," """&amp;$K165&amp;"""")
  ),
  ""
)</f>
        <v/>
      </c>
      <c r="Z165" s="14" t="str">
        <f>IF(
  AND($A165&lt;&gt;"",$K165&lt;&gt;"-",$K165&lt;&gt;""),
  shortcut設定!$F$4&amp;"\"&amp;shortcut設定!$F$9&amp;"\"&amp;$A165&amp;"（"&amp;$B165&amp;"）.lnk",
  ""
)</f>
        <v/>
      </c>
      <c r="AA165" s="13" t="str">
        <f>IF(
  AND($A165&lt;&gt;"",$L165&lt;&gt;"-",$L165&lt;&gt;""),
  (
    """"&amp;shortcut設定!$F$7&amp;""""&amp;
    " """&amp;$AD165&amp;""""&amp;
    " """&amp;$C165&amp;""""&amp;
    IF($D165="-"," """""," """&amp;$D165&amp;"""")&amp;
    IF($E165="-"," """""," """&amp;$E165&amp;"""")
  ),
  ""
)</f>
        <v/>
      </c>
      <c r="AB165" s="9" t="str">
        <f ca="1">IFERROR(
  VLOOKUP(
    $H165,
    shortcut設定!$F:$J,
    MATCH(
      "ProgramsIndex",
      shortcut設定!$F$12:$J$12,
      0
    ),
    FALSE
  ),
  ""
)</f>
        <v>200</v>
      </c>
      <c r="AC165" s="20" t="str">
        <f t="shared" si="18"/>
        <v/>
      </c>
      <c r="AD165" s="13" t="str">
        <f>IF(
  AND($A165&lt;&gt;"",$L165="○"),
  shortcut設定!$F$5&amp;"\"&amp;AB165&amp;"_"&amp;A165&amp;"（"&amp;B165&amp;"）"&amp;AC165&amp;".lnk",
  ""
)</f>
        <v/>
      </c>
      <c r="AE165" s="13" t="str">
        <f>IF(
  AND($A165&lt;&gt;"",$N165="○"),
  (
    """"&amp;shortcut設定!$F$7&amp;""""&amp;
    " """&amp;$AF165&amp;""""&amp;
    " """&amp;$C165&amp;""""&amp;
    IF($D165="-"," """""," """&amp;$D165&amp;"""")&amp;
    IF($E165="-"," """""," """&amp;$E165&amp;"""")
  ),
  ""
)</f>
        <v/>
      </c>
      <c r="AF165" s="9" t="str">
        <f>IF(
  AND($A165&lt;&gt;"",$N165="○"),
  shortcut設定!$F$6&amp;"\"&amp;A165&amp;"（"&amp;B165&amp;"）.lnk",
  ""
)</f>
        <v/>
      </c>
      <c r="AG165" s="13" t="str">
        <f t="shared" si="16"/>
        <v/>
      </c>
      <c r="AH165" s="13" t="str">
        <f t="shared" si="17"/>
        <v/>
      </c>
      <c r="AI165" s="13" t="str">
        <f>IF(
  AND($A165&lt;&gt;"",$Q165&lt;&gt;"-",$Q165&lt;&gt;""),
  (
    """"&amp;shortcut設定!$F$7&amp;""""&amp;
    " """&amp;$Q165&amp;".lnk"""&amp;
    " """&amp;$C165&amp;""""&amp;
    IF($D165="-"," """""," """&amp;$D165&amp;"""")&amp;
    IF($E165="-"," """""," """&amp;$E165&amp;"""")
  ),
  ""
)</f>
        <v/>
      </c>
      <c r="AJ165" s="95" t="s">
        <v>183</v>
      </c>
    </row>
    <row r="166" spans="1:36">
      <c r="A166" s="9" t="s">
        <v>719</v>
      </c>
      <c r="B166" s="9" t="s">
        <v>856</v>
      </c>
      <c r="C166" s="9" t="s">
        <v>120</v>
      </c>
      <c r="D166" s="15" t="s">
        <v>40</v>
      </c>
      <c r="E166" s="26" t="s">
        <v>40</v>
      </c>
      <c r="F166" s="15" t="s">
        <v>0</v>
      </c>
      <c r="G166" s="15" t="s">
        <v>0</v>
      </c>
      <c r="H166" s="9" t="s">
        <v>550</v>
      </c>
      <c r="I166" s="15" t="s">
        <v>66</v>
      </c>
      <c r="J166" s="15" t="s">
        <v>66</v>
      </c>
      <c r="K166" s="15" t="s">
        <v>66</v>
      </c>
      <c r="L166" s="97" t="s">
        <v>66</v>
      </c>
      <c r="M166" s="98" t="s">
        <v>578</v>
      </c>
      <c r="N166" s="15" t="s">
        <v>66</v>
      </c>
      <c r="O166" s="26" t="s">
        <v>1323</v>
      </c>
      <c r="P166" s="164" t="s">
        <v>1323</v>
      </c>
      <c r="Q166" s="26" t="s">
        <v>980</v>
      </c>
      <c r="R166" s="9" t="str">
        <f t="shared" si="14"/>
        <v/>
      </c>
      <c r="S166" s="9" t="str">
        <f t="shared" si="15"/>
        <v/>
      </c>
      <c r="T166" s="13" t="str">
        <f>IF(
  AND($A166&lt;&gt;"",$I166="○"),
  (
    "mkdir """&amp;V166&amp;""" &amp; "
  )&amp;(
    """"&amp;shortcut設定!$F$7&amp;""""&amp;
    " """&amp;V166&amp;"\"&amp;$A166&amp;"（"&amp;$B166&amp;"）.lnk"""&amp;
    " """&amp;$C166&amp;""""&amp;
    IF($D166="-"," """""," """&amp;$D166&amp;"""")&amp;
    IF($E166="-"," """""," """&amp;$E166&amp;"""")
  ),
  ""
)</f>
        <v/>
      </c>
      <c r="U166" s="9" t="str">
        <f ca="1">IFERROR(
  VLOOKUP(
    $H166,
    shortcut設定!$F:$J,
    MATCH(
      "ProgramsIndex",
      shortcut設定!$F$12:$J$12,
      0
    ),
    FALSE
  ),
  ""
)</f>
        <v>200</v>
      </c>
      <c r="V166" s="13" t="str">
        <f>IF(
  AND($A166&lt;&gt;"",$I166="○"),
  shortcut設定!$F$4&amp;"\"&amp;U166&amp;"_"&amp;H166,
  ""
)</f>
        <v/>
      </c>
      <c r="W166" s="13" t="str">
        <f>IF(
  AND($A166&lt;&gt;"",$J166&lt;&gt;"-",$J166&lt;&gt;""),
  (
    "mkdir """&amp;shortcut設定!$F$4&amp;"\"&amp;shortcut設定!$F$8&amp;""" &amp; "
  )&amp;(
    """"&amp;shortcut設定!$F$7&amp;""""&amp;
    " """&amp;$X166&amp;""""&amp;
    " """&amp;$C166&amp;""""&amp;
    IF($D166="-"," """""," """&amp;$D166&amp;"""")&amp;
    IF($E166="-"," """""," """&amp;$E166&amp;"""")
  ),
  ""
)</f>
        <v/>
      </c>
      <c r="X166" s="14" t="str">
        <f>IF(
  AND($A166&lt;&gt;"",$J166&lt;&gt;"-",$J166&lt;&gt;""),
  shortcut設定!$F$4&amp;"\"&amp;shortcut設定!$F$8&amp;"\"&amp;$J166&amp;"（"&amp;$B166&amp;"）.lnk",
  ""
)</f>
        <v/>
      </c>
      <c r="Y166" s="13" t="str">
        <f>IF(
  AND($A166&lt;&gt;"",$K166&lt;&gt;"-",$K166&lt;&gt;""),
  (
    "mkdir """&amp;shortcut設定!$F$4&amp;"\"&amp;shortcut設定!$F$9&amp;""" &amp; "
  )&amp;(
    """"&amp;shortcut設定!$F$7&amp;""""&amp;
    " """&amp;$Z166&amp;""""&amp;
    " """&amp;$C166&amp;""""&amp;
    IF($D166="-"," """""," """&amp;$D166&amp;"""")&amp;
    IF($E166="-"," """""," """&amp;$E166&amp;"""")&amp;
    IF($K166="-"," """""," """&amp;$K166&amp;"""")
  ),
  ""
)</f>
        <v/>
      </c>
      <c r="Z166" s="14" t="str">
        <f>IF(
  AND($A166&lt;&gt;"",$K166&lt;&gt;"-",$K166&lt;&gt;""),
  shortcut設定!$F$4&amp;"\"&amp;shortcut設定!$F$9&amp;"\"&amp;$A166&amp;"（"&amp;$B166&amp;"）.lnk",
  ""
)</f>
        <v/>
      </c>
      <c r="AA166" s="13" t="str">
        <f>IF(
  AND($A166&lt;&gt;"",$L166&lt;&gt;"-",$L166&lt;&gt;""),
  (
    """"&amp;shortcut設定!$F$7&amp;""""&amp;
    " """&amp;$AD166&amp;""""&amp;
    " """&amp;$C166&amp;""""&amp;
    IF($D166="-"," """""," """&amp;$D166&amp;"""")&amp;
    IF($E166="-"," """""," """&amp;$E166&amp;"""")
  ),
  ""
)</f>
        <v/>
      </c>
      <c r="AB166" s="9" t="str">
        <f ca="1">IFERROR(
  VLOOKUP(
    $H166,
    shortcut設定!$F:$J,
    MATCH(
      "ProgramsIndex",
      shortcut設定!$F$12:$J$12,
      0
    ),
    FALSE
  ),
  ""
)</f>
        <v>200</v>
      </c>
      <c r="AC166" s="20" t="str">
        <f t="shared" si="18"/>
        <v/>
      </c>
      <c r="AD166" s="13" t="str">
        <f>IF(
  AND($A166&lt;&gt;"",$L166="○"),
  shortcut設定!$F$5&amp;"\"&amp;AB166&amp;"_"&amp;A166&amp;"（"&amp;B166&amp;"）"&amp;AC166&amp;".lnk",
  ""
)</f>
        <v/>
      </c>
      <c r="AE166" s="13" t="str">
        <f>IF(
  AND($A166&lt;&gt;"",$N166="○"),
  (
    """"&amp;shortcut設定!$F$7&amp;""""&amp;
    " """&amp;$AF166&amp;""""&amp;
    " """&amp;$C166&amp;""""&amp;
    IF($D166="-"," """""," """&amp;$D166&amp;"""")&amp;
    IF($E166="-"," """""," """&amp;$E166&amp;"""")
  ),
  ""
)</f>
        <v/>
      </c>
      <c r="AF166" s="9" t="str">
        <f>IF(
  AND($A166&lt;&gt;"",$N166="○"),
  shortcut設定!$F$6&amp;"\"&amp;A166&amp;"（"&amp;B166&amp;"）.lnk",
  ""
)</f>
        <v/>
      </c>
      <c r="AG166" s="13" t="str">
        <f t="shared" si="16"/>
        <v/>
      </c>
      <c r="AH166" s="13" t="str">
        <f t="shared" si="17"/>
        <v/>
      </c>
      <c r="AI166" s="13" t="str">
        <f>IF(
  AND($A166&lt;&gt;"",$Q166&lt;&gt;"-",$Q166&lt;&gt;""),
  (
    """"&amp;shortcut設定!$F$7&amp;""""&amp;
    " """&amp;$Q166&amp;".lnk"""&amp;
    " """&amp;$C166&amp;""""&amp;
    IF($D166="-"," """""," """&amp;$D166&amp;"""")&amp;
    IF($E166="-"," """""," """&amp;$E166&amp;"""")
  ),
  ""
)</f>
        <v/>
      </c>
      <c r="AJ166" s="95" t="s">
        <v>183</v>
      </c>
    </row>
    <row r="167" spans="1:36">
      <c r="A167" s="9" t="s">
        <v>720</v>
      </c>
      <c r="B167" s="9" t="s">
        <v>857</v>
      </c>
      <c r="C167" s="9" t="s">
        <v>121</v>
      </c>
      <c r="D167" s="15" t="s">
        <v>40</v>
      </c>
      <c r="E167" s="26" t="s">
        <v>40</v>
      </c>
      <c r="F167" s="15" t="s">
        <v>0</v>
      </c>
      <c r="G167" s="15" t="s">
        <v>0</v>
      </c>
      <c r="H167" s="9" t="s">
        <v>550</v>
      </c>
      <c r="I167" s="15" t="s">
        <v>66</v>
      </c>
      <c r="J167" s="15" t="s">
        <v>66</v>
      </c>
      <c r="K167" s="15" t="s">
        <v>66</v>
      </c>
      <c r="L167" s="97" t="s">
        <v>66</v>
      </c>
      <c r="M167" s="98" t="s">
        <v>578</v>
      </c>
      <c r="N167" s="15" t="s">
        <v>66</v>
      </c>
      <c r="O167" s="26" t="s">
        <v>1323</v>
      </c>
      <c r="P167" s="164" t="s">
        <v>1323</v>
      </c>
      <c r="Q167" s="26" t="s">
        <v>980</v>
      </c>
      <c r="R167" s="9" t="str">
        <f t="shared" si="14"/>
        <v/>
      </c>
      <c r="S167" s="9" t="str">
        <f t="shared" si="15"/>
        <v/>
      </c>
      <c r="T167" s="13" t="str">
        <f>IF(
  AND($A167&lt;&gt;"",$I167="○"),
  (
    "mkdir """&amp;V167&amp;""" &amp; "
  )&amp;(
    """"&amp;shortcut設定!$F$7&amp;""""&amp;
    " """&amp;V167&amp;"\"&amp;$A167&amp;"（"&amp;$B167&amp;"）.lnk"""&amp;
    " """&amp;$C167&amp;""""&amp;
    IF($D167="-"," """""," """&amp;$D167&amp;"""")&amp;
    IF($E167="-"," """""," """&amp;$E167&amp;"""")
  ),
  ""
)</f>
        <v/>
      </c>
      <c r="U167" s="9" t="str">
        <f ca="1">IFERROR(
  VLOOKUP(
    $H167,
    shortcut設定!$F:$J,
    MATCH(
      "ProgramsIndex",
      shortcut設定!$F$12:$J$12,
      0
    ),
    FALSE
  ),
  ""
)</f>
        <v>200</v>
      </c>
      <c r="V167" s="13" t="str">
        <f>IF(
  AND($A167&lt;&gt;"",$I167="○"),
  shortcut設定!$F$4&amp;"\"&amp;U167&amp;"_"&amp;H167,
  ""
)</f>
        <v/>
      </c>
      <c r="W167" s="13" t="str">
        <f>IF(
  AND($A167&lt;&gt;"",$J167&lt;&gt;"-",$J167&lt;&gt;""),
  (
    "mkdir """&amp;shortcut設定!$F$4&amp;"\"&amp;shortcut設定!$F$8&amp;""" &amp; "
  )&amp;(
    """"&amp;shortcut設定!$F$7&amp;""""&amp;
    " """&amp;$X167&amp;""""&amp;
    " """&amp;$C167&amp;""""&amp;
    IF($D167="-"," """""," """&amp;$D167&amp;"""")&amp;
    IF($E167="-"," """""," """&amp;$E167&amp;"""")
  ),
  ""
)</f>
        <v/>
      </c>
      <c r="X167" s="14" t="str">
        <f>IF(
  AND($A167&lt;&gt;"",$J167&lt;&gt;"-",$J167&lt;&gt;""),
  shortcut設定!$F$4&amp;"\"&amp;shortcut設定!$F$8&amp;"\"&amp;$J167&amp;"（"&amp;$B167&amp;"）.lnk",
  ""
)</f>
        <v/>
      </c>
      <c r="Y167" s="13" t="str">
        <f>IF(
  AND($A167&lt;&gt;"",$K167&lt;&gt;"-",$K167&lt;&gt;""),
  (
    "mkdir """&amp;shortcut設定!$F$4&amp;"\"&amp;shortcut設定!$F$9&amp;""" &amp; "
  )&amp;(
    """"&amp;shortcut設定!$F$7&amp;""""&amp;
    " """&amp;$Z167&amp;""""&amp;
    " """&amp;$C167&amp;""""&amp;
    IF($D167="-"," """""," """&amp;$D167&amp;"""")&amp;
    IF($E167="-"," """""," """&amp;$E167&amp;"""")&amp;
    IF($K167="-"," """""," """&amp;$K167&amp;"""")
  ),
  ""
)</f>
        <v/>
      </c>
      <c r="Z167" s="14" t="str">
        <f>IF(
  AND($A167&lt;&gt;"",$K167&lt;&gt;"-",$K167&lt;&gt;""),
  shortcut設定!$F$4&amp;"\"&amp;shortcut設定!$F$9&amp;"\"&amp;$A167&amp;"（"&amp;$B167&amp;"）.lnk",
  ""
)</f>
        <v/>
      </c>
      <c r="AA167" s="13" t="str">
        <f>IF(
  AND($A167&lt;&gt;"",$L167&lt;&gt;"-",$L167&lt;&gt;""),
  (
    """"&amp;shortcut設定!$F$7&amp;""""&amp;
    " """&amp;$AD167&amp;""""&amp;
    " """&amp;$C167&amp;""""&amp;
    IF($D167="-"," """""," """&amp;$D167&amp;"""")&amp;
    IF($E167="-"," """""," """&amp;$E167&amp;"""")
  ),
  ""
)</f>
        <v/>
      </c>
      <c r="AB167" s="9" t="str">
        <f ca="1">IFERROR(
  VLOOKUP(
    $H167,
    shortcut設定!$F:$J,
    MATCH(
      "ProgramsIndex",
      shortcut設定!$F$12:$J$12,
      0
    ),
    FALSE
  ),
  ""
)</f>
        <v>200</v>
      </c>
      <c r="AC167" s="20" t="str">
        <f t="shared" si="18"/>
        <v/>
      </c>
      <c r="AD167" s="13" t="str">
        <f>IF(
  AND($A167&lt;&gt;"",$L167="○"),
  shortcut設定!$F$5&amp;"\"&amp;AB167&amp;"_"&amp;A167&amp;"（"&amp;B167&amp;"）"&amp;AC167&amp;".lnk",
  ""
)</f>
        <v/>
      </c>
      <c r="AE167" s="13" t="str">
        <f>IF(
  AND($A167&lt;&gt;"",$N167="○"),
  (
    """"&amp;shortcut設定!$F$7&amp;""""&amp;
    " """&amp;$AF167&amp;""""&amp;
    " """&amp;$C167&amp;""""&amp;
    IF($D167="-"," """""," """&amp;$D167&amp;"""")&amp;
    IF($E167="-"," """""," """&amp;$E167&amp;"""")
  ),
  ""
)</f>
        <v/>
      </c>
      <c r="AF167" s="9" t="str">
        <f>IF(
  AND($A167&lt;&gt;"",$N167="○"),
  shortcut設定!$F$6&amp;"\"&amp;A167&amp;"（"&amp;B167&amp;"）.lnk",
  ""
)</f>
        <v/>
      </c>
      <c r="AG167" s="13" t="str">
        <f t="shared" si="16"/>
        <v/>
      </c>
      <c r="AH167" s="13" t="str">
        <f t="shared" si="17"/>
        <v/>
      </c>
      <c r="AI167" s="13" t="str">
        <f>IF(
  AND($A167&lt;&gt;"",$Q167&lt;&gt;"-",$Q167&lt;&gt;""),
  (
    """"&amp;shortcut設定!$F$7&amp;""""&amp;
    " """&amp;$Q167&amp;".lnk"""&amp;
    " """&amp;$C167&amp;""""&amp;
    IF($D167="-"," """""," """&amp;$D167&amp;"""")&amp;
    IF($E167="-"," """""," """&amp;$E167&amp;"""")
  ),
  ""
)</f>
        <v/>
      </c>
      <c r="AJ167" s="95" t="s">
        <v>183</v>
      </c>
    </row>
    <row r="168" spans="1:36">
      <c r="A168" s="9" t="s">
        <v>721</v>
      </c>
      <c r="B168" s="9" t="s">
        <v>858</v>
      </c>
      <c r="C168" s="9" t="s">
        <v>122</v>
      </c>
      <c r="D168" s="15" t="s">
        <v>40</v>
      </c>
      <c r="E168" s="26" t="s">
        <v>40</v>
      </c>
      <c r="F168" s="15" t="s">
        <v>0</v>
      </c>
      <c r="G168" s="15" t="s">
        <v>28</v>
      </c>
      <c r="H168" s="9" t="s">
        <v>550</v>
      </c>
      <c r="I168" s="15" t="s">
        <v>66</v>
      </c>
      <c r="J168" s="15" t="s">
        <v>66</v>
      </c>
      <c r="K168" s="15" t="s">
        <v>66</v>
      </c>
      <c r="L168" s="97" t="s">
        <v>66</v>
      </c>
      <c r="M168" s="98" t="s">
        <v>578</v>
      </c>
      <c r="N168" s="15" t="s">
        <v>66</v>
      </c>
      <c r="O168" s="26" t="s">
        <v>1323</v>
      </c>
      <c r="P168" s="164" t="s">
        <v>1323</v>
      </c>
      <c r="Q168" s="26" t="s">
        <v>980</v>
      </c>
      <c r="R168" s="9" t="str">
        <f t="shared" si="14"/>
        <v/>
      </c>
      <c r="S168" s="9" t="str">
        <f t="shared" si="15"/>
        <v/>
      </c>
      <c r="T168" s="13" t="str">
        <f>IF(
  AND($A168&lt;&gt;"",$I168="○"),
  (
    "mkdir """&amp;V168&amp;""" &amp; "
  )&amp;(
    """"&amp;shortcut設定!$F$7&amp;""""&amp;
    " """&amp;V168&amp;"\"&amp;$A168&amp;"（"&amp;$B168&amp;"）.lnk"""&amp;
    " """&amp;$C168&amp;""""&amp;
    IF($D168="-"," """""," """&amp;$D168&amp;"""")&amp;
    IF($E168="-"," """""," """&amp;$E168&amp;"""")
  ),
  ""
)</f>
        <v/>
      </c>
      <c r="U168" s="9" t="str">
        <f ca="1">IFERROR(
  VLOOKUP(
    $H168,
    shortcut設定!$F:$J,
    MATCH(
      "ProgramsIndex",
      shortcut設定!$F$12:$J$12,
      0
    ),
    FALSE
  ),
  ""
)</f>
        <v>200</v>
      </c>
      <c r="V168" s="13" t="str">
        <f>IF(
  AND($A168&lt;&gt;"",$I168="○"),
  shortcut設定!$F$4&amp;"\"&amp;U168&amp;"_"&amp;H168,
  ""
)</f>
        <v/>
      </c>
      <c r="W168" s="13" t="str">
        <f>IF(
  AND($A168&lt;&gt;"",$J168&lt;&gt;"-",$J168&lt;&gt;""),
  (
    "mkdir """&amp;shortcut設定!$F$4&amp;"\"&amp;shortcut設定!$F$8&amp;""" &amp; "
  )&amp;(
    """"&amp;shortcut設定!$F$7&amp;""""&amp;
    " """&amp;$X168&amp;""""&amp;
    " """&amp;$C168&amp;""""&amp;
    IF($D168="-"," """""," """&amp;$D168&amp;"""")&amp;
    IF($E168="-"," """""," """&amp;$E168&amp;"""")
  ),
  ""
)</f>
        <v/>
      </c>
      <c r="X168" s="14" t="str">
        <f>IF(
  AND($A168&lt;&gt;"",$J168&lt;&gt;"-",$J168&lt;&gt;""),
  shortcut設定!$F$4&amp;"\"&amp;shortcut設定!$F$8&amp;"\"&amp;$J168&amp;"（"&amp;$B168&amp;"）.lnk",
  ""
)</f>
        <v/>
      </c>
      <c r="Y168" s="13" t="str">
        <f>IF(
  AND($A168&lt;&gt;"",$K168&lt;&gt;"-",$K168&lt;&gt;""),
  (
    "mkdir """&amp;shortcut設定!$F$4&amp;"\"&amp;shortcut設定!$F$9&amp;""" &amp; "
  )&amp;(
    """"&amp;shortcut設定!$F$7&amp;""""&amp;
    " """&amp;$Z168&amp;""""&amp;
    " """&amp;$C168&amp;""""&amp;
    IF($D168="-"," """""," """&amp;$D168&amp;"""")&amp;
    IF($E168="-"," """""," """&amp;$E168&amp;"""")&amp;
    IF($K168="-"," """""," """&amp;$K168&amp;"""")
  ),
  ""
)</f>
        <v/>
      </c>
      <c r="Z168" s="14" t="str">
        <f>IF(
  AND($A168&lt;&gt;"",$K168&lt;&gt;"-",$K168&lt;&gt;""),
  shortcut設定!$F$4&amp;"\"&amp;shortcut設定!$F$9&amp;"\"&amp;$A168&amp;"（"&amp;$B168&amp;"）.lnk",
  ""
)</f>
        <v/>
      </c>
      <c r="AA168" s="13" t="str">
        <f>IF(
  AND($A168&lt;&gt;"",$L168&lt;&gt;"-",$L168&lt;&gt;""),
  (
    """"&amp;shortcut設定!$F$7&amp;""""&amp;
    " """&amp;$AD168&amp;""""&amp;
    " """&amp;$C168&amp;""""&amp;
    IF($D168="-"," """""," """&amp;$D168&amp;"""")&amp;
    IF($E168="-"," """""," """&amp;$E168&amp;"""")
  ),
  ""
)</f>
        <v/>
      </c>
      <c r="AB168" s="9" t="str">
        <f ca="1">IFERROR(
  VLOOKUP(
    $H168,
    shortcut設定!$F:$J,
    MATCH(
      "ProgramsIndex",
      shortcut設定!$F$12:$J$12,
      0
    ),
    FALSE
  ),
  ""
)</f>
        <v>200</v>
      </c>
      <c r="AC168" s="20" t="str">
        <f t="shared" si="18"/>
        <v/>
      </c>
      <c r="AD168" s="13" t="str">
        <f>IF(
  AND($A168&lt;&gt;"",$L168="○"),
  shortcut設定!$F$5&amp;"\"&amp;AB168&amp;"_"&amp;A168&amp;"（"&amp;B168&amp;"）"&amp;AC168&amp;".lnk",
  ""
)</f>
        <v/>
      </c>
      <c r="AE168" s="13" t="str">
        <f>IF(
  AND($A168&lt;&gt;"",$N168="○"),
  (
    """"&amp;shortcut設定!$F$7&amp;""""&amp;
    " """&amp;$AF168&amp;""""&amp;
    " """&amp;$C168&amp;""""&amp;
    IF($D168="-"," """""," """&amp;$D168&amp;"""")&amp;
    IF($E168="-"," """""," """&amp;$E168&amp;"""")
  ),
  ""
)</f>
        <v/>
      </c>
      <c r="AF168" s="9" t="str">
        <f>IF(
  AND($A168&lt;&gt;"",$N168="○"),
  shortcut設定!$F$6&amp;"\"&amp;A168&amp;"（"&amp;B168&amp;"）.lnk",
  ""
)</f>
        <v/>
      </c>
      <c r="AG168" s="13" t="str">
        <f t="shared" si="16"/>
        <v/>
      </c>
      <c r="AH168" s="13" t="str">
        <f t="shared" si="17"/>
        <v/>
      </c>
      <c r="AI168" s="13" t="str">
        <f>IF(
  AND($A168&lt;&gt;"",$Q168&lt;&gt;"-",$Q168&lt;&gt;""),
  (
    """"&amp;shortcut設定!$F$7&amp;""""&amp;
    " """&amp;$Q168&amp;".lnk"""&amp;
    " """&amp;$C168&amp;""""&amp;
    IF($D168="-"," """""," """&amp;$D168&amp;"""")&amp;
    IF($E168="-"," """""," """&amp;$E168&amp;"""")
  ),
  ""
)</f>
        <v/>
      </c>
      <c r="AJ168" s="95" t="s">
        <v>183</v>
      </c>
    </row>
    <row r="169" spans="1:36">
      <c r="A169" s="9" t="s">
        <v>722</v>
      </c>
      <c r="B169" s="9" t="s">
        <v>859</v>
      </c>
      <c r="C169" s="9" t="s">
        <v>123</v>
      </c>
      <c r="D169" s="15" t="s">
        <v>40</v>
      </c>
      <c r="E169" s="26" t="s">
        <v>40</v>
      </c>
      <c r="F169" s="15" t="s">
        <v>0</v>
      </c>
      <c r="G169" s="15" t="s">
        <v>0</v>
      </c>
      <c r="H169" s="9" t="s">
        <v>550</v>
      </c>
      <c r="I169" s="15" t="s">
        <v>66</v>
      </c>
      <c r="J169" s="15" t="s">
        <v>66</v>
      </c>
      <c r="K169" s="15" t="s">
        <v>66</v>
      </c>
      <c r="L169" s="97" t="s">
        <v>877</v>
      </c>
      <c r="M169" s="98" t="s">
        <v>579</v>
      </c>
      <c r="N169" s="15" t="s">
        <v>66</v>
      </c>
      <c r="O169" s="26" t="s">
        <v>1323</v>
      </c>
      <c r="P169" s="164" t="s">
        <v>1323</v>
      </c>
      <c r="Q169" s="26" t="s">
        <v>980</v>
      </c>
      <c r="R169" s="9" t="str">
        <f t="shared" si="14"/>
        <v/>
      </c>
      <c r="S169" s="9" t="str">
        <f t="shared" si="15"/>
        <v/>
      </c>
      <c r="T169" s="13" t="str">
        <f>IF(
  AND($A169&lt;&gt;"",$I169="○"),
  (
    "mkdir """&amp;V169&amp;""" &amp; "
  )&amp;(
    """"&amp;shortcut設定!$F$7&amp;""""&amp;
    " """&amp;V169&amp;"\"&amp;$A169&amp;"（"&amp;$B169&amp;"）.lnk"""&amp;
    " """&amp;$C169&amp;""""&amp;
    IF($D169="-"," """""," """&amp;$D169&amp;"""")&amp;
    IF($E169="-"," """""," """&amp;$E169&amp;"""")
  ),
  ""
)</f>
        <v/>
      </c>
      <c r="U169" s="9" t="str">
        <f ca="1">IFERROR(
  VLOOKUP(
    $H169,
    shortcut設定!$F:$J,
    MATCH(
      "ProgramsIndex",
      shortcut設定!$F$12:$J$12,
      0
    ),
    FALSE
  ),
  ""
)</f>
        <v>200</v>
      </c>
      <c r="V169" s="13" t="str">
        <f>IF(
  AND($A169&lt;&gt;"",$I169="○"),
  shortcut設定!$F$4&amp;"\"&amp;U169&amp;"_"&amp;H169,
  ""
)</f>
        <v/>
      </c>
      <c r="W169" s="13" t="str">
        <f>IF(
  AND($A169&lt;&gt;"",$J169&lt;&gt;"-",$J169&lt;&gt;""),
  (
    "mkdir """&amp;shortcut設定!$F$4&amp;"\"&amp;shortcut設定!$F$8&amp;""" &amp; "
  )&amp;(
    """"&amp;shortcut設定!$F$7&amp;""""&amp;
    " """&amp;$X169&amp;""""&amp;
    " """&amp;$C169&amp;""""&amp;
    IF($D169="-"," """""," """&amp;$D169&amp;"""")&amp;
    IF($E169="-"," """""," """&amp;$E169&amp;"""")
  ),
  ""
)</f>
        <v/>
      </c>
      <c r="X169" s="14" t="str">
        <f>IF(
  AND($A169&lt;&gt;"",$J169&lt;&gt;"-",$J169&lt;&gt;""),
  shortcut設定!$F$4&amp;"\"&amp;shortcut設定!$F$8&amp;"\"&amp;$J169&amp;"（"&amp;$B169&amp;"）.lnk",
  ""
)</f>
        <v/>
      </c>
      <c r="Y169" s="13" t="str">
        <f>IF(
  AND($A169&lt;&gt;"",$K169&lt;&gt;"-",$K169&lt;&gt;""),
  (
    "mkdir """&amp;shortcut設定!$F$4&amp;"\"&amp;shortcut設定!$F$9&amp;""" &amp; "
  )&amp;(
    """"&amp;shortcut設定!$F$7&amp;""""&amp;
    " """&amp;$Z169&amp;""""&amp;
    " """&amp;$C169&amp;""""&amp;
    IF($D169="-"," """""," """&amp;$D169&amp;"""")&amp;
    IF($E169="-"," """""," """&amp;$E169&amp;"""")&amp;
    IF($K169="-"," """""," """&amp;$K169&amp;"""")
  ),
  ""
)</f>
        <v/>
      </c>
      <c r="Z169" s="14" t="str">
        <f>IF(
  AND($A169&lt;&gt;"",$K169&lt;&gt;"-",$K169&lt;&gt;""),
  shortcut設定!$F$4&amp;"\"&amp;shortcut設定!$F$9&amp;"\"&amp;$A169&amp;"（"&amp;$B169&amp;"）.lnk",
  ""
)</f>
        <v/>
      </c>
      <c r="AA169" s="13" t="str">
        <f ca="1">IF(
  AND($A169&lt;&gt;"",$L169&lt;&gt;"-",$L169&lt;&gt;""),
  (
    """"&amp;shortcut設定!$F$7&amp;""""&amp;
    " """&amp;$AD169&amp;""""&amp;
    " """&amp;$C169&amp;""""&amp;
    IF($D169="-"," """""," """&amp;$D169&amp;"""")&amp;
    IF($E169="-"," """""," """&amp;$E169&amp;"""")
  ),
  ""
)</f>
        <v>"C:\codes\vbs\command\CreateShortcutFile.vbs" "%USERPROFILE%\AppData\Roaming\Microsoft\Windows\SendTo\200_CompareWithWinmerge.vbs（ファイル比較＠Winmerge） (&amp;D).lnk" "C:\codes\vbs\tools\wimmerge\CompareWithWinmerge.vbs" "" ""</v>
      </c>
      <c r="AB169" s="9" t="str">
        <f ca="1">IFERROR(
  VLOOKUP(
    $H169,
    shortcut設定!$F:$J,
    MATCH(
      "ProgramsIndex",
      shortcut設定!$F$12:$J$12,
      0
    ),
    FALSE
  ),
  ""
)</f>
        <v>200</v>
      </c>
      <c r="AC169" s="20" t="str">
        <f>IF(AND($M169&lt;&gt;"",$M169&lt;&gt;"-")," (&amp;"&amp;$M169&amp;")","")</f>
        <v xml:space="preserve"> (&amp;D)</v>
      </c>
      <c r="AD169" s="13" t="str">
        <f ca="1">IF(
  AND($A169&lt;&gt;"",$L169="○"),
  shortcut設定!$F$5&amp;"\"&amp;AB169&amp;"_"&amp;A169&amp;"（"&amp;B169&amp;"）"&amp;AC169&amp;".lnk",
  ""
)</f>
        <v>%USERPROFILE%\AppData\Roaming\Microsoft\Windows\SendTo\200_CompareWithWinmerge.vbs（ファイル比較＠Winmerge） (&amp;D).lnk</v>
      </c>
      <c r="AE169" s="13" t="str">
        <f>IF(
  AND($A169&lt;&gt;"",$N169="○"),
  (
    """"&amp;shortcut設定!$F$7&amp;""""&amp;
    " """&amp;$AF169&amp;""""&amp;
    " """&amp;$C169&amp;""""&amp;
    IF($D169="-"," """""," """&amp;$D169&amp;"""")&amp;
    IF($E169="-"," """""," """&amp;$E169&amp;"""")
  ),
  ""
)</f>
        <v/>
      </c>
      <c r="AF169" s="9" t="str">
        <f>IF(
  AND($A169&lt;&gt;"",$N169="○"),
  shortcut設定!$F$6&amp;"\"&amp;A169&amp;"（"&amp;B169&amp;"）.lnk",
  ""
)</f>
        <v/>
      </c>
      <c r="AG169" s="13" t="str">
        <f t="shared" si="16"/>
        <v/>
      </c>
      <c r="AH169" s="13" t="str">
        <f t="shared" si="17"/>
        <v/>
      </c>
      <c r="AI169" s="13" t="str">
        <f>IF(
  AND($A169&lt;&gt;"",$Q169&lt;&gt;"-",$Q169&lt;&gt;""),
  (
    """"&amp;shortcut設定!$F$7&amp;""""&amp;
    " """&amp;$Q169&amp;".lnk"""&amp;
    " """&amp;$C169&amp;""""&amp;
    IF($D169="-"," """""," """&amp;$D169&amp;"""")&amp;
    IF($E169="-"," """""," """&amp;$E169&amp;"""")
  ),
  ""
)</f>
        <v/>
      </c>
      <c r="AJ169" s="95" t="s">
        <v>183</v>
      </c>
    </row>
    <row r="170" spans="1:36">
      <c r="A170" s="9" t="s">
        <v>723</v>
      </c>
      <c r="B170" s="9" t="s">
        <v>860</v>
      </c>
      <c r="C170" s="9" t="s">
        <v>124</v>
      </c>
      <c r="D170" s="15" t="s">
        <v>40</v>
      </c>
      <c r="E170" s="26" t="s">
        <v>40</v>
      </c>
      <c r="F170" s="15" t="s">
        <v>0</v>
      </c>
      <c r="G170" s="15" t="s">
        <v>0</v>
      </c>
      <c r="H170" s="9" t="s">
        <v>550</v>
      </c>
      <c r="I170" s="15" t="s">
        <v>66</v>
      </c>
      <c r="J170" s="15" t="s">
        <v>66</v>
      </c>
      <c r="K170" s="15" t="s">
        <v>66</v>
      </c>
      <c r="L170" s="97" t="s">
        <v>877</v>
      </c>
      <c r="M170" s="98" t="s">
        <v>578</v>
      </c>
      <c r="N170" s="15" t="s">
        <v>66</v>
      </c>
      <c r="O170" s="26" t="s">
        <v>1323</v>
      </c>
      <c r="P170" s="164" t="s">
        <v>1323</v>
      </c>
      <c r="Q170" s="26" t="s">
        <v>980</v>
      </c>
      <c r="R170" s="9" t="str">
        <f t="shared" si="14"/>
        <v/>
      </c>
      <c r="S170" s="9" t="str">
        <f t="shared" si="15"/>
        <v/>
      </c>
      <c r="T170" s="13" t="str">
        <f>IF(
  AND($A170&lt;&gt;"",$I170="○"),
  (
    "mkdir """&amp;V170&amp;""" &amp; "
  )&amp;(
    """"&amp;shortcut設定!$F$7&amp;""""&amp;
    " """&amp;V170&amp;"\"&amp;$A170&amp;"（"&amp;$B170&amp;"）.lnk"""&amp;
    " """&amp;$C170&amp;""""&amp;
    IF($D170="-"," """""," """&amp;$D170&amp;"""")&amp;
    IF($E170="-"," """""," """&amp;$E170&amp;"""")
  ),
  ""
)</f>
        <v/>
      </c>
      <c r="U170" s="9" t="str">
        <f ca="1">IFERROR(
  VLOOKUP(
    $H170,
    shortcut設定!$F:$J,
    MATCH(
      "ProgramsIndex",
      shortcut設定!$F$12:$J$12,
      0
    ),
    FALSE
  ),
  ""
)</f>
        <v>200</v>
      </c>
      <c r="V170" s="13" t="str">
        <f>IF(
  AND($A170&lt;&gt;"",$I170="○"),
  shortcut設定!$F$4&amp;"\"&amp;U170&amp;"_"&amp;H170,
  ""
)</f>
        <v/>
      </c>
      <c r="W170" s="13" t="str">
        <f>IF(
  AND($A170&lt;&gt;"",$J170&lt;&gt;"-",$J170&lt;&gt;""),
  (
    "mkdir """&amp;shortcut設定!$F$4&amp;"\"&amp;shortcut設定!$F$8&amp;""" &amp; "
  )&amp;(
    """"&amp;shortcut設定!$F$7&amp;""""&amp;
    " """&amp;$X170&amp;""""&amp;
    " """&amp;$C170&amp;""""&amp;
    IF($D170="-"," """""," """&amp;$D170&amp;"""")&amp;
    IF($E170="-"," """""," """&amp;$E170&amp;"""")
  ),
  ""
)</f>
        <v/>
      </c>
      <c r="X170" s="14" t="str">
        <f>IF(
  AND($A170&lt;&gt;"",$J170&lt;&gt;"-",$J170&lt;&gt;""),
  shortcut設定!$F$4&amp;"\"&amp;shortcut設定!$F$8&amp;"\"&amp;$J170&amp;"（"&amp;$B170&amp;"）.lnk",
  ""
)</f>
        <v/>
      </c>
      <c r="Y170" s="13" t="str">
        <f>IF(
  AND($A170&lt;&gt;"",$K170&lt;&gt;"-",$K170&lt;&gt;""),
  (
    "mkdir """&amp;shortcut設定!$F$4&amp;"\"&amp;shortcut設定!$F$9&amp;""" &amp; "
  )&amp;(
    """"&amp;shortcut設定!$F$7&amp;""""&amp;
    " """&amp;$Z170&amp;""""&amp;
    " """&amp;$C170&amp;""""&amp;
    IF($D170="-"," """""," """&amp;$D170&amp;"""")&amp;
    IF($E170="-"," """""," """&amp;$E170&amp;"""")&amp;
    IF($K170="-"," """""," """&amp;$K170&amp;"""")
  ),
  ""
)</f>
        <v/>
      </c>
      <c r="Z170" s="14" t="str">
        <f>IF(
  AND($A170&lt;&gt;"",$K170&lt;&gt;"-",$K170&lt;&gt;""),
  shortcut設定!$F$4&amp;"\"&amp;shortcut設定!$F$9&amp;"\"&amp;$A170&amp;"（"&amp;$B170&amp;"）.lnk",
  ""
)</f>
        <v/>
      </c>
      <c r="AA170" s="13" t="str">
        <f ca="1">IF(
  AND($A170&lt;&gt;"",$L170&lt;&gt;"-",$L170&lt;&gt;""),
  (
    """"&amp;shortcut設定!$F$7&amp;""""&amp;
    " """&amp;$AD170&amp;""""&amp;
    " """&amp;$C170&amp;""""&amp;
    IF($D170="-"," """""," """&amp;$D170&amp;"""")&amp;
    IF($E170="-"," """""," """&amp;$E170&amp;"""")
  ),
  ""
)</f>
        <v>"C:\codes\vbs\command\CreateShortcutFile.vbs" "%USERPROFILE%\AppData\Roaming\Microsoft\Windows\SendTo\200_OpenAllFilesWithVim.vbs（全ファイル開く＠Vim）.lnk" "C:\codes\vbs\tools\vim\OpenAllFilesWithVim.vbs" "" ""</v>
      </c>
      <c r="AB170" s="9" t="str">
        <f ca="1">IFERROR(
  VLOOKUP(
    $H170,
    shortcut設定!$F:$J,
    MATCH(
      "ProgramsIndex",
      shortcut設定!$F$12:$J$12,
      0
    ),
    FALSE
  ),
  ""
)</f>
        <v>200</v>
      </c>
      <c r="AC170" s="20" t="str">
        <f t="shared" ref="AC170:AC202" si="19">IF(AND($M170&lt;&gt;"",$M170&lt;&gt;"-")," (&amp;"&amp;$M170&amp;")","")</f>
        <v/>
      </c>
      <c r="AD170" s="13" t="str">
        <f ca="1">IF(
  AND($A170&lt;&gt;"",$L170="○"),
  shortcut設定!$F$5&amp;"\"&amp;AB170&amp;"_"&amp;A170&amp;"（"&amp;B170&amp;"）"&amp;AC170&amp;".lnk",
  ""
)</f>
        <v>%USERPROFILE%\AppData\Roaming\Microsoft\Windows\SendTo\200_OpenAllFilesWithVim.vbs（全ファイル開く＠Vim）.lnk</v>
      </c>
      <c r="AE170" s="13" t="str">
        <f>IF(
  AND($A170&lt;&gt;"",$N170="○"),
  (
    """"&amp;shortcut設定!$F$7&amp;""""&amp;
    " """&amp;$AF170&amp;""""&amp;
    " """&amp;$C170&amp;""""&amp;
    IF($D170="-"," """""," """&amp;$D170&amp;"""")&amp;
    IF($E170="-"," """""," """&amp;$E170&amp;"""")
  ),
  ""
)</f>
        <v/>
      </c>
      <c r="AF170" s="9" t="str">
        <f>IF(
  AND($A170&lt;&gt;"",$N170="○"),
  shortcut設定!$F$6&amp;"\"&amp;A170&amp;"（"&amp;B170&amp;"）.lnk",
  ""
)</f>
        <v/>
      </c>
      <c r="AG170" s="13" t="str">
        <f t="shared" si="16"/>
        <v/>
      </c>
      <c r="AH170" s="13" t="str">
        <f t="shared" si="17"/>
        <v/>
      </c>
      <c r="AI170" s="13" t="str">
        <f>IF(
  AND($A170&lt;&gt;"",$Q170&lt;&gt;"-",$Q170&lt;&gt;""),
  (
    """"&amp;shortcut設定!$F$7&amp;""""&amp;
    " """&amp;$Q170&amp;".lnk"""&amp;
    " """&amp;$C170&amp;""""&amp;
    IF($D170="-"," """""," """&amp;$D170&amp;"""")&amp;
    IF($E170="-"," """""," """&amp;$E170&amp;"""")
  ),
  ""
)</f>
        <v/>
      </c>
      <c r="AJ170" s="95" t="s">
        <v>183</v>
      </c>
    </row>
    <row r="171" spans="1:36">
      <c r="A171" s="9" t="s">
        <v>724</v>
      </c>
      <c r="B171" s="9" t="s">
        <v>861</v>
      </c>
      <c r="C171" s="9" t="s">
        <v>125</v>
      </c>
      <c r="D171" s="15" t="s">
        <v>40</v>
      </c>
      <c r="E171" s="26" t="s">
        <v>40</v>
      </c>
      <c r="F171" s="15" t="s">
        <v>0</v>
      </c>
      <c r="G171" s="15" t="s">
        <v>0</v>
      </c>
      <c r="H171" s="9" t="s">
        <v>550</v>
      </c>
      <c r="I171" s="15" t="s">
        <v>66</v>
      </c>
      <c r="J171" s="15" t="s">
        <v>66</v>
      </c>
      <c r="K171" s="15" t="s">
        <v>66</v>
      </c>
      <c r="L171" s="97" t="s">
        <v>66</v>
      </c>
      <c r="M171" s="98" t="s">
        <v>578</v>
      </c>
      <c r="N171" s="15" t="s">
        <v>66</v>
      </c>
      <c r="O171" s="26" t="s">
        <v>1323</v>
      </c>
      <c r="P171" s="164" t="s">
        <v>1323</v>
      </c>
      <c r="Q171" s="26" t="s">
        <v>980</v>
      </c>
      <c r="R171" s="9" t="str">
        <f t="shared" ref="R171:R190" si="20">IF(
  AND(
    $A171&lt;&gt;"",
    COUNTIF(C:C,$A171)&gt;1
  ),
  "★NG★",
  ""
)</f>
        <v/>
      </c>
      <c r="S171" s="9" t="str">
        <f t="shared" ref="S171:S202" si="21">IF(
  OR(
    $H171="",
    $H171="-",
    COUNTIF(カテゴリ,$H171)&gt;0
  ),
  "",
  "★NG★"
)</f>
        <v/>
      </c>
      <c r="T171" s="13" t="str">
        <f>IF(
  AND($A171&lt;&gt;"",$I171="○"),
  (
    "mkdir """&amp;V171&amp;""" &amp; "
  )&amp;(
    """"&amp;shortcut設定!$F$7&amp;""""&amp;
    " """&amp;V171&amp;"\"&amp;$A171&amp;"（"&amp;$B171&amp;"）.lnk"""&amp;
    " """&amp;$C171&amp;""""&amp;
    IF($D171="-"," """""," """&amp;$D171&amp;"""")&amp;
    IF($E171="-"," """""," """&amp;$E171&amp;"""")
  ),
  ""
)</f>
        <v/>
      </c>
      <c r="U171" s="9" t="str">
        <f ca="1">IFERROR(
  VLOOKUP(
    $H171,
    shortcut設定!$F:$J,
    MATCH(
      "ProgramsIndex",
      shortcut設定!$F$12:$J$12,
      0
    ),
    FALSE
  ),
  ""
)</f>
        <v>200</v>
      </c>
      <c r="V171" s="13" t="str">
        <f>IF(
  AND($A171&lt;&gt;"",$I171="○"),
  shortcut設定!$F$4&amp;"\"&amp;U171&amp;"_"&amp;H171,
  ""
)</f>
        <v/>
      </c>
      <c r="W171" s="13" t="str">
        <f>IF(
  AND($A171&lt;&gt;"",$J171&lt;&gt;"-",$J171&lt;&gt;""),
  (
    "mkdir """&amp;shortcut設定!$F$4&amp;"\"&amp;shortcut設定!$F$8&amp;""" &amp; "
  )&amp;(
    """"&amp;shortcut設定!$F$7&amp;""""&amp;
    " """&amp;$X171&amp;""""&amp;
    " """&amp;$C171&amp;""""&amp;
    IF($D171="-"," """""," """&amp;$D171&amp;"""")&amp;
    IF($E171="-"," """""," """&amp;$E171&amp;"""")
  ),
  ""
)</f>
        <v/>
      </c>
      <c r="X171" s="14" t="str">
        <f>IF(
  AND($A171&lt;&gt;"",$J171&lt;&gt;"-",$J171&lt;&gt;""),
  shortcut設定!$F$4&amp;"\"&amp;shortcut設定!$F$8&amp;"\"&amp;$J171&amp;"（"&amp;$B171&amp;"）.lnk",
  ""
)</f>
        <v/>
      </c>
      <c r="Y171" s="13" t="str">
        <f>IF(
  AND($A171&lt;&gt;"",$K171&lt;&gt;"-",$K171&lt;&gt;""),
  (
    "mkdir """&amp;shortcut設定!$F$4&amp;"\"&amp;shortcut設定!$F$9&amp;""" &amp; "
  )&amp;(
    """"&amp;shortcut設定!$F$7&amp;""""&amp;
    " """&amp;$Z171&amp;""""&amp;
    " """&amp;$C171&amp;""""&amp;
    IF($D171="-"," """""," """&amp;$D171&amp;"""")&amp;
    IF($E171="-"," """""," """&amp;$E171&amp;"""")&amp;
    IF($K171="-"," """""," """&amp;$K171&amp;"""")
  ),
  ""
)</f>
        <v/>
      </c>
      <c r="Z171" s="14" t="str">
        <f>IF(
  AND($A171&lt;&gt;"",$K171&lt;&gt;"-",$K171&lt;&gt;""),
  shortcut設定!$F$4&amp;"\"&amp;shortcut設定!$F$9&amp;"\"&amp;$A171&amp;"（"&amp;$B171&amp;"）.lnk",
  ""
)</f>
        <v/>
      </c>
      <c r="AA171" s="13" t="str">
        <f>IF(
  AND($A171&lt;&gt;"",$L171&lt;&gt;"-",$L171&lt;&gt;""),
  (
    """"&amp;shortcut設定!$F$7&amp;""""&amp;
    " """&amp;$AD171&amp;""""&amp;
    " """&amp;$C171&amp;""""&amp;
    IF($D171="-"," """""," """&amp;$D171&amp;"""")&amp;
    IF($E171="-"," """""," """&amp;$E171&amp;"""")
  ),
  ""
)</f>
        <v/>
      </c>
      <c r="AB171" s="9" t="str">
        <f ca="1">IFERROR(
  VLOOKUP(
    $H171,
    shortcut設定!$F:$J,
    MATCH(
      "ProgramsIndex",
      shortcut設定!$F$12:$J$12,
      0
    ),
    FALSE
  ),
  ""
)</f>
        <v>200</v>
      </c>
      <c r="AC171" s="20" t="str">
        <f t="shared" si="19"/>
        <v/>
      </c>
      <c r="AD171" s="13" t="str">
        <f>IF(
  AND($A171&lt;&gt;"",$L171="○"),
  shortcut設定!$F$5&amp;"\"&amp;AB171&amp;"_"&amp;A171&amp;"（"&amp;B171&amp;"）"&amp;AC171&amp;".lnk",
  ""
)</f>
        <v/>
      </c>
      <c r="AE171" s="13" t="str">
        <f>IF(
  AND($A171&lt;&gt;"",$N171="○"),
  (
    """"&amp;shortcut設定!$F$7&amp;""""&amp;
    " """&amp;$AF171&amp;""""&amp;
    " """&amp;$C171&amp;""""&amp;
    IF($D171="-"," """""," """&amp;$D171&amp;"""")&amp;
    IF($E171="-"," """""," """&amp;$E171&amp;"""")
  ),
  ""
)</f>
        <v/>
      </c>
      <c r="AF171" s="9" t="str">
        <f>IF(
  AND($A171&lt;&gt;"",$N171="○"),
  shortcut設定!$F$6&amp;"\"&amp;A171&amp;"（"&amp;B171&amp;"）.lnk",
  ""
)</f>
        <v/>
      </c>
      <c r="AG171" s="13" t="str">
        <f t="shared" si="16"/>
        <v/>
      </c>
      <c r="AH171" s="13" t="str">
        <f t="shared" si="17"/>
        <v/>
      </c>
      <c r="AI171" s="13" t="str">
        <f>IF(
  AND($A171&lt;&gt;"",$Q171&lt;&gt;"-",$Q171&lt;&gt;""),
  (
    """"&amp;shortcut設定!$F$7&amp;""""&amp;
    " """&amp;$Q171&amp;".lnk"""&amp;
    " """&amp;$C171&amp;""""&amp;
    IF($D171="-"," """""," """&amp;$D171&amp;"""")&amp;
    IF($E171="-"," """""," """&amp;$E171&amp;"""")
  ),
  ""
)</f>
        <v/>
      </c>
      <c r="AJ171" s="95" t="s">
        <v>183</v>
      </c>
    </row>
    <row r="172" spans="1:36">
      <c r="A172" s="9" t="s">
        <v>725</v>
      </c>
      <c r="B172" s="9" t="s">
        <v>862</v>
      </c>
      <c r="C172" s="9" t="s">
        <v>126</v>
      </c>
      <c r="D172" s="15" t="s">
        <v>40</v>
      </c>
      <c r="E172" s="26" t="s">
        <v>40</v>
      </c>
      <c r="F172" s="15" t="s">
        <v>0</v>
      </c>
      <c r="G172" s="15" t="s">
        <v>0</v>
      </c>
      <c r="H172" s="9" t="s">
        <v>550</v>
      </c>
      <c r="I172" s="15" t="s">
        <v>66</v>
      </c>
      <c r="J172" s="15" t="s">
        <v>66</v>
      </c>
      <c r="K172" s="15" t="s">
        <v>66</v>
      </c>
      <c r="L172" s="97" t="s">
        <v>877</v>
      </c>
      <c r="M172" s="98" t="s">
        <v>580</v>
      </c>
      <c r="N172" s="15" t="s">
        <v>66</v>
      </c>
      <c r="O172" s="26" t="s">
        <v>1323</v>
      </c>
      <c r="P172" s="164" t="s">
        <v>1323</v>
      </c>
      <c r="Q172" s="26" t="s">
        <v>980</v>
      </c>
      <c r="R172" s="9" t="str">
        <f t="shared" si="20"/>
        <v/>
      </c>
      <c r="S172" s="9" t="str">
        <f t="shared" si="21"/>
        <v/>
      </c>
      <c r="T172" s="13" t="str">
        <f>IF(
  AND($A172&lt;&gt;"",$I172="○"),
  (
    "mkdir """&amp;V172&amp;""" &amp; "
  )&amp;(
    """"&amp;shortcut設定!$F$7&amp;""""&amp;
    " """&amp;V172&amp;"\"&amp;$A172&amp;"（"&amp;$B172&amp;"）.lnk"""&amp;
    " """&amp;$C172&amp;""""&amp;
    IF($D172="-"," """""," """&amp;$D172&amp;"""")&amp;
    IF($E172="-"," """""," """&amp;$E172&amp;"""")
  ),
  ""
)</f>
        <v/>
      </c>
      <c r="U172" s="9" t="str">
        <f ca="1">IFERROR(
  VLOOKUP(
    $H172,
    shortcut設定!$F:$J,
    MATCH(
      "ProgramsIndex",
      shortcut設定!$F$12:$J$12,
      0
    ),
    FALSE
  ),
  ""
)</f>
        <v>200</v>
      </c>
      <c r="V172" s="13" t="str">
        <f>IF(
  AND($A172&lt;&gt;"",$I172="○"),
  shortcut設定!$F$4&amp;"\"&amp;U172&amp;"_"&amp;H172,
  ""
)</f>
        <v/>
      </c>
      <c r="W172" s="13" t="str">
        <f>IF(
  AND($A172&lt;&gt;"",$J172&lt;&gt;"-",$J172&lt;&gt;""),
  (
    "mkdir """&amp;shortcut設定!$F$4&amp;"\"&amp;shortcut設定!$F$8&amp;""" &amp; "
  )&amp;(
    """"&amp;shortcut設定!$F$7&amp;""""&amp;
    " """&amp;$X172&amp;""""&amp;
    " """&amp;$C172&amp;""""&amp;
    IF($D172="-"," """""," """&amp;$D172&amp;"""")&amp;
    IF($E172="-"," """""," """&amp;$E172&amp;"""")
  ),
  ""
)</f>
        <v/>
      </c>
      <c r="X172" s="14" t="str">
        <f>IF(
  AND($A172&lt;&gt;"",$J172&lt;&gt;"-",$J172&lt;&gt;""),
  shortcut設定!$F$4&amp;"\"&amp;shortcut設定!$F$8&amp;"\"&amp;$J172&amp;"（"&amp;$B172&amp;"）.lnk",
  ""
)</f>
        <v/>
      </c>
      <c r="Y172" s="13" t="str">
        <f>IF(
  AND($A172&lt;&gt;"",$K172&lt;&gt;"-",$K172&lt;&gt;""),
  (
    "mkdir """&amp;shortcut設定!$F$4&amp;"\"&amp;shortcut設定!$F$9&amp;""" &amp; "
  )&amp;(
    """"&amp;shortcut設定!$F$7&amp;""""&amp;
    " """&amp;$Z172&amp;""""&amp;
    " """&amp;$C172&amp;""""&amp;
    IF($D172="-"," """""," """&amp;$D172&amp;"""")&amp;
    IF($E172="-"," """""," """&amp;$E172&amp;"""")&amp;
    IF($K172="-"," """""," """&amp;$K172&amp;"""")
  ),
  ""
)</f>
        <v/>
      </c>
      <c r="Z172" s="14" t="str">
        <f>IF(
  AND($A172&lt;&gt;"",$K172&lt;&gt;"-",$K172&lt;&gt;""),
  shortcut設定!$F$4&amp;"\"&amp;shortcut設定!$F$9&amp;"\"&amp;$A172&amp;"（"&amp;$B172&amp;"）.lnk",
  ""
)</f>
        <v/>
      </c>
      <c r="AA172" s="13" t="str">
        <f ca="1">IF(
  AND($A172&lt;&gt;"",$L172&lt;&gt;"-",$L172&lt;&gt;""),
  (
    """"&amp;shortcut設定!$F$7&amp;""""&amp;
    " """&amp;$AD172&amp;""""&amp;
    " """&amp;$C172&amp;""""&amp;
    IF($D172="-"," """""," """&amp;$D172&amp;"""")&amp;
    IF($E172="-"," """""," """&amp;$E172&amp;"""")
  ),
  ""
)</f>
        <v>"C:\codes\vbs\command\CreateShortcutFile.vbs" "%USERPROFILE%\AppData\Roaming\Microsoft\Windows\SendTo\200_UnzipFile.vbs（Zip解凍） (&amp;U).lnk" "C:\codes\vbs\tools\7zip\UnzipFile.vbs" "" ""</v>
      </c>
      <c r="AB172" s="9" t="str">
        <f ca="1">IFERROR(
  VLOOKUP(
    $H172,
    shortcut設定!$F:$J,
    MATCH(
      "ProgramsIndex",
      shortcut設定!$F$12:$J$12,
      0
    ),
    FALSE
  ),
  ""
)</f>
        <v>200</v>
      </c>
      <c r="AC172" s="20" t="str">
        <f t="shared" si="19"/>
        <v xml:space="preserve"> (&amp;U)</v>
      </c>
      <c r="AD172" s="13" t="str">
        <f ca="1">IF(
  AND($A172&lt;&gt;"",$L172="○"),
  shortcut設定!$F$5&amp;"\"&amp;AB172&amp;"_"&amp;A172&amp;"（"&amp;B172&amp;"）"&amp;AC172&amp;".lnk",
  ""
)</f>
        <v>%USERPROFILE%\AppData\Roaming\Microsoft\Windows\SendTo\200_UnzipFile.vbs（Zip解凍） (&amp;U).lnk</v>
      </c>
      <c r="AE172" s="13" t="str">
        <f>IF(
  AND($A172&lt;&gt;"",$N172="○"),
  (
    """"&amp;shortcut設定!$F$7&amp;""""&amp;
    " """&amp;$AF172&amp;""""&amp;
    " """&amp;$C172&amp;""""&amp;
    IF($D172="-"," """""," """&amp;$D172&amp;"""")&amp;
    IF($E172="-"," """""," """&amp;$E172&amp;"""")
  ),
  ""
)</f>
        <v/>
      </c>
      <c r="AF172" s="9" t="str">
        <f>IF(
  AND($A172&lt;&gt;"",$N172="○"),
  shortcut設定!$F$6&amp;"\"&amp;A172&amp;"（"&amp;B172&amp;"）.lnk",
  ""
)</f>
        <v/>
      </c>
      <c r="AG172" s="13" t="str">
        <f t="shared" si="16"/>
        <v/>
      </c>
      <c r="AH172" s="13" t="str">
        <f t="shared" si="17"/>
        <v/>
      </c>
      <c r="AI172" s="13" t="str">
        <f>IF(
  AND($A172&lt;&gt;"",$Q172&lt;&gt;"-",$Q172&lt;&gt;""),
  (
    """"&amp;shortcut設定!$F$7&amp;""""&amp;
    " """&amp;$Q172&amp;".lnk"""&amp;
    " """&amp;$C172&amp;""""&amp;
    IF($D172="-"," """""," """&amp;$D172&amp;"""")&amp;
    IF($E172="-"," """""," """&amp;$E172&amp;"""")
  ),
  ""
)</f>
        <v/>
      </c>
      <c r="AJ172" s="95" t="s">
        <v>183</v>
      </c>
    </row>
    <row r="173" spans="1:36">
      <c r="A173" s="9" t="s">
        <v>726</v>
      </c>
      <c r="B173" s="9" t="s">
        <v>863</v>
      </c>
      <c r="C173" s="9" t="s">
        <v>127</v>
      </c>
      <c r="D173" s="15" t="s">
        <v>40</v>
      </c>
      <c r="E173" s="26" t="s">
        <v>40</v>
      </c>
      <c r="F173" s="15" t="s">
        <v>0</v>
      </c>
      <c r="G173" s="15" t="s">
        <v>0</v>
      </c>
      <c r="H173" s="9" t="s">
        <v>550</v>
      </c>
      <c r="I173" s="15" t="s">
        <v>66</v>
      </c>
      <c r="J173" s="15" t="s">
        <v>66</v>
      </c>
      <c r="K173" s="15" t="s">
        <v>66</v>
      </c>
      <c r="L173" s="97" t="s">
        <v>877</v>
      </c>
      <c r="M173" s="98" t="s">
        <v>581</v>
      </c>
      <c r="N173" s="15" t="s">
        <v>66</v>
      </c>
      <c r="O173" s="26" t="s">
        <v>1323</v>
      </c>
      <c r="P173" s="164" t="s">
        <v>1323</v>
      </c>
      <c r="Q173" s="26" t="s">
        <v>980</v>
      </c>
      <c r="R173" s="9" t="str">
        <f t="shared" si="20"/>
        <v/>
      </c>
      <c r="S173" s="9" t="str">
        <f t="shared" si="21"/>
        <v/>
      </c>
      <c r="T173" s="13" t="str">
        <f>IF(
  AND($A173&lt;&gt;"",$I173="○"),
  (
    "mkdir """&amp;V173&amp;""" &amp; "
  )&amp;(
    """"&amp;shortcut設定!$F$7&amp;""""&amp;
    " """&amp;V173&amp;"\"&amp;$A173&amp;"（"&amp;$B173&amp;"）.lnk"""&amp;
    " """&amp;$C173&amp;""""&amp;
    IF($D173="-"," """""," """&amp;$D173&amp;"""")&amp;
    IF($E173="-"," """""," """&amp;$E173&amp;"""")
  ),
  ""
)</f>
        <v/>
      </c>
      <c r="U173" s="9" t="str">
        <f ca="1">IFERROR(
  VLOOKUP(
    $H173,
    shortcut設定!$F:$J,
    MATCH(
      "ProgramsIndex",
      shortcut設定!$F$12:$J$12,
      0
    ),
    FALSE
  ),
  ""
)</f>
        <v>200</v>
      </c>
      <c r="V173" s="13" t="str">
        <f>IF(
  AND($A173&lt;&gt;"",$I173="○"),
  shortcut設定!$F$4&amp;"\"&amp;U173&amp;"_"&amp;H173,
  ""
)</f>
        <v/>
      </c>
      <c r="W173" s="13" t="str">
        <f>IF(
  AND($A173&lt;&gt;"",$J173&lt;&gt;"-",$J173&lt;&gt;""),
  (
    "mkdir """&amp;shortcut設定!$F$4&amp;"\"&amp;shortcut設定!$F$8&amp;""" &amp; "
  )&amp;(
    """"&amp;shortcut設定!$F$7&amp;""""&amp;
    " """&amp;$X173&amp;""""&amp;
    " """&amp;$C173&amp;""""&amp;
    IF($D173="-"," """""," """&amp;$D173&amp;"""")&amp;
    IF($E173="-"," """""," """&amp;$E173&amp;"""")
  ),
  ""
)</f>
        <v/>
      </c>
      <c r="X173" s="14" t="str">
        <f>IF(
  AND($A173&lt;&gt;"",$J173&lt;&gt;"-",$J173&lt;&gt;""),
  shortcut設定!$F$4&amp;"\"&amp;shortcut設定!$F$8&amp;"\"&amp;$J173&amp;"（"&amp;$B173&amp;"）.lnk",
  ""
)</f>
        <v/>
      </c>
      <c r="Y173" s="13" t="str">
        <f>IF(
  AND($A173&lt;&gt;"",$K173&lt;&gt;"-",$K173&lt;&gt;""),
  (
    "mkdir """&amp;shortcut設定!$F$4&amp;"\"&amp;shortcut設定!$F$9&amp;""" &amp; "
  )&amp;(
    """"&amp;shortcut設定!$F$7&amp;""""&amp;
    " """&amp;$Z173&amp;""""&amp;
    " """&amp;$C173&amp;""""&amp;
    IF($D173="-"," """""," """&amp;$D173&amp;"""")&amp;
    IF($E173="-"," """""," """&amp;$E173&amp;"""")&amp;
    IF($K173="-"," """""," """&amp;$K173&amp;"""")
  ),
  ""
)</f>
        <v/>
      </c>
      <c r="Z173" s="14" t="str">
        <f>IF(
  AND($A173&lt;&gt;"",$K173&lt;&gt;"-",$K173&lt;&gt;""),
  shortcut設定!$F$4&amp;"\"&amp;shortcut設定!$F$9&amp;"\"&amp;$A173&amp;"（"&amp;$B173&amp;"）.lnk",
  ""
)</f>
        <v/>
      </c>
      <c r="AA173" s="13" t="str">
        <f ca="1">IF(
  AND($A173&lt;&gt;"",$L173&lt;&gt;"-",$L173&lt;&gt;""),
  (
    """"&amp;shortcut設定!$F$7&amp;""""&amp;
    " """&amp;$AD173&amp;""""&amp;
    " """&amp;$C173&amp;""""&amp;
    IF($D173="-"," """""," """&amp;$D173&amp;"""")&amp;
    IF($E173="-"," """""," """&amp;$E173&amp;"""")
  ),
  ""
)</f>
        <v>"C:\codes\vbs\command\CreateShortcutFile.vbs" "%USERPROFILE%\AppData\Roaming\Microsoft\Windows\SendTo\200_ZipFile.vbs（Zip圧縮） (&amp;Z).lnk" "C:\codes\vbs\tools\7zip\ZipFile.vbs" "" ""</v>
      </c>
      <c r="AB173" s="9" t="str">
        <f ca="1">IFERROR(
  VLOOKUP(
    $H173,
    shortcut設定!$F:$J,
    MATCH(
      "ProgramsIndex",
      shortcut設定!$F$12:$J$12,
      0
    ),
    FALSE
  ),
  ""
)</f>
        <v>200</v>
      </c>
      <c r="AC173" s="20" t="str">
        <f t="shared" si="19"/>
        <v xml:space="preserve"> (&amp;Z)</v>
      </c>
      <c r="AD173" s="13" t="str">
        <f ca="1">IF(
  AND($A173&lt;&gt;"",$L173="○"),
  shortcut設定!$F$5&amp;"\"&amp;AB173&amp;"_"&amp;A173&amp;"（"&amp;B173&amp;"）"&amp;AC173&amp;".lnk",
  ""
)</f>
        <v>%USERPROFILE%\AppData\Roaming\Microsoft\Windows\SendTo\200_ZipFile.vbs（Zip圧縮） (&amp;Z).lnk</v>
      </c>
      <c r="AE173" s="13" t="str">
        <f>IF(
  AND($A173&lt;&gt;"",$N173="○"),
  (
    """"&amp;shortcut設定!$F$7&amp;""""&amp;
    " """&amp;$AF173&amp;""""&amp;
    " """&amp;$C173&amp;""""&amp;
    IF($D173="-"," """""," """&amp;$D173&amp;"""")&amp;
    IF($E173="-"," """""," """&amp;$E173&amp;"""")
  ),
  ""
)</f>
        <v/>
      </c>
      <c r="AF173" s="9" t="str">
        <f>IF(
  AND($A173&lt;&gt;"",$N173="○"),
  shortcut設定!$F$6&amp;"\"&amp;A173&amp;"（"&amp;B173&amp;"）.lnk",
  ""
)</f>
        <v/>
      </c>
      <c r="AG173" s="13" t="str">
        <f t="shared" si="16"/>
        <v/>
      </c>
      <c r="AH173" s="13" t="str">
        <f t="shared" si="17"/>
        <v/>
      </c>
      <c r="AI173" s="13" t="str">
        <f>IF(
  AND($A173&lt;&gt;"",$Q173&lt;&gt;"-",$Q173&lt;&gt;""),
  (
    """"&amp;shortcut設定!$F$7&amp;""""&amp;
    " """&amp;$Q173&amp;".lnk"""&amp;
    " """&amp;$C173&amp;""""&amp;
    IF($D173="-"," """""," """&amp;$D173&amp;"""")&amp;
    IF($E173="-"," """""," """&amp;$E173&amp;"""")
  ),
  ""
)</f>
        <v/>
      </c>
      <c r="AJ173" s="95" t="s">
        <v>183</v>
      </c>
    </row>
    <row r="174" spans="1:36">
      <c r="A174" s="9" t="s">
        <v>727</v>
      </c>
      <c r="B174" s="9" t="s">
        <v>864</v>
      </c>
      <c r="C174" s="9" t="s">
        <v>128</v>
      </c>
      <c r="D174" s="15" t="s">
        <v>40</v>
      </c>
      <c r="E174" s="26" t="s">
        <v>40</v>
      </c>
      <c r="F174" s="15" t="s">
        <v>0</v>
      </c>
      <c r="G174" s="15" t="s">
        <v>0</v>
      </c>
      <c r="H174" s="9" t="s">
        <v>550</v>
      </c>
      <c r="I174" s="15" t="s">
        <v>66</v>
      </c>
      <c r="J174" s="15" t="s">
        <v>66</v>
      </c>
      <c r="K174" s="15" t="s">
        <v>66</v>
      </c>
      <c r="L174" s="97" t="s">
        <v>877</v>
      </c>
      <c r="M174" s="98" t="s">
        <v>578</v>
      </c>
      <c r="N174" s="15" t="s">
        <v>66</v>
      </c>
      <c r="O174" s="26" t="s">
        <v>1323</v>
      </c>
      <c r="P174" s="164" t="s">
        <v>1323</v>
      </c>
      <c r="Q174" s="26" t="s">
        <v>980</v>
      </c>
      <c r="R174" s="9" t="str">
        <f t="shared" si="20"/>
        <v/>
      </c>
      <c r="S174" s="9" t="str">
        <f t="shared" si="21"/>
        <v/>
      </c>
      <c r="T174" s="13" t="str">
        <f>IF(
  AND($A174&lt;&gt;"",$I174="○"),
  (
    "mkdir """&amp;V174&amp;""" &amp; "
  )&amp;(
    """"&amp;shortcut設定!$F$7&amp;""""&amp;
    " """&amp;V174&amp;"\"&amp;$A174&amp;"（"&amp;$B174&amp;"）.lnk"""&amp;
    " """&amp;$C174&amp;""""&amp;
    IF($D174="-"," """""," """&amp;$D174&amp;"""")&amp;
    IF($E174="-"," """""," """&amp;$E174&amp;"""")
  ),
  ""
)</f>
        <v/>
      </c>
      <c r="U174" s="9" t="str">
        <f ca="1">IFERROR(
  VLOOKUP(
    $H174,
    shortcut設定!$F:$J,
    MATCH(
      "ProgramsIndex",
      shortcut設定!$F$12:$J$12,
      0
    ),
    FALSE
  ),
  ""
)</f>
        <v>200</v>
      </c>
      <c r="V174" s="13" t="str">
        <f>IF(
  AND($A174&lt;&gt;"",$I174="○"),
  shortcut設定!$F$4&amp;"\"&amp;U174&amp;"_"&amp;H174,
  ""
)</f>
        <v/>
      </c>
      <c r="W174" s="13" t="str">
        <f>IF(
  AND($A174&lt;&gt;"",$J174&lt;&gt;"-",$J174&lt;&gt;""),
  (
    "mkdir """&amp;shortcut設定!$F$4&amp;"\"&amp;shortcut設定!$F$8&amp;""" &amp; "
  )&amp;(
    """"&amp;shortcut設定!$F$7&amp;""""&amp;
    " """&amp;$X174&amp;""""&amp;
    " """&amp;$C174&amp;""""&amp;
    IF($D174="-"," """""," """&amp;$D174&amp;"""")&amp;
    IF($E174="-"," """""," """&amp;$E174&amp;"""")
  ),
  ""
)</f>
        <v/>
      </c>
      <c r="X174" s="14" t="str">
        <f>IF(
  AND($A174&lt;&gt;"",$J174&lt;&gt;"-",$J174&lt;&gt;""),
  shortcut設定!$F$4&amp;"\"&amp;shortcut設定!$F$8&amp;"\"&amp;$J174&amp;"（"&amp;$B174&amp;"）.lnk",
  ""
)</f>
        <v/>
      </c>
      <c r="Y174" s="13" t="str">
        <f>IF(
  AND($A174&lt;&gt;"",$K174&lt;&gt;"-",$K174&lt;&gt;""),
  (
    "mkdir """&amp;shortcut設定!$F$4&amp;"\"&amp;shortcut設定!$F$9&amp;""" &amp; "
  )&amp;(
    """"&amp;shortcut設定!$F$7&amp;""""&amp;
    " """&amp;$Z174&amp;""""&amp;
    " """&amp;$C174&amp;""""&amp;
    IF($D174="-"," """""," """&amp;$D174&amp;"""")&amp;
    IF($E174="-"," """""," """&amp;$E174&amp;"""")&amp;
    IF($K174="-"," """""," """&amp;$K174&amp;"""")
  ),
  ""
)</f>
        <v/>
      </c>
      <c r="Z174" s="14" t="str">
        <f>IF(
  AND($A174&lt;&gt;"",$K174&lt;&gt;"-",$K174&lt;&gt;""),
  shortcut設定!$F$4&amp;"\"&amp;shortcut設定!$F$9&amp;"\"&amp;$A174&amp;"（"&amp;$B174&amp;"）.lnk",
  ""
)</f>
        <v/>
      </c>
      <c r="AA174" s="13" t="str">
        <f ca="1">IF(
  AND($A174&lt;&gt;"",$L174&lt;&gt;"-",$L174&lt;&gt;""),
  (
    """"&amp;shortcut設定!$F$7&amp;""""&amp;
    " """&amp;$AD174&amp;""""&amp;
    " """&amp;$C174&amp;""""&amp;
    IF($D174="-"," """""," """&amp;$D174&amp;"""")&amp;
    IF($E174="-"," """""," """&amp;$E174&amp;"""")
  ),
  ""
)</f>
        <v>"C:\codes\vbs\command\CreateShortcutFile.vbs" "%USERPROFILE%\AppData\Roaming\Microsoft\Windows\SendTo\200_ZipPasswordFile.vbs（Zipパスワード圧縮）.lnk" "C:\codes\vbs\tools\7zip\ZipPasswordFile.vbs" "" ""</v>
      </c>
      <c r="AB174" s="9" t="str">
        <f ca="1">IFERROR(
  VLOOKUP(
    $H174,
    shortcut設定!$F:$J,
    MATCH(
      "ProgramsIndex",
      shortcut設定!$F$12:$J$12,
      0
    ),
    FALSE
  ),
  ""
)</f>
        <v>200</v>
      </c>
      <c r="AC174" s="20" t="str">
        <f t="shared" si="19"/>
        <v/>
      </c>
      <c r="AD174" s="13" t="str">
        <f ca="1">IF(
  AND($A174&lt;&gt;"",$L174="○"),
  shortcut設定!$F$5&amp;"\"&amp;AB174&amp;"_"&amp;A174&amp;"（"&amp;B174&amp;"）"&amp;AC174&amp;".lnk",
  ""
)</f>
        <v>%USERPROFILE%\AppData\Roaming\Microsoft\Windows\SendTo\200_ZipPasswordFile.vbs（Zipパスワード圧縮）.lnk</v>
      </c>
      <c r="AE174" s="13" t="str">
        <f>IF(
  AND($A174&lt;&gt;"",$N174="○"),
  (
    """"&amp;shortcut設定!$F$7&amp;""""&amp;
    " """&amp;$AF174&amp;""""&amp;
    " """&amp;$C174&amp;""""&amp;
    IF($D174="-"," """""," """&amp;$D174&amp;"""")&amp;
    IF($E174="-"," """""," """&amp;$E174&amp;"""")
  ),
  ""
)</f>
        <v/>
      </c>
      <c r="AF174" s="9" t="str">
        <f>IF(
  AND($A174&lt;&gt;"",$N174="○"),
  shortcut設定!$F$6&amp;"\"&amp;A174&amp;"（"&amp;B174&amp;"）.lnk",
  ""
)</f>
        <v/>
      </c>
      <c r="AG174" s="13" t="str">
        <f t="shared" si="16"/>
        <v/>
      </c>
      <c r="AH174" s="13" t="str">
        <f t="shared" si="17"/>
        <v/>
      </c>
      <c r="AI174" s="13" t="str">
        <f>IF(
  AND($A174&lt;&gt;"",$Q174&lt;&gt;"-",$Q174&lt;&gt;""),
  (
    """"&amp;shortcut設定!$F$7&amp;""""&amp;
    " """&amp;$Q174&amp;".lnk"""&amp;
    " """&amp;$C174&amp;""""&amp;
    IF($D174="-"," """""," """&amp;$D174&amp;"""")&amp;
    IF($E174="-"," """""," """&amp;$E174&amp;"""")
  ),
  ""
)</f>
        <v/>
      </c>
      <c r="AJ174" s="95" t="s">
        <v>183</v>
      </c>
    </row>
    <row r="175" spans="1:36">
      <c r="A175" s="9" t="s">
        <v>728</v>
      </c>
      <c r="B175" s="9" t="s">
        <v>865</v>
      </c>
      <c r="C175" s="9" t="s">
        <v>573</v>
      </c>
      <c r="D175" s="15" t="s">
        <v>40</v>
      </c>
      <c r="E175" s="26" t="s">
        <v>40</v>
      </c>
      <c r="F175" s="15" t="s">
        <v>0</v>
      </c>
      <c r="G175" s="15" t="s">
        <v>0</v>
      </c>
      <c r="H175" s="9" t="s">
        <v>550</v>
      </c>
      <c r="I175" s="15" t="s">
        <v>66</v>
      </c>
      <c r="J175" s="15" t="s">
        <v>66</v>
      </c>
      <c r="K175" s="15" t="s">
        <v>66</v>
      </c>
      <c r="L175" s="97" t="s">
        <v>66</v>
      </c>
      <c r="M175" s="98" t="s">
        <v>578</v>
      </c>
      <c r="N175" s="15" t="s">
        <v>66</v>
      </c>
      <c r="O175" s="26" t="s">
        <v>1323</v>
      </c>
      <c r="P175" s="164" t="s">
        <v>1323</v>
      </c>
      <c r="Q175" s="26" t="s">
        <v>980</v>
      </c>
      <c r="R175" s="9" t="str">
        <f t="shared" si="20"/>
        <v/>
      </c>
      <c r="S175" s="9" t="str">
        <f t="shared" si="21"/>
        <v/>
      </c>
      <c r="T175" s="13" t="str">
        <f>IF(
  AND($A175&lt;&gt;"",$I175="○"),
  (
    "mkdir """&amp;V175&amp;""" &amp; "
  )&amp;(
    """"&amp;shortcut設定!$F$7&amp;""""&amp;
    " """&amp;V175&amp;"\"&amp;$A175&amp;"（"&amp;$B175&amp;"）.lnk"""&amp;
    " """&amp;$C175&amp;""""&amp;
    IF($D175="-"," """""," """&amp;$D175&amp;"""")&amp;
    IF($E175="-"," """""," """&amp;$E175&amp;"""")
  ),
  ""
)</f>
        <v/>
      </c>
      <c r="U175" s="9" t="str">
        <f ca="1">IFERROR(
  VLOOKUP(
    $H175,
    shortcut設定!$F:$J,
    MATCH(
      "ProgramsIndex",
      shortcut設定!$F$12:$J$12,
      0
    ),
    FALSE
  ),
  ""
)</f>
        <v>200</v>
      </c>
      <c r="V175" s="13" t="str">
        <f>IF(
  AND($A175&lt;&gt;"",$I175="○"),
  shortcut設定!$F$4&amp;"\"&amp;U175&amp;"_"&amp;H175,
  ""
)</f>
        <v/>
      </c>
      <c r="W175" s="13" t="str">
        <f>IF(
  AND($A175&lt;&gt;"",$J175&lt;&gt;"-",$J175&lt;&gt;""),
  (
    "mkdir """&amp;shortcut設定!$F$4&amp;"\"&amp;shortcut設定!$F$8&amp;""" &amp; "
  )&amp;(
    """"&amp;shortcut設定!$F$7&amp;""""&amp;
    " """&amp;$X175&amp;""""&amp;
    " """&amp;$C175&amp;""""&amp;
    IF($D175="-"," """""," """&amp;$D175&amp;"""")&amp;
    IF($E175="-"," """""," """&amp;$E175&amp;"""")
  ),
  ""
)</f>
        <v/>
      </c>
      <c r="X175" s="14" t="str">
        <f>IF(
  AND($A175&lt;&gt;"",$J175&lt;&gt;"-",$J175&lt;&gt;""),
  shortcut設定!$F$4&amp;"\"&amp;shortcut設定!$F$8&amp;"\"&amp;$J175&amp;"（"&amp;$B175&amp;"）.lnk",
  ""
)</f>
        <v/>
      </c>
      <c r="Y175" s="13" t="str">
        <f>IF(
  AND($A175&lt;&gt;"",$K175&lt;&gt;"-",$K175&lt;&gt;""),
  (
    "mkdir """&amp;shortcut設定!$F$4&amp;"\"&amp;shortcut設定!$F$9&amp;""" &amp; "
  )&amp;(
    """"&amp;shortcut設定!$F$7&amp;""""&amp;
    " """&amp;$Z175&amp;""""&amp;
    " """&amp;$C175&amp;""""&amp;
    IF($D175="-"," """""," """&amp;$D175&amp;"""")&amp;
    IF($E175="-"," """""," """&amp;$E175&amp;"""")&amp;
    IF($K175="-"," """""," """&amp;$K175&amp;"""")
  ),
  ""
)</f>
        <v/>
      </c>
      <c r="Z175" s="14" t="str">
        <f>IF(
  AND($A175&lt;&gt;"",$K175&lt;&gt;"-",$K175&lt;&gt;""),
  shortcut設定!$F$4&amp;"\"&amp;shortcut設定!$F$9&amp;"\"&amp;$A175&amp;"（"&amp;$B175&amp;"）.lnk",
  ""
)</f>
        <v/>
      </c>
      <c r="AA175" s="13" t="str">
        <f>IF(
  AND($A175&lt;&gt;"",$L175&lt;&gt;"-",$L175&lt;&gt;""),
  (
    """"&amp;shortcut設定!$F$7&amp;""""&amp;
    " """&amp;$AD175&amp;""""&amp;
    " """&amp;$C175&amp;""""&amp;
    IF($D175="-"," """""," """&amp;$D175&amp;"""")&amp;
    IF($E175="-"," """""," """&amp;$E175&amp;"""")
  ),
  ""
)</f>
        <v/>
      </c>
      <c r="AB175" s="9" t="str">
        <f ca="1">IFERROR(
  VLOOKUP(
    $H175,
    shortcut設定!$F:$J,
    MATCH(
      "ProgramsIndex",
      shortcut設定!$F$12:$J$12,
      0
    ),
    FALSE
  ),
  ""
)</f>
        <v>200</v>
      </c>
      <c r="AC175" s="20" t="str">
        <f t="shared" si="19"/>
        <v/>
      </c>
      <c r="AD175" s="13" t="str">
        <f>IF(
  AND($A175&lt;&gt;"",$L175="○"),
  shortcut設定!$F$5&amp;"\"&amp;AB175&amp;"_"&amp;A175&amp;"（"&amp;B175&amp;"）"&amp;AC175&amp;".lnk",
  ""
)</f>
        <v/>
      </c>
      <c r="AE175" s="13" t="str">
        <f>IF(
  AND($A175&lt;&gt;"",$N175="○"),
  (
    """"&amp;shortcut設定!$F$7&amp;""""&amp;
    " """&amp;$AF175&amp;""""&amp;
    " """&amp;$C175&amp;""""&amp;
    IF($D175="-"," """""," """&amp;$D175&amp;"""")&amp;
    IF($E175="-"," """""," """&amp;$E175&amp;"""")
  ),
  ""
)</f>
        <v/>
      </c>
      <c r="AF175" s="9" t="str">
        <f>IF(
  AND($A175&lt;&gt;"",$N175="○"),
  shortcut設定!$F$6&amp;"\"&amp;A175&amp;"（"&amp;B175&amp;"）.lnk",
  ""
)</f>
        <v/>
      </c>
      <c r="AG175" s="13" t="str">
        <f t="shared" si="16"/>
        <v/>
      </c>
      <c r="AH175" s="13" t="str">
        <f t="shared" si="17"/>
        <v/>
      </c>
      <c r="AI175" s="13" t="str">
        <f>IF(
  AND($A175&lt;&gt;"",$Q175&lt;&gt;"-",$Q175&lt;&gt;""),
  (
    """"&amp;shortcut設定!$F$7&amp;""""&amp;
    " """&amp;$Q175&amp;".lnk"""&amp;
    " """&amp;$C175&amp;""""&amp;
    IF($D175="-"," """""," """&amp;$D175&amp;"""")&amp;
    IF($E175="-"," """""," """&amp;$E175&amp;"""")
  ),
  ""
)</f>
        <v/>
      </c>
      <c r="AJ175" s="95" t="s">
        <v>183</v>
      </c>
    </row>
    <row r="176" spans="1:36">
      <c r="A176" s="9" t="s">
        <v>729</v>
      </c>
      <c r="B176" s="9" t="s">
        <v>866</v>
      </c>
      <c r="C176" s="9" t="s">
        <v>556</v>
      </c>
      <c r="D176" s="15" t="s">
        <v>40</v>
      </c>
      <c r="E176" s="26" t="s">
        <v>40</v>
      </c>
      <c r="F176" s="15" t="s">
        <v>28</v>
      </c>
      <c r="G176" s="15" t="s">
        <v>0</v>
      </c>
      <c r="H176" s="9" t="s">
        <v>550</v>
      </c>
      <c r="I176" s="15" t="s">
        <v>66</v>
      </c>
      <c r="J176" s="15" t="s">
        <v>66</v>
      </c>
      <c r="K176" s="15" t="s">
        <v>66</v>
      </c>
      <c r="L176" s="97" t="s">
        <v>66</v>
      </c>
      <c r="M176" s="98" t="s">
        <v>578</v>
      </c>
      <c r="N176" s="15" t="s">
        <v>40</v>
      </c>
      <c r="O176" s="26" t="s">
        <v>1323</v>
      </c>
      <c r="P176" s="164" t="s">
        <v>1323</v>
      </c>
      <c r="Q176" s="26" t="s">
        <v>980</v>
      </c>
      <c r="R176" s="9" t="str">
        <f t="shared" si="20"/>
        <v/>
      </c>
      <c r="S176" s="9" t="str">
        <f t="shared" si="21"/>
        <v/>
      </c>
      <c r="T176" s="13" t="str">
        <f>IF(
  AND($A176&lt;&gt;"",$I176="○"),
  (
    "mkdir """&amp;V176&amp;""" &amp; "
  )&amp;(
    """"&amp;shortcut設定!$F$7&amp;""""&amp;
    " """&amp;V176&amp;"\"&amp;$A176&amp;"（"&amp;$B176&amp;"）.lnk"""&amp;
    " """&amp;$C176&amp;""""&amp;
    IF($D176="-"," """""," """&amp;$D176&amp;"""")&amp;
    IF($E176="-"," """""," """&amp;$E176&amp;"""")
  ),
  ""
)</f>
        <v/>
      </c>
      <c r="U176" s="9" t="str">
        <f ca="1">IFERROR(
  VLOOKUP(
    $H176,
    shortcut設定!$F:$J,
    MATCH(
      "ProgramsIndex",
      shortcut設定!$F$12:$J$12,
      0
    ),
    FALSE
  ),
  ""
)</f>
        <v>200</v>
      </c>
      <c r="V176" s="13" t="str">
        <f>IF(
  AND($A176&lt;&gt;"",$I176="○"),
  shortcut設定!$F$4&amp;"\"&amp;U176&amp;"_"&amp;H176,
  ""
)</f>
        <v/>
      </c>
      <c r="W176" s="13" t="str">
        <f>IF(
  AND($A176&lt;&gt;"",$J176&lt;&gt;"-",$J176&lt;&gt;""),
  (
    "mkdir """&amp;shortcut設定!$F$4&amp;"\"&amp;shortcut設定!$F$8&amp;""" &amp; "
  )&amp;(
    """"&amp;shortcut設定!$F$7&amp;""""&amp;
    " """&amp;$X176&amp;""""&amp;
    " """&amp;$C176&amp;""""&amp;
    IF($D176="-"," """""," """&amp;$D176&amp;"""")&amp;
    IF($E176="-"," """""," """&amp;$E176&amp;"""")
  ),
  ""
)</f>
        <v/>
      </c>
      <c r="X176" s="14" t="str">
        <f>IF(
  AND($A176&lt;&gt;"",$J176&lt;&gt;"-",$J176&lt;&gt;""),
  shortcut設定!$F$4&amp;"\"&amp;shortcut設定!$F$8&amp;"\"&amp;$J176&amp;"（"&amp;$B176&amp;"）.lnk",
  ""
)</f>
        <v/>
      </c>
      <c r="Y176" s="13" t="str">
        <f>IF(
  AND($A176&lt;&gt;"",$K176&lt;&gt;"-",$K176&lt;&gt;""),
  (
    "mkdir """&amp;shortcut設定!$F$4&amp;"\"&amp;shortcut設定!$F$9&amp;""" &amp; "
  )&amp;(
    """"&amp;shortcut設定!$F$7&amp;""""&amp;
    " """&amp;$Z176&amp;""""&amp;
    " """&amp;$C176&amp;""""&amp;
    IF($D176="-"," """""," """&amp;$D176&amp;"""")&amp;
    IF($E176="-"," """""," """&amp;$E176&amp;"""")&amp;
    IF($K176="-"," """""," """&amp;$K176&amp;"""")
  ),
  ""
)</f>
        <v/>
      </c>
      <c r="Z176" s="14" t="str">
        <f>IF(
  AND($A176&lt;&gt;"",$K176&lt;&gt;"-",$K176&lt;&gt;""),
  shortcut設定!$F$4&amp;"\"&amp;shortcut設定!$F$9&amp;"\"&amp;$A176&amp;"（"&amp;$B176&amp;"）.lnk",
  ""
)</f>
        <v/>
      </c>
      <c r="AA176" s="13" t="str">
        <f>IF(
  AND($A176&lt;&gt;"",$L176&lt;&gt;"-",$L176&lt;&gt;""),
  (
    """"&amp;shortcut設定!$F$7&amp;""""&amp;
    " """&amp;$AD176&amp;""""&amp;
    " """&amp;$C176&amp;""""&amp;
    IF($D176="-"," """""," """&amp;$D176&amp;"""")&amp;
    IF($E176="-"," """""," """&amp;$E176&amp;"""")
  ),
  ""
)</f>
        <v/>
      </c>
      <c r="AB176" s="9" t="str">
        <f ca="1">IFERROR(
  VLOOKUP(
    $H176,
    shortcut設定!$F:$J,
    MATCH(
      "ProgramsIndex",
      shortcut設定!$F$12:$J$12,
      0
    ),
    FALSE
  ),
  ""
)</f>
        <v>200</v>
      </c>
      <c r="AC176" s="20" t="str">
        <f t="shared" si="19"/>
        <v/>
      </c>
      <c r="AD176" s="13" t="str">
        <f>IF(
  AND($A176&lt;&gt;"",$L176="○"),
  shortcut設定!$F$5&amp;"\"&amp;AB176&amp;"_"&amp;A176&amp;"（"&amp;B176&amp;"）"&amp;AC176&amp;".lnk",
  ""
)</f>
        <v/>
      </c>
      <c r="AE176" s="13" t="str">
        <f>IF(
  AND($A176&lt;&gt;"",$N176="○"),
  (
    """"&amp;shortcut設定!$F$7&amp;""""&amp;
    " """&amp;$AF176&amp;""""&amp;
    " """&amp;$C176&amp;""""&amp;
    IF($D176="-"," """""," """&amp;$D176&amp;"""")&amp;
    IF($E176="-"," """""," """&amp;$E176&amp;"""")
  ),
  ""
)</f>
        <v/>
      </c>
      <c r="AF176" s="9" t="str">
        <f>IF(
  AND($A176&lt;&gt;"",$N176="○"),
  shortcut設定!$F$6&amp;"\"&amp;A176&amp;"（"&amp;B176&amp;"）.lnk",
  ""
)</f>
        <v/>
      </c>
      <c r="AG176" s="13" t="str">
        <f t="shared" si="16"/>
        <v/>
      </c>
      <c r="AH176" s="13" t="str">
        <f t="shared" si="17"/>
        <v/>
      </c>
      <c r="AI176" s="13" t="str">
        <f>IF(
  AND($A176&lt;&gt;"",$Q176&lt;&gt;"-",$Q176&lt;&gt;""),
  (
    """"&amp;shortcut設定!$F$7&amp;""""&amp;
    " """&amp;$Q176&amp;".lnk"""&amp;
    " """&amp;$C176&amp;""""&amp;
    IF($D176="-"," """""," """&amp;$D176&amp;"""")&amp;
    IF($E176="-"," """""," """&amp;$E176&amp;"""")
  ),
  ""
)</f>
        <v/>
      </c>
      <c r="AJ176" s="95" t="s">
        <v>183</v>
      </c>
    </row>
    <row r="177" spans="1:36">
      <c r="A177" s="9" t="s">
        <v>730</v>
      </c>
      <c r="B177" s="9" t="s">
        <v>867</v>
      </c>
      <c r="C177" s="9" t="s">
        <v>557</v>
      </c>
      <c r="D177" s="15" t="s">
        <v>40</v>
      </c>
      <c r="E177" s="26" t="s">
        <v>40</v>
      </c>
      <c r="F177" s="15" t="s">
        <v>0</v>
      </c>
      <c r="G177" s="15" t="s">
        <v>0</v>
      </c>
      <c r="H177" s="9" t="s">
        <v>550</v>
      </c>
      <c r="I177" s="15" t="s">
        <v>66</v>
      </c>
      <c r="J177" s="15" t="s">
        <v>878</v>
      </c>
      <c r="K177" s="15" t="s">
        <v>66</v>
      </c>
      <c r="L177" s="97" t="s">
        <v>66</v>
      </c>
      <c r="M177" s="98" t="s">
        <v>578</v>
      </c>
      <c r="N177" s="15" t="s">
        <v>66</v>
      </c>
      <c r="O177" s="26" t="s">
        <v>1323</v>
      </c>
      <c r="P177" s="164" t="s">
        <v>1323</v>
      </c>
      <c r="Q177" s="26" t="s">
        <v>980</v>
      </c>
      <c r="R177" s="9" t="str">
        <f t="shared" si="20"/>
        <v/>
      </c>
      <c r="S177" s="9" t="str">
        <f t="shared" si="21"/>
        <v/>
      </c>
      <c r="T177" s="13" t="str">
        <f>IF(
  AND($A177&lt;&gt;"",$I177="○"),
  (
    "mkdir """&amp;V177&amp;""" &amp; "
  )&amp;(
    """"&amp;shortcut設定!$F$7&amp;""""&amp;
    " """&amp;V177&amp;"\"&amp;$A177&amp;"（"&amp;$B177&amp;"）.lnk"""&amp;
    " """&amp;$C177&amp;""""&amp;
    IF($D177="-"," """""," """&amp;$D177&amp;"""")&amp;
    IF($E177="-"," """""," """&amp;$E177&amp;"""")
  ),
  ""
)</f>
        <v/>
      </c>
      <c r="U177" s="9" t="str">
        <f ca="1">IFERROR(
  VLOOKUP(
    $H177,
    shortcut設定!$F:$J,
    MATCH(
      "ProgramsIndex",
      shortcut設定!$F$12:$J$12,
      0
    ),
    FALSE
  ),
  ""
)</f>
        <v>200</v>
      </c>
      <c r="V177" s="13" t="str">
        <f>IF(
  AND($A177&lt;&gt;"",$I177="○"),
  shortcut設定!$F$4&amp;"\"&amp;U177&amp;"_"&amp;H177,
  ""
)</f>
        <v/>
      </c>
      <c r="W177" s="13" t="str">
        <f>IF(
  AND($A177&lt;&gt;"",$J177&lt;&gt;"-",$J177&lt;&gt;""),
  (
    "mkdir """&amp;shortcut設定!$F$4&amp;"\"&amp;shortcut設定!$F$8&amp;""" &amp; "
  )&amp;(
    """"&amp;shortcut設定!$F$7&amp;""""&amp;
    " """&amp;$X177&amp;""""&amp;
    " """&amp;$C177&amp;""""&amp;
    IF($D177="-"," """""," """&amp;$D177&amp;"""")&amp;
    IF($E177="-"," """""," """&amp;$E177&amp;"""")
  ),
  ""
)</f>
        <v>mkdir "%USERPROFILE%\AppData\Roaming\Microsoft\Windows\Start Menu\Programs\$QuickAccess" &amp; "C:\codes\vbs\command\CreateShortcutFile.vbs" "%USERPROFILE%\AppData\Roaming\Microsoft\Windows\Start Menu\Programs\$QuickAccess\ttw（SSH接続toWSL2＠Teraterm）.lnk" "C:\codes\vbs\tools\teraterm\ConnectWSL2withTeraTerm.vbs" "" ""</v>
      </c>
      <c r="X177" s="14" t="str">
        <f>IF(
  AND($A177&lt;&gt;"",$J177&lt;&gt;"-",$J177&lt;&gt;""),
  shortcut設定!$F$4&amp;"\"&amp;shortcut設定!$F$8&amp;"\"&amp;$J177&amp;"（"&amp;$B177&amp;"）.lnk",
  ""
)</f>
        <v>%USERPROFILE%\AppData\Roaming\Microsoft\Windows\Start Menu\Programs\$QuickAccess\ttw（SSH接続toWSL2＠Teraterm）.lnk</v>
      </c>
      <c r="Y177" s="13" t="str">
        <f>IF(
  AND($A177&lt;&gt;"",$K177&lt;&gt;"-",$K177&lt;&gt;""),
  (
    "mkdir """&amp;shortcut設定!$F$4&amp;"\"&amp;shortcut設定!$F$9&amp;""" &amp; "
  )&amp;(
    """"&amp;shortcut設定!$F$7&amp;""""&amp;
    " """&amp;$Z177&amp;""""&amp;
    " """&amp;$C177&amp;""""&amp;
    IF($D177="-"," """""," """&amp;$D177&amp;"""")&amp;
    IF($E177="-"," """""," """&amp;$E177&amp;"""")&amp;
    IF($K177="-"," """""," """&amp;$K177&amp;"""")
  ),
  ""
)</f>
        <v/>
      </c>
      <c r="Z177" s="14" t="str">
        <f>IF(
  AND($A177&lt;&gt;"",$K177&lt;&gt;"-",$K177&lt;&gt;""),
  shortcut設定!$F$4&amp;"\"&amp;shortcut設定!$F$9&amp;"\"&amp;$A177&amp;"（"&amp;$B177&amp;"）.lnk",
  ""
)</f>
        <v/>
      </c>
      <c r="AA177" s="13" t="str">
        <f>IF(
  AND($A177&lt;&gt;"",$L177&lt;&gt;"-",$L177&lt;&gt;""),
  (
    """"&amp;shortcut設定!$F$7&amp;""""&amp;
    " """&amp;$AD177&amp;""""&amp;
    " """&amp;$C177&amp;""""&amp;
    IF($D177="-"," """""," """&amp;$D177&amp;"""")&amp;
    IF($E177="-"," """""," """&amp;$E177&amp;"""")
  ),
  ""
)</f>
        <v/>
      </c>
      <c r="AB177" s="9" t="str">
        <f ca="1">IFERROR(
  VLOOKUP(
    $H177,
    shortcut設定!$F:$J,
    MATCH(
      "ProgramsIndex",
      shortcut設定!$F$12:$J$12,
      0
    ),
    FALSE
  ),
  ""
)</f>
        <v>200</v>
      </c>
      <c r="AC177" s="20" t="str">
        <f t="shared" si="19"/>
        <v/>
      </c>
      <c r="AD177" s="13" t="str">
        <f>IF(
  AND($A177&lt;&gt;"",$L177="○"),
  shortcut設定!$F$5&amp;"\"&amp;AB177&amp;"_"&amp;A177&amp;"（"&amp;B177&amp;"）"&amp;AC177&amp;".lnk",
  ""
)</f>
        <v/>
      </c>
      <c r="AE177" s="13" t="str">
        <f>IF(
  AND($A177&lt;&gt;"",$N177="○"),
  (
    """"&amp;shortcut設定!$F$7&amp;""""&amp;
    " """&amp;$AF177&amp;""""&amp;
    " """&amp;$C177&amp;""""&amp;
    IF($D177="-"," """""," """&amp;$D177&amp;"""")&amp;
    IF($E177="-"," """""," """&amp;$E177&amp;"""")
  ),
  ""
)</f>
        <v/>
      </c>
      <c r="AF177" s="9" t="str">
        <f>IF(
  AND($A177&lt;&gt;"",$N177="○"),
  shortcut設定!$F$6&amp;"\"&amp;A177&amp;"（"&amp;B177&amp;"）.lnk",
  ""
)</f>
        <v/>
      </c>
      <c r="AG177" s="13" t="str">
        <f t="shared" si="16"/>
        <v/>
      </c>
      <c r="AH177" s="13" t="str">
        <f t="shared" si="17"/>
        <v/>
      </c>
      <c r="AI177" s="13" t="str">
        <f>IF(
  AND($A177&lt;&gt;"",$Q177&lt;&gt;"-",$Q177&lt;&gt;""),
  (
    """"&amp;shortcut設定!$F$7&amp;""""&amp;
    " """&amp;$Q177&amp;".lnk"""&amp;
    " """&amp;$C177&amp;""""&amp;
    IF($D177="-"," """""," """&amp;$D177&amp;"""")&amp;
    IF($E177="-"," """""," """&amp;$E177&amp;"""")
  ),
  ""
)</f>
        <v/>
      </c>
      <c r="AJ177" s="95" t="s">
        <v>183</v>
      </c>
    </row>
    <row r="178" spans="1:36">
      <c r="A178" s="9" t="s">
        <v>731</v>
      </c>
      <c r="B178" s="9" t="s">
        <v>867</v>
      </c>
      <c r="C178" s="9" t="s">
        <v>129</v>
      </c>
      <c r="D178" s="15" t="s">
        <v>40</v>
      </c>
      <c r="E178" s="26" t="s">
        <v>40</v>
      </c>
      <c r="F178" s="15" t="s">
        <v>0</v>
      </c>
      <c r="G178" s="15" t="s">
        <v>0</v>
      </c>
      <c r="H178" s="9" t="s">
        <v>550</v>
      </c>
      <c r="I178" s="15" t="s">
        <v>66</v>
      </c>
      <c r="J178" s="15" t="s">
        <v>66</v>
      </c>
      <c r="K178" s="15" t="s">
        <v>66</v>
      </c>
      <c r="L178" s="97" t="s">
        <v>66</v>
      </c>
      <c r="M178" s="98" t="s">
        <v>578</v>
      </c>
      <c r="N178" s="15" t="s">
        <v>66</v>
      </c>
      <c r="O178" s="26" t="s">
        <v>1323</v>
      </c>
      <c r="P178" s="164" t="s">
        <v>1323</v>
      </c>
      <c r="Q178" s="26" t="s">
        <v>980</v>
      </c>
      <c r="R178" s="9" t="str">
        <f t="shared" si="20"/>
        <v/>
      </c>
      <c r="S178" s="9" t="str">
        <f t="shared" si="21"/>
        <v/>
      </c>
      <c r="T178" s="13" t="str">
        <f>IF(
  AND($A178&lt;&gt;"",$I178="○"),
  (
    "mkdir """&amp;V178&amp;""" &amp; "
  )&amp;(
    """"&amp;shortcut設定!$F$7&amp;""""&amp;
    " """&amp;V178&amp;"\"&amp;$A178&amp;"（"&amp;$B178&amp;"）.lnk"""&amp;
    " """&amp;$C178&amp;""""&amp;
    IF($D178="-"," """""," """&amp;$D178&amp;"""")&amp;
    IF($E178="-"," """""," """&amp;$E178&amp;"""")
  ),
  ""
)</f>
        <v/>
      </c>
      <c r="U178" s="9" t="str">
        <f ca="1">IFERROR(
  VLOOKUP(
    $H178,
    shortcut設定!$F:$J,
    MATCH(
      "ProgramsIndex",
      shortcut設定!$F$12:$J$12,
      0
    ),
    FALSE
  ),
  ""
)</f>
        <v>200</v>
      </c>
      <c r="V178" s="13" t="str">
        <f>IF(
  AND($A178&lt;&gt;"",$I178="○"),
  shortcut設定!$F$4&amp;"\"&amp;U178&amp;"_"&amp;H178,
  ""
)</f>
        <v/>
      </c>
      <c r="W178" s="13" t="str">
        <f>IF(
  AND($A178&lt;&gt;"",$J178&lt;&gt;"-",$J178&lt;&gt;""),
  (
    "mkdir """&amp;shortcut設定!$F$4&amp;"\"&amp;shortcut設定!$F$8&amp;""" &amp; "
  )&amp;(
    """"&amp;shortcut設定!$F$7&amp;""""&amp;
    " """&amp;$X178&amp;""""&amp;
    " """&amp;$C178&amp;""""&amp;
    IF($D178="-"," """""," """&amp;$D178&amp;"""")&amp;
    IF($E178="-"," """""," """&amp;$E178&amp;"""")
  ),
  ""
)</f>
        <v/>
      </c>
      <c r="X178" s="14" t="str">
        <f>IF(
  AND($A178&lt;&gt;"",$J178&lt;&gt;"-",$J178&lt;&gt;""),
  shortcut設定!$F$4&amp;"\"&amp;shortcut設定!$F$8&amp;"\"&amp;$J178&amp;"（"&amp;$B178&amp;"）.lnk",
  ""
)</f>
        <v/>
      </c>
      <c r="Y178" s="13" t="str">
        <f>IF(
  AND($A178&lt;&gt;"",$K178&lt;&gt;"-",$K178&lt;&gt;""),
  (
    "mkdir """&amp;shortcut設定!$F$4&amp;"\"&amp;shortcut設定!$F$9&amp;""" &amp; "
  )&amp;(
    """"&amp;shortcut設定!$F$7&amp;""""&amp;
    " """&amp;$Z178&amp;""""&amp;
    " """&amp;$C178&amp;""""&amp;
    IF($D178="-"," """""," """&amp;$D178&amp;"""")&amp;
    IF($E178="-"," """""," """&amp;$E178&amp;"""")&amp;
    IF($K178="-"," """""," """&amp;$K178&amp;"""")
  ),
  ""
)</f>
        <v/>
      </c>
      <c r="Z178" s="14" t="str">
        <f>IF(
  AND($A178&lt;&gt;"",$K178&lt;&gt;"-",$K178&lt;&gt;""),
  shortcut設定!$F$4&amp;"\"&amp;shortcut設定!$F$9&amp;"\"&amp;$A178&amp;"（"&amp;$B178&amp;"）.lnk",
  ""
)</f>
        <v/>
      </c>
      <c r="AA178" s="13" t="str">
        <f>IF(
  AND($A178&lt;&gt;"",$L178&lt;&gt;"-",$L178&lt;&gt;""),
  (
    """"&amp;shortcut設定!$F$7&amp;""""&amp;
    " """&amp;$AD178&amp;""""&amp;
    " """&amp;$C178&amp;""""&amp;
    IF($D178="-"," """""," """&amp;$D178&amp;"""")&amp;
    IF($E178="-"," """""," """&amp;$E178&amp;"""")
  ),
  ""
)</f>
        <v/>
      </c>
      <c r="AB178" s="9" t="str">
        <f ca="1">IFERROR(
  VLOOKUP(
    $H178,
    shortcut設定!$F:$J,
    MATCH(
      "ProgramsIndex",
      shortcut設定!$F$12:$J$12,
      0
    ),
    FALSE
  ),
  ""
)</f>
        <v>200</v>
      </c>
      <c r="AC178" s="20" t="str">
        <f t="shared" si="19"/>
        <v/>
      </c>
      <c r="AD178" s="13" t="str">
        <f>IF(
  AND($A178&lt;&gt;"",$L178="○"),
  shortcut設定!$F$5&amp;"\"&amp;AB178&amp;"_"&amp;A178&amp;"（"&amp;B178&amp;"）"&amp;AC178&amp;".lnk",
  ""
)</f>
        <v/>
      </c>
      <c r="AE178" s="13" t="str">
        <f>IF(
  AND($A178&lt;&gt;"",$N178="○"),
  (
    """"&amp;shortcut設定!$F$7&amp;""""&amp;
    " """&amp;$AF178&amp;""""&amp;
    " """&amp;$C178&amp;""""&amp;
    IF($D178="-"," """""," """&amp;$D178&amp;"""")&amp;
    IF($E178="-"," """""," """&amp;$E178&amp;"""")
  ),
  ""
)</f>
        <v/>
      </c>
      <c r="AF178" s="9" t="str">
        <f>IF(
  AND($A178&lt;&gt;"",$N178="○"),
  shortcut設定!$F$6&amp;"\"&amp;A178&amp;"（"&amp;B178&amp;"）.lnk",
  ""
)</f>
        <v/>
      </c>
      <c r="AG178" s="13" t="str">
        <f t="shared" si="16"/>
        <v/>
      </c>
      <c r="AH178" s="13" t="str">
        <f t="shared" si="17"/>
        <v/>
      </c>
      <c r="AI178" s="13" t="str">
        <f>IF(
  AND($A178&lt;&gt;"",$Q178&lt;&gt;"-",$Q178&lt;&gt;""),
  (
    """"&amp;shortcut設定!$F$7&amp;""""&amp;
    " """&amp;$Q178&amp;".lnk"""&amp;
    " """&amp;$C178&amp;""""&amp;
    IF($D178="-"," """""," """&amp;$D178&amp;"""")&amp;
    IF($E178="-"," """""," """&amp;$E178&amp;"""")
  ),
  ""
)</f>
        <v/>
      </c>
      <c r="AJ178" s="95" t="s">
        <v>183</v>
      </c>
    </row>
    <row r="179" spans="1:36">
      <c r="A179" s="9" t="s">
        <v>732</v>
      </c>
      <c r="B179" s="9" t="s">
        <v>868</v>
      </c>
      <c r="C179" s="9" t="s">
        <v>130</v>
      </c>
      <c r="D179" s="15" t="s">
        <v>40</v>
      </c>
      <c r="E179" s="26" t="s">
        <v>40</v>
      </c>
      <c r="F179" s="15" t="s">
        <v>28</v>
      </c>
      <c r="G179" s="15" t="s">
        <v>0</v>
      </c>
      <c r="H179" s="9" t="s">
        <v>550</v>
      </c>
      <c r="I179" s="15" t="s">
        <v>66</v>
      </c>
      <c r="J179" s="15" t="s">
        <v>879</v>
      </c>
      <c r="K179" s="15" t="s">
        <v>66</v>
      </c>
      <c r="L179" s="97" t="s">
        <v>66</v>
      </c>
      <c r="M179" s="98" t="s">
        <v>578</v>
      </c>
      <c r="N179" s="15" t="s">
        <v>66</v>
      </c>
      <c r="O179" s="26" t="s">
        <v>1323</v>
      </c>
      <c r="P179" s="164" t="s">
        <v>1323</v>
      </c>
      <c r="Q179" s="26" t="s">
        <v>980</v>
      </c>
      <c r="R179" s="9" t="str">
        <f t="shared" si="20"/>
        <v/>
      </c>
      <c r="S179" s="9" t="str">
        <f t="shared" si="21"/>
        <v/>
      </c>
      <c r="T179" s="13" t="str">
        <f>IF(
  AND($A179&lt;&gt;"",$I179="○"),
  (
    "mkdir """&amp;V179&amp;""" &amp; "
  )&amp;(
    """"&amp;shortcut設定!$F$7&amp;""""&amp;
    " """&amp;V179&amp;"\"&amp;$A179&amp;"（"&amp;$B179&amp;"）.lnk"""&amp;
    " """&amp;$C179&amp;""""&amp;
    IF($D179="-"," """""," """&amp;$D179&amp;"""")&amp;
    IF($E179="-"," """""," """&amp;$E179&amp;"""")
  ),
  ""
)</f>
        <v/>
      </c>
      <c r="U179" s="9" t="str">
        <f ca="1">IFERROR(
  VLOOKUP(
    $H179,
    shortcut設定!$F:$J,
    MATCH(
      "ProgramsIndex",
      shortcut設定!$F$12:$J$12,
      0
    ),
    FALSE
  ),
  ""
)</f>
        <v>200</v>
      </c>
      <c r="V179" s="13" t="str">
        <f>IF(
  AND($A179&lt;&gt;"",$I179="○"),
  shortcut設定!$F$4&amp;"\"&amp;U179&amp;"_"&amp;H179,
  ""
)</f>
        <v/>
      </c>
      <c r="W179" s="13" t="str">
        <f>IF(
  AND($A179&lt;&gt;"",$J179&lt;&gt;"-",$J179&lt;&gt;""),
  (
    "mkdir """&amp;shortcut設定!$F$4&amp;"\"&amp;shortcut設定!$F$8&amp;""" &amp; "
  )&amp;(
    """"&amp;shortcut設定!$F$7&amp;""""&amp;
    " """&amp;$X179&amp;""""&amp;
    " """&amp;$C179&amp;""""&amp;
    IF($D179="-"," """""," """&amp;$D179&amp;"""")&amp;
    IF($E179="-"," """""," """&amp;$E179&amp;"""")
  ),
  ""
)</f>
        <v>mkdir "%USERPROFILE%\AppData\Roaming\Microsoft\Windows\Start Menu\Programs\$QuickAccess" &amp; "C:\codes\vbs\command\CreateShortcutFile.vbs" "%USERPROFILE%\AppData\Roaming\Microsoft\Windows\Start Menu\Programs\$QuickAccess\ttr（SSH接続toMyRaspberryPi＠Teraterm）.lnk" "C:\codes\ttl\login_raspberrypi.ttl" "" ""</v>
      </c>
      <c r="X179" s="14" t="str">
        <f>IF(
  AND($A179&lt;&gt;"",$J179&lt;&gt;"-",$J179&lt;&gt;""),
  shortcut設定!$F$4&amp;"\"&amp;shortcut設定!$F$8&amp;"\"&amp;$J179&amp;"（"&amp;$B179&amp;"）.lnk",
  ""
)</f>
        <v>%USERPROFILE%\AppData\Roaming\Microsoft\Windows\Start Menu\Programs\$QuickAccess\ttr（SSH接続toMyRaspberryPi＠Teraterm）.lnk</v>
      </c>
      <c r="Y179" s="13" t="str">
        <f>IF(
  AND($A179&lt;&gt;"",$K179&lt;&gt;"-",$K179&lt;&gt;""),
  (
    "mkdir """&amp;shortcut設定!$F$4&amp;"\"&amp;shortcut設定!$F$9&amp;""" &amp; "
  )&amp;(
    """"&amp;shortcut設定!$F$7&amp;""""&amp;
    " """&amp;$Z179&amp;""""&amp;
    " """&amp;$C179&amp;""""&amp;
    IF($D179="-"," """""," """&amp;$D179&amp;"""")&amp;
    IF($E179="-"," """""," """&amp;$E179&amp;"""")&amp;
    IF($K179="-"," """""," """&amp;$K179&amp;"""")
  ),
  ""
)</f>
        <v/>
      </c>
      <c r="Z179" s="14" t="str">
        <f>IF(
  AND($A179&lt;&gt;"",$K179&lt;&gt;"-",$K179&lt;&gt;""),
  shortcut設定!$F$4&amp;"\"&amp;shortcut設定!$F$9&amp;"\"&amp;$A179&amp;"（"&amp;$B179&amp;"）.lnk",
  ""
)</f>
        <v/>
      </c>
      <c r="AA179" s="13" t="str">
        <f>IF(
  AND($A179&lt;&gt;"",$L179&lt;&gt;"-",$L179&lt;&gt;""),
  (
    """"&amp;shortcut設定!$F$7&amp;""""&amp;
    " """&amp;$AD179&amp;""""&amp;
    " """&amp;$C179&amp;""""&amp;
    IF($D179="-"," """""," """&amp;$D179&amp;"""")&amp;
    IF($E179="-"," """""," """&amp;$E179&amp;"""")
  ),
  ""
)</f>
        <v/>
      </c>
      <c r="AB179" s="9" t="str">
        <f ca="1">IFERROR(
  VLOOKUP(
    $H179,
    shortcut設定!$F:$J,
    MATCH(
      "ProgramsIndex",
      shortcut設定!$F$12:$J$12,
      0
    ),
    FALSE
  ),
  ""
)</f>
        <v>200</v>
      </c>
      <c r="AC179" s="20" t="str">
        <f t="shared" si="19"/>
        <v/>
      </c>
      <c r="AD179" s="13" t="str">
        <f>IF(
  AND($A179&lt;&gt;"",$L179="○"),
  shortcut設定!$F$5&amp;"\"&amp;AB179&amp;"_"&amp;A179&amp;"（"&amp;B179&amp;"）"&amp;AC179&amp;".lnk",
  ""
)</f>
        <v/>
      </c>
      <c r="AE179" s="13" t="str">
        <f>IF(
  AND($A179&lt;&gt;"",$N179="○"),
  (
    """"&amp;shortcut設定!$F$7&amp;""""&amp;
    " """&amp;$AF179&amp;""""&amp;
    " """&amp;$C179&amp;""""&amp;
    IF($D179="-"," """""," """&amp;$D179&amp;"""")&amp;
    IF($E179="-"," """""," """&amp;$E179&amp;"""")
  ),
  ""
)</f>
        <v/>
      </c>
      <c r="AF179" s="9" t="str">
        <f>IF(
  AND($A179&lt;&gt;"",$N179="○"),
  shortcut設定!$F$6&amp;"\"&amp;A179&amp;"（"&amp;B179&amp;"）.lnk",
  ""
)</f>
        <v/>
      </c>
      <c r="AG179" s="13" t="str">
        <f t="shared" si="16"/>
        <v/>
      </c>
      <c r="AH179" s="13" t="str">
        <f t="shared" si="17"/>
        <v/>
      </c>
      <c r="AI179" s="13" t="str">
        <f>IF(
  AND($A179&lt;&gt;"",$Q179&lt;&gt;"-",$Q179&lt;&gt;""),
  (
    """"&amp;shortcut設定!$F$7&amp;""""&amp;
    " """&amp;$Q179&amp;".lnk"""&amp;
    " """&amp;$C179&amp;""""&amp;
    IF($D179="-"," """""," """&amp;$D179&amp;"""")&amp;
    IF($E179="-"," """""," """&amp;$E179&amp;"""")
  ),
  ""
)</f>
        <v/>
      </c>
      <c r="AJ179" s="95" t="s">
        <v>183</v>
      </c>
    </row>
    <row r="180" spans="1:36">
      <c r="A180" s="9" t="s">
        <v>733</v>
      </c>
      <c r="B180" s="9" t="s">
        <v>869</v>
      </c>
      <c r="C180" s="9" t="s">
        <v>558</v>
      </c>
      <c r="D180" s="15" t="s">
        <v>40</v>
      </c>
      <c r="E180" s="26" t="s">
        <v>40</v>
      </c>
      <c r="F180" s="15" t="s">
        <v>28</v>
      </c>
      <c r="G180" s="15" t="s">
        <v>0</v>
      </c>
      <c r="H180" s="9" t="s">
        <v>550</v>
      </c>
      <c r="I180" s="15" t="s">
        <v>66</v>
      </c>
      <c r="J180" s="15" t="s">
        <v>880</v>
      </c>
      <c r="K180" s="15" t="s">
        <v>66</v>
      </c>
      <c r="L180" s="97" t="s">
        <v>66</v>
      </c>
      <c r="M180" s="98" t="s">
        <v>578</v>
      </c>
      <c r="N180" s="15" t="s">
        <v>66</v>
      </c>
      <c r="O180" s="26" t="s">
        <v>1323</v>
      </c>
      <c r="P180" s="164" t="s">
        <v>1323</v>
      </c>
      <c r="Q180" s="26" t="s">
        <v>980</v>
      </c>
      <c r="R180" s="9" t="str">
        <f t="shared" si="20"/>
        <v/>
      </c>
      <c r="S180" s="9" t="str">
        <f t="shared" si="21"/>
        <v/>
      </c>
      <c r="T180" s="13" t="str">
        <f>IF(
  AND($A180&lt;&gt;"",$I180="○"),
  (
    "mkdir """&amp;V180&amp;""" &amp; "
  )&amp;(
    """"&amp;shortcut設定!$F$7&amp;""""&amp;
    " """&amp;V180&amp;"\"&amp;$A180&amp;"（"&amp;$B180&amp;"）.lnk"""&amp;
    " """&amp;$C180&amp;""""&amp;
    IF($D180="-"," """""," """&amp;$D180&amp;"""")&amp;
    IF($E180="-"," """""," """&amp;$E180&amp;"""")
  ),
  ""
)</f>
        <v/>
      </c>
      <c r="U180" s="9" t="str">
        <f ca="1">IFERROR(
  VLOOKUP(
    $H180,
    shortcut設定!$F:$J,
    MATCH(
      "ProgramsIndex",
      shortcut設定!$F$12:$J$12,
      0
    ),
    FALSE
  ),
  ""
)</f>
        <v>200</v>
      </c>
      <c r="V180" s="13" t="str">
        <f>IF(
  AND($A180&lt;&gt;"",$I180="○"),
  shortcut設定!$F$4&amp;"\"&amp;U180&amp;"_"&amp;H180,
  ""
)</f>
        <v/>
      </c>
      <c r="W180" s="13" t="str">
        <f>IF(
  AND($A180&lt;&gt;"",$J180&lt;&gt;"-",$J180&lt;&gt;""),
  (
    "mkdir """&amp;shortcut設定!$F$4&amp;"\"&amp;shortcut設定!$F$8&amp;""" &amp; "
  )&amp;(
    """"&amp;shortcut設定!$F$7&amp;""""&amp;
    " """&amp;$X180&amp;""""&amp;
    " """&amp;$C180&amp;""""&amp;
    IF($D180="-"," """""," """&amp;$D180&amp;"""")&amp;
    IF($E180="-"," """""," """&amp;$E180&amp;"""")
  ),
  ""
)</f>
        <v>mkdir "%USERPROFILE%\AppData\Roaming\Microsoft\Windows\Start Menu\Programs\$QuickAccess" &amp; "C:\codes\vbs\command\CreateShortcutFile.vbs" "%USERPROFILE%\AppData\Roaming\Microsoft\Windows\Start Menu\Programs\$QuickAccess\ttm（SSH接続toMyMac＠Teraterm）.lnk" "C:\codes\ttl\login_mac.ttl" "" ""</v>
      </c>
      <c r="X180" s="14" t="str">
        <f>IF(
  AND($A180&lt;&gt;"",$J180&lt;&gt;"-",$J180&lt;&gt;""),
  shortcut設定!$F$4&amp;"\"&amp;shortcut設定!$F$8&amp;"\"&amp;$J180&amp;"（"&amp;$B180&amp;"）.lnk",
  ""
)</f>
        <v>%USERPROFILE%\AppData\Roaming\Microsoft\Windows\Start Menu\Programs\$QuickAccess\ttm（SSH接続toMyMac＠Teraterm）.lnk</v>
      </c>
      <c r="Y180" s="13" t="str">
        <f>IF(
  AND($A180&lt;&gt;"",$K180&lt;&gt;"-",$K180&lt;&gt;""),
  (
    "mkdir """&amp;shortcut設定!$F$4&amp;"\"&amp;shortcut設定!$F$9&amp;""" &amp; "
  )&amp;(
    """"&amp;shortcut設定!$F$7&amp;""""&amp;
    " """&amp;$Z180&amp;""""&amp;
    " """&amp;$C180&amp;""""&amp;
    IF($D180="-"," """""," """&amp;$D180&amp;"""")&amp;
    IF($E180="-"," """""," """&amp;$E180&amp;"""")&amp;
    IF($K180="-"," """""," """&amp;$K180&amp;"""")
  ),
  ""
)</f>
        <v/>
      </c>
      <c r="Z180" s="14" t="str">
        <f>IF(
  AND($A180&lt;&gt;"",$K180&lt;&gt;"-",$K180&lt;&gt;""),
  shortcut設定!$F$4&amp;"\"&amp;shortcut設定!$F$9&amp;"\"&amp;$A180&amp;"（"&amp;$B180&amp;"）.lnk",
  ""
)</f>
        <v/>
      </c>
      <c r="AA180" s="13" t="str">
        <f>IF(
  AND($A180&lt;&gt;"",$L180&lt;&gt;"-",$L180&lt;&gt;""),
  (
    """"&amp;shortcut設定!$F$7&amp;""""&amp;
    " """&amp;$AD180&amp;""""&amp;
    " """&amp;$C180&amp;""""&amp;
    IF($D180="-"," """""," """&amp;$D180&amp;"""")&amp;
    IF($E180="-"," """""," """&amp;$E180&amp;"""")
  ),
  ""
)</f>
        <v/>
      </c>
      <c r="AB180" s="9" t="str">
        <f ca="1">IFERROR(
  VLOOKUP(
    $H180,
    shortcut設定!$F:$J,
    MATCH(
      "ProgramsIndex",
      shortcut設定!$F$12:$J$12,
      0
    ),
    FALSE
  ),
  ""
)</f>
        <v>200</v>
      </c>
      <c r="AC180" s="20" t="str">
        <f t="shared" si="19"/>
        <v/>
      </c>
      <c r="AD180" s="13" t="str">
        <f>IF(
  AND($A180&lt;&gt;"",$L180="○"),
  shortcut設定!$F$5&amp;"\"&amp;AB180&amp;"_"&amp;A180&amp;"（"&amp;B180&amp;"）"&amp;AC180&amp;".lnk",
  ""
)</f>
        <v/>
      </c>
      <c r="AE180" s="13" t="str">
        <f>IF(
  AND($A180&lt;&gt;"",$N180="○"),
  (
    """"&amp;shortcut設定!$F$7&amp;""""&amp;
    " """&amp;$AF180&amp;""""&amp;
    " """&amp;$C180&amp;""""&amp;
    IF($D180="-"," """""," """&amp;$D180&amp;"""")&amp;
    IF($E180="-"," """""," """&amp;$E180&amp;"""")
  ),
  ""
)</f>
        <v/>
      </c>
      <c r="AF180" s="9" t="str">
        <f>IF(
  AND($A180&lt;&gt;"",$N180="○"),
  shortcut設定!$F$6&amp;"\"&amp;A180&amp;"（"&amp;B180&amp;"）.lnk",
  ""
)</f>
        <v/>
      </c>
      <c r="AG180" s="13" t="str">
        <f t="shared" si="16"/>
        <v/>
      </c>
      <c r="AH180" s="13" t="str">
        <f t="shared" si="17"/>
        <v/>
      </c>
      <c r="AI180" s="13" t="str">
        <f>IF(
  AND($A180&lt;&gt;"",$Q180&lt;&gt;"-",$Q180&lt;&gt;""),
  (
    """"&amp;shortcut設定!$F$7&amp;""""&amp;
    " """&amp;$Q180&amp;".lnk"""&amp;
    " """&amp;$C180&amp;""""&amp;
    IF($D180="-"," """""," """&amp;$D180&amp;"""")&amp;
    IF($E180="-"," """""," """&amp;$E180&amp;"""")
  ),
  ""
)</f>
        <v/>
      </c>
      <c r="AJ180" s="95" t="s">
        <v>183</v>
      </c>
    </row>
    <row r="181" spans="1:36">
      <c r="A181" s="9" t="s">
        <v>734</v>
      </c>
      <c r="B181" s="9" t="s">
        <v>870</v>
      </c>
      <c r="C181" s="9" t="s">
        <v>559</v>
      </c>
      <c r="D181" s="15" t="s">
        <v>40</v>
      </c>
      <c r="E181" s="26" t="s">
        <v>40</v>
      </c>
      <c r="F181" s="15" t="s">
        <v>28</v>
      </c>
      <c r="G181" s="15" t="s">
        <v>0</v>
      </c>
      <c r="H181" s="9" t="s">
        <v>550</v>
      </c>
      <c r="I181" s="15" t="s">
        <v>66</v>
      </c>
      <c r="J181" s="15" t="s">
        <v>881</v>
      </c>
      <c r="K181" s="15" t="s">
        <v>66</v>
      </c>
      <c r="L181" s="97" t="s">
        <v>66</v>
      </c>
      <c r="M181" s="98" t="s">
        <v>578</v>
      </c>
      <c r="N181" s="15" t="s">
        <v>66</v>
      </c>
      <c r="O181" s="26" t="s">
        <v>1323</v>
      </c>
      <c r="P181" s="164" t="s">
        <v>1323</v>
      </c>
      <c r="Q181" s="26" t="s">
        <v>980</v>
      </c>
      <c r="R181" s="9" t="str">
        <f t="shared" si="20"/>
        <v/>
      </c>
      <c r="S181" s="9" t="str">
        <f t="shared" si="21"/>
        <v/>
      </c>
      <c r="T181" s="13" t="str">
        <f>IF(
  AND($A181&lt;&gt;"",$I181="○"),
  (
    "mkdir """&amp;V181&amp;""" &amp; "
  )&amp;(
    """"&amp;shortcut設定!$F$7&amp;""""&amp;
    " """&amp;V181&amp;"\"&amp;$A181&amp;"（"&amp;$B181&amp;"）.lnk"""&amp;
    " """&amp;$C181&amp;""""&amp;
    IF($D181="-"," """""," """&amp;$D181&amp;"""")&amp;
    IF($E181="-"," """""," """&amp;$E181&amp;"""")
  ),
  ""
)</f>
        <v/>
      </c>
      <c r="U181" s="9" t="str">
        <f ca="1">IFERROR(
  VLOOKUP(
    $H181,
    shortcut設定!$F:$J,
    MATCH(
      "ProgramsIndex",
      shortcut設定!$F$12:$J$12,
      0
    ),
    FALSE
  ),
  ""
)</f>
        <v>200</v>
      </c>
      <c r="V181" s="13" t="str">
        <f>IF(
  AND($A181&lt;&gt;"",$I181="○"),
  shortcut設定!$F$4&amp;"\"&amp;U181&amp;"_"&amp;H181,
  ""
)</f>
        <v/>
      </c>
      <c r="W181" s="13" t="str">
        <f>IF(
  AND($A181&lt;&gt;"",$J181&lt;&gt;"-",$J181&lt;&gt;""),
  (
    "mkdir """&amp;shortcut設定!$F$4&amp;"\"&amp;shortcut設定!$F$8&amp;""" &amp; "
  )&amp;(
    """"&amp;shortcut設定!$F$7&amp;""""&amp;
    " """&amp;$X181&amp;""""&amp;
    " """&amp;$C181&amp;""""&amp;
    IF($D181="-"," """""," """&amp;$D181&amp;"""")&amp;
    IF($E181="-"," """""," """&amp;$E181&amp;"""")
  ),
  ""
)</f>
        <v>mkdir "%USERPROFILE%\AppData\Roaming\Microsoft\Windows\Start Menu\Programs\$QuickAccess" &amp; "C:\codes\vbs\command\CreateShortcutFile.vbs" "%USERPROFILE%\AppData\Roaming\Microsoft\Windows\Start Menu\Programs\$QuickAccess\wsr（SFTP接続toMyRaspberryPi＠WinSCP）.lnk" "C:\codes\winscp\login_raspberrypi.bat" "" ""</v>
      </c>
      <c r="X181" s="14" t="str">
        <f>IF(
  AND($A181&lt;&gt;"",$J181&lt;&gt;"-",$J181&lt;&gt;""),
  shortcut設定!$F$4&amp;"\"&amp;shortcut設定!$F$8&amp;"\"&amp;$J181&amp;"（"&amp;$B181&amp;"）.lnk",
  ""
)</f>
        <v>%USERPROFILE%\AppData\Roaming\Microsoft\Windows\Start Menu\Programs\$QuickAccess\wsr（SFTP接続toMyRaspberryPi＠WinSCP）.lnk</v>
      </c>
      <c r="Y181" s="13" t="str">
        <f>IF(
  AND($A181&lt;&gt;"",$K181&lt;&gt;"-",$K181&lt;&gt;""),
  (
    "mkdir """&amp;shortcut設定!$F$4&amp;"\"&amp;shortcut設定!$F$9&amp;""" &amp; "
  )&amp;(
    """"&amp;shortcut設定!$F$7&amp;""""&amp;
    " """&amp;$Z181&amp;""""&amp;
    " """&amp;$C181&amp;""""&amp;
    IF($D181="-"," """""," """&amp;$D181&amp;"""")&amp;
    IF($E181="-"," """""," """&amp;$E181&amp;"""")&amp;
    IF($K181="-"," """""," """&amp;$K181&amp;"""")
  ),
  ""
)</f>
        <v/>
      </c>
      <c r="Z181" s="14" t="str">
        <f>IF(
  AND($A181&lt;&gt;"",$K181&lt;&gt;"-",$K181&lt;&gt;""),
  shortcut設定!$F$4&amp;"\"&amp;shortcut設定!$F$9&amp;"\"&amp;$A181&amp;"（"&amp;$B181&amp;"）.lnk",
  ""
)</f>
        <v/>
      </c>
      <c r="AA181" s="13" t="str">
        <f>IF(
  AND($A181&lt;&gt;"",$L181&lt;&gt;"-",$L181&lt;&gt;""),
  (
    """"&amp;shortcut設定!$F$7&amp;""""&amp;
    " """&amp;$AD181&amp;""""&amp;
    " """&amp;$C181&amp;""""&amp;
    IF($D181="-"," """""," """&amp;$D181&amp;"""")&amp;
    IF($E181="-"," """""," """&amp;$E181&amp;"""")
  ),
  ""
)</f>
        <v/>
      </c>
      <c r="AB181" s="9" t="str">
        <f ca="1">IFERROR(
  VLOOKUP(
    $H181,
    shortcut設定!$F:$J,
    MATCH(
      "ProgramsIndex",
      shortcut設定!$F$12:$J$12,
      0
    ),
    FALSE
  ),
  ""
)</f>
        <v>200</v>
      </c>
      <c r="AC181" s="20" t="str">
        <f t="shared" si="19"/>
        <v/>
      </c>
      <c r="AD181" s="13" t="str">
        <f>IF(
  AND($A181&lt;&gt;"",$L181="○"),
  shortcut設定!$F$5&amp;"\"&amp;AB181&amp;"_"&amp;A181&amp;"（"&amp;B181&amp;"）"&amp;AC181&amp;".lnk",
  ""
)</f>
        <v/>
      </c>
      <c r="AE181" s="13" t="str">
        <f>IF(
  AND($A181&lt;&gt;"",$N181="○"),
  (
    """"&amp;shortcut設定!$F$7&amp;""""&amp;
    " """&amp;$AF181&amp;""""&amp;
    " """&amp;$C181&amp;""""&amp;
    IF($D181="-"," """""," """&amp;$D181&amp;"""")&amp;
    IF($E181="-"," """""," """&amp;$E181&amp;"""")
  ),
  ""
)</f>
        <v/>
      </c>
      <c r="AF181" s="9" t="str">
        <f>IF(
  AND($A181&lt;&gt;"",$N181="○"),
  shortcut設定!$F$6&amp;"\"&amp;A181&amp;"（"&amp;B181&amp;"）.lnk",
  ""
)</f>
        <v/>
      </c>
      <c r="AG181" s="13" t="str">
        <f t="shared" si="16"/>
        <v/>
      </c>
      <c r="AH181" s="13" t="str">
        <f t="shared" si="17"/>
        <v/>
      </c>
      <c r="AI181" s="13" t="str">
        <f>IF(
  AND($A181&lt;&gt;"",$Q181&lt;&gt;"-",$Q181&lt;&gt;""),
  (
    """"&amp;shortcut設定!$F$7&amp;""""&amp;
    " """&amp;$Q181&amp;".lnk"""&amp;
    " """&amp;$C181&amp;""""&amp;
    IF($D181="-"," """""," """&amp;$D181&amp;"""")&amp;
    IF($E181="-"," """""," """&amp;$E181&amp;"""")
  ),
  ""
)</f>
        <v/>
      </c>
      <c r="AJ181" s="95" t="s">
        <v>183</v>
      </c>
    </row>
    <row r="182" spans="1:36">
      <c r="A182" s="9" t="s">
        <v>735</v>
      </c>
      <c r="B182" s="9" t="s">
        <v>871</v>
      </c>
      <c r="C182" s="9" t="s">
        <v>560</v>
      </c>
      <c r="D182" s="15" t="s">
        <v>40</v>
      </c>
      <c r="E182" s="26" t="s">
        <v>40</v>
      </c>
      <c r="F182" s="15" t="s">
        <v>0</v>
      </c>
      <c r="G182" s="15" t="s">
        <v>28</v>
      </c>
      <c r="H182" s="9" t="s">
        <v>550</v>
      </c>
      <c r="I182" s="15" t="s">
        <v>66</v>
      </c>
      <c r="J182" s="15" t="s">
        <v>66</v>
      </c>
      <c r="K182" s="15" t="s">
        <v>66</v>
      </c>
      <c r="L182" s="97" t="s">
        <v>66</v>
      </c>
      <c r="M182" s="98" t="s">
        <v>578</v>
      </c>
      <c r="N182" s="15" t="s">
        <v>66</v>
      </c>
      <c r="O182" s="26" t="s">
        <v>1323</v>
      </c>
      <c r="P182" s="164" t="s">
        <v>1323</v>
      </c>
      <c r="Q182" s="26" t="s">
        <v>980</v>
      </c>
      <c r="R182" s="9" t="str">
        <f t="shared" si="20"/>
        <v/>
      </c>
      <c r="S182" s="9" t="str">
        <f t="shared" si="21"/>
        <v/>
      </c>
      <c r="T182" s="13" t="str">
        <f>IF(
  AND($A182&lt;&gt;"",$I182="○"),
  (
    "mkdir """&amp;V182&amp;""" &amp; "
  )&amp;(
    """"&amp;shortcut設定!$F$7&amp;""""&amp;
    " """&amp;V182&amp;"\"&amp;$A182&amp;"（"&amp;$B182&amp;"）.lnk"""&amp;
    " """&amp;$C182&amp;""""&amp;
    IF($D182="-"," """""," """&amp;$D182&amp;"""")&amp;
    IF($E182="-"," """""," """&amp;$E182&amp;"""")
  ),
  ""
)</f>
        <v/>
      </c>
      <c r="U182" s="9" t="str">
        <f ca="1">IFERROR(
  VLOOKUP(
    $H182,
    shortcut設定!$F:$J,
    MATCH(
      "ProgramsIndex",
      shortcut設定!$F$12:$J$12,
      0
    ),
    FALSE
  ),
  ""
)</f>
        <v>200</v>
      </c>
      <c r="V182" s="13" t="str">
        <f>IF(
  AND($A182&lt;&gt;"",$I182="○"),
  shortcut設定!$F$4&amp;"\"&amp;U182&amp;"_"&amp;H182,
  ""
)</f>
        <v/>
      </c>
      <c r="W182" s="13" t="str">
        <f>IF(
  AND($A182&lt;&gt;"",$J182&lt;&gt;"-",$J182&lt;&gt;""),
  (
    "mkdir """&amp;shortcut設定!$F$4&amp;"\"&amp;shortcut設定!$F$8&amp;""" &amp; "
  )&amp;(
    """"&amp;shortcut設定!$F$7&amp;""""&amp;
    " """&amp;$X182&amp;""""&amp;
    " """&amp;$C182&amp;""""&amp;
    IF($D182="-"," """""," """&amp;$D182&amp;"""")&amp;
    IF($E182="-"," """""," """&amp;$E182&amp;"""")
  ),
  ""
)</f>
        <v/>
      </c>
      <c r="X182" s="14" t="str">
        <f>IF(
  AND($A182&lt;&gt;"",$J182&lt;&gt;"-",$J182&lt;&gt;""),
  shortcut設定!$F$4&amp;"\"&amp;shortcut設定!$F$8&amp;"\"&amp;$J182&amp;"（"&amp;$B182&amp;"）.lnk",
  ""
)</f>
        <v/>
      </c>
      <c r="Y182" s="13" t="str">
        <f>IF(
  AND($A182&lt;&gt;"",$K182&lt;&gt;"-",$K182&lt;&gt;""),
  (
    "mkdir """&amp;shortcut設定!$F$4&amp;"\"&amp;shortcut設定!$F$9&amp;""" &amp; "
  )&amp;(
    """"&amp;shortcut設定!$F$7&amp;""""&amp;
    " """&amp;$Z182&amp;""""&amp;
    " """&amp;$C182&amp;""""&amp;
    IF($D182="-"," """""," """&amp;$D182&amp;"""")&amp;
    IF($E182="-"," """""," """&amp;$E182&amp;"""")&amp;
    IF($K182="-"," """""," """&amp;$K182&amp;"""")
  ),
  ""
)</f>
        <v/>
      </c>
      <c r="Z182" s="14" t="str">
        <f>IF(
  AND($A182&lt;&gt;"",$K182&lt;&gt;"-",$K182&lt;&gt;""),
  shortcut設定!$F$4&amp;"\"&amp;shortcut設定!$F$9&amp;"\"&amp;$A182&amp;"（"&amp;$B182&amp;"）.lnk",
  ""
)</f>
        <v/>
      </c>
      <c r="AA182" s="13" t="str">
        <f>IF(
  AND($A182&lt;&gt;"",$L182&lt;&gt;"-",$L182&lt;&gt;""),
  (
    """"&amp;shortcut設定!$F$7&amp;""""&amp;
    " """&amp;$AD182&amp;""""&amp;
    " """&amp;$C182&amp;""""&amp;
    IF($D182="-"," """""," """&amp;$D182&amp;"""")&amp;
    IF($E182="-"," """""," """&amp;$E182&amp;"""")
  ),
  ""
)</f>
        <v/>
      </c>
      <c r="AB182" s="9" t="str">
        <f ca="1">IFERROR(
  VLOOKUP(
    $H182,
    shortcut設定!$F:$J,
    MATCH(
      "ProgramsIndex",
      shortcut設定!$F$12:$J$12,
      0
    ),
    FALSE
  ),
  ""
)</f>
        <v>200</v>
      </c>
      <c r="AC182" s="20" t="str">
        <f t="shared" si="19"/>
        <v/>
      </c>
      <c r="AD182" s="13" t="str">
        <f>IF(
  AND($A182&lt;&gt;"",$L182="○"),
  shortcut設定!$F$5&amp;"\"&amp;AB182&amp;"_"&amp;A182&amp;"（"&amp;B182&amp;"）"&amp;AC182&amp;".lnk",
  ""
)</f>
        <v/>
      </c>
      <c r="AE182" s="13" t="str">
        <f>IF(
  AND($A182&lt;&gt;"",$N182="○"),
  (
    """"&amp;shortcut設定!$F$7&amp;""""&amp;
    " """&amp;$AF182&amp;""""&amp;
    " """&amp;$C182&amp;""""&amp;
    IF($D182="-"," """""," """&amp;$D182&amp;"""")&amp;
    IF($E182="-"," """""," """&amp;$E182&amp;"""")
  ),
  ""
)</f>
        <v/>
      </c>
      <c r="AF182" s="9" t="str">
        <f>IF(
  AND($A182&lt;&gt;"",$N182="○"),
  shortcut設定!$F$6&amp;"\"&amp;A182&amp;"（"&amp;B182&amp;"）.lnk",
  ""
)</f>
        <v/>
      </c>
      <c r="AG182" s="13" t="str">
        <f t="shared" si="16"/>
        <v/>
      </c>
      <c r="AH182" s="13" t="str">
        <f t="shared" si="17"/>
        <v/>
      </c>
      <c r="AI182" s="13" t="str">
        <f>IF(
  AND($A182&lt;&gt;"",$Q182&lt;&gt;"-",$Q182&lt;&gt;""),
  (
    """"&amp;shortcut設定!$F$7&amp;""""&amp;
    " """&amp;$Q182&amp;".lnk"""&amp;
    " """&amp;$C182&amp;""""&amp;
    IF($D182="-"," """""," """&amp;$D182&amp;"""")&amp;
    IF($E182="-"," """""," """&amp;$E182&amp;"""")
  ),
  ""
)</f>
        <v/>
      </c>
      <c r="AJ182" s="95" t="s">
        <v>183</v>
      </c>
    </row>
    <row r="183" spans="1:36">
      <c r="A183" s="9" t="s">
        <v>736</v>
      </c>
      <c r="B183" s="9" t="s">
        <v>872</v>
      </c>
      <c r="C183" s="9" t="s">
        <v>561</v>
      </c>
      <c r="D183" s="15" t="s">
        <v>40</v>
      </c>
      <c r="E183" s="26" t="s">
        <v>40</v>
      </c>
      <c r="F183" s="15" t="s">
        <v>0</v>
      </c>
      <c r="G183" s="15" t="s">
        <v>0</v>
      </c>
      <c r="H183" s="9" t="s">
        <v>550</v>
      </c>
      <c r="I183" s="15" t="s">
        <v>66</v>
      </c>
      <c r="J183" s="15" t="s">
        <v>66</v>
      </c>
      <c r="K183" s="15" t="s">
        <v>66</v>
      </c>
      <c r="L183" s="97" t="s">
        <v>66</v>
      </c>
      <c r="M183" s="98" t="s">
        <v>578</v>
      </c>
      <c r="N183" s="15" t="s">
        <v>877</v>
      </c>
      <c r="O183" s="26" t="s">
        <v>1323</v>
      </c>
      <c r="P183" s="164" t="s">
        <v>1323</v>
      </c>
      <c r="Q183" s="26" t="s">
        <v>980</v>
      </c>
      <c r="R183" s="9" t="str">
        <f t="shared" si="20"/>
        <v/>
      </c>
      <c r="S183" s="9" t="str">
        <f t="shared" si="21"/>
        <v/>
      </c>
      <c r="T183" s="13" t="str">
        <f>IF(
  AND($A183&lt;&gt;"",$I183="○"),
  (
    "mkdir """&amp;V183&amp;""" &amp; "
  )&amp;(
    """"&amp;shortcut設定!$F$7&amp;""""&amp;
    " """&amp;V183&amp;"\"&amp;$A183&amp;"（"&amp;$B183&amp;"）.lnk"""&amp;
    " """&amp;$C183&amp;""""&amp;
    IF($D183="-"," """""," """&amp;$D183&amp;"""")&amp;
    IF($E183="-"," """""," """&amp;$E183&amp;"""")
  ),
  ""
)</f>
        <v/>
      </c>
      <c r="U183" s="9" t="str">
        <f ca="1">IFERROR(
  VLOOKUP(
    $H183,
    shortcut設定!$F:$J,
    MATCH(
      "ProgramsIndex",
      shortcut設定!$F$12:$J$12,
      0
    ),
    FALSE
  ),
  ""
)</f>
        <v>200</v>
      </c>
      <c r="V183" s="13" t="str">
        <f>IF(
  AND($A183&lt;&gt;"",$I183="○"),
  shortcut設定!$F$4&amp;"\"&amp;U183&amp;"_"&amp;H183,
  ""
)</f>
        <v/>
      </c>
      <c r="W183" s="13" t="str">
        <f>IF(
  AND($A183&lt;&gt;"",$J183&lt;&gt;"-",$J183&lt;&gt;""),
  (
    "mkdir """&amp;shortcut設定!$F$4&amp;"\"&amp;shortcut設定!$F$8&amp;""" &amp; "
  )&amp;(
    """"&amp;shortcut設定!$F$7&amp;""""&amp;
    " """&amp;$X183&amp;""""&amp;
    " """&amp;$C183&amp;""""&amp;
    IF($D183="-"," """""," """&amp;$D183&amp;"""")&amp;
    IF($E183="-"," """""," """&amp;$E183&amp;"""")
  ),
  ""
)</f>
        <v/>
      </c>
      <c r="X183" s="14" t="str">
        <f>IF(
  AND($A183&lt;&gt;"",$J183&lt;&gt;"-",$J183&lt;&gt;""),
  shortcut設定!$F$4&amp;"\"&amp;shortcut設定!$F$8&amp;"\"&amp;$J183&amp;"（"&amp;$B183&amp;"）.lnk",
  ""
)</f>
        <v/>
      </c>
      <c r="Y183" s="13" t="str">
        <f>IF(
  AND($A183&lt;&gt;"",$K183&lt;&gt;"-",$K183&lt;&gt;""),
  (
    "mkdir """&amp;shortcut設定!$F$4&amp;"\"&amp;shortcut設定!$F$9&amp;""" &amp; "
  )&amp;(
    """"&amp;shortcut設定!$F$7&amp;""""&amp;
    " """&amp;$Z183&amp;""""&amp;
    " """&amp;$C183&amp;""""&amp;
    IF($D183="-"," """""," """&amp;$D183&amp;"""")&amp;
    IF($E183="-"," """""," """&amp;$E183&amp;"""")&amp;
    IF($K183="-"," """""," """&amp;$K183&amp;"""")
  ),
  ""
)</f>
        <v/>
      </c>
      <c r="Z183" s="14" t="str">
        <f>IF(
  AND($A183&lt;&gt;"",$K183&lt;&gt;"-",$K183&lt;&gt;""),
  shortcut設定!$F$4&amp;"\"&amp;shortcut設定!$F$9&amp;"\"&amp;$A183&amp;"（"&amp;$B183&amp;"）.lnk",
  ""
)</f>
        <v/>
      </c>
      <c r="AA183" s="13" t="str">
        <f>IF(
  AND($A183&lt;&gt;"",$L183&lt;&gt;"-",$L183&lt;&gt;""),
  (
    """"&amp;shortcut設定!$F$7&amp;""""&amp;
    " """&amp;$AD183&amp;""""&amp;
    " """&amp;$C183&amp;""""&amp;
    IF($D183="-"," """""," """&amp;$D183&amp;"""")&amp;
    IF($E183="-"," """""," """&amp;$E183&amp;"""")
  ),
  ""
)</f>
        <v/>
      </c>
      <c r="AB183" s="9" t="str">
        <f ca="1">IFERROR(
  VLOOKUP(
    $H183,
    shortcut設定!$F:$J,
    MATCH(
      "ProgramsIndex",
      shortcut設定!$F$12:$J$12,
      0
    ),
    FALSE
  ),
  ""
)</f>
        <v>200</v>
      </c>
      <c r="AC183" s="20" t="str">
        <f t="shared" si="19"/>
        <v/>
      </c>
      <c r="AD183" s="13" t="str">
        <f>IF(
  AND($A183&lt;&gt;"",$L183="○"),
  shortcut設定!$F$5&amp;"\"&amp;AB183&amp;"_"&amp;A183&amp;"（"&amp;B183&amp;"）"&amp;AC183&amp;".lnk",
  ""
)</f>
        <v/>
      </c>
      <c r="AE183" s="13" t="str">
        <f>IF(
  AND($A183&lt;&gt;"",$N183="○"),
  (
    """"&amp;shortcut設定!$F$7&amp;""""&amp;
    " """&amp;$AF183&amp;""""&amp;
    " """&amp;$C183&amp;""""&amp;
    IF($D183="-"," """""," """&amp;$D183&amp;"""")&amp;
    IF($E183="-"," """""," """&amp;$E183&amp;"""")
  ),
  ""
)</f>
        <v>"C:\codes\vbs\command\CreateShortcutFile.vbs" "%USERPROFILE%\AppData\Roaming\Microsoft\Windows\Start Menu\Programs\Startup\XF_BackupIniToTabbak.bat（X-Finder.iniタブバックアップ）.lnk" "C:\prg_exe\X-Finder\BackupIniToTabbak.bat" "" ""</v>
      </c>
      <c r="AF183" s="9" t="str">
        <f>IF(
  AND($A183&lt;&gt;"",$N183="○"),
  shortcut設定!$F$6&amp;"\"&amp;A183&amp;"（"&amp;B183&amp;"）.lnk",
  ""
)</f>
        <v>%USERPROFILE%\AppData\Roaming\Microsoft\Windows\Start Menu\Programs\Startup\XF_BackupIniToTabbak.bat（X-Finder.iniタブバックアップ）.lnk</v>
      </c>
      <c r="AG183" s="13" t="str">
        <f t="shared" si="16"/>
        <v/>
      </c>
      <c r="AH183" s="13" t="str">
        <f t="shared" si="17"/>
        <v/>
      </c>
      <c r="AI183" s="13" t="str">
        <f>IF(
  AND($A183&lt;&gt;"",$Q183&lt;&gt;"-",$Q183&lt;&gt;""),
  (
    """"&amp;shortcut設定!$F$7&amp;""""&amp;
    " """&amp;$Q183&amp;".lnk"""&amp;
    " """&amp;$C183&amp;""""&amp;
    IF($D183="-"," """""," """&amp;$D183&amp;"""")&amp;
    IF($E183="-"," """""," """&amp;$E183&amp;"""")
  ),
  ""
)</f>
        <v/>
      </c>
      <c r="AJ183" s="95" t="s">
        <v>183</v>
      </c>
    </row>
    <row r="184" spans="1:36">
      <c r="A184" s="9" t="s">
        <v>737</v>
      </c>
      <c r="B184" s="9" t="s">
        <v>831</v>
      </c>
      <c r="C184" s="9" t="s">
        <v>562</v>
      </c>
      <c r="D184" s="15" t="s">
        <v>40</v>
      </c>
      <c r="E184" s="26" t="s">
        <v>40</v>
      </c>
      <c r="F184" s="15" t="s">
        <v>0</v>
      </c>
      <c r="G184" s="15" t="s">
        <v>28</v>
      </c>
      <c r="H184" s="9" t="s">
        <v>550</v>
      </c>
      <c r="I184" s="15" t="s">
        <v>66</v>
      </c>
      <c r="J184" s="15" t="s">
        <v>66</v>
      </c>
      <c r="K184" s="15" t="s">
        <v>66</v>
      </c>
      <c r="L184" s="97" t="s">
        <v>66</v>
      </c>
      <c r="M184" s="98" t="s">
        <v>578</v>
      </c>
      <c r="N184" s="15" t="s">
        <v>571</v>
      </c>
      <c r="O184" s="26" t="s">
        <v>1323</v>
      </c>
      <c r="P184" s="164" t="s">
        <v>1323</v>
      </c>
      <c r="Q184" s="26" t="s">
        <v>980</v>
      </c>
      <c r="R184" s="9" t="str">
        <f t="shared" si="20"/>
        <v/>
      </c>
      <c r="S184" s="9" t="str">
        <f t="shared" si="21"/>
        <v/>
      </c>
      <c r="T184" s="13" t="str">
        <f>IF(
  AND($A184&lt;&gt;"",$I184="○"),
  (
    "mkdir """&amp;V184&amp;""" &amp; "
  )&amp;(
    """"&amp;shortcut設定!$F$7&amp;""""&amp;
    " """&amp;V184&amp;"\"&amp;$A184&amp;"（"&amp;$B184&amp;"）.lnk"""&amp;
    " """&amp;$C184&amp;""""&amp;
    IF($D184="-"," """""," """&amp;$D184&amp;"""")&amp;
    IF($E184="-"," """""," """&amp;$E184&amp;"""")
  ),
  ""
)</f>
        <v/>
      </c>
      <c r="U184" s="9" t="str">
        <f ca="1">IFERROR(
  VLOOKUP(
    $H184,
    shortcut設定!$F:$J,
    MATCH(
      "ProgramsIndex",
      shortcut設定!$F$12:$J$12,
      0
    ),
    FALSE
  ),
  ""
)</f>
        <v>200</v>
      </c>
      <c r="V184" s="13" t="str">
        <f>IF(
  AND($A184&lt;&gt;"",$I184="○"),
  shortcut設定!$F$4&amp;"\"&amp;U184&amp;"_"&amp;H184,
  ""
)</f>
        <v/>
      </c>
      <c r="W184" s="13" t="str">
        <f>IF(
  AND($A184&lt;&gt;"",$J184&lt;&gt;"-",$J184&lt;&gt;""),
  (
    "mkdir """&amp;shortcut設定!$F$4&amp;"\"&amp;shortcut設定!$F$8&amp;""" &amp; "
  )&amp;(
    """"&amp;shortcut設定!$F$7&amp;""""&amp;
    " """&amp;$X184&amp;""""&amp;
    " """&amp;$C184&amp;""""&amp;
    IF($D184="-"," """""," """&amp;$D184&amp;"""")&amp;
    IF($E184="-"," """""," """&amp;$E184&amp;"""")
  ),
  ""
)</f>
        <v/>
      </c>
      <c r="X184" s="14" t="str">
        <f>IF(
  AND($A184&lt;&gt;"",$J184&lt;&gt;"-",$J184&lt;&gt;""),
  shortcut設定!$F$4&amp;"\"&amp;shortcut設定!$F$8&amp;"\"&amp;$J184&amp;"（"&amp;$B184&amp;"）.lnk",
  ""
)</f>
        <v/>
      </c>
      <c r="Y184" s="13" t="str">
        <f>IF(
  AND($A184&lt;&gt;"",$K184&lt;&gt;"-",$K184&lt;&gt;""),
  (
    "mkdir """&amp;shortcut設定!$F$4&amp;"\"&amp;shortcut設定!$F$9&amp;""" &amp; "
  )&amp;(
    """"&amp;shortcut設定!$F$7&amp;""""&amp;
    " """&amp;$Z184&amp;""""&amp;
    " """&amp;$C184&amp;""""&amp;
    IF($D184="-"," """""," """&amp;$D184&amp;"""")&amp;
    IF($E184="-"," """""," """&amp;$E184&amp;"""")&amp;
    IF($K184="-"," """""," """&amp;$K184&amp;"""")
  ),
  ""
)</f>
        <v/>
      </c>
      <c r="Z184" s="14" t="str">
        <f>IF(
  AND($A184&lt;&gt;"",$K184&lt;&gt;"-",$K184&lt;&gt;""),
  shortcut設定!$F$4&amp;"\"&amp;shortcut設定!$F$9&amp;"\"&amp;$A184&amp;"（"&amp;$B184&amp;"）.lnk",
  ""
)</f>
        <v/>
      </c>
      <c r="AA184" s="13" t="str">
        <f>IF(
  AND($A184&lt;&gt;"",$L184&lt;&gt;"-",$L184&lt;&gt;""),
  (
    """"&amp;shortcut設定!$F$7&amp;""""&amp;
    " """&amp;$AD184&amp;""""&amp;
    " """&amp;$C184&amp;""""&amp;
    IF($D184="-"," """""," """&amp;$D184&amp;"""")&amp;
    IF($E184="-"," """""," """&amp;$E184&amp;"""")
  ),
  ""
)</f>
        <v/>
      </c>
      <c r="AB184" s="9" t="str">
        <f ca="1">IFERROR(
  VLOOKUP(
    $H184,
    shortcut設定!$F:$J,
    MATCH(
      "ProgramsIndex",
      shortcut設定!$F$12:$J$12,
      0
    ),
    FALSE
  ),
  ""
)</f>
        <v>200</v>
      </c>
      <c r="AC184" s="20" t="str">
        <f t="shared" si="19"/>
        <v/>
      </c>
      <c r="AD184" s="13" t="str">
        <f>IF(
  AND($A184&lt;&gt;"",$L184="○"),
  shortcut設定!$F$5&amp;"\"&amp;AB184&amp;"_"&amp;A184&amp;"（"&amp;B184&amp;"）"&amp;AC184&amp;".lnk",
  ""
)</f>
        <v/>
      </c>
      <c r="AE184" s="13" t="str">
        <f>IF(
  AND($A184&lt;&gt;"",$N184="○"),
  (
    """"&amp;shortcut設定!$F$7&amp;""""&amp;
    " """&amp;$AF184&amp;""""&amp;
    " """&amp;$C184&amp;""""&amp;
    IF($D184="-"," """""," """&amp;$D184&amp;"""")&amp;
    IF($E184="-"," """""," """&amp;$E184&amp;"""")
  ),
  ""
)</f>
        <v/>
      </c>
      <c r="AF184" s="9" t="str">
        <f>IF(
  AND($A184&lt;&gt;"",$N184="○"),
  shortcut設定!$F$6&amp;"\"&amp;A184&amp;"（"&amp;B184&amp;"）.lnk",
  ""
)</f>
        <v/>
      </c>
      <c r="AG184" s="13" t="str">
        <f t="shared" si="16"/>
        <v/>
      </c>
      <c r="AH184" s="13" t="str">
        <f t="shared" si="17"/>
        <v/>
      </c>
      <c r="AI184" s="13" t="str">
        <f>IF(
  AND($A184&lt;&gt;"",$Q184&lt;&gt;"-",$Q184&lt;&gt;""),
  (
    """"&amp;shortcut設定!$F$7&amp;""""&amp;
    " """&amp;$Q184&amp;".lnk"""&amp;
    " """&amp;$C184&amp;""""&amp;
    IF($D184="-"," """""," """&amp;$D184&amp;"""")&amp;
    IF($E184="-"," """""," """&amp;$E184&amp;"""")
  ),
  ""
)</f>
        <v/>
      </c>
      <c r="AJ184" s="95" t="s">
        <v>183</v>
      </c>
    </row>
    <row r="185" spans="1:36">
      <c r="A185" s="9" t="s">
        <v>738</v>
      </c>
      <c r="B185" s="9" t="s">
        <v>873</v>
      </c>
      <c r="C185" s="9" t="s">
        <v>563</v>
      </c>
      <c r="D185" s="15" t="s">
        <v>40</v>
      </c>
      <c r="E185" s="26" t="s">
        <v>40</v>
      </c>
      <c r="F185" s="15" t="s">
        <v>0</v>
      </c>
      <c r="G185" s="15" t="s">
        <v>28</v>
      </c>
      <c r="H185" s="9" t="s">
        <v>550</v>
      </c>
      <c r="I185" s="15" t="s">
        <v>66</v>
      </c>
      <c r="J185" s="15" t="s">
        <v>66</v>
      </c>
      <c r="K185" s="15" t="s">
        <v>66</v>
      </c>
      <c r="L185" s="97" t="s">
        <v>66</v>
      </c>
      <c r="M185" s="98" t="s">
        <v>578</v>
      </c>
      <c r="N185" s="15" t="s">
        <v>877</v>
      </c>
      <c r="O185" s="26" t="s">
        <v>1323</v>
      </c>
      <c r="P185" s="164" t="s">
        <v>1323</v>
      </c>
      <c r="Q185" s="26" t="s">
        <v>980</v>
      </c>
      <c r="R185" s="9" t="str">
        <f t="shared" si="20"/>
        <v/>
      </c>
      <c r="S185" s="9" t="str">
        <f t="shared" si="21"/>
        <v/>
      </c>
      <c r="T185" s="13" t="str">
        <f>IF(
  AND($A185&lt;&gt;"",$I185="○"),
  (
    "mkdir """&amp;V185&amp;""" &amp; "
  )&amp;(
    """"&amp;shortcut設定!$F$7&amp;""""&amp;
    " """&amp;V185&amp;"\"&amp;$A185&amp;"（"&amp;$B185&amp;"）.lnk"""&amp;
    " """&amp;$C185&amp;""""&amp;
    IF($D185="-"," """""," """&amp;$D185&amp;"""")&amp;
    IF($E185="-"," """""," """&amp;$E185&amp;"""")
  ),
  ""
)</f>
        <v/>
      </c>
      <c r="U185" s="9" t="str">
        <f ca="1">IFERROR(
  VLOOKUP(
    $H185,
    shortcut設定!$F:$J,
    MATCH(
      "ProgramsIndex",
      shortcut設定!$F$12:$J$12,
      0
    ),
    FALSE
  ),
  ""
)</f>
        <v>200</v>
      </c>
      <c r="V185" s="13" t="str">
        <f>IF(
  AND($A185&lt;&gt;"",$I185="○"),
  shortcut設定!$F$4&amp;"\"&amp;U185&amp;"_"&amp;H185,
  ""
)</f>
        <v/>
      </c>
      <c r="W185" s="13" t="str">
        <f>IF(
  AND($A185&lt;&gt;"",$J185&lt;&gt;"-",$J185&lt;&gt;""),
  (
    "mkdir """&amp;shortcut設定!$F$4&amp;"\"&amp;shortcut設定!$F$8&amp;""" &amp; "
  )&amp;(
    """"&amp;shortcut設定!$F$7&amp;""""&amp;
    " """&amp;$X185&amp;""""&amp;
    " """&amp;$C185&amp;""""&amp;
    IF($D185="-"," """""," """&amp;$D185&amp;"""")&amp;
    IF($E185="-"," """""," """&amp;$E185&amp;"""")
  ),
  ""
)</f>
        <v/>
      </c>
      <c r="X185" s="14" t="str">
        <f>IF(
  AND($A185&lt;&gt;"",$J185&lt;&gt;"-",$J185&lt;&gt;""),
  shortcut設定!$F$4&amp;"\"&amp;shortcut設定!$F$8&amp;"\"&amp;$J185&amp;"（"&amp;$B185&amp;"）.lnk",
  ""
)</f>
        <v/>
      </c>
      <c r="Y185" s="13" t="str">
        <f>IF(
  AND($A185&lt;&gt;"",$K185&lt;&gt;"-",$K185&lt;&gt;""),
  (
    "mkdir """&amp;shortcut設定!$F$4&amp;"\"&amp;shortcut設定!$F$9&amp;""" &amp; "
  )&amp;(
    """"&amp;shortcut設定!$F$7&amp;""""&amp;
    " """&amp;$Z185&amp;""""&amp;
    " """&amp;$C185&amp;""""&amp;
    IF($D185="-"," """""," """&amp;$D185&amp;"""")&amp;
    IF($E185="-"," """""," """&amp;$E185&amp;"""")&amp;
    IF($K185="-"," """""," """&amp;$K185&amp;"""")
  ),
  ""
)</f>
        <v/>
      </c>
      <c r="Z185" s="14" t="str">
        <f>IF(
  AND($A185&lt;&gt;"",$K185&lt;&gt;"-",$K185&lt;&gt;""),
  shortcut設定!$F$4&amp;"\"&amp;shortcut設定!$F$9&amp;"\"&amp;$A185&amp;"（"&amp;$B185&amp;"）.lnk",
  ""
)</f>
        <v/>
      </c>
      <c r="AA185" s="13" t="str">
        <f>IF(
  AND($A185&lt;&gt;"",$L185&lt;&gt;"-",$L185&lt;&gt;""),
  (
    """"&amp;shortcut設定!$F$7&amp;""""&amp;
    " """&amp;$AD185&amp;""""&amp;
    " """&amp;$C185&amp;""""&amp;
    IF($D185="-"," """""," """&amp;$D185&amp;"""")&amp;
    IF($E185="-"," """""," """&amp;$E185&amp;"""")
  ),
  ""
)</f>
        <v/>
      </c>
      <c r="AB185" s="9" t="str">
        <f ca="1">IFERROR(
  VLOOKUP(
    $H185,
    shortcut設定!$F:$J,
    MATCH(
      "ProgramsIndex",
      shortcut設定!$F$12:$J$12,
      0
    ),
    FALSE
  ),
  ""
)</f>
        <v>200</v>
      </c>
      <c r="AC185" s="20" t="str">
        <f t="shared" si="19"/>
        <v/>
      </c>
      <c r="AD185" s="13" t="str">
        <f>IF(
  AND($A185&lt;&gt;"",$L185="○"),
  shortcut設定!$F$5&amp;"\"&amp;AB185&amp;"_"&amp;A185&amp;"（"&amp;B185&amp;"）"&amp;AC185&amp;".lnk",
  ""
)</f>
        <v/>
      </c>
      <c r="AE185" s="13" t="str">
        <f>IF(
  AND($A185&lt;&gt;"",$N185="○"),
  (
    """"&amp;shortcut設定!$F$7&amp;""""&amp;
    " """&amp;$AF185&amp;""""&amp;
    " """&amp;$C185&amp;""""&amp;
    IF($D185="-"," """""," """&amp;$D185&amp;"""")&amp;
    IF($E185="-"," """""," """&amp;$E185&amp;"""")
  ),
  ""
)</f>
        <v>"C:\codes\vbs\command\CreateShortcutFile.vbs" "%USERPROFILE%\AppData\Roaming\Microsoft\Windows\Start Menu\Programs\Startup\ScheduledBackup.bat（定期ファイルバックアップ）.lnk" "C:\root\30_tool\ScheduledBackup.bat" "" ""</v>
      </c>
      <c r="AF185" s="9" t="str">
        <f>IF(
  AND($A185&lt;&gt;"",$N185="○"),
  shortcut設定!$F$6&amp;"\"&amp;A185&amp;"（"&amp;B185&amp;"）.lnk",
  ""
)</f>
        <v>%USERPROFILE%\AppData\Roaming\Microsoft\Windows\Start Menu\Programs\Startup\ScheduledBackup.bat（定期ファイルバックアップ）.lnk</v>
      </c>
      <c r="AG185" s="13" t="str">
        <f t="shared" si="16"/>
        <v/>
      </c>
      <c r="AH185" s="13" t="str">
        <f t="shared" si="17"/>
        <v/>
      </c>
      <c r="AI185" s="13" t="str">
        <f>IF(
  AND($A185&lt;&gt;"",$Q185&lt;&gt;"-",$Q185&lt;&gt;""),
  (
    """"&amp;shortcut設定!$F$7&amp;""""&amp;
    " """&amp;$Q185&amp;".lnk"""&amp;
    " """&amp;$C185&amp;""""&amp;
    IF($D185="-"," """""," """&amp;$D185&amp;"""")&amp;
    IF($E185="-"," """""," """&amp;$E185&amp;"""")
  ),
  ""
)</f>
        <v/>
      </c>
      <c r="AJ185" s="95" t="s">
        <v>183</v>
      </c>
    </row>
    <row r="186" spans="1:36">
      <c r="A186" s="9" t="s">
        <v>739</v>
      </c>
      <c r="B186" s="9" t="s">
        <v>874</v>
      </c>
      <c r="C186" s="9" t="s">
        <v>564</v>
      </c>
      <c r="D186" s="15" t="s">
        <v>40</v>
      </c>
      <c r="E186" s="26" t="s">
        <v>40</v>
      </c>
      <c r="F186" s="15" t="s">
        <v>0</v>
      </c>
      <c r="G186" s="15" t="s">
        <v>28</v>
      </c>
      <c r="H186" s="9" t="s">
        <v>550</v>
      </c>
      <c r="I186" s="15" t="s">
        <v>66</v>
      </c>
      <c r="J186" s="15" t="s">
        <v>882</v>
      </c>
      <c r="K186" s="15" t="s">
        <v>66</v>
      </c>
      <c r="L186" s="97" t="s">
        <v>66</v>
      </c>
      <c r="M186" s="98" t="s">
        <v>578</v>
      </c>
      <c r="N186" s="15" t="s">
        <v>66</v>
      </c>
      <c r="O186" s="26" t="s">
        <v>1323</v>
      </c>
      <c r="P186" s="164" t="s">
        <v>1323</v>
      </c>
      <c r="Q186" s="26" t="s">
        <v>980</v>
      </c>
      <c r="R186" s="9" t="str">
        <f t="shared" si="20"/>
        <v/>
      </c>
      <c r="S186" s="9" t="str">
        <f t="shared" si="21"/>
        <v/>
      </c>
      <c r="T186" s="13" t="str">
        <f>IF(
  AND($A186&lt;&gt;"",$I186="○"),
  (
    "mkdir """&amp;V186&amp;""" &amp; "
  )&amp;(
    """"&amp;shortcut設定!$F$7&amp;""""&amp;
    " """&amp;V186&amp;"\"&amp;$A186&amp;"（"&amp;$B186&amp;"）.lnk"""&amp;
    " """&amp;$C186&amp;""""&amp;
    IF($D186="-"," """""," """&amp;$D186&amp;"""")&amp;
    IF($E186="-"," """""," """&amp;$E186&amp;"""")
  ),
  ""
)</f>
        <v/>
      </c>
      <c r="U186" s="9" t="str">
        <f ca="1">IFERROR(
  VLOOKUP(
    $H186,
    shortcut設定!$F:$J,
    MATCH(
      "ProgramsIndex",
      shortcut設定!$F$12:$J$12,
      0
    ),
    FALSE
  ),
  ""
)</f>
        <v>200</v>
      </c>
      <c r="V186" s="13" t="str">
        <f>IF(
  AND($A186&lt;&gt;"",$I186="○"),
  shortcut設定!$F$4&amp;"\"&amp;U186&amp;"_"&amp;H186,
  ""
)</f>
        <v/>
      </c>
      <c r="W186" s="13" t="str">
        <f>IF(
  AND($A186&lt;&gt;"",$J186&lt;&gt;"-",$J186&lt;&gt;""),
  (
    "mkdir """&amp;shortcut設定!$F$4&amp;"\"&amp;shortcut設定!$F$8&amp;""" &amp; "
  )&amp;(
    """"&amp;shortcut設定!$F$7&amp;""""&amp;
    " """&amp;$X186&amp;""""&amp;
    " """&amp;$C186&amp;""""&amp;
    IF($D186="-"," """""," """&amp;$D186&amp;"""")&amp;
    IF($E186="-"," """""," """&amp;$E186&amp;"""")
  ),
  ""
)</f>
        <v>mkdir "%USERPROFILE%\AppData\Roaming\Microsoft\Windows\Start Menu\Programs\$QuickAccess" &amp; "C:\codes\vbs\command\CreateShortcutFile.vbs" "%USERPROFILE%\AppData\Roaming\Microsoft\Windows\Start Menu\Programs\$QuickAccess\tvr（VNC接続toRobocipA1＠TurboVNC）.lnk" "C:\root\30_tool\ConnectRobocipA1withSshpfVnc.vbs" "" ""</v>
      </c>
      <c r="X186" s="14" t="str">
        <f>IF(
  AND($A186&lt;&gt;"",$J186&lt;&gt;"-",$J186&lt;&gt;""),
  shortcut設定!$F$4&amp;"\"&amp;shortcut設定!$F$8&amp;"\"&amp;$J186&amp;"（"&amp;$B186&amp;"）.lnk",
  ""
)</f>
        <v>%USERPROFILE%\AppData\Roaming\Microsoft\Windows\Start Menu\Programs\$QuickAccess\tvr（VNC接続toRobocipA1＠TurboVNC）.lnk</v>
      </c>
      <c r="Y186" s="13" t="str">
        <f>IF(
  AND($A186&lt;&gt;"",$K186&lt;&gt;"-",$K186&lt;&gt;""),
  (
    "mkdir """&amp;shortcut設定!$F$4&amp;"\"&amp;shortcut設定!$F$9&amp;""" &amp; "
  )&amp;(
    """"&amp;shortcut設定!$F$7&amp;""""&amp;
    " """&amp;$Z186&amp;""""&amp;
    " """&amp;$C186&amp;""""&amp;
    IF($D186="-"," """""," """&amp;$D186&amp;"""")&amp;
    IF($E186="-"," """""," """&amp;$E186&amp;"""")&amp;
    IF($K186="-"," """""," """&amp;$K186&amp;"""")
  ),
  ""
)</f>
        <v/>
      </c>
      <c r="Z186" s="14" t="str">
        <f>IF(
  AND($A186&lt;&gt;"",$K186&lt;&gt;"-",$K186&lt;&gt;""),
  shortcut設定!$F$4&amp;"\"&amp;shortcut設定!$F$9&amp;"\"&amp;$A186&amp;"（"&amp;$B186&amp;"）.lnk",
  ""
)</f>
        <v/>
      </c>
      <c r="AA186" s="13" t="str">
        <f>IF(
  AND($A186&lt;&gt;"",$L186&lt;&gt;"-",$L186&lt;&gt;""),
  (
    """"&amp;shortcut設定!$F$7&amp;""""&amp;
    " """&amp;$AD186&amp;""""&amp;
    " """&amp;$C186&amp;""""&amp;
    IF($D186="-"," """""," """&amp;$D186&amp;"""")&amp;
    IF($E186="-"," """""," """&amp;$E186&amp;"""")
  ),
  ""
)</f>
        <v/>
      </c>
      <c r="AB186" s="9" t="str">
        <f ca="1">IFERROR(
  VLOOKUP(
    $H186,
    shortcut設定!$F:$J,
    MATCH(
      "ProgramsIndex",
      shortcut設定!$F$12:$J$12,
      0
    ),
    FALSE
  ),
  ""
)</f>
        <v>200</v>
      </c>
      <c r="AC186" s="20" t="str">
        <f t="shared" si="19"/>
        <v/>
      </c>
      <c r="AD186" s="13" t="str">
        <f>IF(
  AND($A186&lt;&gt;"",$L186="○"),
  shortcut設定!$F$5&amp;"\"&amp;AB186&amp;"_"&amp;A186&amp;"（"&amp;B186&amp;"）"&amp;AC186&amp;".lnk",
  ""
)</f>
        <v/>
      </c>
      <c r="AE186" s="13" t="str">
        <f>IF(
  AND($A186&lt;&gt;"",$N186="○"),
  (
    """"&amp;shortcut設定!$F$7&amp;""""&amp;
    " """&amp;$AF186&amp;""""&amp;
    " """&amp;$C186&amp;""""&amp;
    IF($D186="-"," """""," """&amp;$D186&amp;"""")&amp;
    IF($E186="-"," """""," """&amp;$E186&amp;"""")
  ),
  ""
)</f>
        <v/>
      </c>
      <c r="AF186" s="9" t="str">
        <f>IF(
  AND($A186&lt;&gt;"",$N186="○"),
  shortcut設定!$F$6&amp;"\"&amp;A186&amp;"（"&amp;B186&amp;"）.lnk",
  ""
)</f>
        <v/>
      </c>
      <c r="AG186" s="13" t="str">
        <f t="shared" si="16"/>
        <v/>
      </c>
      <c r="AH186" s="13" t="str">
        <f t="shared" si="17"/>
        <v/>
      </c>
      <c r="AI186" s="13" t="str">
        <f>IF(
  AND($A186&lt;&gt;"",$Q186&lt;&gt;"-",$Q186&lt;&gt;""),
  (
    """"&amp;shortcut設定!$F$7&amp;""""&amp;
    " """&amp;$Q186&amp;".lnk"""&amp;
    " """&amp;$C186&amp;""""&amp;
    IF($D186="-"," """""," """&amp;$D186&amp;"""")&amp;
    IF($E186="-"," """""," """&amp;$E186&amp;"""")
  ),
  ""
)</f>
        <v/>
      </c>
      <c r="AJ186" s="95" t="s">
        <v>183</v>
      </c>
    </row>
    <row r="187" spans="1:36">
      <c r="A187" s="9" t="s">
        <v>740</v>
      </c>
      <c r="B187" s="9" t="s">
        <v>875</v>
      </c>
      <c r="C187" s="9" t="s">
        <v>565</v>
      </c>
      <c r="D187" s="15" t="s">
        <v>40</v>
      </c>
      <c r="E187" s="26" t="s">
        <v>40</v>
      </c>
      <c r="F187" s="15" t="s">
        <v>0</v>
      </c>
      <c r="G187" s="15" t="s">
        <v>28</v>
      </c>
      <c r="H187" s="9" t="s">
        <v>550</v>
      </c>
      <c r="I187" s="15" t="s">
        <v>66</v>
      </c>
      <c r="J187" s="15" t="s">
        <v>879</v>
      </c>
      <c r="K187" s="15" t="s">
        <v>66</v>
      </c>
      <c r="L187" s="97" t="s">
        <v>66</v>
      </c>
      <c r="M187" s="98" t="s">
        <v>578</v>
      </c>
      <c r="N187" s="15" t="s">
        <v>66</v>
      </c>
      <c r="O187" s="26" t="s">
        <v>1323</v>
      </c>
      <c r="P187" s="164" t="s">
        <v>1323</v>
      </c>
      <c r="Q187" s="26" t="s">
        <v>980</v>
      </c>
      <c r="R187" s="9" t="str">
        <f t="shared" si="20"/>
        <v/>
      </c>
      <c r="S187" s="9" t="str">
        <f t="shared" si="21"/>
        <v/>
      </c>
      <c r="T187" s="13" t="str">
        <f>IF(
  AND($A187&lt;&gt;"",$I187="○"),
  (
    "mkdir """&amp;V187&amp;""" &amp; "
  )&amp;(
    """"&amp;shortcut設定!$F$7&amp;""""&amp;
    " """&amp;V187&amp;"\"&amp;$A187&amp;"（"&amp;$B187&amp;"）.lnk"""&amp;
    " """&amp;$C187&amp;""""&amp;
    IF($D187="-"," """""," """&amp;$D187&amp;"""")&amp;
    IF($E187="-"," """""," """&amp;$E187&amp;"""")
  ),
  ""
)</f>
        <v/>
      </c>
      <c r="U187" s="9" t="str">
        <f ca="1">IFERROR(
  VLOOKUP(
    $H187,
    shortcut設定!$F:$J,
    MATCH(
      "ProgramsIndex",
      shortcut設定!$F$12:$J$12,
      0
    ),
    FALSE
  ),
  ""
)</f>
        <v>200</v>
      </c>
      <c r="V187" s="13" t="str">
        <f>IF(
  AND($A187&lt;&gt;"",$I187="○"),
  shortcut設定!$F$4&amp;"\"&amp;U187&amp;"_"&amp;H187,
  ""
)</f>
        <v/>
      </c>
      <c r="W187" s="13" t="str">
        <f>IF(
  AND($A187&lt;&gt;"",$J187&lt;&gt;"-",$J187&lt;&gt;""),
  (
    "mkdir """&amp;shortcut設定!$F$4&amp;"\"&amp;shortcut設定!$F$8&amp;""" &amp; "
  )&amp;(
    """"&amp;shortcut設定!$F$7&amp;""""&amp;
    " """&amp;$X187&amp;""""&amp;
    " """&amp;$C187&amp;""""&amp;
    IF($D187="-"," """""," """&amp;$D187&amp;"""")&amp;
    IF($E187="-"," """""," """&amp;$E187&amp;"""")
  ),
  ""
)</f>
        <v>mkdir "%USERPROFILE%\AppData\Roaming\Microsoft\Windows\Start Menu\Programs\$QuickAccess" &amp; "C:\codes\vbs\command\CreateShortcutFile.vbs" "%USERPROFILE%\AppData\Roaming\Microsoft\Windows\Start Menu\Programs\$QuickAccess\ttr（SSH接続toRobocipA1＠Teraterm）.lnk" "C:\root\30_tool\ConnectRobocipA1withTeraTerm.ttl" "" ""</v>
      </c>
      <c r="X187" s="14" t="str">
        <f>IF(
  AND($A187&lt;&gt;"",$J187&lt;&gt;"-",$J187&lt;&gt;""),
  shortcut設定!$F$4&amp;"\"&amp;shortcut設定!$F$8&amp;"\"&amp;$J187&amp;"（"&amp;$B187&amp;"）.lnk",
  ""
)</f>
        <v>%USERPROFILE%\AppData\Roaming\Microsoft\Windows\Start Menu\Programs\$QuickAccess\ttr（SSH接続toRobocipA1＠Teraterm）.lnk</v>
      </c>
      <c r="Y187" s="13" t="str">
        <f>IF(
  AND($A187&lt;&gt;"",$K187&lt;&gt;"-",$K187&lt;&gt;""),
  (
    "mkdir """&amp;shortcut設定!$F$4&amp;"\"&amp;shortcut設定!$F$9&amp;""" &amp; "
  )&amp;(
    """"&amp;shortcut設定!$F$7&amp;""""&amp;
    " """&amp;$Z187&amp;""""&amp;
    " """&amp;$C187&amp;""""&amp;
    IF($D187="-"," """""," """&amp;$D187&amp;"""")&amp;
    IF($E187="-"," """""," """&amp;$E187&amp;"""")&amp;
    IF($K187="-"," """""," """&amp;$K187&amp;"""")
  ),
  ""
)</f>
        <v/>
      </c>
      <c r="Z187" s="14" t="str">
        <f>IF(
  AND($A187&lt;&gt;"",$K187&lt;&gt;"-",$K187&lt;&gt;""),
  shortcut設定!$F$4&amp;"\"&amp;shortcut設定!$F$9&amp;"\"&amp;$A187&amp;"（"&amp;$B187&amp;"）.lnk",
  ""
)</f>
        <v/>
      </c>
      <c r="AA187" s="13" t="str">
        <f>IF(
  AND($A187&lt;&gt;"",$L187&lt;&gt;"-",$L187&lt;&gt;""),
  (
    """"&amp;shortcut設定!$F$7&amp;""""&amp;
    " """&amp;$AD187&amp;""""&amp;
    " """&amp;$C187&amp;""""&amp;
    IF($D187="-"," """""," """&amp;$D187&amp;"""")&amp;
    IF($E187="-"," """""," """&amp;$E187&amp;"""")
  ),
  ""
)</f>
        <v/>
      </c>
      <c r="AB187" s="9" t="str">
        <f ca="1">IFERROR(
  VLOOKUP(
    $H187,
    shortcut設定!$F:$J,
    MATCH(
      "ProgramsIndex",
      shortcut設定!$F$12:$J$12,
      0
    ),
    FALSE
  ),
  ""
)</f>
        <v>200</v>
      </c>
      <c r="AC187" s="20" t="str">
        <f t="shared" si="19"/>
        <v/>
      </c>
      <c r="AD187" s="13" t="str">
        <f>IF(
  AND($A187&lt;&gt;"",$L187="○"),
  shortcut設定!$F$5&amp;"\"&amp;AB187&amp;"_"&amp;A187&amp;"（"&amp;B187&amp;"）"&amp;AC187&amp;".lnk",
  ""
)</f>
        <v/>
      </c>
      <c r="AE187" s="13" t="str">
        <f>IF(
  AND($A187&lt;&gt;"",$N187="○"),
  (
    """"&amp;shortcut設定!$F$7&amp;""""&amp;
    " """&amp;$AF187&amp;""""&amp;
    " """&amp;$C187&amp;""""&amp;
    IF($D187="-"," """""," """&amp;$D187&amp;"""")&amp;
    IF($E187="-"," """""," """&amp;$E187&amp;"""")
  ),
  ""
)</f>
        <v/>
      </c>
      <c r="AF187" s="9" t="str">
        <f>IF(
  AND($A187&lt;&gt;"",$N187="○"),
  shortcut設定!$F$6&amp;"\"&amp;A187&amp;"（"&amp;B187&amp;"）.lnk",
  ""
)</f>
        <v/>
      </c>
      <c r="AG187" s="13" t="str">
        <f t="shared" si="16"/>
        <v/>
      </c>
      <c r="AH187" s="13" t="str">
        <f t="shared" si="17"/>
        <v/>
      </c>
      <c r="AI187" s="13" t="str">
        <f>IF(
  AND($A187&lt;&gt;"",$Q187&lt;&gt;"-",$Q187&lt;&gt;""),
  (
    """"&amp;shortcut設定!$F$7&amp;""""&amp;
    " """&amp;$Q187&amp;".lnk"""&amp;
    " """&amp;$C187&amp;""""&amp;
    IF($D187="-"," """""," """&amp;$D187&amp;"""")&amp;
    IF($E187="-"," """""," """&amp;$E187&amp;"""")
  ),
  ""
)</f>
        <v/>
      </c>
      <c r="AJ187" s="95" t="s">
        <v>183</v>
      </c>
    </row>
    <row r="188" spans="1:36">
      <c r="A188" s="9" t="s">
        <v>741</v>
      </c>
      <c r="B188" s="9" t="s">
        <v>876</v>
      </c>
      <c r="C188" s="9" t="s">
        <v>566</v>
      </c>
      <c r="D188" s="15" t="s">
        <v>40</v>
      </c>
      <c r="E188" s="26" t="s">
        <v>40</v>
      </c>
      <c r="F188" s="15" t="s">
        <v>0</v>
      </c>
      <c r="G188" s="15" t="s">
        <v>28</v>
      </c>
      <c r="H188" s="9" t="s">
        <v>550</v>
      </c>
      <c r="I188" s="15" t="s">
        <v>66</v>
      </c>
      <c r="J188" s="15" t="s">
        <v>881</v>
      </c>
      <c r="K188" s="15" t="s">
        <v>66</v>
      </c>
      <c r="L188" s="97" t="s">
        <v>66</v>
      </c>
      <c r="M188" s="98" t="s">
        <v>578</v>
      </c>
      <c r="N188" s="15" t="s">
        <v>66</v>
      </c>
      <c r="O188" s="26" t="s">
        <v>1323</v>
      </c>
      <c r="P188" s="164" t="s">
        <v>1323</v>
      </c>
      <c r="Q188" s="26" t="s">
        <v>980</v>
      </c>
      <c r="R188" s="9" t="str">
        <f t="shared" si="20"/>
        <v/>
      </c>
      <c r="S188" s="9" t="str">
        <f t="shared" si="21"/>
        <v/>
      </c>
      <c r="T188" s="13" t="str">
        <f>IF(
  AND($A188&lt;&gt;"",$I188="○"),
  (
    "mkdir """&amp;V188&amp;""" &amp; "
  )&amp;(
    """"&amp;shortcut設定!$F$7&amp;""""&amp;
    " """&amp;V188&amp;"\"&amp;$A188&amp;"（"&amp;$B188&amp;"）.lnk"""&amp;
    " """&amp;$C188&amp;""""&amp;
    IF($D188="-"," """""," """&amp;$D188&amp;"""")&amp;
    IF($E188="-"," """""," """&amp;$E188&amp;"""")
  ),
  ""
)</f>
        <v/>
      </c>
      <c r="U188" s="9" t="str">
        <f ca="1">IFERROR(
  VLOOKUP(
    $H188,
    shortcut設定!$F:$J,
    MATCH(
      "ProgramsIndex",
      shortcut設定!$F$12:$J$12,
      0
    ),
    FALSE
  ),
  ""
)</f>
        <v>200</v>
      </c>
      <c r="V188" s="13" t="str">
        <f>IF(
  AND($A188&lt;&gt;"",$I188="○"),
  shortcut設定!$F$4&amp;"\"&amp;U188&amp;"_"&amp;H188,
  ""
)</f>
        <v/>
      </c>
      <c r="W188" s="13" t="str">
        <f>IF(
  AND($A188&lt;&gt;"",$J188&lt;&gt;"-",$J188&lt;&gt;""),
  (
    "mkdir """&amp;shortcut設定!$F$4&amp;"\"&amp;shortcut設定!$F$8&amp;""" &amp; "
  )&amp;(
    """"&amp;shortcut設定!$F$7&amp;""""&amp;
    " """&amp;$X188&amp;""""&amp;
    " """&amp;$C188&amp;""""&amp;
    IF($D188="-"," """""," """&amp;$D188&amp;"""")&amp;
    IF($E188="-"," """""," """&amp;$E188&amp;"""")
  ),
  ""
)</f>
        <v>mkdir "%USERPROFILE%\AppData\Roaming\Microsoft\Windows\Start Menu\Programs\$QuickAccess" &amp; "C:\codes\vbs\command\CreateShortcutFile.vbs" "%USERPROFILE%\AppData\Roaming\Microsoft\Windows\Start Menu\Programs\$QuickAccess\wsr（SFTP接続toRobocipA1＠WinSCP）.lnk" "C:\root\30_tool\ConnectRobocipA1withWinScp.bat" "" ""</v>
      </c>
      <c r="X188" s="14" t="str">
        <f>IF(
  AND($A188&lt;&gt;"",$J188&lt;&gt;"-",$J188&lt;&gt;""),
  shortcut設定!$F$4&amp;"\"&amp;shortcut設定!$F$8&amp;"\"&amp;$J188&amp;"（"&amp;$B188&amp;"）.lnk",
  ""
)</f>
        <v>%USERPROFILE%\AppData\Roaming\Microsoft\Windows\Start Menu\Programs\$QuickAccess\wsr（SFTP接続toRobocipA1＠WinSCP）.lnk</v>
      </c>
      <c r="Y188" s="13" t="str">
        <f>IF(
  AND($A188&lt;&gt;"",$K188&lt;&gt;"-",$K188&lt;&gt;""),
  (
    "mkdir """&amp;shortcut設定!$F$4&amp;"\"&amp;shortcut設定!$F$9&amp;""" &amp; "
  )&amp;(
    """"&amp;shortcut設定!$F$7&amp;""""&amp;
    " """&amp;$Z188&amp;""""&amp;
    " """&amp;$C188&amp;""""&amp;
    IF($D188="-"," """""," """&amp;$D188&amp;"""")&amp;
    IF($E188="-"," """""," """&amp;$E188&amp;"""")&amp;
    IF($K188="-"," """""," """&amp;$K188&amp;"""")
  ),
  ""
)</f>
        <v/>
      </c>
      <c r="Z188" s="14" t="str">
        <f>IF(
  AND($A188&lt;&gt;"",$K188&lt;&gt;"-",$K188&lt;&gt;""),
  shortcut設定!$F$4&amp;"\"&amp;shortcut設定!$F$9&amp;"\"&amp;$A188&amp;"（"&amp;$B188&amp;"）.lnk",
  ""
)</f>
        <v/>
      </c>
      <c r="AA188" s="13" t="str">
        <f>IF(
  AND($A188&lt;&gt;"",$L188&lt;&gt;"-",$L188&lt;&gt;""),
  (
    """"&amp;shortcut設定!$F$7&amp;""""&amp;
    " """&amp;$AD188&amp;""""&amp;
    " """&amp;$C188&amp;""""&amp;
    IF($D188="-"," """""," """&amp;$D188&amp;"""")&amp;
    IF($E188="-"," """""," """&amp;$E188&amp;"""")
  ),
  ""
)</f>
        <v/>
      </c>
      <c r="AB188" s="9" t="str">
        <f ca="1">IFERROR(
  VLOOKUP(
    $H188,
    shortcut設定!$F:$J,
    MATCH(
      "ProgramsIndex",
      shortcut設定!$F$12:$J$12,
      0
    ),
    FALSE
  ),
  ""
)</f>
        <v>200</v>
      </c>
      <c r="AC188" s="20" t="str">
        <f t="shared" si="19"/>
        <v/>
      </c>
      <c r="AD188" s="13" t="str">
        <f>IF(
  AND($A188&lt;&gt;"",$L188="○"),
  shortcut設定!$F$5&amp;"\"&amp;AB188&amp;"_"&amp;A188&amp;"（"&amp;B188&amp;"）"&amp;AC188&amp;".lnk",
  ""
)</f>
        <v/>
      </c>
      <c r="AE188" s="13" t="str">
        <f>IF(
  AND($A188&lt;&gt;"",$N188="○"),
  (
    """"&amp;shortcut設定!$F$7&amp;""""&amp;
    " """&amp;$AF188&amp;""""&amp;
    " """&amp;$C188&amp;""""&amp;
    IF($D188="-"," """""," """&amp;$D188&amp;"""")&amp;
    IF($E188="-"," """""," """&amp;$E188&amp;"""")
  ),
  ""
)</f>
        <v/>
      </c>
      <c r="AF188" s="9" t="str">
        <f>IF(
  AND($A188&lt;&gt;"",$N188="○"),
  shortcut設定!$F$6&amp;"\"&amp;A188&amp;"（"&amp;B188&amp;"）.lnk",
  ""
)</f>
        <v/>
      </c>
      <c r="AG188" s="13" t="str">
        <f t="shared" si="16"/>
        <v/>
      </c>
      <c r="AH188" s="13" t="str">
        <f t="shared" si="17"/>
        <v/>
      </c>
      <c r="AI188" s="13" t="str">
        <f>IF(
  AND($A188&lt;&gt;"",$Q188&lt;&gt;"-",$Q188&lt;&gt;""),
  (
    """"&amp;shortcut設定!$F$7&amp;""""&amp;
    " """&amp;$Q188&amp;".lnk"""&amp;
    " """&amp;$C188&amp;""""&amp;
    IF($D188="-"," """""," """&amp;$D188&amp;"""")&amp;
    IF($E188="-"," """""," """&amp;$E188&amp;"""")
  ),
  ""
)</f>
        <v/>
      </c>
      <c r="AJ188" s="95" t="s">
        <v>183</v>
      </c>
    </row>
    <row r="189" spans="1:36">
      <c r="A189" s="9" t="s">
        <v>986</v>
      </c>
      <c r="B189" s="9" t="s">
        <v>987</v>
      </c>
      <c r="C189" s="9" t="s">
        <v>981</v>
      </c>
      <c r="D189" s="15" t="s">
        <v>979</v>
      </c>
      <c r="E189" s="26" t="s">
        <v>40</v>
      </c>
      <c r="F189" s="15" t="s">
        <v>28</v>
      </c>
      <c r="G189" s="15" t="s">
        <v>0</v>
      </c>
      <c r="H189" s="9" t="s">
        <v>550</v>
      </c>
      <c r="I189" s="15" t="s">
        <v>66</v>
      </c>
      <c r="J189" s="15" t="s">
        <v>66</v>
      </c>
      <c r="K189" s="15" t="s">
        <v>66</v>
      </c>
      <c r="L189" s="97" t="s">
        <v>66</v>
      </c>
      <c r="M189" s="98" t="s">
        <v>40</v>
      </c>
      <c r="N189" s="15" t="s">
        <v>979</v>
      </c>
      <c r="O189" s="26" t="s">
        <v>1323</v>
      </c>
      <c r="P189" s="164" t="s">
        <v>1323</v>
      </c>
      <c r="Q189" s="26" t="s">
        <v>982</v>
      </c>
      <c r="R189" s="9" t="str">
        <f t="shared" si="20"/>
        <v/>
      </c>
      <c r="S189" s="9" t="str">
        <f t="shared" si="21"/>
        <v/>
      </c>
      <c r="T189" s="13" t="str">
        <f>IF(
  AND($A189&lt;&gt;"",$I189="○"),
  (
    "mkdir """&amp;V189&amp;""" &amp; "
  )&amp;(
    """"&amp;shortcut設定!$F$7&amp;""""&amp;
    " """&amp;V189&amp;"\"&amp;$A189&amp;"（"&amp;$B189&amp;"）.lnk"""&amp;
    " """&amp;$C189&amp;""""&amp;
    IF($D189="-"," """""," """&amp;$D189&amp;"""")&amp;
    IF($E189="-"," """""," """&amp;$E189&amp;"""")
  ),
  ""
)</f>
        <v/>
      </c>
      <c r="U189" s="9" t="str">
        <f ca="1">IFERROR(
  VLOOKUP(
    $H189,
    shortcut設定!$F:$J,
    MATCH(
      "ProgramsIndex",
      shortcut設定!$F$12:$J$12,
      0
    ),
    FALSE
  ),
  ""
)</f>
        <v>200</v>
      </c>
      <c r="V189" s="13" t="str">
        <f>IF(
  AND($A189&lt;&gt;"",$I189="○"),
  shortcut設定!$F$4&amp;"\"&amp;U189&amp;"_"&amp;H189,
  ""
)</f>
        <v/>
      </c>
      <c r="W189" s="13" t="str">
        <f>IF(
  AND($A189&lt;&gt;"",$J189&lt;&gt;"-",$J189&lt;&gt;""),
  (
    "mkdir """&amp;shortcut設定!$F$4&amp;"\"&amp;shortcut設定!$F$8&amp;""" &amp; "
  )&amp;(
    """"&amp;shortcut設定!$F$7&amp;""""&amp;
    " """&amp;$X189&amp;""""&amp;
    " """&amp;$C189&amp;""""&amp;
    IF($D189="-"," """""," """&amp;$D189&amp;"""")&amp;
    IF($E189="-"," """""," """&amp;$E189&amp;"""")
  ),
  ""
)</f>
        <v/>
      </c>
      <c r="X189" s="14" t="str">
        <f>IF(
  AND($A189&lt;&gt;"",$J189&lt;&gt;"-",$J189&lt;&gt;""),
  shortcut設定!$F$4&amp;"\"&amp;shortcut設定!$F$8&amp;"\"&amp;$J189&amp;"（"&amp;$B189&amp;"）.lnk",
  ""
)</f>
        <v/>
      </c>
      <c r="Y189" s="13" t="str">
        <f>IF(
  AND($A189&lt;&gt;"",$K189&lt;&gt;"-",$K189&lt;&gt;""),
  (
    "mkdir """&amp;shortcut設定!$F$4&amp;"\"&amp;shortcut設定!$F$9&amp;""" &amp; "
  )&amp;(
    """"&amp;shortcut設定!$F$7&amp;""""&amp;
    " """&amp;$Z189&amp;""""&amp;
    " """&amp;$C189&amp;""""&amp;
    IF($D189="-"," """""," """&amp;$D189&amp;"""")&amp;
    IF($E189="-"," """""," """&amp;$E189&amp;"""")&amp;
    IF($K189="-"," """""," """&amp;$K189&amp;"""")
  ),
  ""
)</f>
        <v/>
      </c>
      <c r="Z189" s="14" t="str">
        <f>IF(
  AND($A189&lt;&gt;"",$K189&lt;&gt;"-",$K189&lt;&gt;""),
  shortcut設定!$F$4&amp;"\"&amp;shortcut設定!$F$9&amp;"\"&amp;$A189&amp;"（"&amp;$B189&amp;"）.lnk",
  ""
)</f>
        <v/>
      </c>
      <c r="AA189" s="13" t="str">
        <f>IF(
  AND($A189&lt;&gt;"",$L189&lt;&gt;"-",$L189&lt;&gt;""),
  (
    """"&amp;shortcut設定!$F$7&amp;""""&amp;
    " """&amp;$AD189&amp;""""&amp;
    " """&amp;$C189&amp;""""&amp;
    IF($D189="-"," """""," """&amp;$D189&amp;"""")&amp;
    IF($E189="-"," """""," """&amp;$E189&amp;"""")
  ),
  ""
)</f>
        <v/>
      </c>
      <c r="AB189" s="9" t="str">
        <f ca="1">IFERROR(
  VLOOKUP(
    $H189,
    shortcut設定!$F:$J,
    MATCH(
      "ProgramsIndex",
      shortcut設定!$F$12:$J$12,
      0
    ),
    FALSE
  ),
  ""
)</f>
        <v>200</v>
      </c>
      <c r="AC189" s="20" t="str">
        <f t="shared" si="19"/>
        <v/>
      </c>
      <c r="AD189" s="13" t="str">
        <f>IF(
  AND($A189&lt;&gt;"",$L189="○"),
  shortcut設定!$F$5&amp;"\"&amp;AB189&amp;"_"&amp;A189&amp;"（"&amp;B189&amp;"）"&amp;AC189&amp;".lnk",
  ""
)</f>
        <v/>
      </c>
      <c r="AE189" s="13" t="str">
        <f>IF(
  AND($A189&lt;&gt;"",$N189="○"),
  (
    """"&amp;shortcut設定!$F$7&amp;""""&amp;
    " """&amp;$AF189&amp;""""&amp;
    " """&amp;$C189&amp;""""&amp;
    IF($D189="-"," """""," """&amp;$D189&amp;"""")&amp;
    IF($E189="-"," """""," """&amp;$E189&amp;"""")
  ),
  ""
)</f>
        <v/>
      </c>
      <c r="AF189" s="9" t="str">
        <f>IF(
  AND($A189&lt;&gt;"",$N189="○"),
  shortcut設定!$F$6&amp;"\"&amp;A189&amp;"（"&amp;B189&amp;"）.lnk",
  ""
)</f>
        <v/>
      </c>
      <c r="AG189" s="13" t="str">
        <f t="shared" si="16"/>
        <v/>
      </c>
      <c r="AH189" s="13" t="str">
        <f t="shared" si="17"/>
        <v/>
      </c>
      <c r="AI189" s="13" t="str">
        <f>IF(
  AND($A189&lt;&gt;"",$Q189&lt;&gt;"-",$Q189&lt;&gt;""),
  (
    """"&amp;shortcut設定!$F$7&amp;""""&amp;
    " """&amp;$Q189&amp;".lnk"""&amp;
    " """&amp;$C189&amp;""""&amp;
    IF($D189="-"," """""," """&amp;$D189&amp;"""")&amp;
    IF($E189="-"," """""," """&amp;$E189&amp;"""")
  ),
  ""
)</f>
        <v>"C:\codes\vbs\command\CreateShortcutFile.vbs" "C:\_push_all.bat.lnk" "C:\codes\bat\tools\tortoisegit\ShowGitPushWindows.bat" "" ""</v>
      </c>
      <c r="AJ189" s="95" t="s">
        <v>183</v>
      </c>
    </row>
    <row r="190" spans="1:36">
      <c r="A190" s="9" t="s">
        <v>1103</v>
      </c>
      <c r="B190" s="9" t="s">
        <v>1064</v>
      </c>
      <c r="C190" s="9" t="s">
        <v>1102</v>
      </c>
      <c r="D190" s="15" t="s">
        <v>979</v>
      </c>
      <c r="E190" s="26" t="s">
        <v>40</v>
      </c>
      <c r="F190" s="15" t="s">
        <v>28</v>
      </c>
      <c r="G190" s="15" t="s">
        <v>0</v>
      </c>
      <c r="H190" s="9" t="s">
        <v>550</v>
      </c>
      <c r="I190" s="15" t="s">
        <v>979</v>
      </c>
      <c r="J190" s="15" t="s">
        <v>1065</v>
      </c>
      <c r="K190" s="15" t="s">
        <v>1065</v>
      </c>
      <c r="L190" s="97" t="s">
        <v>1065</v>
      </c>
      <c r="M190" s="98" t="s">
        <v>1065</v>
      </c>
      <c r="N190" s="15" t="s">
        <v>0</v>
      </c>
      <c r="O190" s="26" t="s">
        <v>1323</v>
      </c>
      <c r="P190" s="164" t="s">
        <v>1323</v>
      </c>
      <c r="Q190" s="26" t="s">
        <v>40</v>
      </c>
      <c r="R190" s="9" t="str">
        <f t="shared" si="20"/>
        <v/>
      </c>
      <c r="S190" s="9" t="str">
        <f t="shared" si="21"/>
        <v/>
      </c>
      <c r="T190" s="13" t="str">
        <f>IF(
  AND($A190&lt;&gt;"",$I190="○"),
  (
    "mkdir """&amp;V190&amp;""" &amp; "
  )&amp;(
    """"&amp;shortcut設定!$F$7&amp;""""&amp;
    " """&amp;V190&amp;"\"&amp;$A190&amp;"（"&amp;$B190&amp;"）.lnk"""&amp;
    " """&amp;$C190&amp;""""&amp;
    IF($D190="-"," """""," """&amp;$D190&amp;"""")&amp;
    IF($E190="-"," """""," """&amp;$E190&amp;"""")
  ),
  ""
)</f>
        <v/>
      </c>
      <c r="U190" s="9" t="str">
        <f ca="1">IFERROR(
  VLOOKUP(
    $H190,
    shortcut設定!$F:$J,
    MATCH(
      "ProgramsIndex",
      shortcut設定!$F$12:$J$12,
      0
    ),
    FALSE
  ),
  ""
)</f>
        <v>200</v>
      </c>
      <c r="V190" s="13" t="str">
        <f>IF(
  AND($A190&lt;&gt;"",$I190="○"),
  shortcut設定!$F$4&amp;"\"&amp;U190&amp;"_"&amp;H190,
  ""
)</f>
        <v/>
      </c>
      <c r="W190" s="13" t="str">
        <f>IF(
  AND($A190&lt;&gt;"",$J190&lt;&gt;"-",$J190&lt;&gt;""),
  (
    "mkdir """&amp;shortcut設定!$F$4&amp;"\"&amp;shortcut設定!$F$8&amp;""" &amp; "
  )&amp;(
    """"&amp;shortcut設定!$F$7&amp;""""&amp;
    " """&amp;$X190&amp;""""&amp;
    " """&amp;$C190&amp;""""&amp;
    IF($D190="-"," """""," """&amp;$D190&amp;"""")&amp;
    IF($E190="-"," """""," """&amp;$E190&amp;"""")
  ),
  ""
)</f>
        <v/>
      </c>
      <c r="X190" s="14" t="str">
        <f>IF(
  AND($A190&lt;&gt;"",$J190&lt;&gt;"-",$J190&lt;&gt;""),
  shortcut設定!$F$4&amp;"\"&amp;shortcut設定!$F$8&amp;"\"&amp;$J190&amp;"（"&amp;$B190&amp;"）.lnk",
  ""
)</f>
        <v/>
      </c>
      <c r="Y190" s="13" t="str">
        <f>IF(
  AND($A190&lt;&gt;"",$K190&lt;&gt;"-",$K190&lt;&gt;""),
  (
    "mkdir """&amp;shortcut設定!$F$4&amp;"\"&amp;shortcut設定!$F$9&amp;""" &amp; "
  )&amp;(
    """"&amp;shortcut設定!$F$7&amp;""""&amp;
    " """&amp;$Z190&amp;""""&amp;
    " """&amp;$C190&amp;""""&amp;
    IF($D190="-"," """""," """&amp;$D190&amp;"""")&amp;
    IF($E190="-"," """""," """&amp;$E190&amp;"""")&amp;
    IF($K190="-"," """""," """&amp;$K190&amp;"""")
  ),
  ""
)</f>
        <v/>
      </c>
      <c r="Z190" s="14" t="str">
        <f>IF(
  AND($A190&lt;&gt;"",$K190&lt;&gt;"-",$K190&lt;&gt;""),
  shortcut設定!$F$4&amp;"\"&amp;shortcut設定!$F$9&amp;"\"&amp;$A190&amp;"（"&amp;$B190&amp;"）.lnk",
  ""
)</f>
        <v/>
      </c>
      <c r="AA190" s="13" t="str">
        <f>IF(
  AND($A190&lt;&gt;"",$L190&lt;&gt;"-",$L190&lt;&gt;""),
  (
    """"&amp;shortcut設定!$F$7&amp;""""&amp;
    " """&amp;$AD190&amp;""""&amp;
    " """&amp;$C190&amp;""""&amp;
    IF($D190="-"," """""," """&amp;$D190&amp;"""")&amp;
    IF($E190="-"," """""," """&amp;$E190&amp;"""")
  ),
  ""
)</f>
        <v/>
      </c>
      <c r="AB190" s="9" t="str">
        <f ca="1">IFERROR(
  VLOOKUP(
    $H190,
    shortcut設定!$F:$J,
    MATCH(
      "ProgramsIndex",
      shortcut設定!$F$12:$J$12,
      0
    ),
    FALSE
  ),
  ""
)</f>
        <v>200</v>
      </c>
      <c r="AC190" s="20" t="str">
        <f t="shared" si="19"/>
        <v/>
      </c>
      <c r="AD190" s="13" t="str">
        <f>IF(
  AND($A190&lt;&gt;"",$L190="○"),
  shortcut設定!$F$5&amp;"\"&amp;AB190&amp;"_"&amp;A190&amp;"（"&amp;B190&amp;"）"&amp;AC190&amp;".lnk",
  ""
)</f>
        <v/>
      </c>
      <c r="AE190" s="13" t="str">
        <f>IF(
  AND($A190&lt;&gt;"",$N190="○"),
  (
    """"&amp;shortcut設定!$F$7&amp;""""&amp;
    " """&amp;$AF190&amp;""""&amp;
    " """&amp;$C190&amp;""""&amp;
    IF($D190="-"," """""," """&amp;$D190&amp;"""")&amp;
    IF($E190="-"," """""," """&amp;$E190&amp;"""")
  ),
  ""
)</f>
        <v>"C:\codes\vbs\command\CreateShortcutFile.vbs" "%USERPROFILE%\AppData\Roaming\Microsoft\Windows\Start Menu\Programs\Startup\CreateProgramList.bat（インストールプログラム一覧作成）.lnk" "C:\codes\bat\tools\other\CreateProgramList.bat" "" ""</v>
      </c>
      <c r="AF190" s="9" t="str">
        <f>IF(
  AND($A190&lt;&gt;"",$N190="○"),
  shortcut設定!$F$6&amp;"\"&amp;A190&amp;"（"&amp;B190&amp;"）.lnk",
  ""
)</f>
        <v>%USERPROFILE%\AppData\Roaming\Microsoft\Windows\Start Menu\Programs\Startup\CreateProgramList.bat（インストールプログラム一覧作成）.lnk</v>
      </c>
      <c r="AG190" s="13" t="str">
        <f t="shared" si="16"/>
        <v/>
      </c>
      <c r="AH190" s="13" t="str">
        <f t="shared" si="17"/>
        <v/>
      </c>
      <c r="AI190" s="13" t="str">
        <f>IF(
  AND($A190&lt;&gt;"",$Q190&lt;&gt;"-",$Q190&lt;&gt;""),
  (
    """"&amp;shortcut設定!$F$7&amp;""""&amp;
    " """&amp;$Q190&amp;".lnk"""&amp;
    " """&amp;$C190&amp;""""&amp;
    IF($D190="-"," """""," """&amp;$D190&amp;"""")&amp;
    IF($E190="-"," """""," """&amp;$E190&amp;"""")
  ),
  ""
)</f>
        <v/>
      </c>
      <c r="AJ190" s="95" t="s">
        <v>183</v>
      </c>
    </row>
    <row r="191" spans="1:36">
      <c r="A191" s="9" t="s">
        <v>1299</v>
      </c>
      <c r="B191" s="9" t="s">
        <v>1304</v>
      </c>
      <c r="C191" s="9" t="s">
        <v>1297</v>
      </c>
      <c r="D191" s="15" t="s">
        <v>979</v>
      </c>
      <c r="E191" s="26" t="s">
        <v>40</v>
      </c>
      <c r="F191" s="15" t="s">
        <v>28</v>
      </c>
      <c r="G191" s="15" t="s">
        <v>0</v>
      </c>
      <c r="H191" s="9" t="s">
        <v>550</v>
      </c>
      <c r="I191" s="15" t="s">
        <v>0</v>
      </c>
      <c r="J191" s="15" t="s">
        <v>979</v>
      </c>
      <c r="K191" s="15" t="s">
        <v>40</v>
      </c>
      <c r="L191" s="97" t="s">
        <v>40</v>
      </c>
      <c r="M191" s="98" t="s">
        <v>40</v>
      </c>
      <c r="N191" s="15" t="s">
        <v>979</v>
      </c>
      <c r="O191" s="26" t="s">
        <v>1323</v>
      </c>
      <c r="P191" s="164" t="s">
        <v>1323</v>
      </c>
      <c r="Q191" s="26" t="s">
        <v>40</v>
      </c>
      <c r="R191" s="9" t="str">
        <f t="shared" ref="R191:R198" si="22">IF(
  AND(
    $A191&lt;&gt;"",
    COUNTIF(C:C,$A191)&gt;1
  ),
  "★NG★",
  ""
)</f>
        <v/>
      </c>
      <c r="S191" s="9" t="str">
        <f t="shared" si="21"/>
        <v/>
      </c>
      <c r="T191" s="13" t="str">
        <f ca="1">IF(
  AND($A191&lt;&gt;"",$I191="○"),
  (
    "mkdir """&amp;V191&amp;""" &amp; "
  )&amp;(
    """"&amp;shortcut設定!$F$7&amp;""""&amp;
    " """&amp;V191&amp;"\"&amp;$A191&amp;"（"&amp;$B191&amp;"）.lnk"""&amp;
    " """&amp;$C191&amp;""""&amp;
    IF($D191="-"," """""," """&amp;$D191&amp;"""")&amp;
    IF($E191="-"," """""," """&amp;$E191&amp;"""")
  ),
  ""
)</f>
        <v>mkdir "%USERPROFILE%\AppData\Roaming\Microsoft\Windows\Start Menu\Programs\200_Codes" &amp; "C:\codes\vbs\command\CreateShortcutFile.vbs" "%USERPROFILE%\AppData\Roaming\Microsoft\Windows\Start Menu\Programs\200_Codes\BackupAll.bat（HDDバックアップ（全て））.lnk" "C:\codes\bat\tools\other\BackupAll.bat" "" ""</v>
      </c>
      <c r="U191" s="9" t="str">
        <f ca="1">IFERROR(
  VLOOKUP(
    $H191,
    shortcut設定!$F:$J,
    MATCH(
      "ProgramsIndex",
      shortcut設定!$F$12:$J$12,
      0
    ),
    FALSE
  ),
  ""
)</f>
        <v>200</v>
      </c>
      <c r="V191" s="13" t="str">
        <f ca="1">IF(
  AND($A191&lt;&gt;"",$I191="○"),
  shortcut設定!$F$4&amp;"\"&amp;U191&amp;"_"&amp;H191,
  ""
)</f>
        <v>%USERPROFILE%\AppData\Roaming\Microsoft\Windows\Start Menu\Programs\200_Codes</v>
      </c>
      <c r="W191" s="13" t="str">
        <f>IF(
  AND($A191&lt;&gt;"",$J191&lt;&gt;"-",$J191&lt;&gt;""),
  (
    "mkdir """&amp;shortcut設定!$F$4&amp;"\"&amp;shortcut設定!$F$8&amp;""" &amp; "
  )&amp;(
    """"&amp;shortcut設定!$F$7&amp;""""&amp;
    " """&amp;$X191&amp;""""&amp;
    " """&amp;$C191&amp;""""&amp;
    IF($D191="-"," """""," """&amp;$D191&amp;"""")&amp;
    IF($E191="-"," """""," """&amp;$E191&amp;"""")
  ),
  ""
)</f>
        <v/>
      </c>
      <c r="X191" s="14" t="str">
        <f>IF(
  AND($A191&lt;&gt;"",$J191&lt;&gt;"-",$J191&lt;&gt;""),
  shortcut設定!$F$4&amp;"\"&amp;shortcut設定!$F$8&amp;"\"&amp;$J191&amp;"（"&amp;$B191&amp;"）.lnk",
  ""
)</f>
        <v/>
      </c>
      <c r="Y191" s="13" t="str">
        <f>IF(
  AND($A191&lt;&gt;"",$K191&lt;&gt;"-",$K191&lt;&gt;""),
  (
    "mkdir """&amp;shortcut設定!$F$4&amp;"\"&amp;shortcut設定!$F$9&amp;""" &amp; "
  )&amp;(
    """"&amp;shortcut設定!$F$7&amp;""""&amp;
    " """&amp;$Z191&amp;""""&amp;
    " """&amp;$C191&amp;""""&amp;
    IF($D191="-"," """""," """&amp;$D191&amp;"""")&amp;
    IF($E191="-"," """""," """&amp;$E191&amp;"""")&amp;
    IF($K191="-"," """""," """&amp;$K191&amp;"""")
  ),
  ""
)</f>
        <v/>
      </c>
      <c r="Z191" s="14" t="str">
        <f>IF(
  AND($A191&lt;&gt;"",$K191&lt;&gt;"-",$K191&lt;&gt;""),
  shortcut設定!$F$4&amp;"\"&amp;shortcut設定!$F$9&amp;"\"&amp;$A191&amp;"（"&amp;$B191&amp;"）.lnk",
  ""
)</f>
        <v/>
      </c>
      <c r="AA191" s="13" t="str">
        <f>IF(
  AND($A191&lt;&gt;"",$L191&lt;&gt;"-",$L191&lt;&gt;""),
  (
    """"&amp;shortcut設定!$F$7&amp;""""&amp;
    " """&amp;$AD191&amp;""""&amp;
    " """&amp;$C191&amp;""""&amp;
    IF($D191="-"," """""," """&amp;$D191&amp;"""")&amp;
    IF($E191="-"," """""," """&amp;$E191&amp;"""")
  ),
  ""
)</f>
        <v/>
      </c>
      <c r="AB191" s="9" t="str">
        <f ca="1">IFERROR(
  VLOOKUP(
    $H191,
    shortcut設定!$F:$J,
    MATCH(
      "ProgramsIndex",
      shortcut設定!$F$12:$J$12,
      0
    ),
    FALSE
  ),
  ""
)</f>
        <v>200</v>
      </c>
      <c r="AC191" s="20" t="str">
        <f t="shared" si="19"/>
        <v/>
      </c>
      <c r="AD191" s="13" t="str">
        <f>IF(
  AND($A191&lt;&gt;"",$L191="○"),
  shortcut設定!$F$5&amp;"\"&amp;AB191&amp;"_"&amp;A191&amp;"（"&amp;B191&amp;"）"&amp;AC191&amp;".lnk",
  ""
)</f>
        <v/>
      </c>
      <c r="AE191" s="13" t="str">
        <f>IF(
  AND($A191&lt;&gt;"",$N191="○"),
  (
    """"&amp;shortcut設定!$F$7&amp;""""&amp;
    " """&amp;$AF191&amp;""""&amp;
    " """&amp;$C191&amp;""""&amp;
    IF($D191="-"," """""," """&amp;$D191&amp;"""")&amp;
    IF($E191="-"," """""," """&amp;$E191&amp;"""")
  ),
  ""
)</f>
        <v/>
      </c>
      <c r="AF191" s="9" t="str">
        <f>IF(
  AND($A191&lt;&gt;"",$N191="○"),
  shortcut設定!$F$6&amp;"\"&amp;A191&amp;"（"&amp;B191&amp;"）.lnk",
  ""
)</f>
        <v/>
      </c>
      <c r="AG191" s="13" t="str">
        <f t="shared" si="16"/>
        <v/>
      </c>
      <c r="AH191" s="13" t="str">
        <f t="shared" si="17"/>
        <v/>
      </c>
      <c r="AI191" s="13" t="str">
        <f>IF(
  AND($A191&lt;&gt;"",$Q191&lt;&gt;"-",$Q191&lt;&gt;""),
  (
    """"&amp;shortcut設定!$F$7&amp;""""&amp;
    " """&amp;$Q191&amp;".lnk"""&amp;
    " """&amp;$C191&amp;""""&amp;
    IF($D191="-"," """""," """&amp;$D191&amp;"""")&amp;
    IF($E191="-"," """""," """&amp;$E191&amp;"""")
  ),
  ""
)</f>
        <v/>
      </c>
      <c r="AJ191" s="95" t="s">
        <v>183</v>
      </c>
    </row>
    <row r="192" spans="1:36">
      <c r="A192" s="9" t="s">
        <v>1300</v>
      </c>
      <c r="B192" s="9" t="s">
        <v>1305</v>
      </c>
      <c r="C192" s="9" t="s">
        <v>1101</v>
      </c>
      <c r="D192" s="15" t="s">
        <v>979</v>
      </c>
      <c r="E192" s="26" t="s">
        <v>40</v>
      </c>
      <c r="F192" s="15" t="s">
        <v>28</v>
      </c>
      <c r="G192" s="15" t="s">
        <v>0</v>
      </c>
      <c r="H192" s="9" t="s">
        <v>550</v>
      </c>
      <c r="I192" s="15" t="s">
        <v>1309</v>
      </c>
      <c r="J192" s="15" t="s">
        <v>979</v>
      </c>
      <c r="K192" s="15" t="s">
        <v>40</v>
      </c>
      <c r="L192" s="97" t="s">
        <v>40</v>
      </c>
      <c r="M192" s="98" t="s">
        <v>40</v>
      </c>
      <c r="N192" s="15" t="s">
        <v>979</v>
      </c>
      <c r="O192" s="26" t="s">
        <v>1323</v>
      </c>
      <c r="P192" s="164" t="s">
        <v>1323</v>
      </c>
      <c r="Q192" s="26" t="s">
        <v>40</v>
      </c>
      <c r="R192" s="9" t="str">
        <f t="shared" si="22"/>
        <v/>
      </c>
      <c r="S192" s="9" t="str">
        <f t="shared" si="21"/>
        <v/>
      </c>
      <c r="T192" s="13" t="str">
        <f>IF(
  AND($A192&lt;&gt;"",$I192="○"),
  (
    "mkdir """&amp;V192&amp;""" &amp; "
  )&amp;(
    """"&amp;shortcut設定!$F$7&amp;""""&amp;
    " """&amp;V192&amp;"\"&amp;$A192&amp;"（"&amp;$B192&amp;"）.lnk"""&amp;
    " """&amp;$C192&amp;""""&amp;
    IF($D192="-"," """""," """&amp;$D192&amp;"""")&amp;
    IF($E192="-"," """""," """&amp;$E192&amp;"""")
  ),
  ""
)</f>
        <v/>
      </c>
      <c r="U192" s="9" t="str">
        <f ca="1">IFERROR(
  VLOOKUP(
    $H192,
    shortcut設定!$F:$J,
    MATCH(
      "ProgramsIndex",
      shortcut設定!$F$12:$J$12,
      0
    ),
    FALSE
  ),
  ""
)</f>
        <v>200</v>
      </c>
      <c r="V192" s="13" t="str">
        <f>IF(
  AND($A192&lt;&gt;"",$I192="○"),
  shortcut設定!$F$4&amp;"\"&amp;U192&amp;"_"&amp;H192,
  ""
)</f>
        <v/>
      </c>
      <c r="W192" s="13" t="str">
        <f>IF(
  AND($A192&lt;&gt;"",$J192&lt;&gt;"-",$J192&lt;&gt;""),
  (
    "mkdir """&amp;shortcut設定!$F$4&amp;"\"&amp;shortcut設定!$F$8&amp;""" &amp; "
  )&amp;(
    """"&amp;shortcut設定!$F$7&amp;""""&amp;
    " """&amp;$X192&amp;""""&amp;
    " """&amp;$C192&amp;""""&amp;
    IF($D192="-"," """""," """&amp;$D192&amp;"""")&amp;
    IF($E192="-"," """""," """&amp;$E192&amp;"""")
  ),
  ""
)</f>
        <v/>
      </c>
      <c r="X192" s="14" t="str">
        <f>IF(
  AND($A192&lt;&gt;"",$J192&lt;&gt;"-",$J192&lt;&gt;""),
  shortcut設定!$F$4&amp;"\"&amp;shortcut設定!$F$8&amp;"\"&amp;$J192&amp;"（"&amp;$B192&amp;"）.lnk",
  ""
)</f>
        <v/>
      </c>
      <c r="Y192" s="13" t="str">
        <f>IF(
  AND($A192&lt;&gt;"",$K192&lt;&gt;"-",$K192&lt;&gt;""),
  (
    "mkdir """&amp;shortcut設定!$F$4&amp;"\"&amp;shortcut設定!$F$9&amp;""" &amp; "
  )&amp;(
    """"&amp;shortcut設定!$F$7&amp;""""&amp;
    " """&amp;$Z192&amp;""""&amp;
    " """&amp;$C192&amp;""""&amp;
    IF($D192="-"," """""," """&amp;$D192&amp;"""")&amp;
    IF($E192="-"," """""," """&amp;$E192&amp;"""")&amp;
    IF($K192="-"," """""," """&amp;$K192&amp;"""")
  ),
  ""
)</f>
        <v/>
      </c>
      <c r="Z192" s="14" t="str">
        <f>IF(
  AND($A192&lt;&gt;"",$K192&lt;&gt;"-",$K192&lt;&gt;""),
  shortcut設定!$F$4&amp;"\"&amp;shortcut設定!$F$9&amp;"\"&amp;$A192&amp;"（"&amp;$B192&amp;"）.lnk",
  ""
)</f>
        <v/>
      </c>
      <c r="AA192" s="13" t="str">
        <f>IF(
  AND($A192&lt;&gt;"",$L192&lt;&gt;"-",$L192&lt;&gt;""),
  (
    """"&amp;shortcut設定!$F$7&amp;""""&amp;
    " """&amp;$AD192&amp;""""&amp;
    " """&amp;$C192&amp;""""&amp;
    IF($D192="-"," """""," """&amp;$D192&amp;"""")&amp;
    IF($E192="-"," """""," """&amp;$E192&amp;"""")
  ),
  ""
)</f>
        <v/>
      </c>
      <c r="AB192" s="9" t="str">
        <f ca="1">IFERROR(
  VLOOKUP(
    $H192,
    shortcut設定!$F:$J,
    MATCH(
      "ProgramsIndex",
      shortcut設定!$F$12:$J$12,
      0
    ),
    FALSE
  ),
  ""
)</f>
        <v>200</v>
      </c>
      <c r="AC192" s="20" t="str">
        <f t="shared" si="19"/>
        <v/>
      </c>
      <c r="AD192" s="13" t="str">
        <f>IF(
  AND($A192&lt;&gt;"",$L192="○"),
  shortcut設定!$F$5&amp;"\"&amp;AB192&amp;"_"&amp;A192&amp;"（"&amp;B192&amp;"）"&amp;AC192&amp;".lnk",
  ""
)</f>
        <v/>
      </c>
      <c r="AE192" s="13" t="str">
        <f>IF(
  AND($A192&lt;&gt;"",$N192="○"),
  (
    """"&amp;shortcut設定!$F$7&amp;""""&amp;
    " """&amp;$AF192&amp;""""&amp;
    " """&amp;$C192&amp;""""&amp;
    IF($D192="-"," """""," """&amp;$D192&amp;"""")&amp;
    IF($E192="-"," """""," """&amp;$E192&amp;"""")
  ),
  ""
)</f>
        <v/>
      </c>
      <c r="AF192" s="9" t="str">
        <f>IF(
  AND($A192&lt;&gt;"",$N192="○"),
  shortcut設定!$F$6&amp;"\"&amp;A192&amp;"（"&amp;B192&amp;"）.lnk",
  ""
)</f>
        <v/>
      </c>
      <c r="AG192" s="13" t="str">
        <f t="shared" si="16"/>
        <v/>
      </c>
      <c r="AH192" s="13" t="str">
        <f t="shared" si="17"/>
        <v/>
      </c>
      <c r="AI192" s="13" t="str">
        <f>IF(
  AND($A192&lt;&gt;"",$Q192&lt;&gt;"-",$Q192&lt;&gt;""),
  (
    """"&amp;shortcut設定!$F$7&amp;""""&amp;
    " """&amp;$Q192&amp;".lnk"""&amp;
    " """&amp;$C192&amp;""""&amp;
    IF($D192="-"," """""," """&amp;$D192&amp;"""")&amp;
    IF($E192="-"," """""," """&amp;$E192&amp;"""")
  ),
  ""
)</f>
        <v/>
      </c>
      <c r="AJ192" s="95" t="s">
        <v>183</v>
      </c>
    </row>
    <row r="193" spans="1:36">
      <c r="A193" s="9" t="s">
        <v>1301</v>
      </c>
      <c r="B193" s="9" t="s">
        <v>1306</v>
      </c>
      <c r="C193" s="9" t="s">
        <v>1106</v>
      </c>
      <c r="D193" s="15" t="s">
        <v>979</v>
      </c>
      <c r="E193" s="26" t="s">
        <v>40</v>
      </c>
      <c r="F193" s="15" t="s">
        <v>28</v>
      </c>
      <c r="G193" s="15" t="s">
        <v>0</v>
      </c>
      <c r="H193" s="9" t="s">
        <v>550</v>
      </c>
      <c r="I193" s="15" t="s">
        <v>1309</v>
      </c>
      <c r="J193" s="15" t="s">
        <v>979</v>
      </c>
      <c r="K193" s="15" t="s">
        <v>40</v>
      </c>
      <c r="L193" s="97" t="s">
        <v>40</v>
      </c>
      <c r="M193" s="98" t="s">
        <v>40</v>
      </c>
      <c r="N193" s="15" t="s">
        <v>979</v>
      </c>
      <c r="O193" s="26" t="s">
        <v>1323</v>
      </c>
      <c r="P193" s="164" t="s">
        <v>1323</v>
      </c>
      <c r="Q193" s="26" t="s">
        <v>40</v>
      </c>
      <c r="R193" s="9" t="str">
        <f t="shared" si="22"/>
        <v/>
      </c>
      <c r="S193" s="9" t="str">
        <f t="shared" si="21"/>
        <v/>
      </c>
      <c r="T193" s="13" t="str">
        <f>IF(
  AND($A193&lt;&gt;"",$I193="○"),
  (
    "mkdir """&amp;V193&amp;""" &amp; "
  )&amp;(
    """"&amp;shortcut設定!$F$7&amp;""""&amp;
    " """&amp;V193&amp;"\"&amp;$A193&amp;"（"&amp;$B193&amp;"）.lnk"""&amp;
    " """&amp;$C193&amp;""""&amp;
    IF($D193="-"," """""," """&amp;$D193&amp;"""")&amp;
    IF($E193="-"," """""," """&amp;$E193&amp;"""")
  ),
  ""
)</f>
        <v/>
      </c>
      <c r="U193" s="9" t="str">
        <f ca="1">IFERROR(
  VLOOKUP(
    $H193,
    shortcut設定!$F:$J,
    MATCH(
      "ProgramsIndex",
      shortcut設定!$F$12:$J$12,
      0
    ),
    FALSE
  ),
  ""
)</f>
        <v>200</v>
      </c>
      <c r="V193" s="13" t="str">
        <f>IF(
  AND($A193&lt;&gt;"",$I193="○"),
  shortcut設定!$F$4&amp;"\"&amp;U193&amp;"_"&amp;H193,
  ""
)</f>
        <v/>
      </c>
      <c r="W193" s="13" t="str">
        <f>IF(
  AND($A193&lt;&gt;"",$J193&lt;&gt;"-",$J193&lt;&gt;""),
  (
    "mkdir """&amp;shortcut設定!$F$4&amp;"\"&amp;shortcut設定!$F$8&amp;""" &amp; "
  )&amp;(
    """"&amp;shortcut設定!$F$7&amp;""""&amp;
    " """&amp;$X193&amp;""""&amp;
    " """&amp;$C193&amp;""""&amp;
    IF($D193="-"," """""," """&amp;$D193&amp;"""")&amp;
    IF($E193="-"," """""," """&amp;$E193&amp;"""")
  ),
  ""
)</f>
        <v/>
      </c>
      <c r="X193" s="14" t="str">
        <f>IF(
  AND($A193&lt;&gt;"",$J193&lt;&gt;"-",$J193&lt;&gt;""),
  shortcut設定!$F$4&amp;"\"&amp;shortcut設定!$F$8&amp;"\"&amp;$J193&amp;"（"&amp;$B193&amp;"）.lnk",
  ""
)</f>
        <v/>
      </c>
      <c r="Y193" s="13" t="str">
        <f>IF(
  AND($A193&lt;&gt;"",$K193&lt;&gt;"-",$K193&lt;&gt;""),
  (
    "mkdir """&amp;shortcut設定!$F$4&amp;"\"&amp;shortcut設定!$F$9&amp;""" &amp; "
  )&amp;(
    """"&amp;shortcut設定!$F$7&amp;""""&amp;
    " """&amp;$Z193&amp;""""&amp;
    " """&amp;$C193&amp;""""&amp;
    IF($D193="-"," """""," """&amp;$D193&amp;"""")&amp;
    IF($E193="-"," """""," """&amp;$E193&amp;"""")&amp;
    IF($K193="-"," """""," """&amp;$K193&amp;"""")
  ),
  ""
)</f>
        <v/>
      </c>
      <c r="Z193" s="14" t="str">
        <f>IF(
  AND($A193&lt;&gt;"",$K193&lt;&gt;"-",$K193&lt;&gt;""),
  shortcut設定!$F$4&amp;"\"&amp;shortcut設定!$F$9&amp;"\"&amp;$A193&amp;"（"&amp;$B193&amp;"）.lnk",
  ""
)</f>
        <v/>
      </c>
      <c r="AA193" s="13" t="str">
        <f>IF(
  AND($A193&lt;&gt;"",$L193&lt;&gt;"-",$L193&lt;&gt;""),
  (
    """"&amp;shortcut設定!$F$7&amp;""""&amp;
    " """&amp;$AD193&amp;""""&amp;
    " """&amp;$C193&amp;""""&amp;
    IF($D193="-"," """""," """&amp;$D193&amp;"""")&amp;
    IF($E193="-"," """""," """&amp;$E193&amp;"""")
  ),
  ""
)</f>
        <v/>
      </c>
      <c r="AB193" s="9" t="str">
        <f ca="1">IFERROR(
  VLOOKUP(
    $H193,
    shortcut設定!$F:$J,
    MATCH(
      "ProgramsIndex",
      shortcut設定!$F$12:$J$12,
      0
    ),
    FALSE
  ),
  ""
)</f>
        <v>200</v>
      </c>
      <c r="AC193" s="20" t="str">
        <f t="shared" si="19"/>
        <v/>
      </c>
      <c r="AD193" s="13" t="str">
        <f>IF(
  AND($A193&lt;&gt;"",$L193="○"),
  shortcut設定!$F$5&amp;"\"&amp;AB193&amp;"_"&amp;A193&amp;"（"&amp;B193&amp;"）"&amp;AC193&amp;".lnk",
  ""
)</f>
        <v/>
      </c>
      <c r="AE193" s="13" t="str">
        <f>IF(
  AND($A193&lt;&gt;"",$N193="○"),
  (
    """"&amp;shortcut設定!$F$7&amp;""""&amp;
    " """&amp;$AF193&amp;""""&amp;
    " """&amp;$C193&amp;""""&amp;
    IF($D193="-"," """""," """&amp;$D193&amp;"""")&amp;
    IF($E193="-"," """""," """&amp;$E193&amp;"""")
  ),
  ""
)</f>
        <v/>
      </c>
      <c r="AF193" s="9" t="str">
        <f>IF(
  AND($A193&lt;&gt;"",$N193="○"),
  shortcut設定!$F$6&amp;"\"&amp;A193&amp;"（"&amp;B193&amp;"）.lnk",
  ""
)</f>
        <v/>
      </c>
      <c r="AG193" s="13" t="str">
        <f t="shared" si="16"/>
        <v/>
      </c>
      <c r="AH193" s="13" t="str">
        <f t="shared" si="17"/>
        <v/>
      </c>
      <c r="AI193" s="13" t="str">
        <f>IF(
  AND($A193&lt;&gt;"",$Q193&lt;&gt;"-",$Q193&lt;&gt;""),
  (
    """"&amp;shortcut設定!$F$7&amp;""""&amp;
    " """&amp;$Q193&amp;".lnk"""&amp;
    " """&amp;$C193&amp;""""&amp;
    IF($D193="-"," """""," """&amp;$D193&amp;"""")&amp;
    IF($E193="-"," """""," """&amp;$E193&amp;"""")
  ),
  ""
)</f>
        <v/>
      </c>
      <c r="AJ193" s="95" t="s">
        <v>183</v>
      </c>
    </row>
    <row r="194" spans="1:36">
      <c r="A194" s="9" t="s">
        <v>1302</v>
      </c>
      <c r="B194" s="9" t="s">
        <v>1307</v>
      </c>
      <c r="C194" s="9" t="s">
        <v>1107</v>
      </c>
      <c r="D194" s="15" t="s">
        <v>979</v>
      </c>
      <c r="E194" s="26" t="s">
        <v>40</v>
      </c>
      <c r="F194" s="15" t="s">
        <v>0</v>
      </c>
      <c r="G194" s="15" t="s">
        <v>0</v>
      </c>
      <c r="H194" s="9" t="s">
        <v>550</v>
      </c>
      <c r="I194" s="15" t="s">
        <v>1309</v>
      </c>
      <c r="J194" s="15" t="s">
        <v>979</v>
      </c>
      <c r="K194" s="15" t="s">
        <v>40</v>
      </c>
      <c r="L194" s="97" t="s">
        <v>40</v>
      </c>
      <c r="M194" s="98" t="s">
        <v>40</v>
      </c>
      <c r="N194" s="15" t="s">
        <v>979</v>
      </c>
      <c r="O194" s="26" t="s">
        <v>1323</v>
      </c>
      <c r="P194" s="164" t="s">
        <v>1323</v>
      </c>
      <c r="Q194" s="26" t="s">
        <v>40</v>
      </c>
      <c r="R194" s="9" t="str">
        <f t="shared" si="22"/>
        <v/>
      </c>
      <c r="S194" s="9" t="str">
        <f t="shared" si="21"/>
        <v/>
      </c>
      <c r="T194" s="13" t="str">
        <f>IF(
  AND($A194&lt;&gt;"",$I194="○"),
  (
    "mkdir """&amp;V194&amp;""" &amp; "
  )&amp;(
    """"&amp;shortcut設定!$F$7&amp;""""&amp;
    " """&amp;V194&amp;"\"&amp;$A194&amp;"（"&amp;$B194&amp;"）.lnk"""&amp;
    " """&amp;$C194&amp;""""&amp;
    IF($D194="-"," """""," """&amp;$D194&amp;"""")&amp;
    IF($E194="-"," """""," """&amp;$E194&amp;"""")
  ),
  ""
)</f>
        <v/>
      </c>
      <c r="U194" s="9" t="str">
        <f ca="1">IFERROR(
  VLOOKUP(
    $H194,
    shortcut設定!$F:$J,
    MATCH(
      "ProgramsIndex",
      shortcut設定!$F$12:$J$12,
      0
    ),
    FALSE
  ),
  ""
)</f>
        <v>200</v>
      </c>
      <c r="V194" s="13" t="str">
        <f>IF(
  AND($A194&lt;&gt;"",$I194="○"),
  shortcut設定!$F$4&amp;"\"&amp;U194&amp;"_"&amp;H194,
  ""
)</f>
        <v/>
      </c>
      <c r="W194" s="13" t="str">
        <f>IF(
  AND($A194&lt;&gt;"",$J194&lt;&gt;"-",$J194&lt;&gt;""),
  (
    "mkdir """&amp;shortcut設定!$F$4&amp;"\"&amp;shortcut設定!$F$8&amp;""" &amp; "
  )&amp;(
    """"&amp;shortcut設定!$F$7&amp;""""&amp;
    " """&amp;$X194&amp;""""&amp;
    " """&amp;$C194&amp;""""&amp;
    IF($D194="-"," """""," """&amp;$D194&amp;"""")&amp;
    IF($E194="-"," """""," """&amp;$E194&amp;"""")
  ),
  ""
)</f>
        <v/>
      </c>
      <c r="X194" s="14" t="str">
        <f>IF(
  AND($A194&lt;&gt;"",$J194&lt;&gt;"-",$J194&lt;&gt;""),
  shortcut設定!$F$4&amp;"\"&amp;shortcut設定!$F$8&amp;"\"&amp;$J194&amp;"（"&amp;$B194&amp;"）.lnk",
  ""
)</f>
        <v/>
      </c>
      <c r="Y194" s="13" t="str">
        <f>IF(
  AND($A194&lt;&gt;"",$K194&lt;&gt;"-",$K194&lt;&gt;""),
  (
    "mkdir """&amp;shortcut設定!$F$4&amp;"\"&amp;shortcut設定!$F$9&amp;""" &amp; "
  )&amp;(
    """"&amp;shortcut設定!$F$7&amp;""""&amp;
    " """&amp;$Z194&amp;""""&amp;
    " """&amp;$C194&amp;""""&amp;
    IF($D194="-"," """""," """&amp;$D194&amp;"""")&amp;
    IF($E194="-"," """""," """&amp;$E194&amp;"""")&amp;
    IF($K194="-"," """""," """&amp;$K194&amp;"""")
  ),
  ""
)</f>
        <v/>
      </c>
      <c r="Z194" s="14" t="str">
        <f>IF(
  AND($A194&lt;&gt;"",$K194&lt;&gt;"-",$K194&lt;&gt;""),
  shortcut設定!$F$4&amp;"\"&amp;shortcut設定!$F$9&amp;"\"&amp;$A194&amp;"（"&amp;$B194&amp;"）.lnk",
  ""
)</f>
        <v/>
      </c>
      <c r="AA194" s="13" t="str">
        <f>IF(
  AND($A194&lt;&gt;"",$L194&lt;&gt;"-",$L194&lt;&gt;""),
  (
    """"&amp;shortcut設定!$F$7&amp;""""&amp;
    " """&amp;$AD194&amp;""""&amp;
    " """&amp;$C194&amp;""""&amp;
    IF($D194="-"," """""," """&amp;$D194&amp;"""")&amp;
    IF($E194="-"," """""," """&amp;$E194&amp;"""")
  ),
  ""
)</f>
        <v/>
      </c>
      <c r="AB194" s="9" t="str">
        <f ca="1">IFERROR(
  VLOOKUP(
    $H194,
    shortcut設定!$F:$J,
    MATCH(
      "ProgramsIndex",
      shortcut設定!$F$12:$J$12,
      0
    ),
    FALSE
  ),
  ""
)</f>
        <v>200</v>
      </c>
      <c r="AC194" s="20" t="str">
        <f t="shared" si="19"/>
        <v/>
      </c>
      <c r="AD194" s="13" t="str">
        <f>IF(
  AND($A194&lt;&gt;"",$L194="○"),
  shortcut設定!$F$5&amp;"\"&amp;AB194&amp;"_"&amp;A194&amp;"（"&amp;B194&amp;"）"&amp;AC194&amp;".lnk",
  ""
)</f>
        <v/>
      </c>
      <c r="AE194" s="13" t="str">
        <f>IF(
  AND($A194&lt;&gt;"",$N194="○"),
  (
    """"&amp;shortcut設定!$F$7&amp;""""&amp;
    " """&amp;$AF194&amp;""""&amp;
    " """&amp;$C194&amp;""""&amp;
    IF($D194="-"," """""," """&amp;$D194&amp;"""")&amp;
    IF($E194="-"," """""," """&amp;$E194&amp;"""")
  ),
  ""
)</f>
        <v/>
      </c>
      <c r="AF194" s="9" t="str">
        <f>IF(
  AND($A194&lt;&gt;"",$N194="○"),
  shortcut設定!$F$6&amp;"\"&amp;A194&amp;"（"&amp;B194&amp;"）.lnk",
  ""
)</f>
        <v/>
      </c>
      <c r="AG194" s="13" t="str">
        <f t="shared" si="16"/>
        <v/>
      </c>
      <c r="AH194" s="13" t="str">
        <f t="shared" si="17"/>
        <v/>
      </c>
      <c r="AI194" s="13" t="str">
        <f>IF(
  AND($A194&lt;&gt;"",$Q194&lt;&gt;"-",$Q194&lt;&gt;""),
  (
    """"&amp;shortcut設定!$F$7&amp;""""&amp;
    " """&amp;$Q194&amp;".lnk"""&amp;
    " """&amp;$C194&amp;""""&amp;
    IF($D194="-"," """""," """&amp;$D194&amp;"""")&amp;
    IF($E194="-"," """""," """&amp;$E194&amp;"""")
  ),
  ""
)</f>
        <v/>
      </c>
      <c r="AJ194" s="95" t="s">
        <v>183</v>
      </c>
    </row>
    <row r="195" spans="1:36">
      <c r="A195" s="9" t="s">
        <v>1303</v>
      </c>
      <c r="B195" s="9" t="s">
        <v>1308</v>
      </c>
      <c r="C195" s="9" t="s">
        <v>1298</v>
      </c>
      <c r="D195" s="15" t="s">
        <v>979</v>
      </c>
      <c r="E195" s="26" t="s">
        <v>40</v>
      </c>
      <c r="F195" s="15" t="s">
        <v>0</v>
      </c>
      <c r="G195" s="15" t="s">
        <v>28</v>
      </c>
      <c r="H195" s="9" t="s">
        <v>550</v>
      </c>
      <c r="I195" s="15" t="s">
        <v>1309</v>
      </c>
      <c r="J195" s="15" t="s">
        <v>979</v>
      </c>
      <c r="K195" s="15" t="s">
        <v>40</v>
      </c>
      <c r="L195" s="97" t="s">
        <v>40</v>
      </c>
      <c r="M195" s="98" t="s">
        <v>40</v>
      </c>
      <c r="N195" s="15" t="s">
        <v>979</v>
      </c>
      <c r="O195" s="26" t="s">
        <v>1324</v>
      </c>
      <c r="P195" s="164" t="s">
        <v>1327</v>
      </c>
      <c r="Q195" s="26" t="s">
        <v>40</v>
      </c>
      <c r="R195" s="9" t="str">
        <f t="shared" si="22"/>
        <v/>
      </c>
      <c r="S195" s="9" t="str">
        <f t="shared" si="21"/>
        <v/>
      </c>
      <c r="T195" s="13" t="str">
        <f>IF(
  AND($A195&lt;&gt;"",$I195="○"),
  (
    "mkdir """&amp;V195&amp;""" &amp; "
  )&amp;(
    """"&amp;shortcut設定!$F$7&amp;""""&amp;
    " """&amp;V195&amp;"\"&amp;$A195&amp;"（"&amp;$B195&amp;"）.lnk"""&amp;
    " """&amp;$C195&amp;""""&amp;
    IF($D195="-"," """""," """&amp;$D195&amp;"""")&amp;
    IF($E195="-"," """""," """&amp;$E195&amp;"""")
  ),
  ""
)</f>
        <v/>
      </c>
      <c r="U195" s="9" t="str">
        <f ca="1">IFERROR(
  VLOOKUP(
    $H195,
    shortcut設定!$F:$J,
    MATCH(
      "ProgramsIndex",
      shortcut設定!$F$12:$J$12,
      0
    ),
    FALSE
  ),
  ""
)</f>
        <v>200</v>
      </c>
      <c r="V195" s="13" t="str">
        <f>IF(
  AND($A195&lt;&gt;"",$I195="○"),
  shortcut設定!$F$4&amp;"\"&amp;U195&amp;"_"&amp;H195,
  ""
)</f>
        <v/>
      </c>
      <c r="W195" s="13" t="str">
        <f>IF(
  AND($A195&lt;&gt;"",$J195&lt;&gt;"-",$J195&lt;&gt;""),
  (
    "mkdir """&amp;shortcut設定!$F$4&amp;"\"&amp;shortcut設定!$F$8&amp;""" &amp; "
  )&amp;(
    """"&amp;shortcut設定!$F$7&amp;""""&amp;
    " """&amp;$X195&amp;""""&amp;
    " """&amp;$C195&amp;""""&amp;
    IF($D195="-"," """""," """&amp;$D195&amp;"""")&amp;
    IF($E195="-"," """""," """&amp;$E195&amp;"""")
  ),
  ""
)</f>
        <v/>
      </c>
      <c r="X195" s="14" t="str">
        <f>IF(
  AND($A195&lt;&gt;"",$J195&lt;&gt;"-",$J195&lt;&gt;""),
  shortcut設定!$F$4&amp;"\"&amp;shortcut設定!$F$8&amp;"\"&amp;$J195&amp;"（"&amp;$B195&amp;"）.lnk",
  ""
)</f>
        <v/>
      </c>
      <c r="Y195" s="13" t="str">
        <f>IF(
  AND($A195&lt;&gt;"",$K195&lt;&gt;"-",$K195&lt;&gt;""),
  (
    "mkdir """&amp;shortcut設定!$F$4&amp;"\"&amp;shortcut設定!$F$9&amp;""" &amp; "
  )&amp;(
    """"&amp;shortcut設定!$F$7&amp;""""&amp;
    " """&amp;$Z195&amp;""""&amp;
    " """&amp;$C195&amp;""""&amp;
    IF($D195="-"," """""," """&amp;$D195&amp;"""")&amp;
    IF($E195="-"," """""," """&amp;$E195&amp;"""")&amp;
    IF($K195="-"," """""," """&amp;$K195&amp;"""")
  ),
  ""
)</f>
        <v/>
      </c>
      <c r="Z195" s="14" t="str">
        <f>IF(
  AND($A195&lt;&gt;"",$K195&lt;&gt;"-",$K195&lt;&gt;""),
  shortcut設定!$F$4&amp;"\"&amp;shortcut設定!$F$9&amp;"\"&amp;$A195&amp;"（"&amp;$B195&amp;"）.lnk",
  ""
)</f>
        <v/>
      </c>
      <c r="AA195" s="13" t="str">
        <f>IF(
  AND($A195&lt;&gt;"",$L195&lt;&gt;"-",$L195&lt;&gt;""),
  (
    """"&amp;shortcut設定!$F$7&amp;""""&amp;
    " """&amp;$AD195&amp;""""&amp;
    " """&amp;$C195&amp;""""&amp;
    IF($D195="-"," """""," """&amp;$D195&amp;"""")&amp;
    IF($E195="-"," """""," """&amp;$E195&amp;"""")
  ),
  ""
)</f>
        <v/>
      </c>
      <c r="AB195" s="9" t="str">
        <f ca="1">IFERROR(
  VLOOKUP(
    $H195,
    shortcut設定!$F:$J,
    MATCH(
      "ProgramsIndex",
      shortcut設定!$F$12:$J$12,
      0
    ),
    FALSE
  ),
  ""
)</f>
        <v>200</v>
      </c>
      <c r="AC195" s="20" t="str">
        <f t="shared" si="19"/>
        <v/>
      </c>
      <c r="AD195" s="13" t="str">
        <f>IF(
  AND($A195&lt;&gt;"",$L195="○"),
  shortcut設定!$F$5&amp;"\"&amp;AB195&amp;"_"&amp;A195&amp;"（"&amp;B195&amp;"）"&amp;AC195&amp;".lnk",
  ""
)</f>
        <v/>
      </c>
      <c r="AE195" s="13" t="str">
        <f>IF(
  AND($A195&lt;&gt;"",$N195="○"),
  (
    """"&amp;shortcut設定!$F$7&amp;""""&amp;
    " """&amp;$AF195&amp;""""&amp;
    " """&amp;$C195&amp;""""&amp;
    IF($D195="-"," """""," """&amp;$D195&amp;"""")&amp;
    IF($E195="-"," """""," """&amp;$E195&amp;"""")
  ),
  ""
)</f>
        <v/>
      </c>
      <c r="AF195" s="9" t="str">
        <f>IF(
  AND($A195&lt;&gt;"",$N195="○"),
  shortcut設定!$F$6&amp;"\"&amp;A195&amp;"（"&amp;B195&amp;"）.lnk",
  ""
)</f>
        <v/>
      </c>
      <c r="AG195" s="13" t="str">
        <f>IF(
  AND($A195&lt;&gt;"",$O195&lt;&gt;"-",$O195&lt;&gt;""),
  (
    "schtasks /create /tn """&amp;$O195&amp;""" /tr """&amp;$C195&amp;""" /sc daily /st "&amp;$P195&amp;" /rl highest"
  ),
  ""
)</f>
        <v>schtasks /create /tn "_scheduled_backup_root" /tr "C:\codes\bat\tools\other\BackupRoot.bat" /sc daily /st 17:56 /rl highest</v>
      </c>
      <c r="AH195" s="13" t="str">
        <f>IF(
  AND($A195&lt;&gt;"",$O195&lt;&gt;"-",$O195&lt;&gt;""),
  (
    "schtasks /delete /tn """&amp;$O195&amp;""""
  ),
  ""
)</f>
        <v>schtasks /delete /tn "_scheduled_backup_root"</v>
      </c>
      <c r="AI195" s="13" t="str">
        <f>IF(
  AND($A195&lt;&gt;"",$Q195&lt;&gt;"-",$Q195&lt;&gt;""),
  (
    """"&amp;shortcut設定!$F$7&amp;""""&amp;
    " """&amp;$Q195&amp;".lnk"""&amp;
    " """&amp;$C195&amp;""""&amp;
    IF($D195="-"," """""," """&amp;$D195&amp;"""")&amp;
    IF($E195="-"," """""," """&amp;$E195&amp;"""")
  ),
  ""
)</f>
        <v/>
      </c>
      <c r="AJ195" s="95" t="s">
        <v>183</v>
      </c>
    </row>
    <row r="196" spans="1:36">
      <c r="A196" s="9"/>
      <c r="B196" s="9"/>
      <c r="C196" s="9"/>
      <c r="D196" s="15"/>
      <c r="E196" s="26"/>
      <c r="F196" s="15"/>
      <c r="G196" s="15"/>
      <c r="H196" s="9"/>
      <c r="I196" s="15"/>
      <c r="J196" s="15"/>
      <c r="K196" s="15"/>
      <c r="L196" s="97"/>
      <c r="M196" s="98"/>
      <c r="N196" s="15"/>
      <c r="O196" s="26"/>
      <c r="P196" s="164"/>
      <c r="Q196" s="26"/>
      <c r="R196" s="9" t="str">
        <f t="shared" si="22"/>
        <v/>
      </c>
      <c r="S196" s="9" t="str">
        <f t="shared" si="21"/>
        <v/>
      </c>
      <c r="T196" s="13" t="str">
        <f>IF(
  AND($A196&lt;&gt;"",$I196="○"),
  (
    "mkdir """&amp;V196&amp;""" &amp; "
  )&amp;(
    """"&amp;shortcut設定!$F$7&amp;""""&amp;
    " """&amp;V196&amp;"\"&amp;$A196&amp;"（"&amp;$B196&amp;"）.lnk"""&amp;
    " """&amp;$C196&amp;""""&amp;
    IF($D196="-"," """""," """&amp;$D196&amp;"""")&amp;
    IF($E196="-"," """""," """&amp;$E196&amp;"""")
  ),
  ""
)</f>
        <v/>
      </c>
      <c r="U196" s="9" t="str">
        <f>IFERROR(
  VLOOKUP(
    $H196,
    shortcut設定!$F:$J,
    MATCH(
      "ProgramsIndex",
      shortcut設定!$F$12:$J$12,
      0
    ),
    FALSE
  ),
  ""
)</f>
        <v/>
      </c>
      <c r="V196" s="13" t="str">
        <f>IF(
  AND($A196&lt;&gt;"",$I196="○"),
  shortcut設定!$F$4&amp;"\"&amp;U196&amp;"_"&amp;H196,
  ""
)</f>
        <v/>
      </c>
      <c r="W196" s="13" t="str">
        <f>IF(
  AND($A196&lt;&gt;"",$J196&lt;&gt;"-",$J196&lt;&gt;""),
  (
    "mkdir """&amp;shortcut設定!$F$4&amp;"\"&amp;shortcut設定!$F$8&amp;""" &amp; "
  )&amp;(
    """"&amp;shortcut設定!$F$7&amp;""""&amp;
    " """&amp;$X196&amp;""""&amp;
    " """&amp;$C196&amp;""""&amp;
    IF($D196="-"," """""," """&amp;$D196&amp;"""")&amp;
    IF($E196="-"," """""," """&amp;$E196&amp;"""")
  ),
  ""
)</f>
        <v/>
      </c>
      <c r="X196" s="14" t="str">
        <f>IF(
  AND($A196&lt;&gt;"",$J196&lt;&gt;"-",$J196&lt;&gt;""),
  shortcut設定!$F$4&amp;"\"&amp;shortcut設定!$F$8&amp;"\"&amp;$J196&amp;"（"&amp;$B196&amp;"）.lnk",
  ""
)</f>
        <v/>
      </c>
      <c r="Y196" s="13" t="str">
        <f>IF(
  AND($A196&lt;&gt;"",$K196&lt;&gt;"-",$K196&lt;&gt;""),
  (
    "mkdir """&amp;shortcut設定!$F$4&amp;"\"&amp;shortcut設定!$F$9&amp;""" &amp; "
  )&amp;(
    """"&amp;shortcut設定!$F$7&amp;""""&amp;
    " """&amp;$Z196&amp;""""&amp;
    " """&amp;$C196&amp;""""&amp;
    IF($D196="-"," """""," """&amp;$D196&amp;"""")&amp;
    IF($E196="-"," """""," """&amp;$E196&amp;"""")&amp;
    IF($K196="-"," """""," """&amp;$K196&amp;"""")
  ),
  ""
)</f>
        <v/>
      </c>
      <c r="Z196" s="14" t="str">
        <f>IF(
  AND($A196&lt;&gt;"",$K196&lt;&gt;"-",$K196&lt;&gt;""),
  shortcut設定!$F$4&amp;"\"&amp;shortcut設定!$F$9&amp;"\"&amp;$A196&amp;"（"&amp;$B196&amp;"）.lnk",
  ""
)</f>
        <v/>
      </c>
      <c r="AA196" s="13" t="str">
        <f>IF(
  AND($A196&lt;&gt;"",$L196&lt;&gt;"-",$L196&lt;&gt;""),
  (
    """"&amp;shortcut設定!$F$7&amp;""""&amp;
    " """&amp;$AD196&amp;""""&amp;
    " """&amp;$C196&amp;""""&amp;
    IF($D196="-"," """""," """&amp;$D196&amp;"""")&amp;
    IF($E196="-"," """""," """&amp;$E196&amp;"""")
  ),
  ""
)</f>
        <v/>
      </c>
      <c r="AB196" s="9" t="str">
        <f>IFERROR(
  VLOOKUP(
    $H196,
    shortcut設定!$F:$J,
    MATCH(
      "ProgramsIndex",
      shortcut設定!$F$12:$J$12,
      0
    ),
    FALSE
  ),
  ""
)</f>
        <v/>
      </c>
      <c r="AC196" s="20" t="str">
        <f t="shared" si="19"/>
        <v/>
      </c>
      <c r="AD196" s="13" t="str">
        <f>IF(
  AND($A196&lt;&gt;"",$L196="○"),
  shortcut設定!$F$5&amp;"\"&amp;AB196&amp;"_"&amp;A196&amp;"（"&amp;B196&amp;"）"&amp;AC196&amp;".lnk",
  ""
)</f>
        <v/>
      </c>
      <c r="AE196" s="13" t="str">
        <f>IF(
  AND($A196&lt;&gt;"",$N196="○"),
  (
    """"&amp;shortcut設定!$F$7&amp;""""&amp;
    " """&amp;$AF196&amp;""""&amp;
    " """&amp;$C196&amp;""""&amp;
    IF($D196="-"," """""," """&amp;$D196&amp;"""")&amp;
    IF($E196="-"," """""," """&amp;$E196&amp;"""")
  ),
  ""
)</f>
        <v/>
      </c>
      <c r="AF196" s="9" t="str">
        <f>IF(
  AND($A196&lt;&gt;"",$N196="○"),
  shortcut設定!$F$6&amp;"\"&amp;A196&amp;"（"&amp;B196&amp;"）.lnk",
  ""
)</f>
        <v/>
      </c>
      <c r="AG196" s="13" t="str">
        <f t="shared" ref="AG196:AG202" si="23">IF(
  AND($A196&lt;&gt;"",$O196&lt;&gt;"-",$O196&lt;&gt;""),
  (
    "schtasks /create /tn """&amp;$O196&amp;""" /tr """&amp;$C196&amp;""" /sc daily /st "&amp;$P196&amp;" /rl highest"
  ),
  ""
)</f>
        <v/>
      </c>
      <c r="AH196" s="13" t="str">
        <f t="shared" ref="AH196:AH202" si="24">IF(
  AND($A196&lt;&gt;"",$O196&lt;&gt;"-",$O196&lt;&gt;""),
  (
    "schtasks /delete /tn """&amp;$O196&amp;""""
  ),
  ""
)</f>
        <v/>
      </c>
      <c r="AI196" s="13" t="str">
        <f>IF(
  AND($A196&lt;&gt;"",$Q196&lt;&gt;"-",$Q196&lt;&gt;""),
  (
    """"&amp;shortcut設定!$F$7&amp;""""&amp;
    " """&amp;$Q196&amp;".lnk"""&amp;
    " """&amp;$C196&amp;""""&amp;
    IF($D196="-"," """""," """&amp;$D196&amp;"""")&amp;
    IF($E196="-"," """""," """&amp;$E196&amp;"""")
  ),
  ""
)</f>
        <v/>
      </c>
      <c r="AJ196" s="95" t="s">
        <v>183</v>
      </c>
    </row>
    <row r="197" spans="1:36">
      <c r="A197" s="9"/>
      <c r="B197" s="9"/>
      <c r="C197" s="9"/>
      <c r="D197" s="15"/>
      <c r="E197" s="26"/>
      <c r="F197" s="15"/>
      <c r="G197" s="15"/>
      <c r="H197" s="9"/>
      <c r="I197" s="15"/>
      <c r="J197" s="15"/>
      <c r="K197" s="15"/>
      <c r="L197" s="97"/>
      <c r="M197" s="98"/>
      <c r="N197" s="15"/>
      <c r="O197" s="26"/>
      <c r="P197" s="164"/>
      <c r="Q197" s="26"/>
      <c r="R197" s="9" t="str">
        <f t="shared" si="22"/>
        <v/>
      </c>
      <c r="S197" s="9" t="str">
        <f t="shared" si="21"/>
        <v/>
      </c>
      <c r="T197" s="13" t="str">
        <f>IF(
  AND($A197&lt;&gt;"",$I197="○"),
  (
    "mkdir """&amp;V197&amp;""" &amp; "
  )&amp;(
    """"&amp;shortcut設定!$F$7&amp;""""&amp;
    " """&amp;V197&amp;"\"&amp;$A197&amp;"（"&amp;$B197&amp;"）.lnk"""&amp;
    " """&amp;$C197&amp;""""&amp;
    IF($D197="-"," """""," """&amp;$D197&amp;"""")&amp;
    IF($E197="-"," """""," """&amp;$E197&amp;"""")
  ),
  ""
)</f>
        <v/>
      </c>
      <c r="U197" s="9" t="str">
        <f>IFERROR(
  VLOOKUP(
    $H197,
    shortcut設定!$F:$J,
    MATCH(
      "ProgramsIndex",
      shortcut設定!$F$12:$J$12,
      0
    ),
    FALSE
  ),
  ""
)</f>
        <v/>
      </c>
      <c r="V197" s="13" t="str">
        <f>IF(
  AND($A197&lt;&gt;"",$I197="○"),
  shortcut設定!$F$4&amp;"\"&amp;U197&amp;"_"&amp;H197,
  ""
)</f>
        <v/>
      </c>
      <c r="W197" s="13" t="str">
        <f>IF(
  AND($A197&lt;&gt;"",$J197&lt;&gt;"-",$J197&lt;&gt;""),
  (
    "mkdir """&amp;shortcut設定!$F$4&amp;"\"&amp;shortcut設定!$F$8&amp;""" &amp; "
  )&amp;(
    """"&amp;shortcut設定!$F$7&amp;""""&amp;
    " """&amp;$X197&amp;""""&amp;
    " """&amp;$C197&amp;""""&amp;
    IF($D197="-"," """""," """&amp;$D197&amp;"""")&amp;
    IF($E197="-"," """""," """&amp;$E197&amp;"""")
  ),
  ""
)</f>
        <v/>
      </c>
      <c r="X197" s="14" t="str">
        <f>IF(
  AND($A197&lt;&gt;"",$J197&lt;&gt;"-",$J197&lt;&gt;""),
  shortcut設定!$F$4&amp;"\"&amp;shortcut設定!$F$8&amp;"\"&amp;$J197&amp;"（"&amp;$B197&amp;"）.lnk",
  ""
)</f>
        <v/>
      </c>
      <c r="Y197" s="13" t="str">
        <f>IF(
  AND($A197&lt;&gt;"",$K197&lt;&gt;"-",$K197&lt;&gt;""),
  (
    "mkdir """&amp;shortcut設定!$F$4&amp;"\"&amp;shortcut設定!$F$9&amp;""" &amp; "
  )&amp;(
    """"&amp;shortcut設定!$F$7&amp;""""&amp;
    " """&amp;$Z197&amp;""""&amp;
    " """&amp;$C197&amp;""""&amp;
    IF($D197="-"," """""," """&amp;$D197&amp;"""")&amp;
    IF($E197="-"," """""," """&amp;$E197&amp;"""")&amp;
    IF($K197="-"," """""," """&amp;$K197&amp;"""")
  ),
  ""
)</f>
        <v/>
      </c>
      <c r="Z197" s="14" t="str">
        <f>IF(
  AND($A197&lt;&gt;"",$K197&lt;&gt;"-",$K197&lt;&gt;""),
  shortcut設定!$F$4&amp;"\"&amp;shortcut設定!$F$9&amp;"\"&amp;$A197&amp;"（"&amp;$B197&amp;"）.lnk",
  ""
)</f>
        <v/>
      </c>
      <c r="AA197" s="13" t="str">
        <f>IF(
  AND($A197&lt;&gt;"",$L197&lt;&gt;"-",$L197&lt;&gt;""),
  (
    """"&amp;shortcut設定!$F$7&amp;""""&amp;
    " """&amp;$AD197&amp;""""&amp;
    " """&amp;$C197&amp;""""&amp;
    IF($D197="-"," """""," """&amp;$D197&amp;"""")&amp;
    IF($E197="-"," """""," """&amp;$E197&amp;"""")
  ),
  ""
)</f>
        <v/>
      </c>
      <c r="AB197" s="9" t="str">
        <f>IFERROR(
  VLOOKUP(
    $H197,
    shortcut設定!$F:$J,
    MATCH(
      "ProgramsIndex",
      shortcut設定!$F$12:$J$12,
      0
    ),
    FALSE
  ),
  ""
)</f>
        <v/>
      </c>
      <c r="AC197" s="20" t="str">
        <f t="shared" si="19"/>
        <v/>
      </c>
      <c r="AD197" s="13" t="str">
        <f>IF(
  AND($A197&lt;&gt;"",$L197="○"),
  shortcut設定!$F$5&amp;"\"&amp;AB197&amp;"_"&amp;A197&amp;"（"&amp;B197&amp;"）"&amp;AC197&amp;".lnk",
  ""
)</f>
        <v/>
      </c>
      <c r="AE197" s="13" t="str">
        <f>IF(
  AND($A197&lt;&gt;"",$N197="○"),
  (
    """"&amp;shortcut設定!$F$7&amp;""""&amp;
    " """&amp;$AF197&amp;""""&amp;
    " """&amp;$C197&amp;""""&amp;
    IF($D197="-"," """""," """&amp;$D197&amp;"""")&amp;
    IF($E197="-"," """""," """&amp;$E197&amp;"""")
  ),
  ""
)</f>
        <v/>
      </c>
      <c r="AF197" s="9" t="str">
        <f>IF(
  AND($A197&lt;&gt;"",$N197="○"),
  shortcut設定!$F$6&amp;"\"&amp;A197&amp;"（"&amp;B197&amp;"）.lnk",
  ""
)</f>
        <v/>
      </c>
      <c r="AG197" s="13" t="str">
        <f t="shared" si="23"/>
        <v/>
      </c>
      <c r="AH197" s="13" t="str">
        <f t="shared" si="24"/>
        <v/>
      </c>
      <c r="AI197" s="13" t="str">
        <f>IF(
  AND($A197&lt;&gt;"",$Q197&lt;&gt;"-",$Q197&lt;&gt;""),
  (
    """"&amp;shortcut設定!$F$7&amp;""""&amp;
    " """&amp;$Q197&amp;".lnk"""&amp;
    " """&amp;$C197&amp;""""&amp;
    IF($D197="-"," """""," """&amp;$D197&amp;"""")&amp;
    IF($E197="-"," """""," """&amp;$E197&amp;"""")
  ),
  ""
)</f>
        <v/>
      </c>
      <c r="AJ197" s="95" t="s">
        <v>183</v>
      </c>
    </row>
    <row r="198" spans="1:36">
      <c r="A198" s="9"/>
      <c r="B198" s="9"/>
      <c r="C198" s="9"/>
      <c r="D198" s="15"/>
      <c r="E198" s="26"/>
      <c r="F198" s="15"/>
      <c r="G198" s="15"/>
      <c r="H198" s="9"/>
      <c r="I198" s="15"/>
      <c r="J198" s="15"/>
      <c r="K198" s="15"/>
      <c r="L198" s="97"/>
      <c r="M198" s="98"/>
      <c r="N198" s="15"/>
      <c r="O198" s="26"/>
      <c r="P198" s="164"/>
      <c r="Q198" s="26"/>
      <c r="R198" s="9" t="str">
        <f t="shared" si="22"/>
        <v/>
      </c>
      <c r="S198" s="9" t="str">
        <f t="shared" si="21"/>
        <v/>
      </c>
      <c r="T198" s="13" t="str">
        <f>IF(
  AND($A198&lt;&gt;"",$I198="○"),
  (
    "mkdir """&amp;V198&amp;""" &amp; "
  )&amp;(
    """"&amp;shortcut設定!$F$7&amp;""""&amp;
    " """&amp;V198&amp;"\"&amp;$A198&amp;"（"&amp;$B198&amp;"）.lnk"""&amp;
    " """&amp;$C198&amp;""""&amp;
    IF($D198="-"," """""," """&amp;$D198&amp;"""")&amp;
    IF($E198="-"," """""," """&amp;$E198&amp;"""")
  ),
  ""
)</f>
        <v/>
      </c>
      <c r="U198" s="9" t="str">
        <f>IFERROR(
  VLOOKUP(
    $H198,
    shortcut設定!$F:$J,
    MATCH(
      "ProgramsIndex",
      shortcut設定!$F$12:$J$12,
      0
    ),
    FALSE
  ),
  ""
)</f>
        <v/>
      </c>
      <c r="V198" s="13" t="str">
        <f>IF(
  AND($A198&lt;&gt;"",$I198="○"),
  shortcut設定!$F$4&amp;"\"&amp;U198&amp;"_"&amp;H198,
  ""
)</f>
        <v/>
      </c>
      <c r="W198" s="13" t="str">
        <f>IF(
  AND($A198&lt;&gt;"",$J198&lt;&gt;"-",$J198&lt;&gt;""),
  (
    "mkdir """&amp;shortcut設定!$F$4&amp;"\"&amp;shortcut設定!$F$8&amp;""" &amp; "
  )&amp;(
    """"&amp;shortcut設定!$F$7&amp;""""&amp;
    " """&amp;$X198&amp;""""&amp;
    " """&amp;$C198&amp;""""&amp;
    IF($D198="-"," """""," """&amp;$D198&amp;"""")&amp;
    IF($E198="-"," """""," """&amp;$E198&amp;"""")
  ),
  ""
)</f>
        <v/>
      </c>
      <c r="X198" s="14" t="str">
        <f>IF(
  AND($A198&lt;&gt;"",$J198&lt;&gt;"-",$J198&lt;&gt;""),
  shortcut設定!$F$4&amp;"\"&amp;shortcut設定!$F$8&amp;"\"&amp;$J198&amp;"（"&amp;$B198&amp;"）.lnk",
  ""
)</f>
        <v/>
      </c>
      <c r="Y198" s="13" t="str">
        <f>IF(
  AND($A198&lt;&gt;"",$K198&lt;&gt;"-",$K198&lt;&gt;""),
  (
    "mkdir """&amp;shortcut設定!$F$4&amp;"\"&amp;shortcut設定!$F$9&amp;""" &amp; "
  )&amp;(
    """"&amp;shortcut設定!$F$7&amp;""""&amp;
    " """&amp;$Z198&amp;""""&amp;
    " """&amp;$C198&amp;""""&amp;
    IF($D198="-"," """""," """&amp;$D198&amp;"""")&amp;
    IF($E198="-"," """""," """&amp;$E198&amp;"""")&amp;
    IF($K198="-"," """""," """&amp;$K198&amp;"""")
  ),
  ""
)</f>
        <v/>
      </c>
      <c r="Z198" s="14" t="str">
        <f>IF(
  AND($A198&lt;&gt;"",$K198&lt;&gt;"-",$K198&lt;&gt;""),
  shortcut設定!$F$4&amp;"\"&amp;shortcut設定!$F$9&amp;"\"&amp;$A198&amp;"（"&amp;$B198&amp;"）.lnk",
  ""
)</f>
        <v/>
      </c>
      <c r="AA198" s="13" t="str">
        <f>IF(
  AND($A198&lt;&gt;"",$L198&lt;&gt;"-",$L198&lt;&gt;""),
  (
    """"&amp;shortcut設定!$F$7&amp;""""&amp;
    " """&amp;$AD198&amp;""""&amp;
    " """&amp;$C198&amp;""""&amp;
    IF($D198="-"," """""," """&amp;$D198&amp;"""")&amp;
    IF($E198="-"," """""," """&amp;$E198&amp;"""")
  ),
  ""
)</f>
        <v/>
      </c>
      <c r="AB198" s="9" t="str">
        <f>IFERROR(
  VLOOKUP(
    $H198,
    shortcut設定!$F:$J,
    MATCH(
      "ProgramsIndex",
      shortcut設定!$F$12:$J$12,
      0
    ),
    FALSE
  ),
  ""
)</f>
        <v/>
      </c>
      <c r="AC198" s="20" t="str">
        <f t="shared" si="19"/>
        <v/>
      </c>
      <c r="AD198" s="13" t="str">
        <f>IF(
  AND($A198&lt;&gt;"",$L198="○"),
  shortcut設定!$F$5&amp;"\"&amp;AB198&amp;"_"&amp;A198&amp;"（"&amp;B198&amp;"）"&amp;AC198&amp;".lnk",
  ""
)</f>
        <v/>
      </c>
      <c r="AE198" s="13" t="str">
        <f>IF(
  AND($A198&lt;&gt;"",$N198="○"),
  (
    """"&amp;shortcut設定!$F$7&amp;""""&amp;
    " """&amp;$AF198&amp;""""&amp;
    " """&amp;$C198&amp;""""&amp;
    IF($D198="-"," """""," """&amp;$D198&amp;"""")&amp;
    IF($E198="-"," """""," """&amp;$E198&amp;"""")
  ),
  ""
)</f>
        <v/>
      </c>
      <c r="AF198" s="9" t="str">
        <f>IF(
  AND($A198&lt;&gt;"",$N198="○"),
  shortcut設定!$F$6&amp;"\"&amp;A198&amp;"（"&amp;B198&amp;"）.lnk",
  ""
)</f>
        <v/>
      </c>
      <c r="AG198" s="13" t="str">
        <f t="shared" si="23"/>
        <v/>
      </c>
      <c r="AH198" s="13" t="str">
        <f t="shared" si="24"/>
        <v/>
      </c>
      <c r="AI198" s="13" t="str">
        <f>IF(
  AND($A198&lt;&gt;"",$Q198&lt;&gt;"-",$Q198&lt;&gt;""),
  (
    """"&amp;shortcut設定!$F$7&amp;""""&amp;
    " """&amp;$Q198&amp;".lnk"""&amp;
    " """&amp;$C198&amp;""""&amp;
    IF($D198="-"," """""," """&amp;$D198&amp;"""")&amp;
    IF($E198="-"," """""," """&amp;$E198&amp;"""")
  ),
  ""
)</f>
        <v/>
      </c>
      <c r="AJ198" s="95" t="s">
        <v>183</v>
      </c>
    </row>
    <row r="199" spans="1:36">
      <c r="A199" s="9"/>
      <c r="B199" s="9"/>
      <c r="C199" s="9"/>
      <c r="D199" s="15"/>
      <c r="E199" s="26"/>
      <c r="F199" s="15"/>
      <c r="G199" s="15"/>
      <c r="H199" s="9"/>
      <c r="I199" s="15"/>
      <c r="J199" s="15"/>
      <c r="K199" s="15"/>
      <c r="L199" s="97"/>
      <c r="M199" s="98"/>
      <c r="N199" s="15"/>
      <c r="O199" s="26"/>
      <c r="P199" s="164"/>
      <c r="Q199" s="26"/>
      <c r="R199" s="9" t="str">
        <f>IF(
  AND(
    $A199&lt;&gt;"",
    COUNTIF(C:C,$A199)&gt;1
  ),
  "★NG★",
  ""
)</f>
        <v/>
      </c>
      <c r="S199" s="9" t="str">
        <f t="shared" si="21"/>
        <v/>
      </c>
      <c r="T199" s="13" t="str">
        <f>IF(
  AND($A199&lt;&gt;"",$I199="○"),
  (
    "mkdir """&amp;V199&amp;""" &amp; "
  )&amp;(
    """"&amp;shortcut設定!$F$7&amp;""""&amp;
    " """&amp;V199&amp;"\"&amp;$A199&amp;"（"&amp;$B199&amp;"）.lnk"""&amp;
    " """&amp;$C199&amp;""""&amp;
    IF($D199="-"," """""," """&amp;$D199&amp;"""")&amp;
    IF($E199="-"," """""," """&amp;$E199&amp;"""")
  ),
  ""
)</f>
        <v/>
      </c>
      <c r="U199" s="9" t="str">
        <f>IFERROR(
  VLOOKUP(
    $H199,
    shortcut設定!$F:$J,
    MATCH(
      "ProgramsIndex",
      shortcut設定!$F$12:$J$12,
      0
    ),
    FALSE
  ),
  ""
)</f>
        <v/>
      </c>
      <c r="V199" s="13" t="str">
        <f>IF(
  AND($A199&lt;&gt;"",$I199="○"),
  shortcut設定!$F$4&amp;"\"&amp;U199&amp;"_"&amp;H199,
  ""
)</f>
        <v/>
      </c>
      <c r="W199" s="13" t="str">
        <f>IF(
  AND($A199&lt;&gt;"",$J199&lt;&gt;"-",$J199&lt;&gt;""),
  (
    "mkdir """&amp;shortcut設定!$F$4&amp;"\"&amp;shortcut設定!$F$8&amp;""" &amp; "
  )&amp;(
    """"&amp;shortcut設定!$F$7&amp;""""&amp;
    " """&amp;$X199&amp;""""&amp;
    " """&amp;$C199&amp;""""&amp;
    IF($D199="-"," """""," """&amp;$D199&amp;"""")&amp;
    IF($E199="-"," """""," """&amp;$E199&amp;"""")
  ),
  ""
)</f>
        <v/>
      </c>
      <c r="X199" s="14" t="str">
        <f>IF(
  AND($A199&lt;&gt;"",$J199&lt;&gt;"-",$J199&lt;&gt;""),
  shortcut設定!$F$4&amp;"\"&amp;shortcut設定!$F$8&amp;"\"&amp;$J199&amp;"（"&amp;$B199&amp;"）.lnk",
  ""
)</f>
        <v/>
      </c>
      <c r="Y199" s="13" t="str">
        <f>IF(
  AND($A199&lt;&gt;"",$K199&lt;&gt;"-",$K199&lt;&gt;""),
  (
    "mkdir """&amp;shortcut設定!$F$4&amp;"\"&amp;shortcut設定!$F$9&amp;""" &amp; "
  )&amp;(
    """"&amp;shortcut設定!$F$7&amp;""""&amp;
    " """&amp;$Z199&amp;""""&amp;
    " """&amp;$C199&amp;""""&amp;
    IF($D199="-"," """""," """&amp;$D199&amp;"""")&amp;
    IF($E199="-"," """""," """&amp;$E199&amp;"""")&amp;
    IF($K199="-"," """""," """&amp;$K199&amp;"""")
  ),
  ""
)</f>
        <v/>
      </c>
      <c r="Z199" s="14" t="str">
        <f>IF(
  AND($A199&lt;&gt;"",$K199&lt;&gt;"-",$K199&lt;&gt;""),
  shortcut設定!$F$4&amp;"\"&amp;shortcut設定!$F$9&amp;"\"&amp;$A199&amp;"（"&amp;$B199&amp;"）.lnk",
  ""
)</f>
        <v/>
      </c>
      <c r="AA199" s="13" t="str">
        <f>IF(
  AND($A199&lt;&gt;"",$L199&lt;&gt;"-",$L199&lt;&gt;""),
  (
    """"&amp;shortcut設定!$F$7&amp;""""&amp;
    " """&amp;$AD199&amp;""""&amp;
    " """&amp;$C199&amp;""""&amp;
    IF($D199="-"," """""," """&amp;$D199&amp;"""")&amp;
    IF($E199="-"," """""," """&amp;$E199&amp;"""")
  ),
  ""
)</f>
        <v/>
      </c>
      <c r="AB199" s="9" t="str">
        <f>IFERROR(
  VLOOKUP(
    $H199,
    shortcut設定!$F:$J,
    MATCH(
      "ProgramsIndex",
      shortcut設定!$F$12:$J$12,
      0
    ),
    FALSE
  ),
  ""
)</f>
        <v/>
      </c>
      <c r="AC199" s="20" t="str">
        <f t="shared" si="19"/>
        <v/>
      </c>
      <c r="AD199" s="13" t="str">
        <f>IF(
  AND($A199&lt;&gt;"",$L199="○"),
  shortcut設定!$F$5&amp;"\"&amp;AB199&amp;"_"&amp;A199&amp;"（"&amp;B199&amp;"）"&amp;AC199&amp;".lnk",
  ""
)</f>
        <v/>
      </c>
      <c r="AE199" s="13" t="str">
        <f>IF(
  AND($A199&lt;&gt;"",$N199="○"),
  (
    """"&amp;shortcut設定!$F$7&amp;""""&amp;
    " """&amp;$AF199&amp;""""&amp;
    " """&amp;$C199&amp;""""&amp;
    IF($D199="-"," """""," """&amp;$D199&amp;"""")&amp;
    IF($E199="-"," """""," """&amp;$E199&amp;"""")
  ),
  ""
)</f>
        <v/>
      </c>
      <c r="AF199" s="9" t="str">
        <f>IF(
  AND($A199&lt;&gt;"",$N199="○"),
  shortcut設定!$F$6&amp;"\"&amp;A199&amp;"（"&amp;B199&amp;"）.lnk",
  ""
)</f>
        <v/>
      </c>
      <c r="AG199" s="13" t="str">
        <f t="shared" si="23"/>
        <v/>
      </c>
      <c r="AH199" s="13" t="str">
        <f t="shared" si="24"/>
        <v/>
      </c>
      <c r="AI199" s="13" t="str">
        <f>IF(
  AND($A199&lt;&gt;"",$Q199&lt;&gt;"-",$Q199&lt;&gt;""),
  (
    """"&amp;shortcut設定!$F$7&amp;""""&amp;
    " """&amp;$Q199&amp;".lnk"""&amp;
    " """&amp;$C199&amp;""""&amp;
    IF($D199="-"," """""," """&amp;$D199&amp;"""")&amp;
    IF($E199="-"," """""," """&amp;$E199&amp;"""")
  ),
  ""
)</f>
        <v/>
      </c>
      <c r="AJ199" s="95" t="s">
        <v>183</v>
      </c>
    </row>
    <row r="200" spans="1:36">
      <c r="A200" s="9"/>
      <c r="B200" s="9"/>
      <c r="C200" s="9"/>
      <c r="D200" s="15"/>
      <c r="E200" s="26"/>
      <c r="F200" s="15"/>
      <c r="G200" s="15"/>
      <c r="H200" s="9"/>
      <c r="I200" s="15"/>
      <c r="J200" s="15"/>
      <c r="K200" s="15"/>
      <c r="L200" s="97"/>
      <c r="M200" s="98"/>
      <c r="N200" s="15"/>
      <c r="O200" s="26"/>
      <c r="P200" s="164"/>
      <c r="Q200" s="26"/>
      <c r="R200" s="9" t="str">
        <f>IF(
  AND(
    $A200&lt;&gt;"",
    COUNTIF(C:C,$A200)&gt;1
  ),
  "★NG★",
  ""
)</f>
        <v/>
      </c>
      <c r="S200" s="9" t="str">
        <f t="shared" si="21"/>
        <v/>
      </c>
      <c r="T200" s="13" t="str">
        <f>IF(
  AND($A200&lt;&gt;"",$I200="○"),
  (
    "mkdir """&amp;V200&amp;""" &amp; "
  )&amp;(
    """"&amp;shortcut設定!$F$7&amp;""""&amp;
    " """&amp;V200&amp;"\"&amp;$A200&amp;"（"&amp;$B200&amp;"）.lnk"""&amp;
    " """&amp;$C200&amp;""""&amp;
    IF($D200="-"," """""," """&amp;$D200&amp;"""")&amp;
    IF($E200="-"," """""," """&amp;$E200&amp;"""")
  ),
  ""
)</f>
        <v/>
      </c>
      <c r="U200" s="9" t="str">
        <f>IFERROR(
  VLOOKUP(
    $H200,
    shortcut設定!$F:$J,
    MATCH(
      "ProgramsIndex",
      shortcut設定!$F$12:$J$12,
      0
    ),
    FALSE
  ),
  ""
)</f>
        <v/>
      </c>
      <c r="V200" s="13" t="str">
        <f>IF(
  AND($A200&lt;&gt;"",$I200="○"),
  shortcut設定!$F$4&amp;"\"&amp;U200&amp;"_"&amp;H200,
  ""
)</f>
        <v/>
      </c>
      <c r="W200" s="13" t="str">
        <f>IF(
  AND($A200&lt;&gt;"",$J200&lt;&gt;"-",$J200&lt;&gt;""),
  (
    "mkdir """&amp;shortcut設定!$F$4&amp;"\"&amp;shortcut設定!$F$8&amp;""" &amp; "
  )&amp;(
    """"&amp;shortcut設定!$F$7&amp;""""&amp;
    " """&amp;$X200&amp;""""&amp;
    " """&amp;$C200&amp;""""&amp;
    IF($D200="-"," """""," """&amp;$D200&amp;"""")&amp;
    IF($E200="-"," """""," """&amp;$E200&amp;"""")
  ),
  ""
)</f>
        <v/>
      </c>
      <c r="X200" s="14" t="str">
        <f>IF(
  AND($A200&lt;&gt;"",$J200&lt;&gt;"-",$J200&lt;&gt;""),
  shortcut設定!$F$4&amp;"\"&amp;shortcut設定!$F$8&amp;"\"&amp;$J200&amp;"（"&amp;$B200&amp;"）.lnk",
  ""
)</f>
        <v/>
      </c>
      <c r="Y200" s="13" t="str">
        <f>IF(
  AND($A200&lt;&gt;"",$K200&lt;&gt;"-",$K200&lt;&gt;""),
  (
    "mkdir """&amp;shortcut設定!$F$4&amp;"\"&amp;shortcut設定!$F$9&amp;""" &amp; "
  )&amp;(
    """"&amp;shortcut設定!$F$7&amp;""""&amp;
    " """&amp;$Z200&amp;""""&amp;
    " """&amp;$C200&amp;""""&amp;
    IF($D200="-"," """""," """&amp;$D200&amp;"""")&amp;
    IF($E200="-"," """""," """&amp;$E200&amp;"""")&amp;
    IF($K200="-"," """""," """&amp;$K200&amp;"""")
  ),
  ""
)</f>
        <v/>
      </c>
      <c r="Z200" s="14" t="str">
        <f>IF(
  AND($A200&lt;&gt;"",$K200&lt;&gt;"-",$K200&lt;&gt;""),
  shortcut設定!$F$4&amp;"\"&amp;shortcut設定!$F$9&amp;"\"&amp;$A200&amp;"（"&amp;$B200&amp;"）.lnk",
  ""
)</f>
        <v/>
      </c>
      <c r="AA200" s="13" t="str">
        <f>IF(
  AND($A200&lt;&gt;"",$L200&lt;&gt;"-",$L200&lt;&gt;""),
  (
    """"&amp;shortcut設定!$F$7&amp;""""&amp;
    " """&amp;$AD200&amp;""""&amp;
    " """&amp;$C200&amp;""""&amp;
    IF($D200="-"," """""," """&amp;$D200&amp;"""")&amp;
    IF($E200="-"," """""," """&amp;$E200&amp;"""")
  ),
  ""
)</f>
        <v/>
      </c>
      <c r="AB200" s="9" t="str">
        <f>IFERROR(
  VLOOKUP(
    $H200,
    shortcut設定!$F:$J,
    MATCH(
      "ProgramsIndex",
      shortcut設定!$F$12:$J$12,
      0
    ),
    FALSE
  ),
  ""
)</f>
        <v/>
      </c>
      <c r="AC200" s="20" t="str">
        <f t="shared" si="19"/>
        <v/>
      </c>
      <c r="AD200" s="13" t="str">
        <f>IF(
  AND($A200&lt;&gt;"",$L200="○"),
  shortcut設定!$F$5&amp;"\"&amp;AB200&amp;"_"&amp;A200&amp;"（"&amp;B200&amp;"）"&amp;AC200&amp;".lnk",
  ""
)</f>
        <v/>
      </c>
      <c r="AE200" s="13" t="str">
        <f>IF(
  AND($A200&lt;&gt;"",$N200="○"),
  (
    """"&amp;shortcut設定!$F$7&amp;""""&amp;
    " """&amp;$AF200&amp;""""&amp;
    " """&amp;$C200&amp;""""&amp;
    IF($D200="-"," """""," """&amp;$D200&amp;"""")&amp;
    IF($E200="-"," """""," """&amp;$E200&amp;"""")
  ),
  ""
)</f>
        <v/>
      </c>
      <c r="AF200" s="9" t="str">
        <f>IF(
  AND($A200&lt;&gt;"",$N200="○"),
  shortcut設定!$F$6&amp;"\"&amp;A200&amp;"（"&amp;B200&amp;"）.lnk",
  ""
)</f>
        <v/>
      </c>
      <c r="AG200" s="13" t="str">
        <f t="shared" si="23"/>
        <v/>
      </c>
      <c r="AH200" s="13" t="str">
        <f t="shared" si="24"/>
        <v/>
      </c>
      <c r="AI200" s="13" t="str">
        <f>IF(
  AND($A200&lt;&gt;"",$Q200&lt;&gt;"-",$Q200&lt;&gt;""),
  (
    """"&amp;shortcut設定!$F$7&amp;""""&amp;
    " """&amp;$Q200&amp;".lnk"""&amp;
    " """&amp;$C200&amp;""""&amp;
    IF($D200="-"," """""," """&amp;$D200&amp;"""")&amp;
    IF($E200="-"," """""," """&amp;$E200&amp;"""")
  ),
  ""
)</f>
        <v/>
      </c>
      <c r="AJ200" s="95" t="s">
        <v>183</v>
      </c>
    </row>
    <row r="201" spans="1:36">
      <c r="A201" s="9"/>
      <c r="B201" s="9"/>
      <c r="C201" s="9"/>
      <c r="D201" s="15"/>
      <c r="E201" s="26"/>
      <c r="F201" s="15"/>
      <c r="G201" s="15"/>
      <c r="H201" s="9"/>
      <c r="I201" s="15"/>
      <c r="J201" s="15"/>
      <c r="K201" s="15"/>
      <c r="L201" s="97"/>
      <c r="M201" s="98"/>
      <c r="N201" s="15"/>
      <c r="O201" s="26"/>
      <c r="P201" s="164"/>
      <c r="Q201" s="26"/>
      <c r="R201" s="9" t="str">
        <f>IF(
  AND(
    $A201&lt;&gt;"",
    COUNTIF(C:C,$A201)&gt;1
  ),
  "★NG★",
  ""
)</f>
        <v/>
      </c>
      <c r="S201" s="9" t="str">
        <f t="shared" si="21"/>
        <v/>
      </c>
      <c r="T201" s="13" t="str">
        <f>IF(
  AND($A201&lt;&gt;"",$I201="○"),
  (
    "mkdir """&amp;V201&amp;""" &amp; "
  )&amp;(
    """"&amp;shortcut設定!$F$7&amp;""""&amp;
    " """&amp;V201&amp;"\"&amp;$A201&amp;"（"&amp;$B201&amp;"）.lnk"""&amp;
    " """&amp;$C201&amp;""""&amp;
    IF($D201="-"," """""," """&amp;$D201&amp;"""")&amp;
    IF($E201="-"," """""," """&amp;$E201&amp;"""")
  ),
  ""
)</f>
        <v/>
      </c>
      <c r="U201" s="9" t="str">
        <f>IFERROR(
  VLOOKUP(
    $H201,
    shortcut設定!$F:$J,
    MATCH(
      "ProgramsIndex",
      shortcut設定!$F$12:$J$12,
      0
    ),
    FALSE
  ),
  ""
)</f>
        <v/>
      </c>
      <c r="V201" s="13" t="str">
        <f>IF(
  AND($A201&lt;&gt;"",$I201="○"),
  shortcut設定!$F$4&amp;"\"&amp;U201&amp;"_"&amp;H201,
  ""
)</f>
        <v/>
      </c>
      <c r="W201" s="13" t="str">
        <f>IF(
  AND($A201&lt;&gt;"",$J201&lt;&gt;"-",$J201&lt;&gt;""),
  (
    "mkdir """&amp;shortcut設定!$F$4&amp;"\"&amp;shortcut設定!$F$8&amp;""" &amp; "
  )&amp;(
    """"&amp;shortcut設定!$F$7&amp;""""&amp;
    " """&amp;$X201&amp;""""&amp;
    " """&amp;$C201&amp;""""&amp;
    IF($D201="-"," """""," """&amp;$D201&amp;"""")&amp;
    IF($E201="-"," """""," """&amp;$E201&amp;"""")
  ),
  ""
)</f>
        <v/>
      </c>
      <c r="X201" s="14" t="str">
        <f>IF(
  AND($A201&lt;&gt;"",$J201&lt;&gt;"-",$J201&lt;&gt;""),
  shortcut設定!$F$4&amp;"\"&amp;shortcut設定!$F$8&amp;"\"&amp;$J201&amp;"（"&amp;$B201&amp;"）.lnk",
  ""
)</f>
        <v/>
      </c>
      <c r="Y201" s="13" t="str">
        <f>IF(
  AND($A201&lt;&gt;"",$K201&lt;&gt;"-",$K201&lt;&gt;""),
  (
    "mkdir """&amp;shortcut設定!$F$4&amp;"\"&amp;shortcut設定!$F$9&amp;""" &amp; "
  )&amp;(
    """"&amp;shortcut設定!$F$7&amp;""""&amp;
    " """&amp;$Z201&amp;""""&amp;
    " """&amp;$C201&amp;""""&amp;
    IF($D201="-"," """""," """&amp;$D201&amp;"""")&amp;
    IF($E201="-"," """""," """&amp;$E201&amp;"""")&amp;
    IF($K201="-"," """""," """&amp;$K201&amp;"""")
  ),
  ""
)</f>
        <v/>
      </c>
      <c r="Z201" s="14" t="str">
        <f>IF(
  AND($A201&lt;&gt;"",$K201&lt;&gt;"-",$K201&lt;&gt;""),
  shortcut設定!$F$4&amp;"\"&amp;shortcut設定!$F$9&amp;"\"&amp;$A201&amp;"（"&amp;$B201&amp;"）.lnk",
  ""
)</f>
        <v/>
      </c>
      <c r="AA201" s="13" t="str">
        <f>IF(
  AND($A201&lt;&gt;"",$L201&lt;&gt;"-",$L201&lt;&gt;""),
  (
    """"&amp;shortcut設定!$F$7&amp;""""&amp;
    " """&amp;$AD201&amp;""""&amp;
    " """&amp;$C201&amp;""""&amp;
    IF($D201="-"," """""," """&amp;$D201&amp;"""")&amp;
    IF($E201="-"," """""," """&amp;$E201&amp;"""")
  ),
  ""
)</f>
        <v/>
      </c>
      <c r="AB201" s="9" t="str">
        <f>IFERROR(
  VLOOKUP(
    $H201,
    shortcut設定!$F:$J,
    MATCH(
      "ProgramsIndex",
      shortcut設定!$F$12:$J$12,
      0
    ),
    FALSE
  ),
  ""
)</f>
        <v/>
      </c>
      <c r="AC201" s="20" t="str">
        <f t="shared" si="19"/>
        <v/>
      </c>
      <c r="AD201" s="13" t="str">
        <f>IF(
  AND($A201&lt;&gt;"",$L201="○"),
  shortcut設定!$F$5&amp;"\"&amp;AB201&amp;"_"&amp;A201&amp;"（"&amp;B201&amp;"）"&amp;AC201&amp;".lnk",
  ""
)</f>
        <v/>
      </c>
      <c r="AE201" s="13" t="str">
        <f>IF(
  AND($A201&lt;&gt;"",$N201="○"),
  (
    """"&amp;shortcut設定!$F$7&amp;""""&amp;
    " """&amp;$AF201&amp;""""&amp;
    " """&amp;$C201&amp;""""&amp;
    IF($D201="-"," """""," """&amp;$D201&amp;"""")&amp;
    IF($E201="-"," """""," """&amp;$E201&amp;"""")
  ),
  ""
)</f>
        <v/>
      </c>
      <c r="AF201" s="9" t="str">
        <f>IF(
  AND($A201&lt;&gt;"",$N201="○"),
  shortcut設定!$F$6&amp;"\"&amp;A201&amp;"（"&amp;B201&amp;"）.lnk",
  ""
)</f>
        <v/>
      </c>
      <c r="AG201" s="13" t="str">
        <f t="shared" si="23"/>
        <v/>
      </c>
      <c r="AH201" s="13" t="str">
        <f t="shared" si="24"/>
        <v/>
      </c>
      <c r="AI201" s="13" t="str">
        <f>IF(
  AND($A201&lt;&gt;"",$Q201&lt;&gt;"-",$Q201&lt;&gt;""),
  (
    """"&amp;shortcut設定!$F$7&amp;""""&amp;
    " """&amp;$Q201&amp;".lnk"""&amp;
    " """&amp;$C201&amp;""""&amp;
    IF($D201="-"," """""," """&amp;$D201&amp;"""")&amp;
    IF($E201="-"," """""," """&amp;$E201&amp;"""")
  ),
  ""
)</f>
        <v/>
      </c>
      <c r="AJ201" s="95" t="s">
        <v>183</v>
      </c>
    </row>
    <row r="202" spans="1:36">
      <c r="A202" s="9"/>
      <c r="B202" s="9"/>
      <c r="C202" s="9"/>
      <c r="D202" s="15"/>
      <c r="E202" s="26"/>
      <c r="F202" s="15"/>
      <c r="G202" s="15"/>
      <c r="H202" s="9"/>
      <c r="I202" s="15"/>
      <c r="J202" s="15"/>
      <c r="K202" s="15"/>
      <c r="L202" s="97"/>
      <c r="M202" s="98"/>
      <c r="N202" s="15"/>
      <c r="O202" s="26"/>
      <c r="P202" s="164"/>
      <c r="Q202" s="26"/>
      <c r="R202" s="9" t="str">
        <f>IF(
  AND(
    $A202&lt;&gt;"",
    COUNTIF(C:C,$A202)&gt;1
  ),
  "★NG★",
  ""
)</f>
        <v/>
      </c>
      <c r="S202" s="9" t="str">
        <f t="shared" si="21"/>
        <v/>
      </c>
      <c r="T202" s="13" t="str">
        <f>IF(
  AND($A202&lt;&gt;"",$I202="○"),
  (
    "mkdir """&amp;V202&amp;""" &amp; "
  )&amp;(
    """"&amp;shortcut設定!$F$7&amp;""""&amp;
    " """&amp;V202&amp;"\"&amp;$A202&amp;"（"&amp;$B202&amp;"）.lnk"""&amp;
    " """&amp;$C202&amp;""""&amp;
    IF($D202="-"," """""," """&amp;$D202&amp;"""")&amp;
    IF($E202="-"," """""," """&amp;$E202&amp;"""")
  ),
  ""
)</f>
        <v/>
      </c>
      <c r="U202" s="9" t="str">
        <f>IFERROR(
  VLOOKUP(
    $H202,
    shortcut設定!$F:$J,
    MATCH(
      "ProgramsIndex",
      shortcut設定!$F$12:$J$12,
      0
    ),
    FALSE
  ),
  ""
)</f>
        <v/>
      </c>
      <c r="V202" s="13" t="str">
        <f>IF(
  AND($A202&lt;&gt;"",$I202="○"),
  shortcut設定!$F$4&amp;"\"&amp;U202&amp;"_"&amp;H202,
  ""
)</f>
        <v/>
      </c>
      <c r="W202" s="13" t="str">
        <f>IF(
  AND($A202&lt;&gt;"",$J202&lt;&gt;"-",$J202&lt;&gt;""),
  (
    "mkdir """&amp;shortcut設定!$F$4&amp;"\"&amp;shortcut設定!$F$8&amp;""" &amp; "
  )&amp;(
    """"&amp;shortcut設定!$F$7&amp;""""&amp;
    " """&amp;$X202&amp;""""&amp;
    " """&amp;$C202&amp;""""&amp;
    IF($D202="-"," """""," """&amp;$D202&amp;"""")&amp;
    IF($E202="-"," """""," """&amp;$E202&amp;"""")
  ),
  ""
)</f>
        <v/>
      </c>
      <c r="X202" s="14" t="str">
        <f>IF(
  AND($A202&lt;&gt;"",$J202&lt;&gt;"-",$J202&lt;&gt;""),
  shortcut設定!$F$4&amp;"\"&amp;shortcut設定!$F$8&amp;"\"&amp;$J202&amp;"（"&amp;$B202&amp;"）.lnk",
  ""
)</f>
        <v/>
      </c>
      <c r="Y202" s="13" t="str">
        <f>IF(
  AND($A202&lt;&gt;"",$K202&lt;&gt;"-",$K202&lt;&gt;""),
  (
    "mkdir """&amp;shortcut設定!$F$4&amp;"\"&amp;shortcut設定!$F$9&amp;""" &amp; "
  )&amp;(
    """"&amp;shortcut設定!$F$7&amp;""""&amp;
    " """&amp;$Z202&amp;""""&amp;
    " """&amp;$C202&amp;""""&amp;
    IF($D202="-"," """""," """&amp;$D202&amp;"""")&amp;
    IF($E202="-"," """""," """&amp;$E202&amp;"""")&amp;
    IF($K202="-"," """""," """&amp;$K202&amp;"""")
  ),
  ""
)</f>
        <v/>
      </c>
      <c r="Z202" s="14" t="str">
        <f>IF(
  AND($A202&lt;&gt;"",$K202&lt;&gt;"-",$K202&lt;&gt;""),
  shortcut設定!$F$4&amp;"\"&amp;shortcut設定!$F$9&amp;"\"&amp;$A202&amp;"（"&amp;$B202&amp;"）.lnk",
  ""
)</f>
        <v/>
      </c>
      <c r="AA202" s="13" t="str">
        <f>IF(
  AND($A202&lt;&gt;"",$L202&lt;&gt;"-",$L202&lt;&gt;""),
  (
    """"&amp;shortcut設定!$F$7&amp;""""&amp;
    " """&amp;$AD202&amp;""""&amp;
    " """&amp;$C202&amp;""""&amp;
    IF($D202="-"," """""," """&amp;$D202&amp;"""")&amp;
    IF($E202="-"," """""," """&amp;$E202&amp;"""")
  ),
  ""
)</f>
        <v/>
      </c>
      <c r="AB202" s="9" t="str">
        <f>IFERROR(
  VLOOKUP(
    $H202,
    shortcut設定!$F:$J,
    MATCH(
      "ProgramsIndex",
      shortcut設定!$F$12:$J$12,
      0
    ),
    FALSE
  ),
  ""
)</f>
        <v/>
      </c>
      <c r="AC202" s="20" t="str">
        <f t="shared" si="19"/>
        <v/>
      </c>
      <c r="AD202" s="13" t="str">
        <f>IF(
  AND($A202&lt;&gt;"",$L202="○"),
  shortcut設定!$F$5&amp;"\"&amp;AB202&amp;"_"&amp;A202&amp;"（"&amp;B202&amp;"）"&amp;AC202&amp;".lnk",
  ""
)</f>
        <v/>
      </c>
      <c r="AE202" s="13" t="str">
        <f>IF(
  AND($A202&lt;&gt;"",$N202="○"),
  (
    """"&amp;shortcut設定!$F$7&amp;""""&amp;
    " """&amp;$AF202&amp;""""&amp;
    " """&amp;$C202&amp;""""&amp;
    IF($D202="-"," """""," """&amp;$D202&amp;"""")&amp;
    IF($E202="-"," """""," """&amp;$E202&amp;"""")
  ),
  ""
)</f>
        <v/>
      </c>
      <c r="AF202" s="9" t="str">
        <f>IF(
  AND($A202&lt;&gt;"",$N202="○"),
  shortcut設定!$F$6&amp;"\"&amp;A202&amp;"（"&amp;B202&amp;"）.lnk",
  ""
)</f>
        <v/>
      </c>
      <c r="AG202" s="13" t="str">
        <f t="shared" si="23"/>
        <v/>
      </c>
      <c r="AH202" s="13" t="str">
        <f t="shared" si="24"/>
        <v/>
      </c>
      <c r="AI202" s="13" t="str">
        <f>IF(
  AND($A202&lt;&gt;"",$Q202&lt;&gt;"-",$Q202&lt;&gt;""),
  (
    """"&amp;shortcut設定!$F$7&amp;""""&amp;
    " """&amp;$Q202&amp;".lnk"""&amp;
    " """&amp;$C202&amp;""""&amp;
    IF($D202="-"," """""," """&amp;$D202&amp;"""")&amp;
    IF($E202="-"," """""," """&amp;$E202&amp;"""")
  ),
  ""
)</f>
        <v/>
      </c>
      <c r="AJ202" s="95" t="s">
        <v>183</v>
      </c>
    </row>
    <row r="203" spans="1:36" ht="1.5" customHeight="1">
      <c r="A203" s="16"/>
      <c r="B203" s="16"/>
      <c r="C203" s="16"/>
      <c r="D203" s="16"/>
      <c r="E203" s="16"/>
      <c r="F203" s="16"/>
      <c r="G203" s="16"/>
      <c r="H203" s="16"/>
      <c r="I203" s="16"/>
      <c r="J203" s="16"/>
      <c r="K203" s="16"/>
      <c r="L203" s="17"/>
      <c r="M203" s="18"/>
      <c r="N203" s="16"/>
      <c r="O203" s="16"/>
      <c r="P203" s="165"/>
      <c r="Q203" s="100"/>
      <c r="R203" s="16"/>
      <c r="S203" s="16"/>
      <c r="T203" s="17"/>
      <c r="U203" s="16"/>
      <c r="V203" s="17"/>
      <c r="W203" s="17"/>
      <c r="X203" s="18"/>
      <c r="Y203" s="17"/>
      <c r="Z203" s="18"/>
      <c r="AA203" s="17"/>
      <c r="AB203" s="16"/>
      <c r="AC203" s="94"/>
      <c r="AD203" s="17"/>
      <c r="AE203" s="17"/>
      <c r="AF203" s="16"/>
      <c r="AG203" s="17"/>
      <c r="AH203" s="17"/>
      <c r="AI203" s="17"/>
      <c r="AJ203" s="95" t="s">
        <v>183</v>
      </c>
    </row>
  </sheetData>
  <autoFilter ref="A9:AJ203" xr:uid="{734416C5-2068-4066-935A-BD778014C1E0}"/>
  <phoneticPr fontId="2"/>
  <dataValidations count="3">
    <dataValidation type="list" allowBlank="1" showInputMessage="1" showErrorMessage="1" sqref="H11:H202" xr:uid="{BC34F2BF-1C76-48EE-A440-60DE28D5BBFA}">
      <formula1>カテゴリ</formula1>
    </dataValidation>
    <dataValidation type="list" allowBlank="1" showInputMessage="1" showErrorMessage="1" sqref="F11:G202" xr:uid="{42051BDF-A6DF-499F-A931-4F8859B94E8C}">
      <formula1>"○,×"</formula1>
    </dataValidation>
    <dataValidation type="list" allowBlank="1" showInputMessage="1" showErrorMessage="1" sqref="I11:I202 L11:L202 N11:N202" xr:uid="{CBBC2DB5-1983-4F3D-9D37-F9D3AD0BFD81}">
      <formula1>"○,-"</formula1>
    </dataValidation>
  </dataValidations>
  <pageMargins left="0.7" right="0.7" top="0.75" bottom="0.75" header="0.3" footer="0.3"/>
  <pageSetup paperSize="9" scale="25" orientation="portrait" r:id="rId1"/>
  <colBreaks count="2" manualBreakCount="2">
    <brk id="17" min="7" max="189" man="1"/>
    <brk id="35" min="7" max="189" man="1"/>
  </col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42800-9A9D-462F-B766-66624AB39BBF}">
  <sheetPr codeName="Sheet2">
    <tabColor theme="8" tint="0.79998168889431442"/>
  </sheetPr>
  <dimension ref="A2:M84"/>
  <sheetViews>
    <sheetView showGridLines="0" view="pageBreakPreview" zoomScaleNormal="100" zoomScaleSheetLayoutView="100" workbookViewId="0">
      <pane xSplit="2" ySplit="11" topLeftCell="C12" activePane="bottomRight" state="frozen"/>
      <selection activeCell="G17" sqref="G17"/>
      <selection pane="topRight" activeCell="G17" sqref="G17"/>
      <selection pane="bottomLeft" activeCell="G17" sqref="G17"/>
      <selection pane="bottomRight" activeCell="C12" sqref="C12"/>
    </sheetView>
  </sheetViews>
  <sheetFormatPr defaultColWidth="0" defaultRowHeight="11.25"/>
  <cols>
    <col min="1" max="1" width="32" customWidth="1"/>
    <col min="2" max="2" width="42" bestFit="1" customWidth="1"/>
    <col min="3" max="4" width="7.83203125" style="4" customWidth="1"/>
    <col min="5" max="5" width="8" style="4" bestFit="1" customWidth="1"/>
    <col min="6" max="6" width="10.5" style="4" customWidth="1"/>
    <col min="7" max="7" width="102.6640625" customWidth="1"/>
    <col min="8" max="8" width="67.6640625" customWidth="1"/>
    <col min="9" max="9" width="32.83203125" bestFit="1" customWidth="1"/>
    <col min="10" max="10" width="12.1640625" customWidth="1"/>
    <col min="11" max="12" width="10.5" customWidth="1"/>
    <col min="13" max="13" width="3.1640625" customWidth="1"/>
    <col min="14" max="16384" width="9.33203125" hidden="1"/>
  </cols>
  <sheetData>
    <row r="2" spans="1:13">
      <c r="A2" t="s">
        <v>975</v>
      </c>
    </row>
    <row r="3" spans="1:13">
      <c r="A3" s="99" t="s">
        <v>976</v>
      </c>
    </row>
    <row r="4" spans="1:13">
      <c r="A4" s="99" t="s">
        <v>977</v>
      </c>
    </row>
    <row r="5" spans="1:13">
      <c r="A5" s="99" t="s">
        <v>972</v>
      </c>
    </row>
    <row r="7" spans="1:13">
      <c r="A7" t="s">
        <v>973</v>
      </c>
    </row>
    <row r="8" spans="1:13">
      <c r="A8" s="99" t="s">
        <v>974</v>
      </c>
    </row>
    <row r="10" spans="1:13">
      <c r="C10" s="5" t="s">
        <v>174</v>
      </c>
      <c r="D10" s="5"/>
      <c r="G10" s="5" t="s">
        <v>43</v>
      </c>
      <c r="H10" s="5"/>
      <c r="I10" s="11" t="s">
        <v>968</v>
      </c>
      <c r="J10" s="11"/>
      <c r="K10" s="11" t="s">
        <v>967</v>
      </c>
      <c r="L10" s="11"/>
      <c r="M10" t="s">
        <v>29</v>
      </c>
    </row>
    <row r="11" spans="1:13" s="4" customFormat="1">
      <c r="A11" s="3" t="s">
        <v>32</v>
      </c>
      <c r="B11" s="3" t="s">
        <v>33</v>
      </c>
      <c r="C11" s="3" t="s">
        <v>176</v>
      </c>
      <c r="D11" s="3" t="s">
        <v>177</v>
      </c>
      <c r="E11" s="3" t="s">
        <v>18</v>
      </c>
      <c r="F11" s="5" t="s">
        <v>46</v>
      </c>
      <c r="G11" s="3" t="s">
        <v>44</v>
      </c>
      <c r="H11" s="3" t="s">
        <v>45</v>
      </c>
      <c r="I11" s="12" t="s">
        <v>1149</v>
      </c>
      <c r="J11" s="12" t="s">
        <v>1150</v>
      </c>
      <c r="K11" s="12" t="s">
        <v>189</v>
      </c>
      <c r="L11" s="12" t="s">
        <v>190</v>
      </c>
      <c r="M11" s="4" t="s">
        <v>29</v>
      </c>
    </row>
    <row r="12" spans="1:13">
      <c r="A12" s="1" t="s">
        <v>1205</v>
      </c>
      <c r="B12" s="1" t="s">
        <v>25</v>
      </c>
      <c r="C12" s="2" t="s">
        <v>156</v>
      </c>
      <c r="D12" s="2" t="s">
        <v>175</v>
      </c>
      <c r="E12" s="2" t="s">
        <v>17</v>
      </c>
      <c r="F12" s="2" t="s">
        <v>0</v>
      </c>
      <c r="G12" s="1" t="s">
        <v>21</v>
      </c>
      <c r="H12" s="1" t="s">
        <v>22</v>
      </c>
      <c r="I12" s="1" t="str">
        <f>IF($F12="○","mkdir """&amp;[1]!getdirpath($H12)&amp;"""","")</f>
        <v>mkdir "%USERPROFILE%"</v>
      </c>
      <c r="J12" s="1" t="str">
        <f>IF(
  $F12="○",
  IF(
    $E12="file",
    "copy """&amp;$G12&amp;""" """&amp;[1]!getdirpath($H12)&amp;"""",
    "robocopy """&amp;$G12&amp;""" """&amp;H12&amp;""" /MIR /XD ""System Volume Information"""
  ),
  ""
)</f>
        <v>robocopy "C:\root" "%USERPROFILE%\_root" /MIR /XD "System Volume Information"</v>
      </c>
      <c r="K12" s="1" t="str">
        <f>IF(F12="○","rename """&amp;G12&amp;""" """&amp;RIGHT(G12,LEN(G12)-FIND("●",SUBSTITUTE(G12,"\","●",LEN(G12)-LEN(SUBSTITUTE(G12,"\","")))))&amp;"_bak""","")</f>
        <v>rename "C:\root" "root_bak"</v>
      </c>
      <c r="L12" s="1" t="str">
        <f t="shared" ref="L12:L48" si="0">IF(
  F12="○",
  "mklink "&amp;IF(
    E12="folder",
    "/d ",
    ""
  )&amp;""""&amp;G12&amp;""" """&amp;H12&amp;"""",
  ""
)</f>
        <v>mklink /d "C:\root" "%USERPROFILE%\_root"</v>
      </c>
      <c r="M12" t="s">
        <v>29</v>
      </c>
    </row>
    <row r="13" spans="1:13">
      <c r="A13" s="1" t="s">
        <v>1205</v>
      </c>
      <c r="B13" s="1" t="s">
        <v>1</v>
      </c>
      <c r="C13" s="2" t="s">
        <v>156</v>
      </c>
      <c r="D13" s="2" t="s">
        <v>175</v>
      </c>
      <c r="E13" s="2" t="s">
        <v>17</v>
      </c>
      <c r="F13" s="2" t="s">
        <v>0</v>
      </c>
      <c r="G13" s="1" t="s">
        <v>19</v>
      </c>
      <c r="H13" s="1" t="s">
        <v>23</v>
      </c>
      <c r="I13" s="1" t="str">
        <f>IF($F13="○","mkdir """&amp;[1]!getdirpath($H13)&amp;"""","")</f>
        <v>mkdir "%USERPROFILE%\_root"</v>
      </c>
      <c r="J13" s="1" t="str">
        <f>IF(
  $F13="○",
  IF(
    $E13="file",
    "copy """&amp;$G13&amp;""" """&amp;[1]!getdirpath($H13)&amp;"""",
    "robocopy """&amp;$G13&amp;""" """&amp;H13&amp;""" /MIR /XD ""System Volume Information"""
  ),
  ""
)</f>
        <v>robocopy "C:\codes" "%USERPROFILE%\_root\30_tool" /MIR /XD "System Volume Information"</v>
      </c>
      <c r="K13" s="1" t="str">
        <f t="shared" ref="K13:K65" si="1">IF(F13="○","rename """&amp;G13&amp;""" """&amp;RIGHT(G13,LEN(G13)-FIND("●",SUBSTITUTE(G13,"\","●",LEN(G13)-LEN(SUBSTITUTE(G13,"\","")))))&amp;"_bak""","")</f>
        <v>rename "C:\codes" "codes_bak"</v>
      </c>
      <c r="L13" s="1" t="str">
        <f t="shared" si="0"/>
        <v>mklink /d "C:\codes" "%USERPROFILE%\_root\30_tool"</v>
      </c>
      <c r="M13" t="s">
        <v>29</v>
      </c>
    </row>
    <row r="14" spans="1:13">
      <c r="A14" s="1" t="s">
        <v>1205</v>
      </c>
      <c r="B14" s="1" t="s">
        <v>34</v>
      </c>
      <c r="C14" s="2" t="s">
        <v>156</v>
      </c>
      <c r="D14" s="2" t="s">
        <v>175</v>
      </c>
      <c r="E14" s="2" t="s">
        <v>17</v>
      </c>
      <c r="F14" s="2" t="s">
        <v>0</v>
      </c>
      <c r="G14" s="1" t="s">
        <v>24</v>
      </c>
      <c r="H14" s="1" t="s">
        <v>42</v>
      </c>
      <c r="I14" s="1" t="str">
        <f>IF($F14="○","mkdir """&amp;[1]!getdirpath($H14)&amp;"""","")</f>
        <v>mkdir "%USERPROFILE%\_root"</v>
      </c>
      <c r="J14" s="1" t="str">
        <f>IF(
  $F14="○",
  IF(
    $E14="file",
    "copy """&amp;$G14&amp;""" """&amp;[1]!getdirpath($H14)&amp;"""",
    "robocopy """&amp;$G14&amp;""" """&amp;H14&amp;""" /MIR /XD ""System Volume Information"""
  ),
  ""
)</f>
        <v>robocopy "C:\prg_exe" "%USERPROFILE%\_root\38_programs" /MIR /XD "System Volume Information"</v>
      </c>
      <c r="K14" s="1" t="str">
        <f t="shared" si="1"/>
        <v>rename "C:\prg_exe" "prg_exe_bak"</v>
      </c>
      <c r="L14" s="1" t="str">
        <f t="shared" si="0"/>
        <v>mklink /d "C:\prg_exe" "%USERPROFILE%\_root\38_programs"</v>
      </c>
      <c r="M14" t="s">
        <v>29</v>
      </c>
    </row>
    <row r="15" spans="1:13">
      <c r="A15" s="1" t="s">
        <v>1205</v>
      </c>
      <c r="B15" s="1" t="s">
        <v>2</v>
      </c>
      <c r="C15" s="2" t="s">
        <v>156</v>
      </c>
      <c r="D15" s="2" t="s">
        <v>175</v>
      </c>
      <c r="E15" s="2" t="s">
        <v>17</v>
      </c>
      <c r="F15" s="2" t="s">
        <v>0</v>
      </c>
      <c r="G15" s="1" t="s">
        <v>20</v>
      </c>
      <c r="H15" s="1" t="s">
        <v>41</v>
      </c>
      <c r="I15" s="1" t="str">
        <f>IF($F15="○","mkdir """&amp;[1]!getdirpath($H15)&amp;"""","")</f>
        <v>mkdir "%USERPROFILE%\_root"</v>
      </c>
      <c r="J15" s="1" t="str">
        <f>IF(
  $F15="○",
  IF(
    $E15="file",
    "copy """&amp;$G15&amp;""" """&amp;[1]!getdirpath($H15)&amp;"""",
    "robocopy """&amp;$G15&amp;""" """&amp;H15&amp;""" /MIR /XD ""System Volume Information"""
  ),
  ""
)</f>
        <v>robocopy "C:\other" "%USERPROFILE%\_root\39_other" /MIR /XD "System Volume Information"</v>
      </c>
      <c r="K15" s="1" t="str">
        <f t="shared" si="1"/>
        <v>rename "C:\other" "other_bak"</v>
      </c>
      <c r="L15" s="1" t="str">
        <f t="shared" si="0"/>
        <v>mklink /d "C:\other" "%USERPROFILE%\_root\39_other"</v>
      </c>
      <c r="M15" t="s">
        <v>29</v>
      </c>
    </row>
    <row r="16" spans="1:13">
      <c r="A16" s="6" t="s">
        <v>1206</v>
      </c>
      <c r="B16" s="1" t="s">
        <v>35</v>
      </c>
      <c r="C16" s="2" t="s">
        <v>156</v>
      </c>
      <c r="D16" s="2" t="s">
        <v>156</v>
      </c>
      <c r="E16" s="2" t="s">
        <v>17</v>
      </c>
      <c r="F16" s="2" t="s">
        <v>0</v>
      </c>
      <c r="G16" s="1" t="s">
        <v>15</v>
      </c>
      <c r="H16" s="1" t="s">
        <v>5</v>
      </c>
      <c r="I16" s="1" t="str">
        <f>IF($F16="○","mkdir """&amp;[1]!getdirpath($H16)&amp;"""","")</f>
        <v>mkdir "C:\codes\vba\excel"</v>
      </c>
      <c r="J16" s="1" t="str">
        <f>IF(
  $F16="○",
  IF(
    $E16="file",
    "copy """&amp;$G16&amp;""" """&amp;[1]!getdirpath($H16)&amp;"""",
    "robocopy """&amp;$G16&amp;""" """&amp;H16&amp;""" /MIR /XD ""System Volume Information"""
  ),
  ""
)</f>
        <v>robocopy "%USERPROFILE%\AppData\Roaming\Microsoft\AddIns" "C:\codes\vba\excel\AddIns" /MIR /XD "System Volume Information"</v>
      </c>
      <c r="K16" s="1" t="str">
        <f t="shared" si="1"/>
        <v>rename "%USERPROFILE%\AppData\Roaming\Microsoft\AddIns" "AddIns_bak"</v>
      </c>
      <c r="L16" s="1" t="str">
        <f t="shared" si="0"/>
        <v>mklink /d "%USERPROFILE%\AppData\Roaming\Microsoft\AddIns" "C:\codes\vba\excel\AddIns"</v>
      </c>
      <c r="M16" t="s">
        <v>29</v>
      </c>
    </row>
    <row r="17" spans="1:13">
      <c r="A17" s="6" t="s">
        <v>1206</v>
      </c>
      <c r="B17" s="1" t="s">
        <v>36</v>
      </c>
      <c r="C17" s="2" t="s">
        <v>28</v>
      </c>
      <c r="D17" s="2" t="s">
        <v>28</v>
      </c>
      <c r="E17" s="2" t="s">
        <v>17</v>
      </c>
      <c r="F17" s="2" t="s">
        <v>28</v>
      </c>
      <c r="G17" s="101" t="s">
        <v>997</v>
      </c>
      <c r="H17" s="101" t="s">
        <v>998</v>
      </c>
      <c r="I17" s="101" t="str">
        <f>IF($F17="○","mkdir """&amp;[1]!getdirpath($H17)&amp;"""","")</f>
        <v/>
      </c>
      <c r="J17" s="101" t="str">
        <f>IF(
  $F17="○",
  IF(
    $E17="file",
    "copy """&amp;$G17&amp;""" """&amp;[1]!getdirpath($H17)&amp;"""",
    "robocopy """&amp;$G17&amp;""" """&amp;H17&amp;""" /MIR /XD ""System Volume Information"""
  ),
  ""
)</f>
        <v/>
      </c>
      <c r="K17" s="101" t="str">
        <f t="shared" si="1"/>
        <v/>
      </c>
      <c r="L17" s="101" t="str">
        <f t="shared" si="0"/>
        <v/>
      </c>
      <c r="M17" t="s">
        <v>29</v>
      </c>
    </row>
    <row r="18" spans="1:13">
      <c r="A18" s="6" t="s">
        <v>1206</v>
      </c>
      <c r="B18" s="1" t="s">
        <v>37</v>
      </c>
      <c r="C18" s="2" t="s">
        <v>156</v>
      </c>
      <c r="D18" s="2" t="s">
        <v>156</v>
      </c>
      <c r="E18" s="2" t="s">
        <v>17</v>
      </c>
      <c r="F18" s="2" t="s">
        <v>0</v>
      </c>
      <c r="G18" s="1" t="s">
        <v>27</v>
      </c>
      <c r="H18" s="1" t="s">
        <v>26</v>
      </c>
      <c r="I18" s="1" t="str">
        <f>IF($F18="○","mkdir """&amp;[1]!getdirpath($H18)&amp;"""","")</f>
        <v>mkdir "C:\codes\vba\outlook"</v>
      </c>
      <c r="J18" s="1" t="str">
        <f>IF(
  $F18="○",
  IF(
    $E18="file",
    "copy """&amp;$G18&amp;""" """&amp;[1]!getdirpath($H18)&amp;"""",
    "robocopy """&amp;$G18&amp;""" """&amp;H18&amp;""" /MIR /XD ""System Volume Information"""
  ),
  ""
)</f>
        <v>robocopy "%USERPROFILE%\AppData\Roaming\Microsoft\Outlook" "C:\codes\vba\outlook\AddIns" /MIR /XD "System Volume Information"</v>
      </c>
      <c r="K18" s="1" t="str">
        <f t="shared" si="1"/>
        <v>rename "%USERPROFILE%\AppData\Roaming\Microsoft\Outlook" "Outlook_bak"</v>
      </c>
      <c r="L18" s="1" t="str">
        <f t="shared" si="0"/>
        <v>mklink /d "%USERPROFILE%\AppData\Roaming\Microsoft\Outlook" "C:\codes\vba\outlook\AddIns"</v>
      </c>
      <c r="M18" t="s">
        <v>29</v>
      </c>
    </row>
    <row r="19" spans="1:13">
      <c r="A19" s="1" t="s">
        <v>164</v>
      </c>
      <c r="B19" s="1" t="s">
        <v>1207</v>
      </c>
      <c r="C19" s="2" t="s">
        <v>156</v>
      </c>
      <c r="D19" s="2" t="s">
        <v>156</v>
      </c>
      <c r="E19" s="2" t="s">
        <v>16</v>
      </c>
      <c r="F19" s="2" t="s">
        <v>0</v>
      </c>
      <c r="G19" s="1" t="s">
        <v>1000</v>
      </c>
      <c r="H19" s="1" t="s">
        <v>165</v>
      </c>
      <c r="I19" s="1" t="str">
        <f>IF($F19="○","mkdir """&amp;[1]!getdirpath($H19)&amp;"""","")</f>
        <v>mkdir "C:\other\template"</v>
      </c>
      <c r="J19" s="1" t="str">
        <f>IF(
  $F19="○",
  IF(
    $E19="file",
    "copy """&amp;$G19&amp;""" """&amp;[1]!getdirpath($H19)&amp;"""",
    "robocopy """&amp;$G19&amp;""" """&amp;H19&amp;""" /MIR /XD ""System Volume Information"""
  ),
  ""
)</f>
        <v>copy "%MYDIRPATH_DOCUMENTS%\個人用図形\fav.vssx" "C:\other\template"</v>
      </c>
      <c r="K19" s="1" t="str">
        <f t="shared" si="1"/>
        <v>rename "%MYDIRPATH_DOCUMENTS%\個人用図形\fav.vssx" "fav.vssx_bak"</v>
      </c>
      <c r="L19" s="1" t="str">
        <f t="shared" si="0"/>
        <v>mklink "%MYDIRPATH_DOCUMENTS%\個人用図形\fav.vssx" "C:\other\template\fav.vssx"</v>
      </c>
      <c r="M19" t="s">
        <v>29</v>
      </c>
    </row>
    <row r="20" spans="1:13">
      <c r="A20" s="6" t="s">
        <v>919</v>
      </c>
      <c r="B20" s="1" t="s">
        <v>38</v>
      </c>
      <c r="C20" s="2" t="s">
        <v>156</v>
      </c>
      <c r="D20" s="2" t="s">
        <v>156</v>
      </c>
      <c r="E20" s="2" t="s">
        <v>17</v>
      </c>
      <c r="F20" s="2" t="s">
        <v>0</v>
      </c>
      <c r="G20" s="1" t="s">
        <v>155</v>
      </c>
      <c r="H20" s="1" t="s">
        <v>9</v>
      </c>
      <c r="I20" s="1" t="str">
        <f>IF($F20="○","mkdir """&amp;[1]!getdirpath($H20)&amp;"""","")</f>
        <v>mkdir "C:\codes"</v>
      </c>
      <c r="J20" s="1" t="str">
        <f>IF(
  $F20="○",
  IF(
    $E20="file",
    "copy """&amp;$G20&amp;""" """&amp;[1]!getdirpath($H20)&amp;"""",
    "robocopy """&amp;$G20&amp;""" """&amp;H20&amp;""" /MIR /XD ""System Volume Information"""
  ),
  ""
)</f>
        <v>robocopy "C:\prg_exe\Hidemaru\macro" "C:\codes\hmac" /MIR /XD "System Volume Information"</v>
      </c>
      <c r="K20" s="1" t="str">
        <f t="shared" si="1"/>
        <v>rename "C:\prg_exe\Hidemaru\macro" "macro_bak"</v>
      </c>
      <c r="L20" s="1" t="str">
        <f t="shared" si="0"/>
        <v>mklink /d "C:\prg_exe\Hidemaru\macro" "C:\codes\hmac"</v>
      </c>
      <c r="M20" t="s">
        <v>29</v>
      </c>
    </row>
    <row r="21" spans="1:13">
      <c r="A21" s="6" t="s">
        <v>919</v>
      </c>
      <c r="B21" s="1" t="s">
        <v>39</v>
      </c>
      <c r="C21" s="2" t="s">
        <v>156</v>
      </c>
      <c r="D21" s="2" t="s">
        <v>156</v>
      </c>
      <c r="E21" s="2" t="s">
        <v>17</v>
      </c>
      <c r="F21" s="2" t="s">
        <v>0</v>
      </c>
      <c r="G21" s="1" t="s">
        <v>924</v>
      </c>
      <c r="H21" s="1" t="s">
        <v>925</v>
      </c>
      <c r="I21" s="1" t="str">
        <f>IF($F21="○","mkdir """&amp;[1]!getdirpath($H21)&amp;"""","")</f>
        <v>mkdir "C:\codes"</v>
      </c>
      <c r="J21" s="1" t="str">
        <f>IF(
  $F21="○",
  IF(
    $E21="file",
    "copy """&amp;$G21&amp;""" """&amp;[1]!getdirpath($H21)&amp;"""",
    "robocopy """&amp;$G21&amp;""" """&amp;H21&amp;""" /MIR /XD ""System Volume Information"""
  ),
  ""
)</f>
        <v>robocopy "C:\prg_exe\Hidemaru\setting" "C:\codes\hidemaru" /MIR /XD "System Volume Information"</v>
      </c>
      <c r="K21" s="1" t="str">
        <f t="shared" si="1"/>
        <v>rename "C:\prg_exe\Hidemaru\setting" "setting_bak"</v>
      </c>
      <c r="L21" s="1" t="str">
        <f t="shared" si="0"/>
        <v>mklink /d "C:\prg_exe\Hidemaru\setting" "C:\codes\hidemaru"</v>
      </c>
      <c r="M21" t="s">
        <v>29</v>
      </c>
    </row>
    <row r="22" spans="1:13">
      <c r="A22" s="6" t="s">
        <v>919</v>
      </c>
      <c r="B22" s="1" t="s">
        <v>923</v>
      </c>
      <c r="C22" s="2" t="s">
        <v>156</v>
      </c>
      <c r="D22" s="2" t="s">
        <v>156</v>
      </c>
      <c r="E22" s="2" t="s">
        <v>16</v>
      </c>
      <c r="F22" s="2" t="s">
        <v>0</v>
      </c>
      <c r="G22" s="1" t="s">
        <v>12</v>
      </c>
      <c r="H22" s="1" t="s">
        <v>3</v>
      </c>
      <c r="I22" s="1" t="str">
        <f>IF($F22="○","mkdir """&amp;[1]!getdirpath($H22)&amp;"""","")</f>
        <v>mkdir "C:\codes\vim"</v>
      </c>
      <c r="J22" s="1" t="str">
        <f>IF(
  $F22="○",
  IF(
    $E22="file",
    "copy """&amp;$G22&amp;""" """&amp;[1]!getdirpath($H22)&amp;"""",
    "robocopy """&amp;$G22&amp;""" """&amp;H22&amp;""" /MIR /XD ""System Volume Information"""
  ),
  ""
)</f>
        <v>copy "C:\prg_exe\Vim\_gvimrc" "C:\codes\vim"</v>
      </c>
      <c r="K22" s="1" t="str">
        <f t="shared" si="1"/>
        <v>rename "C:\prg_exe\Vim\_gvimrc" "_gvimrc_bak"</v>
      </c>
      <c r="L22" s="1" t="str">
        <f t="shared" si="0"/>
        <v>mklink "C:\prg_exe\Vim\_gvimrc" "C:\codes\vim\_gvimrc"</v>
      </c>
      <c r="M22" t="s">
        <v>29</v>
      </c>
    </row>
    <row r="23" spans="1:13">
      <c r="A23" s="6" t="s">
        <v>919</v>
      </c>
      <c r="B23" s="1" t="s">
        <v>922</v>
      </c>
      <c r="C23" s="2" t="s">
        <v>156</v>
      </c>
      <c r="D23" s="2" t="s">
        <v>156</v>
      </c>
      <c r="E23" s="2" t="s">
        <v>16</v>
      </c>
      <c r="F23" s="2" t="s">
        <v>0</v>
      </c>
      <c r="G23" s="1" t="s">
        <v>13</v>
      </c>
      <c r="H23" s="1" t="s">
        <v>4</v>
      </c>
      <c r="I23" s="1" t="str">
        <f>IF($F23="○","mkdir """&amp;[1]!getdirpath($H23)&amp;"""","")</f>
        <v>mkdir "C:\codes\vim"</v>
      </c>
      <c r="J23" s="1" t="str">
        <f>IF(
  $F23="○",
  IF(
    $E23="file",
    "copy """&amp;$G23&amp;""" """&amp;[1]!getdirpath($H23)&amp;"""",
    "robocopy """&amp;$G23&amp;""" """&amp;H23&amp;""" /MIR /XD ""System Volume Information"""
  ),
  ""
)</f>
        <v>copy "C:\prg_exe\Vim\_vimrc" "C:\codes\vim"</v>
      </c>
      <c r="K23" s="1" t="str">
        <f t="shared" si="1"/>
        <v>rename "C:\prg_exe\Vim\_vimrc" "_vimrc_bak"</v>
      </c>
      <c r="L23" s="1" t="str">
        <f t="shared" si="0"/>
        <v>mklink "C:\prg_exe\Vim\_vimrc" "C:\codes\vim\_vimrc"</v>
      </c>
      <c r="M23" t="s">
        <v>29</v>
      </c>
    </row>
    <row r="24" spans="1:13">
      <c r="A24" s="6" t="s">
        <v>919</v>
      </c>
      <c r="B24" s="1" t="s">
        <v>926</v>
      </c>
      <c r="C24" s="2" t="s">
        <v>156</v>
      </c>
      <c r="D24" s="2" t="s">
        <v>156</v>
      </c>
      <c r="E24" s="2" t="s">
        <v>16</v>
      </c>
      <c r="F24" s="2" t="s">
        <v>0</v>
      </c>
      <c r="G24" s="1" t="s">
        <v>939</v>
      </c>
      <c r="H24" s="1" t="s">
        <v>938</v>
      </c>
      <c r="I24" s="1" t="str">
        <f>IF($F24="○","mkdir """&amp;[1]!getdirpath($H24)&amp;"""","")</f>
        <v>mkdir "C:\codes\vim\_plugins_user\bufferlist.vim\plugin"</v>
      </c>
      <c r="J24" s="1" t="str">
        <f>IF(
  $F24="○",
  IF(
    $E24="file",
    "copy """&amp;$G24&amp;""" """&amp;[1]!getdirpath($H24)&amp;"""",
    "robocopy """&amp;$G24&amp;""" """&amp;H24&amp;""" /MIR /XD ""System Volume Information"""
  ),
  ""
)</f>
        <v>copy "C:\prg_exe\Vim\_plugins_user\bufferlist.vim\plugin\bufferlist.vim" "C:\codes\vim\_plugins_user\bufferlist.vim\plugin"</v>
      </c>
      <c r="K24" s="1" t="str">
        <f t="shared" si="1"/>
        <v>rename "C:\prg_exe\Vim\_plugins_user\bufferlist.vim\plugin\bufferlist.vim" "bufferlist.vim_bak"</v>
      </c>
      <c r="L24" s="1" t="str">
        <f t="shared" si="0"/>
        <v>mklink "C:\prg_exe\Vim\_plugins_user\bufferlist.vim\plugin\bufferlist.vim" "C:\codes\vim\_plugins_user\bufferlist.vim\plugin\bufferlist.vim"</v>
      </c>
      <c r="M24" t="s">
        <v>29</v>
      </c>
    </row>
    <row r="25" spans="1:13">
      <c r="A25" s="6" t="s">
        <v>919</v>
      </c>
      <c r="B25" s="1" t="s">
        <v>927</v>
      </c>
      <c r="C25" s="2" t="s">
        <v>156</v>
      </c>
      <c r="D25" s="2" t="s">
        <v>156</v>
      </c>
      <c r="E25" s="2" t="s">
        <v>16</v>
      </c>
      <c r="F25" s="2" t="s">
        <v>0</v>
      </c>
      <c r="G25" s="1" t="s">
        <v>940</v>
      </c>
      <c r="H25" s="1" t="s">
        <v>6</v>
      </c>
      <c r="I25" s="1" t="str">
        <f>IF($F25="○","mkdir """&amp;[1]!getdirpath($H25)&amp;"""","")</f>
        <v>mkdir "C:\codes\vim\_plugins_user\FavEx\plugin"</v>
      </c>
      <c r="J25" s="1" t="str">
        <f>IF(
  $F25="○",
  IF(
    $E25="file",
    "copy """&amp;$G25&amp;""" """&amp;[1]!getdirpath($H25)&amp;"""",
    "robocopy """&amp;$G25&amp;""" """&amp;H25&amp;""" /MIR /XD ""System Volume Information"""
  ),
  ""
)</f>
        <v>copy "C:\prg_exe\Vim\_plugins_user\FavEx\plugin\favex.vim" "C:\codes\vim\_plugins_user\FavEx\plugin"</v>
      </c>
      <c r="K25" s="1" t="str">
        <f t="shared" si="1"/>
        <v>rename "C:\prg_exe\Vim\_plugins_user\FavEx\plugin\favex.vim" "favex.vim_bak"</v>
      </c>
      <c r="L25" s="1" t="str">
        <f t="shared" si="0"/>
        <v>mklink "C:\prg_exe\Vim\_plugins_user\FavEx\plugin\favex.vim" "C:\codes\vim\_plugins_user\FavEx\plugin\favex.vim"</v>
      </c>
      <c r="M25" t="s">
        <v>29</v>
      </c>
    </row>
    <row r="26" spans="1:13">
      <c r="A26" s="6" t="s">
        <v>919</v>
      </c>
      <c r="B26" s="1" t="s">
        <v>928</v>
      </c>
      <c r="C26" s="2" t="s">
        <v>156</v>
      </c>
      <c r="D26" s="2" t="s">
        <v>156</v>
      </c>
      <c r="E26" s="2" t="s">
        <v>16</v>
      </c>
      <c r="F26" s="2" t="s">
        <v>0</v>
      </c>
      <c r="G26" s="1" t="s">
        <v>14</v>
      </c>
      <c r="H26" s="1" t="s">
        <v>7</v>
      </c>
      <c r="I26" s="1" t="str">
        <f>IF($F26="○","mkdir """&amp;[1]!getdirpath($H26)&amp;"""","")</f>
        <v>mkdir "C:\codes\vim\_plugins_user\FavEx"</v>
      </c>
      <c r="J26" s="1" t="str">
        <f>IF(
  $F26="○",
  IF(
    $E26="file",
    "copy """&amp;$G26&amp;""" """&amp;[1]!getdirpath($H26)&amp;"""",
    "robocopy """&amp;$G26&amp;""" """&amp;H26&amp;""" /MIR /XD ""System Volume Information"""
  ),
  ""
)</f>
        <v>copy "C:\prg_exe\Vim\_plugins_user\FavEx\favlist" "C:\codes\vim\_plugins_user\FavEx"</v>
      </c>
      <c r="K26" s="1" t="str">
        <f t="shared" si="1"/>
        <v>rename "C:\prg_exe\Vim\_plugins_user\FavEx\favlist" "favlist_bak"</v>
      </c>
      <c r="L26" s="1" t="str">
        <f t="shared" si="0"/>
        <v>mklink "C:\prg_exe\Vim\_plugins_user\FavEx\favlist" "C:\codes\vim\_plugins_user\FavEx\favlist"</v>
      </c>
      <c r="M26" t="s">
        <v>29</v>
      </c>
    </row>
    <row r="27" spans="1:13">
      <c r="A27" s="6" t="s">
        <v>919</v>
      </c>
      <c r="B27" s="1" t="s">
        <v>929</v>
      </c>
      <c r="C27" s="2" t="s">
        <v>156</v>
      </c>
      <c r="D27" s="2" t="s">
        <v>156</v>
      </c>
      <c r="E27" s="2" t="s">
        <v>16</v>
      </c>
      <c r="F27" s="2" t="s">
        <v>0</v>
      </c>
      <c r="G27" s="1" t="s">
        <v>941</v>
      </c>
      <c r="H27" s="1" t="s">
        <v>8</v>
      </c>
      <c r="I27" s="1" t="str">
        <f>IF($F27="○","mkdir """&amp;[1]!getdirpath($H27)&amp;"""","")</f>
        <v>mkdir "C:\codes\vim\_plugins_user\jellybeans.vim\colors"</v>
      </c>
      <c r="J27" s="1" t="str">
        <f>IF(
  $F27="○",
  IF(
    $E27="file",
    "copy """&amp;$G27&amp;""" """&amp;[1]!getdirpath($H27)&amp;"""",
    "robocopy """&amp;$G27&amp;""" """&amp;H27&amp;""" /MIR /XD ""System Volume Information"""
  ),
  ""
)</f>
        <v>copy "C:\prg_exe\Vim\_plugins_user\jellybeans.vim\colors\jellybeans.vim" "C:\codes\vim\_plugins_user\jellybeans.vim\colors"</v>
      </c>
      <c r="K27" s="1" t="str">
        <f t="shared" si="1"/>
        <v>rename "C:\prg_exe\Vim\_plugins_user\jellybeans.vim\colors\jellybeans.vim" "jellybeans.vim_bak"</v>
      </c>
      <c r="L27" s="1" t="str">
        <f t="shared" si="0"/>
        <v>mklink "C:\prg_exe\Vim\_plugins_user\jellybeans.vim\colors\jellybeans.vim" "C:\codes\vim\_plugins_user\jellybeans.vim\colors\jellybeans.vim"</v>
      </c>
      <c r="M27" t="s">
        <v>29</v>
      </c>
    </row>
    <row r="28" spans="1:13">
      <c r="A28" s="6" t="s">
        <v>919</v>
      </c>
      <c r="B28" s="1" t="s">
        <v>930</v>
      </c>
      <c r="C28" s="2" t="s">
        <v>156</v>
      </c>
      <c r="D28" s="2" t="s">
        <v>156</v>
      </c>
      <c r="E28" s="2" t="s">
        <v>16</v>
      </c>
      <c r="F28" s="2" t="s">
        <v>0</v>
      </c>
      <c r="G28" s="1" t="s">
        <v>942</v>
      </c>
      <c r="H28" s="1" t="s">
        <v>10</v>
      </c>
      <c r="I28" s="1" t="str">
        <f>IF($F28="○","mkdir """&amp;[1]!getdirpath($H28)&amp;"""","")</f>
        <v>mkdir "C:\codes\vim\_plugins_user\mark.vim\plugin"</v>
      </c>
      <c r="J28" s="1" t="str">
        <f>IF(
  $F28="○",
  IF(
    $E28="file",
    "copy """&amp;$G28&amp;""" """&amp;[1]!getdirpath($H28)&amp;"""",
    "robocopy """&amp;$G28&amp;""" """&amp;H28&amp;""" /MIR /XD ""System Volume Information"""
  ),
  ""
)</f>
        <v>copy "C:\prg_exe\Vim\_plugins_user\mark.vim\plugin\mark.vim" "C:\codes\vim\_plugins_user\mark.vim\plugin"</v>
      </c>
      <c r="K28" s="1" t="str">
        <f t="shared" si="1"/>
        <v>rename "C:\prg_exe\Vim\_plugins_user\mark.vim\plugin\mark.vim" "mark.vim_bak"</v>
      </c>
      <c r="L28" s="1" t="str">
        <f t="shared" si="0"/>
        <v>mklink "C:\prg_exe\Vim\_plugins_user\mark.vim\plugin\mark.vim" "C:\codes\vim\_plugins_user\mark.vim\plugin\mark.vim"</v>
      </c>
      <c r="M28" t="s">
        <v>29</v>
      </c>
    </row>
    <row r="29" spans="1:13">
      <c r="A29" s="6" t="s">
        <v>919</v>
      </c>
      <c r="B29" s="1" t="s">
        <v>931</v>
      </c>
      <c r="C29" s="2" t="s">
        <v>156</v>
      </c>
      <c r="D29" s="2" t="s">
        <v>156</v>
      </c>
      <c r="E29" s="2" t="s">
        <v>16</v>
      </c>
      <c r="F29" s="2" t="s">
        <v>0</v>
      </c>
      <c r="G29" s="1" t="s">
        <v>943</v>
      </c>
      <c r="H29" s="1" t="s">
        <v>11</v>
      </c>
      <c r="I29" s="1" t="str">
        <f>IF($F29="○","mkdir """&amp;[1]!getdirpath($H29)&amp;"""","")</f>
        <v>mkdir "C:\codes\vim\_plugins_user\qfixapp\autoload"</v>
      </c>
      <c r="J29" s="1" t="str">
        <f>IF(
  $F29="○",
  IF(
    $E29="file",
    "copy """&amp;$G29&amp;""" """&amp;[1]!getdirpath($H29)&amp;"""",
    "robocopy """&amp;$G29&amp;""" """&amp;H29&amp;""" /MIR /XD ""System Volume Information"""
  ),
  ""
)</f>
        <v>copy "C:\prg_exe\Vim\_plugins_user\qfixapp\autoload\qfixgrep.vim" "C:\codes\vim\_plugins_user\qfixapp\autoload"</v>
      </c>
      <c r="K29" s="1" t="str">
        <f t="shared" si="1"/>
        <v>rename "C:\prg_exe\Vim\_plugins_user\qfixapp\autoload\qfixgrep.vim" "qfixgrep.vim_bak"</v>
      </c>
      <c r="L29" s="1" t="str">
        <f t="shared" si="0"/>
        <v>mklink "C:\prg_exe\Vim\_plugins_user\qfixapp\autoload\qfixgrep.vim" "C:\codes\vim\_plugins_user\qfixapp\autoload\qfixgrep.vim"</v>
      </c>
      <c r="M29" t="s">
        <v>29</v>
      </c>
    </row>
    <row r="30" spans="1:13">
      <c r="A30" s="6" t="s">
        <v>919</v>
      </c>
      <c r="B30" s="1" t="s">
        <v>920</v>
      </c>
      <c r="C30" s="2" t="s">
        <v>156</v>
      </c>
      <c r="D30" s="2" t="s">
        <v>156</v>
      </c>
      <c r="E30" s="2" t="s">
        <v>16</v>
      </c>
      <c r="F30" s="2" t="s">
        <v>0</v>
      </c>
      <c r="G30" s="1" t="s">
        <v>159</v>
      </c>
      <c r="H30" s="1" t="s">
        <v>160</v>
      </c>
      <c r="I30" s="1" t="str">
        <f>IF($F30="○","mkdir """&amp;[1]!getdirpath($H30)&amp;"""","")</f>
        <v>mkdir "C:\codes\vscode"</v>
      </c>
      <c r="J30" s="1" t="str">
        <f>IF(
  $F30="○",
  IF(
    $E30="file",
    "copy """&amp;$G30&amp;""" """&amp;[1]!getdirpath($H30)&amp;"""",
    "robocopy """&amp;$G30&amp;""" """&amp;H30&amp;""" /MIR /XD ""System Volume Information"""
  ),
  ""
)</f>
        <v>copy "C:\prg_exe\VSCode\data\user-data\User\keybindings.json" "C:\codes\vscode"</v>
      </c>
      <c r="K30" s="1" t="str">
        <f t="shared" si="1"/>
        <v>rename "C:\prg_exe\VSCode\data\user-data\User\keybindings.json" "keybindings.json_bak"</v>
      </c>
      <c r="L30" s="1" t="str">
        <f t="shared" si="0"/>
        <v>mklink "C:\prg_exe\VSCode\data\user-data\User\keybindings.json" "C:\codes\vscode\keybindings.json"</v>
      </c>
      <c r="M30" t="s">
        <v>29</v>
      </c>
    </row>
    <row r="31" spans="1:13">
      <c r="A31" s="6" t="s">
        <v>919</v>
      </c>
      <c r="B31" s="1" t="s">
        <v>921</v>
      </c>
      <c r="C31" s="2" t="s">
        <v>156</v>
      </c>
      <c r="D31" s="2" t="s">
        <v>156</v>
      </c>
      <c r="E31" s="2" t="s">
        <v>16</v>
      </c>
      <c r="F31" s="2" t="s">
        <v>0</v>
      </c>
      <c r="G31" s="1" t="s">
        <v>161</v>
      </c>
      <c r="H31" s="1" t="s">
        <v>162</v>
      </c>
      <c r="I31" s="1" t="str">
        <f>IF($F31="○","mkdir """&amp;[1]!getdirpath($H31)&amp;"""","")</f>
        <v>mkdir "C:\codes\vscode"</v>
      </c>
      <c r="J31" s="1" t="str">
        <f>IF(
  $F31="○",
  IF(
    $E31="file",
    "copy """&amp;$G31&amp;""" """&amp;[1]!getdirpath($H31)&amp;"""",
    "robocopy """&amp;$G31&amp;""" """&amp;H31&amp;""" /MIR /XD ""System Volume Information"""
  ),
  ""
)</f>
        <v>copy "C:\prg_exe\VSCode\data\user-data\User\settings.json" "C:\codes\vscode"</v>
      </c>
      <c r="K31" s="1" t="str">
        <f t="shared" si="1"/>
        <v>rename "C:\prg_exe\VSCode\data\user-data\User\settings.json" "settings.json_bak"</v>
      </c>
      <c r="L31" s="1" t="str">
        <f t="shared" si="0"/>
        <v>mklink "C:\prg_exe\VSCode\data\user-data\User\settings.json" "C:\codes\vscode\settings.json"</v>
      </c>
      <c r="M31" t="s">
        <v>29</v>
      </c>
    </row>
    <row r="32" spans="1:13">
      <c r="A32" s="6" t="s">
        <v>919</v>
      </c>
      <c r="B32" s="1" t="s">
        <v>1192</v>
      </c>
      <c r="C32" s="2" t="s">
        <v>156</v>
      </c>
      <c r="D32" s="2" t="s">
        <v>156</v>
      </c>
      <c r="E32" s="2" t="s">
        <v>16</v>
      </c>
      <c r="F32" s="2" t="s">
        <v>0</v>
      </c>
      <c r="G32" s="1" t="s">
        <v>1191</v>
      </c>
      <c r="H32" s="1" t="s">
        <v>1190</v>
      </c>
      <c r="I32" s="1" t="str">
        <f>IF($F32="○","mkdir """&amp;[1]!getdirpath($H32)&amp;"""","")</f>
        <v>mkdir "C:\codes\vscode"</v>
      </c>
      <c r="J32" s="1" t="str">
        <f>IF(
  $F32="○",
  IF(
    $E32="file",
    "copy """&amp;$G32&amp;""" """&amp;[1]!getdirpath($H32)&amp;"""",
    "robocopy """&amp;$G32&amp;""" """&amp;H32&amp;""" /MIR /XD ""System Volume Information"""
  ),
  ""
)</f>
        <v>copy "C:\prg_exe\VSCode\_update.ps1" "C:\codes\vscode"</v>
      </c>
      <c r="K32" s="1" t="str">
        <f t="shared" ref="K32:K37" si="2">IF(F32="○","rename """&amp;G32&amp;""" """&amp;RIGHT(G32,LEN(G32)-FIND("●",SUBSTITUTE(G32,"\","●",LEN(G32)-LEN(SUBSTITUTE(G32,"\","")))))&amp;"_bak""","")</f>
        <v>rename "C:\prg_exe\VSCode\_update.ps1" "_update.ps1_bak"</v>
      </c>
      <c r="L32" s="1" t="str">
        <f t="shared" ref="L32:L37" si="3">IF(
  F32="○",
  "mklink "&amp;IF(
    E32="folder",
    "/d ",
    ""
  )&amp;""""&amp;G32&amp;""" """&amp;H32&amp;"""",
  ""
)</f>
        <v>mklink "C:\prg_exe\VSCode\_update.ps1" "C:\codes\vscode\update.ps1"</v>
      </c>
      <c r="M32" t="s">
        <v>29</v>
      </c>
    </row>
    <row r="33" spans="1:13">
      <c r="A33" s="6" t="s">
        <v>919</v>
      </c>
      <c r="B33" s="1" t="s">
        <v>1204</v>
      </c>
      <c r="C33" s="2" t="s">
        <v>0</v>
      </c>
      <c r="D33" s="2" t="s">
        <v>0</v>
      </c>
      <c r="E33" s="2" t="s">
        <v>16</v>
      </c>
      <c r="F33" s="2" t="s">
        <v>0</v>
      </c>
      <c r="G33" s="1" t="s">
        <v>1203</v>
      </c>
      <c r="H33" s="1" t="s">
        <v>1199</v>
      </c>
      <c r="I33" s="1" t="str">
        <f>IF($F33="○","mkdir """&amp;[1]!getdirpath($H33)&amp;"""","")</f>
        <v>mkdir "C:\codes\vbs\tools\x-finder"</v>
      </c>
      <c r="J33" s="1" t="str">
        <f>IF(
  $F33="○",
  IF(
    $E33="file",
    "copy """&amp;$G33&amp;""" """&amp;[1]!getdirpath($H33)&amp;"""",
    "robocopy """&amp;$G33&amp;""" """&amp;H33&amp;""" /MIR /XD ""System Volume Information"""
  ),
  ""
)</f>
        <v>copy "C:\prg_exe\X-Finder\MergeToIniFromTabbak.vbs" "C:\codes\vbs\tools\x-finder"</v>
      </c>
      <c r="K33" s="1" t="str">
        <f t="shared" si="2"/>
        <v>rename "C:\prg_exe\X-Finder\MergeToIniFromTabbak.vbs" "MergeToIniFromTabbak.vbs_bak"</v>
      </c>
      <c r="L33" s="1" t="str">
        <f t="shared" si="3"/>
        <v>mklink "C:\prg_exe\X-Finder\MergeToIniFromTabbak.vbs" "C:\codes\vbs\tools\x-finder\MergeToIniFromTabbak.vbs"</v>
      </c>
      <c r="M33" t="s">
        <v>29</v>
      </c>
    </row>
    <row r="34" spans="1:13">
      <c r="A34" s="6" t="s">
        <v>919</v>
      </c>
      <c r="B34" s="1" t="s">
        <v>1202</v>
      </c>
      <c r="C34" s="2" t="s">
        <v>0</v>
      </c>
      <c r="D34" s="2" t="s">
        <v>0</v>
      </c>
      <c r="E34" s="2" t="s">
        <v>16</v>
      </c>
      <c r="F34" s="2" t="s">
        <v>0</v>
      </c>
      <c r="G34" s="1" t="s">
        <v>1201</v>
      </c>
      <c r="H34" s="1" t="s">
        <v>1200</v>
      </c>
      <c r="I34" s="1" t="str">
        <f>IF($F34="○","mkdir """&amp;[1]!getdirpath($H34)&amp;"""","")</f>
        <v>mkdir "C:\codes\bat\tools\x-finder"</v>
      </c>
      <c r="J34" s="1" t="str">
        <f>IF(
  $F34="○",
  IF(
    $E34="file",
    "copy """&amp;$G34&amp;""" """&amp;[1]!getdirpath($H34)&amp;"""",
    "robocopy """&amp;$G34&amp;""" """&amp;H34&amp;""" /MIR /XD ""System Volume Information"""
  ),
  ""
)</f>
        <v>copy "C:\prg_exe\X-Finder\BackupIniToTabbak.bat" "C:\codes\bat\tools\x-finder"</v>
      </c>
      <c r="K34" s="1" t="str">
        <f t="shared" si="2"/>
        <v>rename "C:\prg_exe\X-Finder\BackupIniToTabbak.bat" "BackupIniToTabbak.bat_bak"</v>
      </c>
      <c r="L34" s="1" t="str">
        <f t="shared" si="3"/>
        <v>mklink "C:\prg_exe\X-Finder\BackupIniToTabbak.bat" "C:\codes\bat\tools\x-finder\BackupIniToTabbak.bat"</v>
      </c>
      <c r="M34" t="s">
        <v>29</v>
      </c>
    </row>
    <row r="35" spans="1:13">
      <c r="A35" s="6" t="s">
        <v>919</v>
      </c>
      <c r="B35" s="1" t="s">
        <v>918</v>
      </c>
      <c r="C35" s="2" t="s">
        <v>156</v>
      </c>
      <c r="D35" s="2" t="s">
        <v>156</v>
      </c>
      <c r="E35" s="2" t="s">
        <v>16</v>
      </c>
      <c r="F35" s="2" t="s">
        <v>0</v>
      </c>
      <c r="G35" s="1" t="s">
        <v>1185</v>
      </c>
      <c r="H35" s="1" t="s">
        <v>154</v>
      </c>
      <c r="I35" s="1" t="str">
        <f>IF($F35="○","mkdir """&amp;[1]!getdirpath($H35)&amp;"""","")</f>
        <v>mkdir "C:\codes\winterm"</v>
      </c>
      <c r="J35" s="1" t="str">
        <f>IF(
  $F35="○",
  IF(
    $E35="file",
    "copy """&amp;$G35&amp;""" """&amp;[1]!getdirpath($H35)&amp;"""",
    "robocopy """&amp;$G35&amp;""" """&amp;H35&amp;""" /MIR /XD ""System Volume Information"""
  ),
  ""
)</f>
        <v>copy "C:\prg_exe\WindowsTerminal\settings\settings.json" "C:\codes\winterm"</v>
      </c>
      <c r="K35" s="1" t="str">
        <f t="shared" si="2"/>
        <v>rename "C:\prg_exe\WindowsTerminal\settings\settings.json" "settings.json_bak"</v>
      </c>
      <c r="L35" s="1" t="str">
        <f t="shared" si="3"/>
        <v>mklink "C:\prg_exe\WindowsTerminal\settings\settings.json" "C:\codes\winterm\settings.json"</v>
      </c>
      <c r="M35" t="s">
        <v>29</v>
      </c>
    </row>
    <row r="36" spans="1:13">
      <c r="A36" s="6" t="s">
        <v>919</v>
      </c>
      <c r="B36" s="1" t="s">
        <v>1213</v>
      </c>
      <c r="C36" s="2" t="s">
        <v>334</v>
      </c>
      <c r="D36" s="2" t="s">
        <v>335</v>
      </c>
      <c r="E36" s="2" t="s">
        <v>16</v>
      </c>
      <c r="F36" s="2" t="s">
        <v>0</v>
      </c>
      <c r="G36" s="1" t="s">
        <v>911</v>
      </c>
      <c r="H36" s="6" t="s">
        <v>1215</v>
      </c>
      <c r="I36" s="1" t="str">
        <f>IF($F36="○","mkdir """&amp;[1]!getdirpath($H36)&amp;"""","")</f>
        <v>mkdir "C:\codes\git\setting_alluser"</v>
      </c>
      <c r="J36" s="1" t="str">
        <f>IF(
  $F36="○",
  IF(
    $E36="file",
    "copy """&amp;$G36&amp;""" """&amp;[1]!getdirpath($H36)&amp;"""",
    "robocopy """&amp;$G36&amp;""" """&amp;H36&amp;""" /MIR /XD ""System Volume Information"""
  ),
  ""
)</f>
        <v>copy "C:\prg\Git\etc\gitconfig" "C:\codes\git\setting_alluser"</v>
      </c>
      <c r="K36" s="1" t="str">
        <f t="shared" si="2"/>
        <v>rename "C:\prg\Git\etc\gitconfig" "gitconfig_bak"</v>
      </c>
      <c r="L36" s="1" t="str">
        <f t="shared" si="3"/>
        <v>mklink "C:\prg\Git\etc\gitconfig" "C:\codes\git\setting_alluser\gitconfig"</v>
      </c>
      <c r="M36" t="s">
        <v>29</v>
      </c>
    </row>
    <row r="37" spans="1:13">
      <c r="A37" s="6" t="s">
        <v>919</v>
      </c>
      <c r="B37" s="1" t="s">
        <v>1212</v>
      </c>
      <c r="C37" s="2" t="s">
        <v>334</v>
      </c>
      <c r="D37" s="2" t="s">
        <v>335</v>
      </c>
      <c r="E37" s="2" t="s">
        <v>16</v>
      </c>
      <c r="F37" s="2" t="s">
        <v>0</v>
      </c>
      <c r="G37" s="1" t="s">
        <v>913</v>
      </c>
      <c r="H37" s="1" t="s">
        <v>1214</v>
      </c>
      <c r="I37" s="1" t="str">
        <f>IF($F37="○","mkdir """&amp;[1]!getdirpath($H37)&amp;"""","")</f>
        <v>mkdir "C:\codes\git\setting_myuser"</v>
      </c>
      <c r="J37" s="1" t="str">
        <f>IF(
  $F37="○",
  IF(
    $E37="file",
    "copy """&amp;$G37&amp;""" """&amp;[1]!getdirpath($H37)&amp;"""",
    "robocopy """&amp;$G37&amp;""" """&amp;H37&amp;""" /MIR /XD ""System Volume Information"""
  ),
  ""
)</f>
        <v>copy "%USERPROFILE%\.gitconfig" "C:\codes\git\setting_myuser"</v>
      </c>
      <c r="K37" s="1" t="str">
        <f t="shared" si="2"/>
        <v>rename "%USERPROFILE%\.gitconfig" ".gitconfig_bak"</v>
      </c>
      <c r="L37" s="1" t="str">
        <f t="shared" si="3"/>
        <v>mklink "%USERPROFILE%\.gitconfig" "C:\codes\git\setting_myuser\.gitconfig"</v>
      </c>
      <c r="M37" t="s">
        <v>29</v>
      </c>
    </row>
    <row r="38" spans="1:13">
      <c r="A38" s="1" t="s">
        <v>917</v>
      </c>
      <c r="B38" s="1" t="s">
        <v>82</v>
      </c>
      <c r="C38" s="2" t="s">
        <v>334</v>
      </c>
      <c r="D38" s="2" t="s">
        <v>335</v>
      </c>
      <c r="E38" s="2" t="s">
        <v>17</v>
      </c>
      <c r="F38" s="2" t="s">
        <v>0</v>
      </c>
      <c r="G38" s="1" t="s">
        <v>904</v>
      </c>
      <c r="H38" s="1" t="s">
        <v>1120</v>
      </c>
      <c r="I38" s="1" t="str">
        <f>IF($F38="○","mkdir """&amp;[1]!getdirpath($H38)&amp;"""","")</f>
        <v>mkdir "G:\マイドライブ\100_programs\120_setting\HNXgrep"</v>
      </c>
      <c r="J38" s="1" t="str">
        <f>IF(
  $F38="○",
  IF(
    $E38="file",
    "copy """&amp;$G38&amp;""" """&amp;[1]!getdirpath($H38)&amp;"""",
    "robocopy """&amp;$G38&amp;""" """&amp;H38&amp;""" /MIR /XD ""System Volume Information"""
  ),
  ""
)</f>
        <v>robocopy "%USERPROFILE%\AppData\Local\HNXgrep" "G:\マイドライブ\100_programs\120_setting\HNXgrep\HNXgrep" /MIR /XD "System Volume Information"</v>
      </c>
      <c r="K38" s="1" t="str">
        <f t="shared" si="1"/>
        <v>rename "%USERPROFILE%\AppData\Local\HNXgrep" "HNXgrep_bak"</v>
      </c>
      <c r="L38" s="1" t="str">
        <f t="shared" si="0"/>
        <v>mklink /d "%USERPROFILE%\AppData\Local\HNXgrep" "G:\マイドライブ\100_programs\120_setting\HNXgrep\HNXgrep"</v>
      </c>
      <c r="M38" t="s">
        <v>29</v>
      </c>
    </row>
    <row r="39" spans="1:13">
      <c r="A39" s="1" t="s">
        <v>917</v>
      </c>
      <c r="B39" s="1" t="s">
        <v>83</v>
      </c>
      <c r="C39" s="2" t="s">
        <v>334</v>
      </c>
      <c r="D39" s="2" t="s">
        <v>335</v>
      </c>
      <c r="E39" s="2" t="s">
        <v>17</v>
      </c>
      <c r="F39" s="2" t="s">
        <v>0</v>
      </c>
      <c r="G39" s="1" t="s">
        <v>944</v>
      </c>
      <c r="H39" s="1" t="s">
        <v>1121</v>
      </c>
      <c r="I39" s="1" t="str">
        <f>IF($F39="○","mkdir """&amp;[1]!getdirpath($H39)&amp;"""","")</f>
        <v>mkdir "G:\マイドライブ\100_programs\120_setting\Icaros"</v>
      </c>
      <c r="J39" s="1" t="str">
        <f>IF(
  $F39="○",
  IF(
    $E39="file",
    "copy """&amp;$G39&amp;""" """&amp;[1]!getdirpath($H39)&amp;"""",
    "robocopy """&amp;$G39&amp;""" """&amp;H39&amp;""" /MIR /XD ""System Volume Information"""
  ),
  ""
)</f>
        <v>robocopy "%USERPROFILE%\AppData\Local\Icaros" "G:\マイドライブ\100_programs\120_setting\Icaros\Icaros" /MIR /XD "System Volume Information"</v>
      </c>
      <c r="K39" s="1" t="str">
        <f t="shared" si="1"/>
        <v>rename "%USERPROFILE%\AppData\Local\Icaros" "Icaros_bak"</v>
      </c>
      <c r="L39" s="1" t="str">
        <f t="shared" si="0"/>
        <v>mklink /d "%USERPROFILE%\AppData\Local\Icaros" "G:\マイドライブ\100_programs\120_setting\Icaros\Icaros"</v>
      </c>
      <c r="M39" t="s">
        <v>29</v>
      </c>
    </row>
    <row r="40" spans="1:13">
      <c r="A40" s="1" t="s">
        <v>917</v>
      </c>
      <c r="B40" s="1" t="s">
        <v>78</v>
      </c>
      <c r="C40" s="2" t="s">
        <v>334</v>
      </c>
      <c r="D40" s="2" t="s">
        <v>335</v>
      </c>
      <c r="E40" s="2" t="s">
        <v>17</v>
      </c>
      <c r="F40" s="2" t="s">
        <v>0</v>
      </c>
      <c r="G40" s="1" t="s">
        <v>915</v>
      </c>
      <c r="H40" s="1" t="s">
        <v>1122</v>
      </c>
      <c r="I40" s="1" t="str">
        <f>IF($F40="○","mkdir """&amp;[1]!getdirpath($H40)&amp;"""","")</f>
        <v>mkdir "G:\マイドライブ\100_programs\120_setting\EasyShot"</v>
      </c>
      <c r="J40" s="1" t="str">
        <f>IF(
  $F40="○",
  IF(
    $E40="file",
    "copy """&amp;$G40&amp;""" """&amp;[1]!getdirpath($H40)&amp;"""",
    "robocopy """&amp;$G40&amp;""" """&amp;H40&amp;""" /MIR /XD ""System Volume Information"""
  ),
  ""
)</f>
        <v>robocopy "%USERPROFILE%\AppData\Roaming\GZ20" "G:\マイドライブ\100_programs\120_setting\EasyShot\GZ20" /MIR /XD "System Volume Information"</v>
      </c>
      <c r="K40" s="1" t="str">
        <f t="shared" si="1"/>
        <v>rename "%USERPROFILE%\AppData\Roaming\GZ20" "GZ20_bak"</v>
      </c>
      <c r="L40" s="1" t="str">
        <f t="shared" si="0"/>
        <v>mklink /d "%USERPROFILE%\AppData\Roaming\GZ20" "G:\マイドライブ\100_programs\120_setting\EasyShot\GZ20"</v>
      </c>
      <c r="M40" t="s">
        <v>29</v>
      </c>
    </row>
    <row r="41" spans="1:13">
      <c r="A41" s="1" t="s">
        <v>917</v>
      </c>
      <c r="B41" s="1" t="s">
        <v>76</v>
      </c>
      <c r="C41" s="2" t="s">
        <v>334</v>
      </c>
      <c r="D41" s="2" t="s">
        <v>335</v>
      </c>
      <c r="E41" s="2" t="s">
        <v>17</v>
      </c>
      <c r="F41" s="2" t="s">
        <v>0</v>
      </c>
      <c r="G41" s="1" t="s">
        <v>945</v>
      </c>
      <c r="H41" s="1" t="s">
        <v>1123</v>
      </c>
      <c r="I41" s="1" t="str">
        <f>IF($F41="○","mkdir """&amp;[1]!getdirpath($H41)&amp;"""","")</f>
        <v>mkdir "G:\マイドライブ\100_programs\120_setting\DeInput"</v>
      </c>
      <c r="J41" s="1" t="str">
        <f>IF(
  $F41="○",
  IF(
    $E41="file",
    "copy """&amp;$G41&amp;""" """&amp;[1]!getdirpath($H41)&amp;"""",
    "robocopy """&amp;$G41&amp;""" """&amp;H41&amp;""" /MIR /XD ""System Volume Information"""
  ),
  ""
)</f>
        <v>robocopy "%USERPROFILE%\AppData\Roaming\KT Software" "G:\マイドライブ\100_programs\120_setting\DeInput\KT Software" /MIR /XD "System Volume Information"</v>
      </c>
      <c r="K41" s="1" t="str">
        <f t="shared" si="1"/>
        <v>rename "%USERPROFILE%\AppData\Roaming\KT Software" "KT Software_bak"</v>
      </c>
      <c r="L41" s="1" t="str">
        <f t="shared" si="0"/>
        <v>mklink /d "%USERPROFILE%\AppData\Roaming\KT Software" "G:\マイドライブ\100_programs\120_setting\DeInput\KT Software"</v>
      </c>
      <c r="M41" t="s">
        <v>29</v>
      </c>
    </row>
    <row r="42" spans="1:13">
      <c r="A42" s="1" t="s">
        <v>917</v>
      </c>
      <c r="B42" s="1" t="s">
        <v>488</v>
      </c>
      <c r="C42" s="2" t="s">
        <v>334</v>
      </c>
      <c r="D42" s="2" t="s">
        <v>335</v>
      </c>
      <c r="E42" s="2" t="s">
        <v>17</v>
      </c>
      <c r="F42" s="2" t="s">
        <v>0</v>
      </c>
      <c r="G42" s="1" t="s">
        <v>905</v>
      </c>
      <c r="H42" s="1" t="s">
        <v>1124</v>
      </c>
      <c r="I42" s="1" t="str">
        <f>IF($F42="○","mkdir """&amp;[1]!getdirpath($H42)&amp;"""","")</f>
        <v>mkdir "G:\マイドライブ\100_programs\120_setting\MP3Tag"</v>
      </c>
      <c r="J42" s="1" t="str">
        <f>IF(
  $F42="○",
  IF(
    $E42="file",
    "copy """&amp;$G42&amp;""" """&amp;[1]!getdirpath($H42)&amp;"""",
    "robocopy """&amp;$G42&amp;""" """&amp;H42&amp;""" /MIR /XD ""System Volume Information"""
  ),
  ""
)</f>
        <v>robocopy "%USERPROFILE%\AppData\Roaming\Mp3tag" "G:\マイドライブ\100_programs\120_setting\MP3Tag\MP3Tag" /MIR /XD "System Volume Information"</v>
      </c>
      <c r="K42" s="1" t="str">
        <f t="shared" si="1"/>
        <v>rename "%USERPROFILE%\AppData\Roaming\Mp3tag" "Mp3tag_bak"</v>
      </c>
      <c r="L42" s="1" t="str">
        <f t="shared" si="0"/>
        <v>mklink /d "%USERPROFILE%\AppData\Roaming\Mp3tag" "G:\マイドライブ\100_programs\120_setting\MP3Tag\MP3Tag"</v>
      </c>
      <c r="M42" t="s">
        <v>29</v>
      </c>
    </row>
    <row r="43" spans="1:13">
      <c r="A43" s="1" t="s">
        <v>917</v>
      </c>
      <c r="B43" s="1" t="s">
        <v>88</v>
      </c>
      <c r="C43" s="2" t="s">
        <v>334</v>
      </c>
      <c r="D43" s="2" t="s">
        <v>335</v>
      </c>
      <c r="E43" s="2" t="s">
        <v>17</v>
      </c>
      <c r="F43" s="2" t="s">
        <v>0</v>
      </c>
      <c r="G43" s="1" t="s">
        <v>906</v>
      </c>
      <c r="H43" s="1" t="s">
        <v>1125</v>
      </c>
      <c r="I43" s="1" t="str">
        <f>IF($F43="○","mkdir """&amp;[1]!getdirpath($H43)&amp;"""","")</f>
        <v>mkdir "G:\マイドライブ\100_programs\120_setting\TVClock"</v>
      </c>
      <c r="J43" s="1" t="str">
        <f>IF(
  $F43="○",
  IF(
    $E43="file",
    "copy """&amp;$G43&amp;""" """&amp;[1]!getdirpath($H43)&amp;"""",
    "robocopy """&amp;$G43&amp;""" """&amp;H43&amp;""" /MIR /XD ""System Volume Information"""
  ),
  ""
)</f>
        <v>robocopy "%USERPROFILE%\AppData\Roaming\Team Hasebe" "G:\マイドライブ\100_programs\120_setting\TVClock\Team Hasebe" /MIR /XD "System Volume Information"</v>
      </c>
      <c r="K43" s="1" t="str">
        <f t="shared" si="1"/>
        <v>rename "%USERPROFILE%\AppData\Roaming\Team Hasebe" "Team Hasebe_bak"</v>
      </c>
      <c r="L43" s="1" t="str">
        <f t="shared" si="0"/>
        <v>mklink /d "%USERPROFILE%\AppData\Roaming\Team Hasebe" "G:\マイドライブ\100_programs\120_setting\TVClock\Team Hasebe"</v>
      </c>
      <c r="M43" t="s">
        <v>29</v>
      </c>
    </row>
    <row r="44" spans="1:13">
      <c r="A44" s="1" t="s">
        <v>917</v>
      </c>
      <c r="B44" s="1" t="s">
        <v>72</v>
      </c>
      <c r="C44" s="2" t="s">
        <v>334</v>
      </c>
      <c r="D44" s="2" t="s">
        <v>335</v>
      </c>
      <c r="E44" s="2" t="s">
        <v>17</v>
      </c>
      <c r="F44" s="2" t="s">
        <v>0</v>
      </c>
      <c r="G44" s="1" t="s">
        <v>907</v>
      </c>
      <c r="H44" s="1" t="s">
        <v>1126</v>
      </c>
      <c r="I44" s="1" t="str">
        <f>IF($F44="○","mkdir """&amp;[1]!getdirpath($H44)&amp;"""","")</f>
        <v>mkdir "G:\マイドライブ\100_programs\120_setting\Audacity"</v>
      </c>
      <c r="J44" s="1" t="str">
        <f>IF(
  $F44="○",
  IF(
    $E44="file",
    "copy """&amp;$G44&amp;""" """&amp;[1]!getdirpath($H44)&amp;"""",
    "robocopy """&amp;$G44&amp;""" """&amp;H44&amp;""" /MIR /XD ""System Volume Information"""
  ),
  ""
)</f>
        <v>robocopy "%USERPROFILE%\AppData\Roaming\Audacity" "G:\マイドライブ\100_programs\120_setting\Audacity\Audacity" /MIR /XD "System Volume Information"</v>
      </c>
      <c r="K44" s="1" t="str">
        <f t="shared" si="1"/>
        <v>rename "%USERPROFILE%\AppData\Roaming\Audacity" "Audacity_bak"</v>
      </c>
      <c r="L44" s="1" t="str">
        <f t="shared" si="0"/>
        <v>mklink /d "%USERPROFILE%\AppData\Roaming\Audacity" "G:\マイドライブ\100_programs\120_setting\Audacity\Audacity"</v>
      </c>
      <c r="M44" t="s">
        <v>29</v>
      </c>
    </row>
    <row r="45" spans="1:13">
      <c r="A45" s="1" t="s">
        <v>917</v>
      </c>
      <c r="B45" s="1" t="s">
        <v>490</v>
      </c>
      <c r="C45" s="2" t="s">
        <v>334</v>
      </c>
      <c r="D45" s="2" t="s">
        <v>335</v>
      </c>
      <c r="E45" s="2" t="s">
        <v>17</v>
      </c>
      <c r="F45" s="2" t="s">
        <v>0</v>
      </c>
      <c r="G45" s="1" t="s">
        <v>908</v>
      </c>
      <c r="H45" s="1" t="s">
        <v>1127</v>
      </c>
      <c r="I45" s="1" t="str">
        <f>IF($F45="○","mkdir """&amp;[1]!getdirpath($H45)&amp;"""","")</f>
        <v>mkdir "G:\マイドライブ\100_programs\120_setting\Subversion"</v>
      </c>
      <c r="J45" s="1" t="str">
        <f>IF(
  $F45="○",
  IF(
    $E45="file",
    "copy """&amp;$G45&amp;""" """&amp;[1]!getdirpath($H45)&amp;"""",
    "robocopy """&amp;$G45&amp;""" """&amp;H45&amp;""" /MIR /XD ""System Volume Information"""
  ),
  ""
)</f>
        <v>robocopy "%USERPROFILE%\AppData\Roaming\Subversion" "G:\マイドライブ\100_programs\120_setting\Subversion\Subversion" /MIR /XD "System Volume Information"</v>
      </c>
      <c r="K45" s="1" t="str">
        <f t="shared" si="1"/>
        <v>rename "%USERPROFILE%\AppData\Roaming\Subversion" "Subversion_bak"</v>
      </c>
      <c r="L45" s="1" t="str">
        <f t="shared" si="0"/>
        <v>mklink /d "%USERPROFILE%\AppData\Roaming\Subversion" "G:\マイドライブ\100_programs\120_setting\Subversion\Subversion"</v>
      </c>
      <c r="M45" t="s">
        <v>29</v>
      </c>
    </row>
    <row r="46" spans="1:13">
      <c r="A46" s="1" t="s">
        <v>917</v>
      </c>
      <c r="B46" s="1" t="s">
        <v>51</v>
      </c>
      <c r="C46" s="2" t="s">
        <v>334</v>
      </c>
      <c r="D46" s="2" t="s">
        <v>335</v>
      </c>
      <c r="E46" s="2" t="s">
        <v>17</v>
      </c>
      <c r="F46" s="2" t="s">
        <v>0</v>
      </c>
      <c r="G46" s="1" t="s">
        <v>933</v>
      </c>
      <c r="H46" s="1" t="s">
        <v>1128</v>
      </c>
      <c r="I46" s="1" t="str">
        <f>IF($F46="○","mkdir """&amp;[1]!getdirpath($H46)&amp;"""","")</f>
        <v>mkdir "G:\マイドライブ\100_programs\120_setting\TortoiseGit"</v>
      </c>
      <c r="J46" s="1" t="str">
        <f>IF(
  $F46="○",
  IF(
    $E46="file",
    "copy """&amp;$G46&amp;""" """&amp;[1]!getdirpath($H46)&amp;"""",
    "robocopy """&amp;$G46&amp;""" """&amp;H46&amp;""" /MIR /XD ""System Volume Information"""
  ),
  ""
)</f>
        <v>robocopy "%USERPROFILE%\AppData\Roaming\TortoiseGit" "G:\マイドライブ\100_programs\120_setting\TortoiseGit\TortoiseGit" /MIR /XD "System Volume Information"</v>
      </c>
      <c r="K46" s="1" t="str">
        <f t="shared" si="1"/>
        <v>rename "%USERPROFILE%\AppData\Roaming\TortoiseGit" "TortoiseGit_bak"</v>
      </c>
      <c r="L46" s="1" t="str">
        <f t="shared" si="0"/>
        <v>mklink /d "%USERPROFILE%\AppData\Roaming\TortoiseGit" "G:\マイドライブ\100_programs\120_setting\TortoiseGit\TortoiseGit"</v>
      </c>
      <c r="M46" t="s">
        <v>29</v>
      </c>
    </row>
    <row r="47" spans="1:13">
      <c r="A47" s="1" t="s">
        <v>917</v>
      </c>
      <c r="B47" s="1" t="s">
        <v>55</v>
      </c>
      <c r="C47" s="2" t="s">
        <v>334</v>
      </c>
      <c r="D47" s="2" t="s">
        <v>335</v>
      </c>
      <c r="E47" s="2" t="s">
        <v>17</v>
      </c>
      <c r="F47" s="2" t="s">
        <v>0</v>
      </c>
      <c r="G47" s="1" t="s">
        <v>910</v>
      </c>
      <c r="H47" s="1" t="s">
        <v>1129</v>
      </c>
      <c r="I47" s="1" t="str">
        <f>IF($F47="○","mkdir """&amp;[1]!getdirpath($H47)&amp;"""","")</f>
        <v>mkdir "G:\マイドライブ\100_programs\120_setting\TortoiseSVN"</v>
      </c>
      <c r="J47" s="1" t="str">
        <f>IF(
  $F47="○",
  IF(
    $E47="file",
    "copy """&amp;$G47&amp;""" """&amp;[1]!getdirpath($H47)&amp;"""",
    "robocopy """&amp;$G47&amp;""" """&amp;H47&amp;""" /MIR /XD ""System Volume Information"""
  ),
  ""
)</f>
        <v>robocopy "%USERPROFILE%\AppData\Roaming\TortoiseSVN" "G:\マイドライブ\100_programs\120_setting\TortoiseSVN\TortoiseSVN" /MIR /XD "System Volume Information"</v>
      </c>
      <c r="K47" s="1" t="str">
        <f t="shared" si="1"/>
        <v>rename "%USERPROFILE%\AppData\Roaming\TortoiseSVN" "TortoiseSVN_bak"</v>
      </c>
      <c r="L47" s="1" t="str">
        <f t="shared" si="0"/>
        <v>mklink /d "%USERPROFILE%\AppData\Roaming\TortoiseSVN" "G:\マイドライブ\100_programs\120_setting\TortoiseSVN\TortoiseSVN"</v>
      </c>
      <c r="M47" t="s">
        <v>29</v>
      </c>
    </row>
    <row r="48" spans="1:13">
      <c r="A48" s="1" t="s">
        <v>917</v>
      </c>
      <c r="B48" s="1" t="s">
        <v>489</v>
      </c>
      <c r="C48" s="2" t="s">
        <v>334</v>
      </c>
      <c r="D48" s="2" t="s">
        <v>335</v>
      </c>
      <c r="E48" s="2" t="s">
        <v>17</v>
      </c>
      <c r="F48" s="2" t="s">
        <v>0</v>
      </c>
      <c r="G48" s="1" t="s">
        <v>909</v>
      </c>
      <c r="H48" s="1" t="s">
        <v>1130</v>
      </c>
      <c r="I48" s="1" t="str">
        <f>IF($F48="○","mkdir """&amp;[1]!getdirpath($H48)&amp;"""","")</f>
        <v>mkdir "G:\マイドライブ\100_programs\120_setting\Serato"</v>
      </c>
      <c r="J48" s="1" t="str">
        <f>IF(
  $F48="○",
  IF(
    $E48="file",
    "copy """&amp;$G48&amp;""" """&amp;[1]!getdirpath($H48)&amp;"""",
    "robocopy """&amp;$G48&amp;""" """&amp;H48&amp;""" /MIR /XD ""System Volume Information"""
  ),
  ""
)</f>
        <v>robocopy "%USERPROFILE%\Music\_Serato_" "G:\マイドライブ\100_programs\120_setting\Serato\_Serato_" /MIR /XD "System Volume Information"</v>
      </c>
      <c r="K48" s="1" t="str">
        <f t="shared" si="1"/>
        <v>rename "%USERPROFILE%\Music\_Serato_" "_Serato__bak"</v>
      </c>
      <c r="L48" s="1" t="str">
        <f t="shared" si="0"/>
        <v>mklink /d "%USERPROFILE%\Music\_Serato_" "G:\マイドライブ\100_programs\120_setting\Serato\_Serato_"</v>
      </c>
      <c r="M48" t="s">
        <v>29</v>
      </c>
    </row>
    <row r="49" spans="1:13">
      <c r="A49" s="1" t="s">
        <v>917</v>
      </c>
      <c r="B49" s="1" t="s">
        <v>916</v>
      </c>
      <c r="C49" s="2" t="s">
        <v>334</v>
      </c>
      <c r="D49" s="2" t="s">
        <v>335</v>
      </c>
      <c r="E49" s="2" t="s">
        <v>17</v>
      </c>
      <c r="F49" s="2" t="s">
        <v>0</v>
      </c>
      <c r="G49" s="1" t="s">
        <v>912</v>
      </c>
      <c r="H49" s="1" t="s">
        <v>1131</v>
      </c>
      <c r="I49" s="1" t="str">
        <f>IF($F49="○","mkdir """&amp;[1]!getdirpath($H49)&amp;"""","")</f>
        <v>mkdir "G:\マイドライブ\100_programs\120_setting\Serato"</v>
      </c>
      <c r="J49" s="1" t="str">
        <f>IF(
  $F49="○",
  IF(
    $E49="file",
    "copy """&amp;$G49&amp;""" """&amp;[1]!getdirpath($H49)&amp;"""",
    "robocopy """&amp;$G49&amp;""" """&amp;H49&amp;""" /MIR /XD ""System Volume Information"""
  ),
  ""
)</f>
        <v>robocopy "%USERPROFILE%\Music\_Serato_Backup" "G:\マイドライブ\100_programs\120_setting\Serato\_Serato_Backup" /MIR /XD "System Volume Information"</v>
      </c>
      <c r="K49" s="1" t="str">
        <f t="shared" si="1"/>
        <v>rename "%USERPROFILE%\Music\_Serato_Backup" "_Serato_Backup_bak"</v>
      </c>
      <c r="L49" s="1" t="str">
        <f t="shared" ref="L49:L65" si="4">IF(
  F49="○",
  "mklink "&amp;IF(
    E49="folder",
    "/d ",
    ""
  )&amp;""""&amp;G49&amp;""" """&amp;H49&amp;"""",
  ""
)</f>
        <v>mklink /d "%USERPROFILE%\Music\_Serato_Backup" "G:\マイドライブ\100_programs\120_setting\Serato\_Serato_Backup"</v>
      </c>
      <c r="M49" t="s">
        <v>29</v>
      </c>
    </row>
    <row r="50" spans="1:13">
      <c r="A50" s="1" t="s">
        <v>917</v>
      </c>
      <c r="B50" s="1" t="s">
        <v>993</v>
      </c>
      <c r="C50" s="2" t="s">
        <v>0</v>
      </c>
      <c r="D50" s="2" t="s">
        <v>0</v>
      </c>
      <c r="E50" s="2" t="s">
        <v>17</v>
      </c>
      <c r="F50" s="2" t="s">
        <v>28</v>
      </c>
      <c r="G50" s="101" t="s">
        <v>992</v>
      </c>
      <c r="H50" s="101" t="s">
        <v>1138</v>
      </c>
      <c r="I50" s="101" t="str">
        <f>IF($F50="○","mkdir """&amp;[1]!getdirpath($H50)&amp;"""","")</f>
        <v/>
      </c>
      <c r="J50" s="101" t="str">
        <f>IF(
  $F50="○",
  IF(
    $E50="file",
    "copy """&amp;$G50&amp;""" """&amp;[1]!getdirpath($H50)&amp;"""",
    "robocopy """&amp;$G50&amp;""" """&amp;H50&amp;""" /MIR /XD ""System Volume Information"""
  ),
  ""
)</f>
        <v/>
      </c>
      <c r="K50" s="101" t="str">
        <f>IF(F50="○","rename """&amp;G50&amp;""" """&amp;RIGHT(G50,LEN(G50)-FIND("●",SUBSTITUTE(G50,"\","●",LEN(G50)-LEN(SUBSTITUTE(G50,"\","")))))&amp;"_bak""","")</f>
        <v/>
      </c>
      <c r="L50" s="101" t="str">
        <f>IF(
  F50="○",
  "mklink "&amp;IF(
    E50="folder",
    "/d ",
    ""
  )&amp;""""&amp;G50&amp;""" """&amp;H50&amp;"""",
  ""
)</f>
        <v/>
      </c>
      <c r="M50" t="s">
        <v>29</v>
      </c>
    </row>
    <row r="51" spans="1:13">
      <c r="A51" s="1" t="s">
        <v>917</v>
      </c>
      <c r="B51" s="1" t="s">
        <v>993</v>
      </c>
      <c r="C51" s="2" t="s">
        <v>0</v>
      </c>
      <c r="D51" s="2" t="s">
        <v>0</v>
      </c>
      <c r="E51" s="2" t="s">
        <v>16</v>
      </c>
      <c r="F51" s="2" t="s">
        <v>28</v>
      </c>
      <c r="G51" s="101" t="s">
        <v>1228</v>
      </c>
      <c r="H51" s="101" t="s">
        <v>1229</v>
      </c>
      <c r="I51" s="101" t="str">
        <f>IF($F51="○","mkdir """&amp;[1]!getdirpath($H51)&amp;"""","")</f>
        <v/>
      </c>
      <c r="J51" s="101" t="str">
        <f>IF(
  $F51="○",
  IF(
    $E51="file",
    "copy """&amp;$G51&amp;""" """&amp;[1]!getdirpath($H51)&amp;"""",
    "robocopy """&amp;$G51&amp;""" """&amp;H51&amp;""" /MIR /XD ""System Volume Information"""
  ),
  ""
)</f>
        <v/>
      </c>
      <c r="K51" s="101" t="str">
        <f>IF(F51="○","rename """&amp;G51&amp;""" """&amp;RIGHT(G51,LEN(G51)-FIND("●",SUBSTITUTE(G51,"\","●",LEN(G51)-LEN(SUBSTITUTE(G51,"\","")))))&amp;"_bak""","")</f>
        <v/>
      </c>
      <c r="L51" s="101" t="str">
        <f>IF(
  F51="○",
  "mklink "&amp;IF(
    E51="folder",
    "/d ",
    ""
  )&amp;""""&amp;G51&amp;""" """&amp;H51&amp;"""",
  ""
)</f>
        <v/>
      </c>
      <c r="M51" t="s">
        <v>29</v>
      </c>
    </row>
    <row r="52" spans="1:13">
      <c r="A52" s="1" t="s">
        <v>917</v>
      </c>
      <c r="B52" s="1" t="s">
        <v>994</v>
      </c>
      <c r="C52" s="2" t="s">
        <v>0</v>
      </c>
      <c r="D52" s="2" t="s">
        <v>0</v>
      </c>
      <c r="E52" s="2" t="s">
        <v>17</v>
      </c>
      <c r="F52" s="2" t="s">
        <v>0</v>
      </c>
      <c r="G52" s="1" t="s">
        <v>991</v>
      </c>
      <c r="H52" s="1" t="s">
        <v>1209</v>
      </c>
      <c r="I52" s="1" t="str">
        <f>IF($F52="○","mkdir """&amp;[1]!getdirpath($H52)&amp;"""","")</f>
        <v>mkdir "G:\マイドライブ\100_programs\120_setting\Anki2"</v>
      </c>
      <c r="J52" s="1" t="str">
        <f>IF(
  $F52="○",
  IF(
    $E52="file",
    "copy """&amp;$G52&amp;""" """&amp;[1]!getdirpath($H52)&amp;"""",
    "robocopy """&amp;$G52&amp;""" """&amp;H52&amp;""" /MIR /XD ""System Volume Information"""
  ),
  ""
)</f>
        <v>robocopy "%USERPROFILE%\AppData\Roaming\Anki2" "G:\マイドライブ\100_programs\120_setting\Anki2\Anki2" /MIR /XD "System Volume Information"</v>
      </c>
      <c r="K52" s="1" t="str">
        <f>IF(F52="○","rename """&amp;G52&amp;""" """&amp;RIGHT(G52,LEN(G52)-FIND("●",SUBSTITUTE(G52,"\","●",LEN(G52)-LEN(SUBSTITUTE(G52,"\","")))))&amp;"_bak""","")</f>
        <v>rename "%USERPROFILE%\AppData\Roaming\Anki2" "Anki2_bak"</v>
      </c>
      <c r="L52" s="1" t="str">
        <f>IF(
  F52="○",
  "mklink "&amp;IF(
    E52="folder",
    "/d ",
    ""
  )&amp;""""&amp;G52&amp;""" """&amp;H52&amp;"""",
  ""
)</f>
        <v>mklink /d "%USERPROFILE%\AppData\Roaming\Anki2" "G:\マイドライブ\100_programs\120_setting\Anki2\Anki2"</v>
      </c>
      <c r="M52" t="s">
        <v>29</v>
      </c>
    </row>
    <row r="53" spans="1:13">
      <c r="A53" s="1" t="s">
        <v>917</v>
      </c>
      <c r="B53" s="1" t="s">
        <v>1208</v>
      </c>
      <c r="C53" s="2" t="s">
        <v>0</v>
      </c>
      <c r="D53" s="2" t="s">
        <v>335</v>
      </c>
      <c r="E53" s="2" t="s">
        <v>16</v>
      </c>
      <c r="F53" s="2" t="s">
        <v>0</v>
      </c>
      <c r="G53" s="1" t="s">
        <v>1210</v>
      </c>
      <c r="H53" s="1" t="s">
        <v>1211</v>
      </c>
      <c r="I53" s="1" t="str">
        <f>IF($F53="○","mkdir """&amp;[1]!getdirpath($H53)&amp;"""","")</f>
        <v>mkdir "G:\マイドライブ\100_programs\120_setting\X-Finder"</v>
      </c>
      <c r="J53" s="1" t="str">
        <f>IF(
  $F53="○",
  IF(
    $E53="file",
    "copy """&amp;$G53&amp;""" """&amp;[1]!getdirpath($H53)&amp;"""",
    "robocopy """&amp;$G53&amp;""" """&amp;H53&amp;""" /MIR /XD ""System Volume Information"""
  ),
  ""
)</f>
        <v>copy "C:\prg_exe\X-Finder\XF.ini" "G:\マイドライブ\100_programs\120_setting\X-Finder"</v>
      </c>
      <c r="K53" s="1" t="str">
        <f t="shared" ref="K53" si="5">IF(F53="○","rename """&amp;G53&amp;""" """&amp;RIGHT(G53,LEN(G53)-FIND("●",SUBSTITUTE(G53,"\","●",LEN(G53)-LEN(SUBSTITUTE(G53,"\","")))))&amp;"_bak""","")</f>
        <v>rename "C:\prg_exe\X-Finder\XF.ini" "XF.ini_bak"</v>
      </c>
      <c r="L53" s="1" t="str">
        <f t="shared" ref="L53" si="6">IF(
  F53="○",
  "mklink "&amp;IF(
    E53="folder",
    "/d ",
    ""
  )&amp;""""&amp;G53&amp;""" """&amp;H53&amp;"""",
  ""
)</f>
        <v>mklink "C:\prg_exe\X-Finder\XF.ini" "G:\マイドライブ\100_programs\120_setting\X-Finder\XF.ini"</v>
      </c>
      <c r="M53" t="s">
        <v>29</v>
      </c>
    </row>
    <row r="54" spans="1:13">
      <c r="A54" s="1" t="s">
        <v>917</v>
      </c>
      <c r="B54" s="1" t="s">
        <v>951</v>
      </c>
      <c r="C54" s="2" t="s">
        <v>334</v>
      </c>
      <c r="D54" s="2" t="s">
        <v>335</v>
      </c>
      <c r="E54" s="2" t="s">
        <v>17</v>
      </c>
      <c r="F54" s="2" t="s">
        <v>0</v>
      </c>
      <c r="G54" s="1" t="s">
        <v>947</v>
      </c>
      <c r="H54" s="1" t="s">
        <v>1132</v>
      </c>
      <c r="I54" s="1" t="str">
        <f>IF($F54="○","mkdir """&amp;[1]!getdirpath($H54)&amp;"""","")</f>
        <v>mkdir "G:\マイドライブ\100_programs\120_setting\iTunes"</v>
      </c>
      <c r="J54" s="1" t="str">
        <f>IF(
  $F54="○",
  IF(
    $E54="file",
    "copy """&amp;$G54&amp;""" """&amp;[1]!getdirpath($H54)&amp;"""",
    "robocopy """&amp;$G54&amp;""" """&amp;H54&amp;""" /MIR /XD ""System Volume Information"""
  ),
  ""
)</f>
        <v>robocopy "%USERPROFILE%\Music\iTunes\Previous iTunes Libraries" "G:\マイドライブ\100_programs\120_setting\iTunes\Previous iTunes Libraries" /MIR /XD "System Volume Information"</v>
      </c>
      <c r="K54" s="1" t="str">
        <f t="shared" si="1"/>
        <v>rename "%USERPROFILE%\Music\iTunes\Previous iTunes Libraries" "Previous iTunes Libraries_bak"</v>
      </c>
      <c r="L54" s="1" t="str">
        <f t="shared" si="4"/>
        <v>mklink /d "%USERPROFILE%\Music\iTunes\Previous iTunes Libraries" "G:\マイドライブ\100_programs\120_setting\iTunes\Previous iTunes Libraries"</v>
      </c>
      <c r="M54" t="s">
        <v>29</v>
      </c>
    </row>
    <row r="55" spans="1:13">
      <c r="A55" s="1" t="s">
        <v>917</v>
      </c>
      <c r="B55" s="1" t="s">
        <v>952</v>
      </c>
      <c r="C55" s="2" t="s">
        <v>334</v>
      </c>
      <c r="D55" s="2" t="s">
        <v>335</v>
      </c>
      <c r="E55" s="2" t="s">
        <v>16</v>
      </c>
      <c r="F55" s="2" t="s">
        <v>0</v>
      </c>
      <c r="G55" s="1" t="s">
        <v>948</v>
      </c>
      <c r="H55" s="1" t="s">
        <v>1133</v>
      </c>
      <c r="I55" s="1" t="str">
        <f>IF($F55="○","mkdir """&amp;[1]!getdirpath($H55)&amp;"""","")</f>
        <v>mkdir "G:\マイドライブ\100_programs\120_setting\iTunes"</v>
      </c>
      <c r="J55" s="1" t="str">
        <f>IF(
  $F55="○",
  IF(
    $E55="file",
    "copy """&amp;$G55&amp;""" """&amp;[1]!getdirpath($H55)&amp;"""",
    "robocopy """&amp;$G55&amp;""" """&amp;H55&amp;""" /MIR /XD ""System Volume Information"""
  ),
  ""
)</f>
        <v>copy "%USERPROFILE%\Music\iTunes\iTunes Library Extras.itdb" "G:\マイドライブ\100_programs\120_setting\iTunes"</v>
      </c>
      <c r="K55" s="1" t="str">
        <f t="shared" si="1"/>
        <v>rename "%USERPROFILE%\Music\iTunes\iTunes Library Extras.itdb" "iTunes Library Extras.itdb_bak"</v>
      </c>
      <c r="L55" s="1" t="str">
        <f t="shared" si="4"/>
        <v>mklink "%USERPROFILE%\Music\iTunes\iTunes Library Extras.itdb" "G:\マイドライブ\100_programs\120_setting\iTunes\iTunes Library Extras.itdb"</v>
      </c>
      <c r="M55" t="s">
        <v>29</v>
      </c>
    </row>
    <row r="56" spans="1:13">
      <c r="A56" s="1" t="s">
        <v>917</v>
      </c>
      <c r="B56" s="1" t="s">
        <v>953</v>
      </c>
      <c r="C56" s="2" t="s">
        <v>334</v>
      </c>
      <c r="D56" s="2" t="s">
        <v>335</v>
      </c>
      <c r="E56" s="2" t="s">
        <v>16</v>
      </c>
      <c r="F56" s="2" t="s">
        <v>0</v>
      </c>
      <c r="G56" s="1" t="s">
        <v>949</v>
      </c>
      <c r="H56" s="1" t="s">
        <v>1134</v>
      </c>
      <c r="I56" s="1" t="str">
        <f>IF($F56="○","mkdir """&amp;[1]!getdirpath($H56)&amp;"""","")</f>
        <v>mkdir "G:\マイドライブ\100_programs\120_setting\iTunes"</v>
      </c>
      <c r="J56" s="1" t="str">
        <f>IF(
  $F56="○",
  IF(
    $E56="file",
    "copy """&amp;$G56&amp;""" """&amp;[1]!getdirpath($H56)&amp;"""",
    "robocopy """&amp;$G56&amp;""" """&amp;H56&amp;""" /MIR /XD ""System Volume Information"""
  ),
  ""
)</f>
        <v>copy "%USERPROFILE%\Music\iTunes\iTunes Library Genius.itdb" "G:\マイドライブ\100_programs\120_setting\iTunes"</v>
      </c>
      <c r="K56" s="1" t="str">
        <f t="shared" si="1"/>
        <v>rename "%USERPROFILE%\Music\iTunes\iTunes Library Genius.itdb" "iTunes Library Genius.itdb_bak"</v>
      </c>
      <c r="L56" s="1" t="str">
        <f t="shared" si="4"/>
        <v>mklink "%USERPROFILE%\Music\iTunes\iTunes Library Genius.itdb" "G:\マイドライブ\100_programs\120_setting\iTunes\iTunes Library Genius.itdb"</v>
      </c>
      <c r="M56" t="s">
        <v>29</v>
      </c>
    </row>
    <row r="57" spans="1:13">
      <c r="A57" s="1" t="s">
        <v>917</v>
      </c>
      <c r="B57" s="1" t="s">
        <v>954</v>
      </c>
      <c r="C57" s="2" t="s">
        <v>334</v>
      </c>
      <c r="D57" s="2" t="s">
        <v>335</v>
      </c>
      <c r="E57" s="2" t="s">
        <v>16</v>
      </c>
      <c r="F57" s="2" t="s">
        <v>0</v>
      </c>
      <c r="G57" s="1" t="s">
        <v>950</v>
      </c>
      <c r="H57" s="1" t="s">
        <v>1135</v>
      </c>
      <c r="I57" s="1" t="str">
        <f>IF($F57="○","mkdir """&amp;[1]!getdirpath($H57)&amp;"""","")</f>
        <v>mkdir "G:\マイドライブ\100_programs\120_setting\iTunes"</v>
      </c>
      <c r="J57" s="1" t="str">
        <f>IF(
  $F57="○",
  IF(
    $E57="file",
    "copy """&amp;$G57&amp;""" """&amp;[1]!getdirpath($H57)&amp;"""",
    "robocopy """&amp;$G57&amp;""" """&amp;H57&amp;""" /MIR /XD ""System Volume Information"""
  ),
  ""
)</f>
        <v>copy "%USERPROFILE%\Music\iTunes\iTunes Library.itl" "G:\マイドライブ\100_programs\120_setting\iTunes"</v>
      </c>
      <c r="K57" s="1" t="str">
        <f t="shared" si="1"/>
        <v>rename "%USERPROFILE%\Music\iTunes\iTunes Library.itl" "iTunes Library.itl_bak"</v>
      </c>
      <c r="L57" s="1" t="str">
        <f t="shared" si="4"/>
        <v>mklink "%USERPROFILE%\Music\iTunes\iTunes Library.itl" "G:\マイドライブ\100_programs\120_setting\iTunes\iTunes Library.itl"</v>
      </c>
      <c r="M57" t="s">
        <v>29</v>
      </c>
    </row>
    <row r="58" spans="1:13">
      <c r="A58" s="1" t="s">
        <v>917</v>
      </c>
      <c r="B58" s="1" t="s">
        <v>955</v>
      </c>
      <c r="C58" s="2" t="s">
        <v>334</v>
      </c>
      <c r="D58" s="2" t="s">
        <v>335</v>
      </c>
      <c r="E58" s="2" t="s">
        <v>16</v>
      </c>
      <c r="F58" s="2" t="s">
        <v>0</v>
      </c>
      <c r="G58" s="1" t="s">
        <v>956</v>
      </c>
      <c r="H58" s="1" t="s">
        <v>1136</v>
      </c>
      <c r="I58" s="1" t="str">
        <f>IF($F58="○","mkdir """&amp;[1]!getdirpath($H58)&amp;"""","")</f>
        <v>mkdir "G:\マイドライブ\100_programs\120_setting\iTunes"</v>
      </c>
      <c r="J58" s="1" t="str">
        <f>IF(
  $F58="○",
  IF(
    $E58="file",
    "copy """&amp;$G58&amp;""" """&amp;[1]!getdirpath($H58)&amp;"""",
    "robocopy """&amp;$G58&amp;""" """&amp;H58&amp;""" /MIR /XD ""System Volume Information"""
  ),
  ""
)</f>
        <v>copy "%USERPROFILE%\Music\iTunes\iTunes Music Library.xml" "G:\マイドライブ\100_programs\120_setting\iTunes"</v>
      </c>
      <c r="K58" s="1" t="str">
        <f t="shared" si="1"/>
        <v>rename "%USERPROFILE%\Music\iTunes\iTunes Music Library.xml" "iTunes Music Library.xml_bak"</v>
      </c>
      <c r="L58" s="1" t="str">
        <f t="shared" si="4"/>
        <v>mklink "%USERPROFILE%\Music\iTunes\iTunes Music Library.xml" "G:\マイドライブ\100_programs\120_setting\iTunes\iTunes Music Library.xml"</v>
      </c>
      <c r="M58" t="s">
        <v>29</v>
      </c>
    </row>
    <row r="59" spans="1:13">
      <c r="A59" s="1" t="s">
        <v>917</v>
      </c>
      <c r="B59" s="1" t="s">
        <v>958</v>
      </c>
      <c r="C59" s="2" t="s">
        <v>334</v>
      </c>
      <c r="D59" s="2" t="s">
        <v>335</v>
      </c>
      <c r="E59" s="2" t="s">
        <v>16</v>
      </c>
      <c r="F59" s="2" t="s">
        <v>0</v>
      </c>
      <c r="G59" s="1" t="s">
        <v>957</v>
      </c>
      <c r="H59" s="1" t="s">
        <v>1137</v>
      </c>
      <c r="I59" s="1" t="str">
        <f>IF($F59="○","mkdir """&amp;[1]!getdirpath($H59)&amp;"""","")</f>
        <v>mkdir "G:\マイドライブ\100_programs\120_setting\iTunes"</v>
      </c>
      <c r="J59" s="1" t="str">
        <f>IF(
  $F59="○",
  IF(
    $E59="file",
    "copy """&amp;$G59&amp;""" """&amp;[1]!getdirpath($H59)&amp;"""",
    "robocopy """&amp;$G59&amp;""" """&amp;H59&amp;""" /MIR /XD ""System Volume Information"""
  ),
  ""
)</f>
        <v>copy "%USERPROFILE%\Music\iTunes\sentinel" "G:\マイドライブ\100_programs\120_setting\iTunes"</v>
      </c>
      <c r="K59" s="1" t="str">
        <f t="shared" si="1"/>
        <v>rename "%USERPROFILE%\Music\iTunes\sentinel" "sentinel_bak"</v>
      </c>
      <c r="L59" s="1" t="str">
        <f t="shared" si="4"/>
        <v>mklink "%USERPROFILE%\Music\iTunes\sentinel" "G:\マイドライブ\100_programs\120_setting\iTunes\sentinel"</v>
      </c>
      <c r="M59" t="s">
        <v>29</v>
      </c>
    </row>
    <row r="60" spans="1:13">
      <c r="A60" s="1" t="s">
        <v>932</v>
      </c>
      <c r="B60" s="1" t="s">
        <v>959</v>
      </c>
      <c r="C60" s="2" t="s">
        <v>334</v>
      </c>
      <c r="D60" s="2" t="s">
        <v>335</v>
      </c>
      <c r="E60" s="2" t="s">
        <v>17</v>
      </c>
      <c r="F60" s="2" t="s">
        <v>0</v>
      </c>
      <c r="G60" s="1" t="s">
        <v>332</v>
      </c>
      <c r="H60" s="1" t="s">
        <v>333</v>
      </c>
      <c r="I60" s="1" t="str">
        <f>IF($F60="○","mkdir """&amp;[1]!getdirpath($H60)&amp;"""","")</f>
        <v>mkdir "X:\720_Evacuate_iTunes\MobileSync"</v>
      </c>
      <c r="J60" s="1" t="str">
        <f>IF(
  $F60="○",
  IF(
    $E60="file",
    "copy """&amp;$G60&amp;""" """&amp;[1]!getdirpath($H60)&amp;"""",
    "robocopy """&amp;$G60&amp;""" """&amp;H60&amp;""" /MIR /XD ""System Volume Information"""
  ),
  ""
)</f>
        <v>robocopy "%USERPROFILE%\AppData\Roaming\Apple Computer\MobileSync\Backup" "X:\720_Evacuate_iTunes\MobileSync\BackUp" /MIR /XD "System Volume Information"</v>
      </c>
      <c r="K60" s="1" t="str">
        <f t="shared" si="1"/>
        <v>rename "%USERPROFILE%\AppData\Roaming\Apple Computer\MobileSync\Backup" "Backup_bak"</v>
      </c>
      <c r="L60" s="1" t="str">
        <f t="shared" si="4"/>
        <v>mklink /d "%USERPROFILE%\AppData\Roaming\Apple Computer\MobileSync\Backup" "X:\720_Evacuate_iTunes\MobileSync\BackUp"</v>
      </c>
      <c r="M60" t="s">
        <v>29</v>
      </c>
    </row>
    <row r="61" spans="1:13">
      <c r="A61" s="1" t="s">
        <v>932</v>
      </c>
      <c r="B61" s="1" t="s">
        <v>961</v>
      </c>
      <c r="C61" s="2" t="s">
        <v>334</v>
      </c>
      <c r="D61" s="2" t="s">
        <v>335</v>
      </c>
      <c r="E61" s="2" t="s">
        <v>17</v>
      </c>
      <c r="F61" s="2" t="s">
        <v>0</v>
      </c>
      <c r="G61" s="1" t="s">
        <v>336</v>
      </c>
      <c r="H61" s="1" t="s">
        <v>338</v>
      </c>
      <c r="I61" s="1" t="str">
        <f>IF($F61="○","mkdir """&amp;[1]!getdirpath($H61)&amp;"""","")</f>
        <v>mkdir "X:\720_Evacuate_iTunes"</v>
      </c>
      <c r="J61" s="1" t="str">
        <f>IF(
  $F61="○",
  IF(
    $E61="file",
    "copy """&amp;$G61&amp;""" """&amp;[1]!getdirpath($H61)&amp;"""",
    "robocopy """&amp;$G61&amp;""" """&amp;H61&amp;""" /MIR /XD ""System Volume Information"""
  ),
  ""
)</f>
        <v>robocopy "%USERPROFILE%\Music\iTunes\Album Artwork" "X:\720_Evacuate_iTunes\iTunes Media" /MIR /XD "System Volume Information"</v>
      </c>
      <c r="K61" s="1" t="str">
        <f t="shared" si="1"/>
        <v>rename "%USERPROFILE%\Music\iTunes\Album Artwork" "Album Artwork_bak"</v>
      </c>
      <c r="L61" s="1" t="str">
        <f t="shared" si="4"/>
        <v>mklink /d "%USERPROFILE%\Music\iTunes\Album Artwork" "X:\720_Evacuate_iTunes\iTunes Media"</v>
      </c>
      <c r="M61" t="s">
        <v>29</v>
      </c>
    </row>
    <row r="62" spans="1:13">
      <c r="A62" s="1" t="s">
        <v>932</v>
      </c>
      <c r="B62" s="1" t="s">
        <v>960</v>
      </c>
      <c r="C62" s="2" t="s">
        <v>334</v>
      </c>
      <c r="D62" s="2" t="s">
        <v>335</v>
      </c>
      <c r="E62" s="2" t="s">
        <v>17</v>
      </c>
      <c r="F62" s="2" t="s">
        <v>0</v>
      </c>
      <c r="G62" s="1" t="s">
        <v>337</v>
      </c>
      <c r="H62" s="1" t="s">
        <v>339</v>
      </c>
      <c r="I62" s="1" t="str">
        <f>IF($F62="○","mkdir """&amp;[1]!getdirpath($H62)&amp;"""","")</f>
        <v>mkdir "X:\720_Evacuate_iTunes"</v>
      </c>
      <c r="J62" s="1" t="str">
        <f>IF(
  $F62="○",
  IF(
    $E62="file",
    "copy """&amp;$G62&amp;""" """&amp;[1]!getdirpath($H62)&amp;"""",
    "robocopy """&amp;$G62&amp;""" """&amp;H62&amp;""" /MIR /XD ""System Volume Information"""
  ),
  ""
)</f>
        <v>robocopy "%USERPROFILE%\Music\iTunes\iTunes Media" "X:\720_Evacuate_iTunes\MobileSync" /MIR /XD "System Volume Information"</v>
      </c>
      <c r="K62" s="1" t="str">
        <f t="shared" si="1"/>
        <v>rename "%USERPROFILE%\Music\iTunes\iTunes Media" "iTunes Media_bak"</v>
      </c>
      <c r="L62" s="1" t="str">
        <f t="shared" si="4"/>
        <v>mklink /d "%USERPROFILE%\Music\iTunes\iTunes Media" "X:\720_Evacuate_iTunes\MobileSync"</v>
      </c>
      <c r="M62" t="s">
        <v>29</v>
      </c>
    </row>
    <row r="63" spans="1:13">
      <c r="A63" s="1"/>
      <c r="B63" s="1"/>
      <c r="C63" s="2"/>
      <c r="D63" s="2"/>
      <c r="E63" s="2"/>
      <c r="F63" s="2"/>
      <c r="G63" s="1"/>
      <c r="H63" s="1"/>
      <c r="I63" s="1" t="str">
        <f>IF($F63="○","mkdir """&amp;[1]!getdirpath($H63)&amp;"""","")</f>
        <v/>
      </c>
      <c r="J63" s="1" t="str">
        <f>IF(
  $F63="○",
  IF(
    $E63="file",
    "copy """&amp;$G63&amp;""" """&amp;[1]!getdirpath($H63)&amp;"""",
    "robocopy """&amp;$G63&amp;""" """&amp;H63&amp;""" /MIR /XD ""System Volume Information"""
  ),
  ""
)</f>
        <v/>
      </c>
      <c r="K63" s="1" t="str">
        <f t="shared" ref="K63" si="7">IF(F63="○","rename """&amp;G63&amp;""" """&amp;RIGHT(G63,LEN(G63)-FIND("●",SUBSTITUTE(G63,"\","●",LEN(G63)-LEN(SUBSTITUTE(G63,"\","")))))&amp;"_bak""","")</f>
        <v/>
      </c>
      <c r="L63" s="1" t="str">
        <f t="shared" ref="L63" si="8">IF(
  F63="○",
  "mklink "&amp;IF(
    E63="folder",
    "/d ",
    ""
  )&amp;""""&amp;G63&amp;""" """&amp;H63&amp;"""",
  ""
)</f>
        <v/>
      </c>
      <c r="M63" t="s">
        <v>29</v>
      </c>
    </row>
    <row r="64" spans="1:13">
      <c r="A64" s="1"/>
      <c r="B64" s="1"/>
      <c r="C64" s="2"/>
      <c r="D64" s="2"/>
      <c r="E64" s="2"/>
      <c r="F64" s="2"/>
      <c r="G64" s="1"/>
      <c r="H64" s="1"/>
      <c r="I64" s="1" t="str">
        <f>IF($F64="○","mkdir """&amp;[1]!getdirpath($H64)&amp;"""","")</f>
        <v/>
      </c>
      <c r="J64" s="1" t="str">
        <f>IF(
  $F64="○",
  IF(
    $E64="file",
    "copy """&amp;$G64&amp;""" """&amp;[1]!getdirpath($H64)&amp;"""",
    "robocopy """&amp;$G64&amp;""" """&amp;H64&amp;""" /MIR /XD ""System Volume Information"""
  ),
  ""
)</f>
        <v/>
      </c>
      <c r="K64" s="1" t="str">
        <f t="shared" si="1"/>
        <v/>
      </c>
      <c r="L64" s="1" t="str">
        <f t="shared" si="4"/>
        <v/>
      </c>
      <c r="M64" t="s">
        <v>29</v>
      </c>
    </row>
    <row r="65" spans="1:13">
      <c r="A65" s="1"/>
      <c r="B65" s="1"/>
      <c r="C65" s="2"/>
      <c r="D65" s="2"/>
      <c r="E65" s="2"/>
      <c r="F65" s="2"/>
      <c r="G65" s="1"/>
      <c r="H65" s="1"/>
      <c r="I65" s="1" t="str">
        <f>IF($F65="○","mkdir """&amp;[1]!getdirpath($H65)&amp;"""","")</f>
        <v/>
      </c>
      <c r="J65" s="1" t="str">
        <f>IF(
  $F65="○",
  IF(
    $E65="file",
    "copy """&amp;$G65&amp;""" """&amp;[1]!getdirpath($H65)&amp;"""",
    "robocopy """&amp;$G65&amp;""" """&amp;H65&amp;""" /MIR /XD ""System Volume Information"""
  ),
  ""
)</f>
        <v/>
      </c>
      <c r="K65" s="1" t="str">
        <f t="shared" si="1"/>
        <v/>
      </c>
      <c r="L65" s="1" t="str">
        <f t="shared" si="4"/>
        <v/>
      </c>
      <c r="M65" t="s">
        <v>29</v>
      </c>
    </row>
    <row r="67" spans="1:13">
      <c r="A67" t="s">
        <v>971</v>
      </c>
    </row>
    <row r="68" spans="1:13">
      <c r="A68" s="99" t="s">
        <v>970</v>
      </c>
    </row>
    <row r="69" spans="1:13">
      <c r="A69" t="s">
        <v>935</v>
      </c>
    </row>
    <row r="70" spans="1:13">
      <c r="A70" s="99" t="s">
        <v>934</v>
      </c>
    </row>
    <row r="71" spans="1:13">
      <c r="A71" t="s">
        <v>936</v>
      </c>
    </row>
    <row r="72" spans="1:13">
      <c r="A72" t="s">
        <v>937</v>
      </c>
    </row>
    <row r="73" spans="1:13">
      <c r="A73" t="s">
        <v>963</v>
      </c>
    </row>
    <row r="74" spans="1:13">
      <c r="A74" t="s">
        <v>962</v>
      </c>
    </row>
    <row r="75" spans="1:13">
      <c r="A75" t="s">
        <v>964</v>
      </c>
    </row>
    <row r="76" spans="1:13">
      <c r="A76" t="s">
        <v>969</v>
      </c>
    </row>
    <row r="77" spans="1:13">
      <c r="A77" t="s">
        <v>989</v>
      </c>
    </row>
    <row r="78" spans="1:13">
      <c r="A78" s="99" t="s">
        <v>966</v>
      </c>
    </row>
    <row r="79" spans="1:13">
      <c r="A79" s="99" t="s">
        <v>946</v>
      </c>
    </row>
    <row r="80" spans="1:13">
      <c r="A80" t="s">
        <v>990</v>
      </c>
    </row>
    <row r="81" spans="1:1">
      <c r="A81" t="s">
        <v>999</v>
      </c>
    </row>
    <row r="82" spans="1:1">
      <c r="A82" t="s">
        <v>1001</v>
      </c>
    </row>
    <row r="83" spans="1:1">
      <c r="A83" t="s">
        <v>1151</v>
      </c>
    </row>
    <row r="84" spans="1:1">
      <c r="A84" t="s">
        <v>1186</v>
      </c>
    </row>
  </sheetData>
  <autoFilter ref="A11:L65" xr:uid="{7E542800-9A9D-462F-B766-66624AB39BBF}"/>
  <phoneticPr fontId="7"/>
  <dataValidations count="2">
    <dataValidation type="list" allowBlank="1" showInputMessage="1" showErrorMessage="1" sqref="E12:E65" xr:uid="{60CC322B-9EB3-4D89-B01B-A544B01530D7}">
      <formula1>"file,folder"</formula1>
    </dataValidation>
    <dataValidation type="list" allowBlank="1" showInputMessage="1" showErrorMessage="1" sqref="F12:F65 C12:D65" xr:uid="{FD9D3AEC-D981-41D7-9FB4-5F0777D8F24E}">
      <formula1>"○,×"</formula1>
    </dataValidation>
  </dataValidations>
  <pageMargins left="0.7" right="0.7" top="0.75" bottom="0.75" header="0.3" footer="0.3"/>
  <pageSetup paperSize="9" scale="37" orientation="portrait" r:id="rId1"/>
  <colBreaks count="1" manualBreakCount="1">
    <brk id="8" min="9" max="64" man="1"/>
  </col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3CF6F-D58E-4DAB-8433-A42572470D82}">
  <sheetPr codeName="Sheet3">
    <tabColor theme="8" tint="0.79998168889431442"/>
    <outlinePr summaryBelow="0" summaryRight="0"/>
  </sheetPr>
  <dimension ref="A2:I95"/>
  <sheetViews>
    <sheetView showGridLines="0" view="pageBreakPreview" zoomScaleNormal="100" zoomScaleSheetLayoutView="100" workbookViewId="0">
      <pane xSplit="2" ySplit="8" topLeftCell="C9" activePane="bottomRight" state="frozen"/>
      <selection pane="topRight" activeCell="C1" sqref="C1"/>
      <selection pane="bottomLeft" activeCell="A9" sqref="A9"/>
      <selection pane="bottomRight" activeCell="D82" sqref="D82"/>
    </sheetView>
  </sheetViews>
  <sheetFormatPr defaultColWidth="0" defaultRowHeight="11.25"/>
  <cols>
    <col min="1" max="1" width="38.5" bestFit="1" customWidth="1"/>
    <col min="2" max="2" width="30.5" bestFit="1" customWidth="1"/>
    <col min="3" max="5" width="95.33203125" customWidth="1"/>
    <col min="6" max="7" width="8.83203125" customWidth="1"/>
    <col min="8" max="8" width="71.83203125" bestFit="1" customWidth="1"/>
    <col min="9" max="9" width="3.83203125" customWidth="1"/>
    <col min="10" max="16384" width="3.83203125" hidden="1"/>
  </cols>
  <sheetData>
    <row r="2" spans="1:9">
      <c r="A2" t="s">
        <v>1177</v>
      </c>
    </row>
    <row r="3" spans="1:9">
      <c r="A3" s="99" t="s">
        <v>1179</v>
      </c>
    </row>
    <row r="4" spans="1:9">
      <c r="A4" s="99" t="s">
        <v>1178</v>
      </c>
    </row>
    <row r="6" spans="1:9">
      <c r="F6" s="5" t="s">
        <v>174</v>
      </c>
      <c r="G6" s="5"/>
      <c r="I6" t="s">
        <v>1180</v>
      </c>
    </row>
    <row r="7" spans="1:9">
      <c r="A7" s="3" t="s">
        <v>32</v>
      </c>
      <c r="B7" s="3" t="s">
        <v>1153</v>
      </c>
      <c r="C7" s="3" t="s">
        <v>193</v>
      </c>
      <c r="D7" s="3" t="s">
        <v>194</v>
      </c>
      <c r="E7" s="3" t="s">
        <v>1276</v>
      </c>
      <c r="F7" s="3" t="s">
        <v>172</v>
      </c>
      <c r="G7" s="3" t="s">
        <v>173</v>
      </c>
      <c r="H7" s="3" t="s">
        <v>200</v>
      </c>
      <c r="I7" t="s">
        <v>1180</v>
      </c>
    </row>
    <row r="8" spans="1:9" ht="3" customHeight="1">
      <c r="A8" s="16"/>
      <c r="B8" s="16"/>
      <c r="C8" s="16"/>
      <c r="D8" s="16"/>
      <c r="E8" s="16"/>
      <c r="F8" s="16"/>
      <c r="G8" s="16"/>
      <c r="H8" s="16"/>
      <c r="I8" t="s">
        <v>1180</v>
      </c>
    </row>
    <row r="9" spans="1:9" ht="22.5">
      <c r="A9" s="143" t="s">
        <v>1277</v>
      </c>
      <c r="B9" s="33"/>
      <c r="C9" s="148" t="s">
        <v>1282</v>
      </c>
      <c r="D9" s="148" t="s">
        <v>1282</v>
      </c>
      <c r="E9" s="148" t="s">
        <v>1278</v>
      </c>
      <c r="F9" s="103" t="s">
        <v>156</v>
      </c>
      <c r="G9" s="103" t="s">
        <v>156</v>
      </c>
      <c r="H9" s="33" t="s">
        <v>1279</v>
      </c>
      <c r="I9" t="s">
        <v>29</v>
      </c>
    </row>
    <row r="10" spans="1:9">
      <c r="A10" s="140" t="s">
        <v>315</v>
      </c>
      <c r="B10" s="33"/>
      <c r="C10" s="148" t="s">
        <v>321</v>
      </c>
      <c r="D10" s="148" t="s">
        <v>321</v>
      </c>
      <c r="E10" s="148" t="s">
        <v>1282</v>
      </c>
      <c r="F10" s="103" t="s">
        <v>156</v>
      </c>
      <c r="G10" s="103" t="s">
        <v>156</v>
      </c>
      <c r="H10" s="33"/>
      <c r="I10" t="s">
        <v>1180</v>
      </c>
    </row>
    <row r="11" spans="1:9">
      <c r="A11" s="147" t="s">
        <v>330</v>
      </c>
      <c r="B11" s="44"/>
      <c r="C11" s="42" t="s">
        <v>1310</v>
      </c>
      <c r="D11" s="42" t="s">
        <v>1310</v>
      </c>
      <c r="E11" s="42" t="s">
        <v>1280</v>
      </c>
      <c r="F11" s="38" t="s">
        <v>156</v>
      </c>
      <c r="G11" s="38" t="s">
        <v>156</v>
      </c>
      <c r="H11" s="37"/>
      <c r="I11" t="s">
        <v>29</v>
      </c>
    </row>
    <row r="12" spans="1:9">
      <c r="A12" s="147" t="s">
        <v>330</v>
      </c>
      <c r="B12" s="44"/>
      <c r="C12" s="42" t="s">
        <v>1311</v>
      </c>
      <c r="D12" s="42" t="s">
        <v>1311</v>
      </c>
      <c r="E12" s="153"/>
      <c r="F12" s="38" t="s">
        <v>156</v>
      </c>
      <c r="G12" s="38" t="s">
        <v>156</v>
      </c>
      <c r="H12" s="37"/>
      <c r="I12" t="s">
        <v>29</v>
      </c>
    </row>
    <row r="13" spans="1:9">
      <c r="A13" s="147" t="s">
        <v>330</v>
      </c>
      <c r="B13" s="44"/>
      <c r="C13" s="42" t="s">
        <v>1312</v>
      </c>
      <c r="D13" s="42" t="s">
        <v>1312</v>
      </c>
      <c r="E13" s="153"/>
      <c r="F13" s="38" t="s">
        <v>156</v>
      </c>
      <c r="G13" s="38" t="s">
        <v>156</v>
      </c>
      <c r="H13" s="37"/>
      <c r="I13" t="s">
        <v>29</v>
      </c>
    </row>
    <row r="14" spans="1:9">
      <c r="A14" s="147" t="s">
        <v>330</v>
      </c>
      <c r="B14" s="44"/>
      <c r="C14" s="42" t="s">
        <v>1313</v>
      </c>
      <c r="D14" s="42" t="s">
        <v>1313</v>
      </c>
      <c r="E14" s="153"/>
      <c r="F14" s="38" t="s">
        <v>156</v>
      </c>
      <c r="G14" s="38" t="s">
        <v>156</v>
      </c>
      <c r="H14" s="37"/>
      <c r="I14" t="s">
        <v>29</v>
      </c>
    </row>
    <row r="15" spans="1:9">
      <c r="A15" s="147" t="s">
        <v>330</v>
      </c>
      <c r="B15" s="44"/>
      <c r="C15" s="42" t="s">
        <v>1314</v>
      </c>
      <c r="D15" s="42" t="s">
        <v>1314</v>
      </c>
      <c r="E15" s="153"/>
      <c r="F15" s="38" t="s">
        <v>156</v>
      </c>
      <c r="G15" s="38" t="s">
        <v>156</v>
      </c>
      <c r="H15" s="37"/>
      <c r="I15" t="s">
        <v>29</v>
      </c>
    </row>
    <row r="16" spans="1:9">
      <c r="A16" s="147" t="s">
        <v>330</v>
      </c>
      <c r="B16" s="44"/>
      <c r="C16" s="42" t="s">
        <v>1315</v>
      </c>
      <c r="D16" s="42" t="s">
        <v>1315</v>
      </c>
      <c r="E16" s="153"/>
      <c r="F16" s="38" t="s">
        <v>156</v>
      </c>
      <c r="G16" s="38" t="s">
        <v>156</v>
      </c>
      <c r="H16" s="37"/>
      <c r="I16" t="s">
        <v>29</v>
      </c>
    </row>
    <row r="17" spans="1:9">
      <c r="A17" s="147" t="s">
        <v>330</v>
      </c>
      <c r="B17" s="44"/>
      <c r="C17" s="42" t="s">
        <v>1316</v>
      </c>
      <c r="D17" s="42" t="s">
        <v>1316</v>
      </c>
      <c r="E17" s="42" t="s">
        <v>1292</v>
      </c>
      <c r="F17" s="38" t="s">
        <v>156</v>
      </c>
      <c r="G17" s="38" t="s">
        <v>156</v>
      </c>
      <c r="H17" s="37"/>
      <c r="I17" t="s">
        <v>1180</v>
      </c>
    </row>
    <row r="18" spans="1:9">
      <c r="A18" s="147" t="s">
        <v>330</v>
      </c>
      <c r="B18" s="44"/>
      <c r="C18" s="42" t="s">
        <v>1317</v>
      </c>
      <c r="D18" s="42" t="s">
        <v>1317</v>
      </c>
      <c r="E18" s="42" t="s">
        <v>1293</v>
      </c>
      <c r="F18" s="38" t="s">
        <v>156</v>
      </c>
      <c r="G18" s="38" t="s">
        <v>156</v>
      </c>
      <c r="H18" s="37"/>
      <c r="I18" t="s">
        <v>29</v>
      </c>
    </row>
    <row r="19" spans="1:9">
      <c r="A19" s="147" t="s">
        <v>330</v>
      </c>
      <c r="B19" s="44"/>
      <c r="C19" s="42" t="s">
        <v>1318</v>
      </c>
      <c r="D19" s="42" t="s">
        <v>1318</v>
      </c>
      <c r="E19" s="154" t="s">
        <v>1281</v>
      </c>
      <c r="F19" s="38" t="s">
        <v>156</v>
      </c>
      <c r="G19" s="38" t="s">
        <v>156</v>
      </c>
      <c r="H19" s="37"/>
      <c r="I19" t="s">
        <v>29</v>
      </c>
    </row>
    <row r="20" spans="1:9">
      <c r="A20" s="141" t="s">
        <v>330</v>
      </c>
      <c r="B20" s="45"/>
      <c r="C20" s="43" t="s">
        <v>1319</v>
      </c>
      <c r="D20" s="43" t="s">
        <v>1319</v>
      </c>
      <c r="E20" s="43" t="s">
        <v>1282</v>
      </c>
      <c r="F20" s="40" t="s">
        <v>156</v>
      </c>
      <c r="G20" s="40" t="s">
        <v>156</v>
      </c>
      <c r="H20" s="39"/>
      <c r="I20" t="s">
        <v>29</v>
      </c>
    </row>
    <row r="21" spans="1:9">
      <c r="A21" s="33" t="s">
        <v>310</v>
      </c>
      <c r="B21" s="33" t="s">
        <v>1224</v>
      </c>
      <c r="C21" s="35" t="s">
        <v>192</v>
      </c>
      <c r="D21" s="35" t="s">
        <v>309</v>
      </c>
      <c r="E21" s="35" t="s">
        <v>1282</v>
      </c>
      <c r="F21" s="36" t="s">
        <v>156</v>
      </c>
      <c r="G21" s="36" t="s">
        <v>156</v>
      </c>
      <c r="H21" s="35"/>
      <c r="I21" t="s">
        <v>1180</v>
      </c>
    </row>
    <row r="22" spans="1:9">
      <c r="A22" s="44" t="s">
        <v>310</v>
      </c>
      <c r="B22" s="44"/>
      <c r="C22" s="37" t="s">
        <v>195</v>
      </c>
      <c r="D22" s="37" t="s">
        <v>309</v>
      </c>
      <c r="E22" s="37" t="s">
        <v>1282</v>
      </c>
      <c r="F22" s="38" t="s">
        <v>156</v>
      </c>
      <c r="G22" s="38" t="s">
        <v>156</v>
      </c>
      <c r="H22" s="37"/>
      <c r="I22" t="s">
        <v>1180</v>
      </c>
    </row>
    <row r="23" spans="1:9">
      <c r="A23" s="44" t="s">
        <v>310</v>
      </c>
      <c r="B23" s="44"/>
      <c r="C23" s="37" t="s">
        <v>196</v>
      </c>
      <c r="D23" s="37" t="s">
        <v>309</v>
      </c>
      <c r="E23" s="37" t="s">
        <v>1282</v>
      </c>
      <c r="F23" s="38" t="s">
        <v>156</v>
      </c>
      <c r="G23" s="38" t="s">
        <v>156</v>
      </c>
      <c r="H23" s="37"/>
      <c r="I23" t="s">
        <v>1180</v>
      </c>
    </row>
    <row r="24" spans="1:9">
      <c r="A24" s="44" t="s">
        <v>310</v>
      </c>
      <c r="B24" s="44"/>
      <c r="C24" s="37" t="s">
        <v>197</v>
      </c>
      <c r="D24" s="37" t="s">
        <v>309</v>
      </c>
      <c r="E24" s="37" t="s">
        <v>1282</v>
      </c>
      <c r="F24" s="38" t="s">
        <v>156</v>
      </c>
      <c r="G24" s="38" t="s">
        <v>156</v>
      </c>
      <c r="H24" s="37"/>
      <c r="I24" t="s">
        <v>1180</v>
      </c>
    </row>
    <row r="25" spans="1:9">
      <c r="A25" s="44" t="s">
        <v>310</v>
      </c>
      <c r="B25" s="44"/>
      <c r="C25" s="37" t="s">
        <v>198</v>
      </c>
      <c r="D25" s="37" t="s">
        <v>309</v>
      </c>
      <c r="E25" s="37" t="s">
        <v>1282</v>
      </c>
      <c r="F25" s="38" t="s">
        <v>156</v>
      </c>
      <c r="G25" s="38" t="s">
        <v>156</v>
      </c>
      <c r="H25" s="37"/>
      <c r="I25" t="s">
        <v>1180</v>
      </c>
    </row>
    <row r="26" spans="1:9">
      <c r="A26" s="44" t="s">
        <v>310</v>
      </c>
      <c r="B26" s="44"/>
      <c r="C26" s="37" t="s">
        <v>199</v>
      </c>
      <c r="D26" s="37" t="s">
        <v>309</v>
      </c>
      <c r="E26" s="37" t="s">
        <v>1282</v>
      </c>
      <c r="F26" s="38" t="s">
        <v>156</v>
      </c>
      <c r="G26" s="38" t="s">
        <v>156</v>
      </c>
      <c r="H26" s="37"/>
      <c r="I26" t="s">
        <v>1180</v>
      </c>
    </row>
    <row r="27" spans="1:9">
      <c r="A27" s="44" t="s">
        <v>310</v>
      </c>
      <c r="B27" s="44"/>
      <c r="C27" s="49" t="s">
        <v>1216</v>
      </c>
      <c r="D27" s="49" t="s">
        <v>40</v>
      </c>
      <c r="E27" s="49" t="s">
        <v>1282</v>
      </c>
      <c r="F27" s="50" t="s">
        <v>156</v>
      </c>
      <c r="G27" s="50" t="s">
        <v>156</v>
      </c>
      <c r="H27" s="49"/>
      <c r="I27" t="s">
        <v>29</v>
      </c>
    </row>
    <row r="28" spans="1:9">
      <c r="A28" s="44" t="s">
        <v>310</v>
      </c>
      <c r="B28" s="49" t="s">
        <v>1225</v>
      </c>
      <c r="C28" s="37" t="s">
        <v>1218</v>
      </c>
      <c r="D28" s="37" t="s">
        <v>309</v>
      </c>
      <c r="E28" s="37" t="s">
        <v>1285</v>
      </c>
      <c r="F28" s="38" t="s">
        <v>156</v>
      </c>
      <c r="G28" s="38" t="s">
        <v>156</v>
      </c>
      <c r="H28" s="37"/>
      <c r="I28" t="s">
        <v>1180</v>
      </c>
    </row>
    <row r="29" spans="1:9">
      <c r="A29" s="44" t="s">
        <v>310</v>
      </c>
      <c r="B29" s="44"/>
      <c r="C29" s="37" t="s">
        <v>1219</v>
      </c>
      <c r="D29" s="37" t="s">
        <v>309</v>
      </c>
      <c r="E29" s="37" t="s">
        <v>1286</v>
      </c>
      <c r="F29" s="38" t="s">
        <v>156</v>
      </c>
      <c r="G29" s="38" t="s">
        <v>156</v>
      </c>
      <c r="H29" s="37"/>
      <c r="I29" t="s">
        <v>1180</v>
      </c>
    </row>
    <row r="30" spans="1:9">
      <c r="A30" s="44" t="s">
        <v>310</v>
      </c>
      <c r="B30" s="44"/>
      <c r="C30" s="37" t="s">
        <v>1220</v>
      </c>
      <c r="D30" s="37" t="s">
        <v>309</v>
      </c>
      <c r="E30" s="37" t="s">
        <v>1287</v>
      </c>
      <c r="F30" s="38" t="s">
        <v>156</v>
      </c>
      <c r="G30" s="38" t="s">
        <v>156</v>
      </c>
      <c r="H30" s="37"/>
      <c r="I30" t="s">
        <v>1180</v>
      </c>
    </row>
    <row r="31" spans="1:9">
      <c r="A31" s="44" t="s">
        <v>310</v>
      </c>
      <c r="B31" s="44"/>
      <c r="C31" s="37" t="s">
        <v>1221</v>
      </c>
      <c r="D31" s="37" t="s">
        <v>309</v>
      </c>
      <c r="E31" s="37" t="s">
        <v>1288</v>
      </c>
      <c r="F31" s="38" t="s">
        <v>156</v>
      </c>
      <c r="G31" s="38" t="s">
        <v>156</v>
      </c>
      <c r="H31" s="37"/>
      <c r="I31" t="s">
        <v>1180</v>
      </c>
    </row>
    <row r="32" spans="1:9">
      <c r="A32" s="44" t="s">
        <v>310</v>
      </c>
      <c r="B32" s="44"/>
      <c r="C32" s="37" t="s">
        <v>1222</v>
      </c>
      <c r="D32" s="37" t="s">
        <v>309</v>
      </c>
      <c r="E32" s="37" t="s">
        <v>1289</v>
      </c>
      <c r="F32" s="38" t="s">
        <v>156</v>
      </c>
      <c r="G32" s="38" t="s">
        <v>156</v>
      </c>
      <c r="H32" s="37"/>
      <c r="I32" t="s">
        <v>1180</v>
      </c>
    </row>
    <row r="33" spans="1:9">
      <c r="A33" s="44" t="s">
        <v>310</v>
      </c>
      <c r="B33" s="44"/>
      <c r="C33" s="37" t="s">
        <v>1223</v>
      </c>
      <c r="D33" s="37" t="s">
        <v>40</v>
      </c>
      <c r="E33" s="37" t="s">
        <v>1290</v>
      </c>
      <c r="F33" s="38" t="s">
        <v>156</v>
      </c>
      <c r="G33" s="38" t="s">
        <v>156</v>
      </c>
      <c r="H33" s="37"/>
      <c r="I33" t="s">
        <v>1180</v>
      </c>
    </row>
    <row r="34" spans="1:9">
      <c r="A34" s="45" t="s">
        <v>310</v>
      </c>
      <c r="B34" s="45"/>
      <c r="C34" s="39" t="s">
        <v>1217</v>
      </c>
      <c r="D34" s="39" t="s">
        <v>40</v>
      </c>
      <c r="E34" s="39" t="s">
        <v>1291</v>
      </c>
      <c r="F34" s="40" t="s">
        <v>156</v>
      </c>
      <c r="G34" s="40" t="s">
        <v>156</v>
      </c>
      <c r="H34" s="39"/>
      <c r="I34" t="s">
        <v>29</v>
      </c>
    </row>
    <row r="35" spans="1:9">
      <c r="A35" s="26" t="s">
        <v>311</v>
      </c>
      <c r="B35" s="26"/>
      <c r="C35" s="26" t="s">
        <v>1187</v>
      </c>
      <c r="D35" s="26" t="s">
        <v>544</v>
      </c>
      <c r="E35" s="26" t="s">
        <v>1282</v>
      </c>
      <c r="F35" s="15" t="s">
        <v>156</v>
      </c>
      <c r="G35" s="15" t="s">
        <v>156</v>
      </c>
      <c r="H35" s="139" t="s">
        <v>1189</v>
      </c>
      <c r="I35" t="s">
        <v>1180</v>
      </c>
    </row>
    <row r="36" spans="1:9">
      <c r="A36" s="33" t="s">
        <v>543</v>
      </c>
      <c r="B36" s="33" t="s">
        <v>1283</v>
      </c>
      <c r="C36" s="35" t="s">
        <v>547</v>
      </c>
      <c r="D36" s="35" t="s">
        <v>544</v>
      </c>
      <c r="E36" s="35" t="s">
        <v>1282</v>
      </c>
      <c r="F36" s="36" t="s">
        <v>0</v>
      </c>
      <c r="G36" s="36" t="s">
        <v>0</v>
      </c>
      <c r="H36" s="35" t="s">
        <v>1188</v>
      </c>
      <c r="I36" t="s">
        <v>1180</v>
      </c>
    </row>
    <row r="37" spans="1:9">
      <c r="A37" s="44" t="s">
        <v>543</v>
      </c>
      <c r="B37" s="44"/>
      <c r="C37" s="37" t="s">
        <v>548</v>
      </c>
      <c r="D37" s="37" t="s">
        <v>544</v>
      </c>
      <c r="E37" s="37" t="s">
        <v>1282</v>
      </c>
      <c r="F37" s="38" t="s">
        <v>0</v>
      </c>
      <c r="G37" s="38" t="s">
        <v>0</v>
      </c>
      <c r="H37" s="37" t="s">
        <v>569</v>
      </c>
      <c r="I37" t="s">
        <v>1180</v>
      </c>
    </row>
    <row r="38" spans="1:9">
      <c r="A38" s="44" t="s">
        <v>543</v>
      </c>
      <c r="B38" s="44"/>
      <c r="C38" s="49" t="s">
        <v>549</v>
      </c>
      <c r="D38" s="49" t="s">
        <v>544</v>
      </c>
      <c r="E38" s="49" t="s">
        <v>1282</v>
      </c>
      <c r="F38" s="50" t="s">
        <v>0</v>
      </c>
      <c r="G38" s="50" t="s">
        <v>0</v>
      </c>
      <c r="H38" s="49" t="s">
        <v>569</v>
      </c>
      <c r="I38" t="s">
        <v>1180</v>
      </c>
    </row>
    <row r="39" spans="1:9">
      <c r="A39" s="44" t="s">
        <v>543</v>
      </c>
      <c r="B39" s="137"/>
      <c r="C39" s="37" t="s">
        <v>568</v>
      </c>
      <c r="D39" s="37" t="s">
        <v>40</v>
      </c>
      <c r="E39" s="37" t="s">
        <v>1282</v>
      </c>
      <c r="F39" s="38" t="s">
        <v>0</v>
      </c>
      <c r="G39" s="38" t="s">
        <v>0</v>
      </c>
      <c r="H39" s="37" t="s">
        <v>569</v>
      </c>
      <c r="I39" t="s">
        <v>1180</v>
      </c>
    </row>
    <row r="40" spans="1:9" s="157" customFormat="1">
      <c r="A40" s="45" t="s">
        <v>543</v>
      </c>
      <c r="B40" s="155" t="s">
        <v>1284</v>
      </c>
      <c r="C40" s="155" t="s">
        <v>1282</v>
      </c>
      <c r="D40" s="158" t="s">
        <v>1294</v>
      </c>
      <c r="E40" s="158" t="s">
        <v>1294</v>
      </c>
      <c r="F40" s="156" t="s">
        <v>0</v>
      </c>
      <c r="G40" s="156" t="s">
        <v>0</v>
      </c>
      <c r="H40" s="155" t="s">
        <v>569</v>
      </c>
      <c r="I40" s="157" t="s">
        <v>29</v>
      </c>
    </row>
    <row r="41" spans="1:9">
      <c r="A41" s="140" t="s">
        <v>545</v>
      </c>
      <c r="B41" s="33"/>
      <c r="C41" s="33" t="s">
        <v>546</v>
      </c>
      <c r="D41" s="33" t="str">
        <f>C$41</f>
        <v>vim ~/.ssh/config</v>
      </c>
      <c r="E41" s="33" t="str">
        <f>D$41</f>
        <v>vim ~/.ssh/config</v>
      </c>
      <c r="F41" s="103" t="s">
        <v>0</v>
      </c>
      <c r="G41" s="103" t="s">
        <v>0</v>
      </c>
      <c r="H41" s="33"/>
      <c r="I41" t="s">
        <v>1180</v>
      </c>
    </row>
    <row r="42" spans="1:9">
      <c r="A42" s="104" t="s">
        <v>1089</v>
      </c>
      <c r="B42" s="1"/>
      <c r="C42" s="102" t="s">
        <v>1093</v>
      </c>
      <c r="D42" s="102" t="s">
        <v>1093</v>
      </c>
      <c r="E42" s="102" t="s">
        <v>1296</v>
      </c>
      <c r="F42" s="15" t="s">
        <v>156</v>
      </c>
      <c r="G42" s="15" t="s">
        <v>156</v>
      </c>
      <c r="H42" s="26" t="s">
        <v>1091</v>
      </c>
      <c r="I42" t="s">
        <v>1180</v>
      </c>
    </row>
    <row r="43" spans="1:9">
      <c r="A43" s="104" t="s">
        <v>1090</v>
      </c>
      <c r="B43" s="1"/>
      <c r="C43" s="102" t="s">
        <v>1093</v>
      </c>
      <c r="D43" s="26" t="s">
        <v>40</v>
      </c>
      <c r="E43" s="26" t="s">
        <v>1282</v>
      </c>
      <c r="F43" s="15" t="s">
        <v>156</v>
      </c>
      <c r="G43" s="15" t="s">
        <v>156</v>
      </c>
      <c r="H43" s="26" t="s">
        <v>1092</v>
      </c>
      <c r="I43" t="s">
        <v>1180</v>
      </c>
    </row>
    <row r="44" spans="1:9">
      <c r="A44" s="142" t="s">
        <v>317</v>
      </c>
      <c r="B44" s="26"/>
      <c r="C44" s="32" t="s">
        <v>318</v>
      </c>
      <c r="D44" s="26" t="str">
        <f>C44</f>
        <v>省略（~/.tmux.conf参照）</v>
      </c>
      <c r="E44" s="26" t="str">
        <f>D44</f>
        <v>省略（~/.tmux.conf参照）</v>
      </c>
      <c r="F44" s="15" t="s">
        <v>156</v>
      </c>
      <c r="G44" s="15" t="s">
        <v>156</v>
      </c>
      <c r="H44" s="26"/>
      <c r="I44" t="s">
        <v>1180</v>
      </c>
    </row>
    <row r="45" spans="1:9">
      <c r="A45" s="143" t="s">
        <v>312</v>
      </c>
      <c r="B45" s="34"/>
      <c r="C45" s="41" t="s">
        <v>319</v>
      </c>
      <c r="D45" s="35" t="str">
        <f>C45</f>
        <v>sudo apt install software-properties-common</v>
      </c>
      <c r="E45" s="35" t="s">
        <v>1295</v>
      </c>
      <c r="F45" s="36" t="s">
        <v>156</v>
      </c>
      <c r="G45" s="36" t="s">
        <v>156</v>
      </c>
      <c r="H45" s="35"/>
      <c r="I45" t="s">
        <v>1180</v>
      </c>
    </row>
    <row r="46" spans="1:9">
      <c r="A46" s="144" t="s">
        <v>312</v>
      </c>
      <c r="B46" s="46"/>
      <c r="C46" s="42" t="s">
        <v>320</v>
      </c>
      <c r="D46" s="37" t="str">
        <f t="shared" ref="D46:E55" si="0">C46</f>
        <v>sudo add-apt-repository ppa:greymd/tmux-xpanes</v>
      </c>
      <c r="E46" s="37" t="s">
        <v>40</v>
      </c>
      <c r="F46" s="38" t="s">
        <v>156</v>
      </c>
      <c r="G46" s="38" t="s">
        <v>156</v>
      </c>
      <c r="H46" s="37"/>
      <c r="I46" t="s">
        <v>1180</v>
      </c>
    </row>
    <row r="47" spans="1:9">
      <c r="A47" s="145" t="s">
        <v>312</v>
      </c>
      <c r="B47" s="47"/>
      <c r="C47" s="42" t="s">
        <v>321</v>
      </c>
      <c r="D47" s="37" t="str">
        <f t="shared" si="0"/>
        <v>sudo apt update</v>
      </c>
      <c r="E47" s="37" t="s">
        <v>40</v>
      </c>
      <c r="F47" s="38" t="s">
        <v>156</v>
      </c>
      <c r="G47" s="38" t="s">
        <v>156</v>
      </c>
      <c r="H47" s="37"/>
      <c r="I47" t="s">
        <v>1180</v>
      </c>
    </row>
    <row r="48" spans="1:9">
      <c r="A48" s="146" t="s">
        <v>312</v>
      </c>
      <c r="B48" s="48"/>
      <c r="C48" s="43" t="s">
        <v>322</v>
      </c>
      <c r="D48" s="39" t="str">
        <f t="shared" si="0"/>
        <v>sudo apt install -y tmux-xpanes</v>
      </c>
      <c r="E48" s="39" t="s">
        <v>40</v>
      </c>
      <c r="F48" s="40" t="s">
        <v>156</v>
      </c>
      <c r="G48" s="40" t="s">
        <v>156</v>
      </c>
      <c r="H48" s="39"/>
      <c r="I48" t="s">
        <v>1180</v>
      </c>
    </row>
    <row r="49" spans="1:9">
      <c r="A49" s="33" t="s">
        <v>316</v>
      </c>
      <c r="B49" s="33"/>
      <c r="C49" s="35" t="s">
        <v>328</v>
      </c>
      <c r="D49" s="35" t="s">
        <v>328</v>
      </c>
      <c r="E49" s="35" t="s">
        <v>328</v>
      </c>
      <c r="F49" s="36" t="s">
        <v>156</v>
      </c>
      <c r="G49" s="36" t="s">
        <v>156</v>
      </c>
      <c r="H49" s="35"/>
      <c r="I49" t="s">
        <v>1180</v>
      </c>
    </row>
    <row r="50" spans="1:9">
      <c r="A50" s="44" t="s">
        <v>316</v>
      </c>
      <c r="B50" s="44"/>
      <c r="C50" s="37" t="s">
        <v>329</v>
      </c>
      <c r="D50" s="37" t="s">
        <v>329</v>
      </c>
      <c r="E50" s="37" t="s">
        <v>329</v>
      </c>
      <c r="F50" s="38" t="s">
        <v>0</v>
      </c>
      <c r="G50" s="38" t="s">
        <v>0</v>
      </c>
      <c r="H50" s="37"/>
      <c r="I50" t="s">
        <v>1180</v>
      </c>
    </row>
    <row r="51" spans="1:9">
      <c r="A51" s="44" t="s">
        <v>316</v>
      </c>
      <c r="B51" s="44"/>
      <c r="C51" s="37" t="s">
        <v>323</v>
      </c>
      <c r="D51" s="37" t="str">
        <f t="shared" si="0"/>
        <v>git config --global core.editor vim</v>
      </c>
      <c r="E51" s="37" t="str">
        <f t="shared" si="0"/>
        <v>git config --global core.editor vim</v>
      </c>
      <c r="F51" s="38" t="s">
        <v>0</v>
      </c>
      <c r="G51" s="38" t="s">
        <v>0</v>
      </c>
      <c r="H51" s="37"/>
      <c r="I51" t="s">
        <v>1180</v>
      </c>
    </row>
    <row r="52" spans="1:9">
      <c r="A52" s="44" t="s">
        <v>316</v>
      </c>
      <c r="B52" s="44"/>
      <c r="C52" s="37" t="s">
        <v>324</v>
      </c>
      <c r="D52" s="37" t="str">
        <f t="shared" si="0"/>
        <v>git config --global diff.tool vimdiff</v>
      </c>
      <c r="E52" s="37" t="str">
        <f t="shared" si="0"/>
        <v>git config --global diff.tool vimdiff</v>
      </c>
      <c r="F52" s="38" t="s">
        <v>0</v>
      </c>
      <c r="G52" s="38" t="s">
        <v>0</v>
      </c>
      <c r="H52" s="37"/>
      <c r="I52" t="s">
        <v>1180</v>
      </c>
    </row>
    <row r="53" spans="1:9">
      <c r="A53" s="44" t="s">
        <v>316</v>
      </c>
      <c r="B53" s="44"/>
      <c r="C53" s="37" t="s">
        <v>325</v>
      </c>
      <c r="D53" s="37" t="str">
        <f t="shared" si="0"/>
        <v>git config --global difftool.prompt false</v>
      </c>
      <c r="E53" s="37" t="str">
        <f t="shared" si="0"/>
        <v>git config --global difftool.prompt false</v>
      </c>
      <c r="F53" s="38" t="s">
        <v>0</v>
      </c>
      <c r="G53" s="38" t="s">
        <v>0</v>
      </c>
      <c r="H53" s="37"/>
      <c r="I53" t="s">
        <v>1180</v>
      </c>
    </row>
    <row r="54" spans="1:9">
      <c r="A54" s="44" t="s">
        <v>316</v>
      </c>
      <c r="B54" s="44"/>
      <c r="C54" s="37" t="s">
        <v>326</v>
      </c>
      <c r="D54" s="37" t="str">
        <f t="shared" si="0"/>
        <v>git config --global merge.tool vimdiff</v>
      </c>
      <c r="E54" s="37" t="str">
        <f t="shared" si="0"/>
        <v>git config --global merge.tool vimdiff</v>
      </c>
      <c r="F54" s="38" t="s">
        <v>0</v>
      </c>
      <c r="G54" s="38" t="s">
        <v>0</v>
      </c>
      <c r="H54" s="37"/>
      <c r="I54" t="s">
        <v>1180</v>
      </c>
    </row>
    <row r="55" spans="1:9">
      <c r="A55" s="44" t="s">
        <v>316</v>
      </c>
      <c r="B55" s="44"/>
      <c r="C55" s="49" t="s">
        <v>327</v>
      </c>
      <c r="D55" s="49" t="str">
        <f t="shared" si="0"/>
        <v>git config --global mergetool.prompt false</v>
      </c>
      <c r="E55" s="49" t="str">
        <f t="shared" si="0"/>
        <v>git config --global mergetool.prompt false</v>
      </c>
      <c r="F55" s="50" t="s">
        <v>0</v>
      </c>
      <c r="G55" s="50" t="s">
        <v>0</v>
      </c>
      <c r="H55" s="49"/>
      <c r="I55" t="s">
        <v>1180</v>
      </c>
    </row>
    <row r="56" spans="1:9">
      <c r="A56" s="45" t="s">
        <v>316</v>
      </c>
      <c r="B56" s="45"/>
      <c r="C56" s="39" t="s">
        <v>331</v>
      </c>
      <c r="D56" s="39" t="str">
        <f t="shared" ref="D56:E56" si="1">C56</f>
        <v>git config --global credential.helper store</v>
      </c>
      <c r="E56" s="39" t="str">
        <f t="shared" si="1"/>
        <v>git config --global credential.helper store</v>
      </c>
      <c r="F56" s="40" t="s">
        <v>0</v>
      </c>
      <c r="G56" s="40" t="s">
        <v>0</v>
      </c>
      <c r="H56" s="39"/>
      <c r="I56" t="s">
        <v>1180</v>
      </c>
    </row>
    <row r="57" spans="1:9">
      <c r="A57" s="33" t="s">
        <v>1167</v>
      </c>
      <c r="B57" s="33" t="s">
        <v>1168</v>
      </c>
      <c r="C57" s="35" t="s">
        <v>1166</v>
      </c>
      <c r="D57" s="35" t="s">
        <v>1154</v>
      </c>
      <c r="E57" s="35" t="s">
        <v>1282</v>
      </c>
      <c r="F57" s="36" t="s">
        <v>0</v>
      </c>
      <c r="G57" s="36" t="s">
        <v>0</v>
      </c>
      <c r="H57" s="35"/>
      <c r="I57" t="s">
        <v>1180</v>
      </c>
    </row>
    <row r="58" spans="1:9">
      <c r="A58" s="44" t="s">
        <v>1167</v>
      </c>
      <c r="B58" s="44" t="s">
        <v>1168</v>
      </c>
      <c r="C58" s="37" t="s">
        <v>1166</v>
      </c>
      <c r="D58" s="37" t="s">
        <v>1155</v>
      </c>
      <c r="E58" s="37" t="s">
        <v>1282</v>
      </c>
      <c r="F58" s="38" t="s">
        <v>0</v>
      </c>
      <c r="G58" s="38" t="s">
        <v>0</v>
      </c>
      <c r="H58" s="37"/>
      <c r="I58" t="s">
        <v>1180</v>
      </c>
    </row>
    <row r="59" spans="1:9">
      <c r="A59" s="44" t="s">
        <v>1167</v>
      </c>
      <c r="B59" s="44" t="s">
        <v>1168</v>
      </c>
      <c r="C59" s="37" t="s">
        <v>1166</v>
      </c>
      <c r="D59" s="138" t="s">
        <v>1156</v>
      </c>
      <c r="E59" s="37" t="s">
        <v>1282</v>
      </c>
      <c r="F59" s="38" t="s">
        <v>0</v>
      </c>
      <c r="G59" s="38" t="s">
        <v>0</v>
      </c>
      <c r="H59" s="37"/>
      <c r="I59" t="s">
        <v>1180</v>
      </c>
    </row>
    <row r="60" spans="1:9">
      <c r="A60" s="44" t="s">
        <v>1167</v>
      </c>
      <c r="B60" s="44" t="s">
        <v>1168</v>
      </c>
      <c r="C60" s="37" t="s">
        <v>1166</v>
      </c>
      <c r="D60" s="37" t="s">
        <v>1157</v>
      </c>
      <c r="E60" s="37" t="s">
        <v>1282</v>
      </c>
      <c r="F60" s="38" t="s">
        <v>0</v>
      </c>
      <c r="G60" s="38" t="s">
        <v>0</v>
      </c>
      <c r="H60" s="37"/>
      <c r="I60" t="s">
        <v>1180</v>
      </c>
    </row>
    <row r="61" spans="1:9">
      <c r="A61" s="44" t="s">
        <v>1167</v>
      </c>
      <c r="B61" s="44" t="s">
        <v>1168</v>
      </c>
      <c r="C61" s="37" t="s">
        <v>1166</v>
      </c>
      <c r="D61" s="37" t="s">
        <v>1158</v>
      </c>
      <c r="E61" s="37" t="s">
        <v>1282</v>
      </c>
      <c r="F61" s="38" t="s">
        <v>0</v>
      </c>
      <c r="G61" s="38" t="s">
        <v>0</v>
      </c>
      <c r="H61" s="37"/>
      <c r="I61" t="s">
        <v>1180</v>
      </c>
    </row>
    <row r="62" spans="1:9">
      <c r="A62" s="44" t="s">
        <v>1167</v>
      </c>
      <c r="B62" s="44" t="s">
        <v>1168</v>
      </c>
      <c r="C62" s="37" t="s">
        <v>1166</v>
      </c>
      <c r="D62" s="37" t="s">
        <v>1159</v>
      </c>
      <c r="E62" s="37" t="s">
        <v>1282</v>
      </c>
      <c r="F62" s="38" t="s">
        <v>0</v>
      </c>
      <c r="G62" s="38" t="s">
        <v>0</v>
      </c>
      <c r="H62" s="37"/>
      <c r="I62" t="s">
        <v>1180</v>
      </c>
    </row>
    <row r="63" spans="1:9">
      <c r="A63" s="44" t="s">
        <v>1167</v>
      </c>
      <c r="B63" s="44" t="s">
        <v>1168</v>
      </c>
      <c r="C63" s="37" t="s">
        <v>1166</v>
      </c>
      <c r="D63" s="37" t="s">
        <v>1160</v>
      </c>
      <c r="E63" s="37" t="s">
        <v>1282</v>
      </c>
      <c r="F63" s="38" t="s">
        <v>0</v>
      </c>
      <c r="G63" s="38" t="s">
        <v>0</v>
      </c>
      <c r="H63" s="37"/>
      <c r="I63" t="s">
        <v>1180</v>
      </c>
    </row>
    <row r="64" spans="1:9">
      <c r="A64" s="44" t="s">
        <v>1167</v>
      </c>
      <c r="B64" s="44" t="s">
        <v>1168</v>
      </c>
      <c r="C64" s="37" t="s">
        <v>1166</v>
      </c>
      <c r="D64" s="37" t="s">
        <v>1161</v>
      </c>
      <c r="E64" s="37" t="s">
        <v>1282</v>
      </c>
      <c r="F64" s="38" t="s">
        <v>0</v>
      </c>
      <c r="G64" s="38" t="s">
        <v>0</v>
      </c>
      <c r="H64" s="37"/>
      <c r="I64" t="s">
        <v>1180</v>
      </c>
    </row>
    <row r="65" spans="1:9">
      <c r="A65" s="44" t="s">
        <v>1167</v>
      </c>
      <c r="B65" s="137" t="s">
        <v>1168</v>
      </c>
      <c r="C65" s="37" t="s">
        <v>1166</v>
      </c>
      <c r="D65" s="37" t="s">
        <v>1162</v>
      </c>
      <c r="E65" s="37" t="s">
        <v>1282</v>
      </c>
      <c r="F65" s="38" t="s">
        <v>0</v>
      </c>
      <c r="G65" s="38" t="s">
        <v>0</v>
      </c>
      <c r="H65" s="37"/>
      <c r="I65" t="s">
        <v>1180</v>
      </c>
    </row>
    <row r="66" spans="1:9">
      <c r="A66" s="44" t="s">
        <v>1167</v>
      </c>
      <c r="B66" s="49" t="s">
        <v>1165</v>
      </c>
      <c r="C66" s="37" t="s">
        <v>1166</v>
      </c>
      <c r="D66" s="37" t="s">
        <v>1163</v>
      </c>
      <c r="E66" s="37" t="s">
        <v>1282</v>
      </c>
      <c r="F66" s="38" t="s">
        <v>0</v>
      </c>
      <c r="G66" s="38" t="s">
        <v>0</v>
      </c>
      <c r="H66" s="37"/>
      <c r="I66" t="s">
        <v>1180</v>
      </c>
    </row>
    <row r="67" spans="1:9">
      <c r="A67" s="44" t="s">
        <v>1167</v>
      </c>
      <c r="B67" s="137" t="s">
        <v>1165</v>
      </c>
      <c r="C67" s="37" t="s">
        <v>1166</v>
      </c>
      <c r="D67" s="37" t="s">
        <v>1164</v>
      </c>
      <c r="E67" s="37" t="s">
        <v>1282</v>
      </c>
      <c r="F67" s="38" t="s">
        <v>0</v>
      </c>
      <c r="G67" s="38" t="s">
        <v>0</v>
      </c>
      <c r="H67" s="37"/>
      <c r="I67" t="s">
        <v>1180</v>
      </c>
    </row>
    <row r="68" spans="1:9">
      <c r="A68" s="45" t="s">
        <v>1167</v>
      </c>
      <c r="B68" s="39" t="s">
        <v>1170</v>
      </c>
      <c r="C68" s="39" t="s">
        <v>1166</v>
      </c>
      <c r="D68" s="39" t="s">
        <v>1169</v>
      </c>
      <c r="E68" s="39" t="s">
        <v>1282</v>
      </c>
      <c r="F68" s="40" t="s">
        <v>0</v>
      </c>
      <c r="G68" s="40" t="s">
        <v>0</v>
      </c>
      <c r="H68" s="39"/>
      <c r="I68" t="s">
        <v>1180</v>
      </c>
    </row>
    <row r="69" spans="1:9">
      <c r="A69" s="34" t="s">
        <v>1264</v>
      </c>
      <c r="B69" s="33"/>
      <c r="C69" s="35" t="s">
        <v>1265</v>
      </c>
      <c r="D69" s="35" t="str">
        <f>C69</f>
        <v>sudo apt-get update</v>
      </c>
      <c r="E69" s="159" t="s">
        <v>1282</v>
      </c>
      <c r="F69" s="36" t="s">
        <v>1275</v>
      </c>
      <c r="G69" s="36" t="s">
        <v>1275</v>
      </c>
      <c r="H69" s="35"/>
      <c r="I69" t="s">
        <v>1180</v>
      </c>
    </row>
    <row r="70" spans="1:9">
      <c r="A70" s="151"/>
      <c r="B70" s="151"/>
      <c r="C70" s="37" t="s">
        <v>1266</v>
      </c>
      <c r="D70" s="37" t="str">
        <f t="shared" ref="D70:D78" si="2">C70</f>
        <v>sudo apt-get install -y ca-certificates curl gnupg lsb-release</v>
      </c>
      <c r="E70" s="160" t="s">
        <v>1282</v>
      </c>
      <c r="F70" s="38" t="s">
        <v>1275</v>
      </c>
      <c r="G70" s="38" t="s">
        <v>1275</v>
      </c>
      <c r="H70" s="37"/>
      <c r="I70" t="s">
        <v>1180</v>
      </c>
    </row>
    <row r="71" spans="1:9">
      <c r="A71" s="151"/>
      <c r="B71" s="151"/>
      <c r="C71" s="37" t="s">
        <v>1267</v>
      </c>
      <c r="D71" s="37" t="str">
        <f t="shared" si="2"/>
        <v>sudo mkdir -p /etc/apt/keyrings</v>
      </c>
      <c r="E71" s="160" t="s">
        <v>1282</v>
      </c>
      <c r="F71" s="38" t="s">
        <v>1275</v>
      </c>
      <c r="G71" s="38" t="s">
        <v>1275</v>
      </c>
      <c r="H71" s="37"/>
      <c r="I71" t="s">
        <v>1180</v>
      </c>
    </row>
    <row r="72" spans="1:9">
      <c r="A72" s="151"/>
      <c r="B72" s="151"/>
      <c r="C72" s="37" t="s">
        <v>1268</v>
      </c>
      <c r="D72" s="37" t="str">
        <f t="shared" si="2"/>
        <v>curl -fsSL https://download.docker.com/linux/ubuntu/gpg | sudo gpg --dearmor -o /etc/apt/keyrings/docker.gpg</v>
      </c>
      <c r="E72" s="160" t="s">
        <v>1282</v>
      </c>
      <c r="F72" s="38" t="s">
        <v>1275</v>
      </c>
      <c r="G72" s="38" t="s">
        <v>1275</v>
      </c>
      <c r="H72" s="37"/>
      <c r="I72" t="s">
        <v>29</v>
      </c>
    </row>
    <row r="73" spans="1:9">
      <c r="A73" s="151"/>
      <c r="B73" s="151"/>
      <c r="C73" s="37" t="s">
        <v>1269</v>
      </c>
      <c r="D73" s="37" t="str">
        <f t="shared" si="2"/>
        <v>echo "deb [arch=$(dpkg --print-architecture) signed-by=/etc/apt/keyrings/docker.gpg] https://download.docker.com/linux/ubuntu $(lsb_release -cs) stable" | sudo tee /etc/apt/sources.list.d/docker.list &gt; /dev/null</v>
      </c>
      <c r="E73" s="160" t="s">
        <v>1282</v>
      </c>
      <c r="F73" s="38" t="s">
        <v>1275</v>
      </c>
      <c r="G73" s="38" t="s">
        <v>1275</v>
      </c>
      <c r="H73" s="37"/>
      <c r="I73" t="s">
        <v>29</v>
      </c>
    </row>
    <row r="74" spans="1:9">
      <c r="A74" s="151"/>
      <c r="B74" s="151"/>
      <c r="C74" s="37" t="s">
        <v>1265</v>
      </c>
      <c r="D74" s="37" t="str">
        <f t="shared" si="2"/>
        <v>sudo apt-get update</v>
      </c>
      <c r="E74" s="160" t="s">
        <v>1282</v>
      </c>
      <c r="F74" s="38" t="s">
        <v>1275</v>
      </c>
      <c r="G74" s="38" t="s">
        <v>1275</v>
      </c>
      <c r="H74" s="37"/>
      <c r="I74" t="s">
        <v>29</v>
      </c>
    </row>
    <row r="75" spans="1:9">
      <c r="A75" s="151"/>
      <c r="B75" s="151"/>
      <c r="C75" s="37" t="s">
        <v>1270</v>
      </c>
      <c r="D75" s="37" t="str">
        <f t="shared" si="2"/>
        <v>sudo apt-get install -y docker-ce docker-ce-cli containerd.io docker-compose-plugin</v>
      </c>
      <c r="E75" s="160" t="s">
        <v>1282</v>
      </c>
      <c r="F75" s="38" t="s">
        <v>1275</v>
      </c>
      <c r="G75" s="38" t="s">
        <v>1275</v>
      </c>
      <c r="H75" s="37"/>
      <c r="I75" t="s">
        <v>29</v>
      </c>
    </row>
    <row r="76" spans="1:9">
      <c r="A76" s="151"/>
      <c r="B76" s="151"/>
      <c r="C76" s="37" t="s">
        <v>1271</v>
      </c>
      <c r="D76" s="37" t="str">
        <f t="shared" si="2"/>
        <v>sudo groupadd docker</v>
      </c>
      <c r="E76" s="160" t="s">
        <v>1282</v>
      </c>
      <c r="F76" s="38" t="s">
        <v>1275</v>
      </c>
      <c r="G76" s="38" t="s">
        <v>1275</v>
      </c>
      <c r="H76" s="37"/>
      <c r="I76" t="s">
        <v>29</v>
      </c>
    </row>
    <row r="77" spans="1:9">
      <c r="A77" s="151"/>
      <c r="B77" s="151"/>
      <c r="C77" s="37" t="s">
        <v>1272</v>
      </c>
      <c r="D77" s="37" t="str">
        <f t="shared" si="2"/>
        <v>sudo usermod -aG docker $USER</v>
      </c>
      <c r="E77" s="160" t="s">
        <v>1282</v>
      </c>
      <c r="F77" s="38" t="s">
        <v>1275</v>
      </c>
      <c r="G77" s="38" t="s">
        <v>1275</v>
      </c>
      <c r="H77" s="37"/>
      <c r="I77" t="s">
        <v>29</v>
      </c>
    </row>
    <row r="78" spans="1:9">
      <c r="A78" s="152"/>
      <c r="B78" s="152"/>
      <c r="C78" s="39" t="s">
        <v>1273</v>
      </c>
      <c r="D78" s="39" t="str">
        <f t="shared" si="2"/>
        <v>vim ~/.profile</v>
      </c>
      <c r="E78" s="161" t="s">
        <v>1282</v>
      </c>
      <c r="F78" s="40" t="s">
        <v>1275</v>
      </c>
      <c r="G78" s="40" t="s">
        <v>1275</v>
      </c>
      <c r="H78" s="39" t="s">
        <v>1274</v>
      </c>
      <c r="I78" t="s">
        <v>29</v>
      </c>
    </row>
    <row r="79" spans="1:9">
      <c r="A79" s="33" t="s">
        <v>1173</v>
      </c>
      <c r="B79" s="33" t="s">
        <v>1171</v>
      </c>
      <c r="C79" s="35" t="s">
        <v>1174</v>
      </c>
      <c r="D79" s="35" t="s">
        <v>1172</v>
      </c>
      <c r="E79" s="159" t="s">
        <v>1282</v>
      </c>
      <c r="F79" s="36" t="s">
        <v>0</v>
      </c>
      <c r="G79" s="36" t="s">
        <v>0</v>
      </c>
      <c r="H79" s="35"/>
      <c r="I79" t="s">
        <v>1180</v>
      </c>
    </row>
    <row r="80" spans="1:9">
      <c r="A80" s="44" t="s">
        <v>1173</v>
      </c>
      <c r="B80" s="45" t="s">
        <v>1171</v>
      </c>
      <c r="C80" s="39" t="s">
        <v>1175</v>
      </c>
      <c r="D80" s="39" t="s">
        <v>1176</v>
      </c>
      <c r="E80" s="161" t="s">
        <v>1282</v>
      </c>
      <c r="F80" s="40" t="s">
        <v>0</v>
      </c>
      <c r="G80" s="40" t="s">
        <v>0</v>
      </c>
      <c r="H80" s="39"/>
      <c r="I80" t="s">
        <v>1180</v>
      </c>
    </row>
    <row r="81" spans="1:9">
      <c r="A81" s="45" t="s">
        <v>1173</v>
      </c>
      <c r="B81" s="26" t="s">
        <v>1246</v>
      </c>
      <c r="C81" s="26" t="s">
        <v>1245</v>
      </c>
      <c r="D81" s="26" t="s">
        <v>1245</v>
      </c>
      <c r="E81" s="162" t="s">
        <v>1282</v>
      </c>
      <c r="F81" s="40" t="s">
        <v>0</v>
      </c>
      <c r="G81" s="40" t="s">
        <v>0</v>
      </c>
      <c r="H81" s="26" t="s">
        <v>1247</v>
      </c>
      <c r="I81" t="s">
        <v>1180</v>
      </c>
    </row>
    <row r="82" spans="1:9">
      <c r="A82" s="26"/>
      <c r="B82" s="26"/>
      <c r="C82" s="26"/>
      <c r="D82" s="26"/>
      <c r="E82" s="26"/>
      <c r="F82" s="15"/>
      <c r="G82" s="15"/>
      <c r="H82" s="26"/>
      <c r="I82" t="s">
        <v>29</v>
      </c>
    </row>
    <row r="83" spans="1:9">
      <c r="A83" s="26"/>
      <c r="B83" s="26"/>
      <c r="C83" s="26"/>
      <c r="D83" s="26"/>
      <c r="E83" s="26"/>
      <c r="F83" s="15"/>
      <c r="G83" s="15"/>
      <c r="H83" s="26"/>
      <c r="I83" t="s">
        <v>29</v>
      </c>
    </row>
    <row r="84" spans="1:9">
      <c r="A84" s="26"/>
      <c r="B84" s="26"/>
      <c r="C84" s="26"/>
      <c r="D84" s="26"/>
      <c r="E84" s="26"/>
      <c r="F84" s="15"/>
      <c r="G84" s="15"/>
      <c r="H84" s="26"/>
      <c r="I84" t="s">
        <v>29</v>
      </c>
    </row>
    <row r="85" spans="1:9">
      <c r="A85" s="26"/>
      <c r="B85" s="26"/>
      <c r="C85" s="26"/>
      <c r="D85" s="26"/>
      <c r="E85" s="26"/>
      <c r="F85" s="15"/>
      <c r="G85" s="15"/>
      <c r="H85" s="26"/>
      <c r="I85" t="s">
        <v>29</v>
      </c>
    </row>
    <row r="86" spans="1:9">
      <c r="A86" s="26"/>
      <c r="B86" s="26"/>
      <c r="C86" s="26"/>
      <c r="D86" s="26"/>
      <c r="E86" s="26"/>
      <c r="F86" s="15"/>
      <c r="G86" s="15"/>
      <c r="H86" s="26"/>
      <c r="I86" t="s">
        <v>1180</v>
      </c>
    </row>
    <row r="87" spans="1:9">
      <c r="A87" s="26"/>
      <c r="B87" s="26"/>
      <c r="C87" s="26"/>
      <c r="D87" s="26"/>
      <c r="E87" s="26"/>
      <c r="F87" s="15"/>
      <c r="G87" s="15"/>
      <c r="H87" s="26"/>
      <c r="I87" t="s">
        <v>1180</v>
      </c>
    </row>
    <row r="88" spans="1:9">
      <c r="A88" s="26"/>
      <c r="B88" s="26"/>
      <c r="C88" s="26"/>
      <c r="D88" s="26"/>
      <c r="E88" s="26"/>
      <c r="F88" s="15"/>
      <c r="G88" s="15"/>
      <c r="H88" s="26"/>
      <c r="I88" t="s">
        <v>1180</v>
      </c>
    </row>
    <row r="89" spans="1:9">
      <c r="A89" s="26"/>
      <c r="B89" s="26"/>
      <c r="C89" s="26"/>
      <c r="D89" s="26"/>
      <c r="E89" s="26"/>
      <c r="F89" s="15"/>
      <c r="G89" s="15"/>
      <c r="H89" s="26"/>
      <c r="I89" t="s">
        <v>1180</v>
      </c>
    </row>
    <row r="90" spans="1:9">
      <c r="A90" s="26"/>
      <c r="B90" s="26"/>
      <c r="C90" s="26"/>
      <c r="D90" s="26"/>
      <c r="E90" s="26"/>
      <c r="F90" s="15"/>
      <c r="G90" s="15"/>
      <c r="H90" s="26"/>
      <c r="I90" t="s">
        <v>1180</v>
      </c>
    </row>
    <row r="91" spans="1:9">
      <c r="A91" s="26"/>
      <c r="B91" s="26"/>
      <c r="C91" s="26"/>
      <c r="D91" s="26"/>
      <c r="E91" s="26"/>
      <c r="F91" s="15"/>
      <c r="G91" s="15"/>
      <c r="H91" s="26"/>
      <c r="I91" t="s">
        <v>1180</v>
      </c>
    </row>
    <row r="92" spans="1:9">
      <c r="A92" s="26"/>
      <c r="B92" s="26"/>
      <c r="C92" s="26"/>
      <c r="D92" s="26"/>
      <c r="E92" s="26"/>
      <c r="F92" s="15"/>
      <c r="G92" s="15"/>
      <c r="H92" s="26"/>
      <c r="I92" t="s">
        <v>1180</v>
      </c>
    </row>
    <row r="93" spans="1:9">
      <c r="A93" s="26"/>
      <c r="B93" s="26"/>
      <c r="C93" s="26"/>
      <c r="D93" s="26"/>
      <c r="E93" s="26"/>
      <c r="F93" s="15"/>
      <c r="G93" s="15"/>
      <c r="H93" s="26"/>
      <c r="I93" t="s">
        <v>1180</v>
      </c>
    </row>
    <row r="94" spans="1:9">
      <c r="A94" s="26"/>
      <c r="B94" s="26"/>
      <c r="C94" s="26"/>
      <c r="D94" s="26"/>
      <c r="E94" s="26"/>
      <c r="F94" s="15"/>
      <c r="G94" s="15"/>
      <c r="H94" s="26"/>
      <c r="I94" t="s">
        <v>1180</v>
      </c>
    </row>
    <row r="95" spans="1:9">
      <c r="A95" s="26"/>
      <c r="B95" s="26"/>
      <c r="C95" s="26"/>
      <c r="D95" s="26"/>
      <c r="E95" s="26"/>
      <c r="F95" s="15"/>
      <c r="G95" s="15"/>
      <c r="H95" s="26"/>
      <c r="I95" t="s">
        <v>1180</v>
      </c>
    </row>
  </sheetData>
  <phoneticPr fontId="2"/>
  <hyperlinks>
    <hyperlink ref="A45" r:id="rId1" xr:uid="{6EEC3229-0B8C-4AB3-89F7-7EFBF167C9C5}"/>
    <hyperlink ref="C43" r:id="rId2" xr:uid="{7635C521-28C2-43E4-A5E7-615300630D2F}"/>
    <hyperlink ref="C42" r:id="rId3" xr:uid="{052F1D69-3A21-4195-803A-970A653CB7B2}"/>
    <hyperlink ref="D42" r:id="rId4" xr:uid="{99ADF0A5-7F93-4849-B4D0-7B7C6B54E9B3}"/>
    <hyperlink ref="A69" r:id="rId5" xr:uid="{AC983437-6890-4EFE-B564-0B27339742FD}"/>
    <hyperlink ref="A9" r:id="rId6" xr:uid="{434080DB-D5A1-49DB-951D-B78BEBC4312A}"/>
    <hyperlink ref="E19" r:id="rId7" xr:uid="{E88B0130-85C2-4B3B-9371-D915BFE4E2FE}"/>
    <hyperlink ref="E42" r:id="rId8" xr:uid="{E8BD7507-15D4-47D3-B603-D2D028F5E2D9}"/>
  </hyperlinks>
  <pageMargins left="0.7" right="0.7" top="0.75" bottom="0.75" header="0.3" footer="0.3"/>
  <pageSetup paperSize="9" scale="24" orientation="portrait" horizontalDpi="4294967293" r:id="rId9"/>
  <legacyDrawing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70665-4139-4538-8457-B2E3F96E83BC}">
  <sheetPr codeName="Sheet6">
    <tabColor theme="1"/>
  </sheetPr>
  <dimension ref="A1"/>
  <sheetViews>
    <sheetView workbookViewId="0"/>
  </sheetViews>
  <sheetFormatPr defaultRowHeight="11.25"/>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01F5F-0DD0-4920-8B1A-3EC550C9D25B}">
  <sheetPr codeName="Sheet7">
    <tabColor theme="7" tint="0.79998168889431442"/>
    <outlinePr summaryBelow="0" summaryRight="0"/>
  </sheetPr>
  <dimension ref="B2:T77"/>
  <sheetViews>
    <sheetView showGridLines="0" zoomScaleNormal="100" workbookViewId="0">
      <pane xSplit="3" ySplit="13" topLeftCell="D14" activePane="bottomRight" state="frozen"/>
      <selection activeCell="A5" sqref="A5"/>
      <selection pane="topRight" activeCell="A5" sqref="A5"/>
      <selection pane="bottomLeft" activeCell="A5" sqref="A5"/>
      <selection pane="bottomRight" activeCell="A44" sqref="A44"/>
    </sheetView>
  </sheetViews>
  <sheetFormatPr defaultColWidth="3.83203125" defaultRowHeight="11.25" outlineLevelRow="1"/>
  <cols>
    <col min="1" max="2" width="3.83203125" style="7"/>
    <col min="3" max="3" width="30.6640625" style="7" customWidth="1"/>
    <col min="4" max="4" width="52.33203125" style="7" bestFit="1" customWidth="1"/>
    <col min="5" max="11" width="6" style="7" customWidth="1"/>
    <col min="12" max="14" width="7.83203125" style="8" customWidth="1"/>
    <col min="15" max="15" width="9" style="8" bestFit="1" customWidth="1"/>
    <col min="16" max="16" width="10" style="7" bestFit="1" customWidth="1"/>
    <col min="17" max="18" width="10" style="7" customWidth="1"/>
    <col min="19" max="19" width="10" style="7" bestFit="1" customWidth="1"/>
    <col min="20" max="20" width="118.5" style="7" customWidth="1"/>
    <col min="21" max="24" width="6" style="7" customWidth="1"/>
    <col min="25" max="16384" width="3.83203125" style="7"/>
  </cols>
  <sheetData>
    <row r="2" spans="2:20" s="27" customFormat="1">
      <c r="B2" s="27" t="s">
        <v>1152</v>
      </c>
      <c r="L2" s="55"/>
      <c r="M2" s="55"/>
      <c r="N2" s="55"/>
      <c r="O2" s="55"/>
    </row>
    <row r="3" spans="2:20">
      <c r="E3" s="56" t="s">
        <v>365</v>
      </c>
      <c r="F3" s="56"/>
      <c r="G3" s="56"/>
      <c r="H3" s="56"/>
      <c r="I3" s="56"/>
      <c r="J3" s="56"/>
      <c r="K3" s="56"/>
    </row>
    <row r="4" spans="2:20">
      <c r="E4" s="56" t="s">
        <v>366</v>
      </c>
      <c r="F4" s="56" t="s">
        <v>367</v>
      </c>
      <c r="G4" s="56"/>
      <c r="H4" s="56"/>
      <c r="I4" s="56"/>
      <c r="J4" s="56"/>
      <c r="K4" s="56"/>
    </row>
    <row r="5" spans="2:20">
      <c r="E5" s="56" t="s">
        <v>366</v>
      </c>
      <c r="F5" s="56" t="s">
        <v>366</v>
      </c>
      <c r="G5" s="56" t="s">
        <v>368</v>
      </c>
      <c r="H5" s="56"/>
      <c r="I5" s="56"/>
      <c r="J5" s="56"/>
      <c r="K5" s="56"/>
    </row>
    <row r="6" spans="2:20">
      <c r="E6" s="56" t="s">
        <v>366</v>
      </c>
      <c r="F6" s="56" t="s">
        <v>366</v>
      </c>
      <c r="G6" s="56" t="s">
        <v>366</v>
      </c>
      <c r="H6" s="56" t="s">
        <v>369</v>
      </c>
      <c r="I6" s="56"/>
      <c r="J6" s="56"/>
      <c r="K6" s="56"/>
      <c r="L6" s="56"/>
    </row>
    <row r="7" spans="2:20">
      <c r="E7" s="56" t="s">
        <v>366</v>
      </c>
      <c r="F7" s="56" t="s">
        <v>366</v>
      </c>
      <c r="G7" s="56" t="s">
        <v>366</v>
      </c>
      <c r="H7" s="56" t="s">
        <v>366</v>
      </c>
      <c r="I7" s="56" t="s">
        <v>370</v>
      </c>
      <c r="J7" s="56"/>
      <c r="K7" s="56"/>
      <c r="L7" s="56"/>
    </row>
    <row r="8" spans="2:20">
      <c r="E8" s="56" t="s">
        <v>366</v>
      </c>
      <c r="F8" s="56" t="s">
        <v>366</v>
      </c>
      <c r="G8" s="56" t="s">
        <v>366</v>
      </c>
      <c r="H8" s="56" t="s">
        <v>366</v>
      </c>
      <c r="I8" s="56" t="s">
        <v>366</v>
      </c>
      <c r="J8" s="56" t="s">
        <v>371</v>
      </c>
      <c r="K8" s="56"/>
      <c r="L8" s="56"/>
    </row>
    <row r="9" spans="2:20">
      <c r="E9" s="56" t="s">
        <v>366</v>
      </c>
      <c r="F9" s="56" t="s">
        <v>366</v>
      </c>
      <c r="G9" s="56" t="s">
        <v>366</v>
      </c>
      <c r="H9" s="56" t="s">
        <v>366</v>
      </c>
      <c r="I9" s="56" t="s">
        <v>366</v>
      </c>
      <c r="J9" s="56" t="s">
        <v>366</v>
      </c>
      <c r="K9" s="56" t="s">
        <v>372</v>
      </c>
      <c r="L9" s="56"/>
    </row>
    <row r="10" spans="2:20">
      <c r="E10" s="56" t="s">
        <v>373</v>
      </c>
      <c r="F10" s="56" t="s">
        <v>373</v>
      </c>
      <c r="G10" s="56" t="s">
        <v>373</v>
      </c>
      <c r="H10" s="56" t="s">
        <v>373</v>
      </c>
      <c r="I10" s="56" t="s">
        <v>373</v>
      </c>
      <c r="J10" s="56" t="s">
        <v>373</v>
      </c>
      <c r="K10" s="56" t="s">
        <v>373</v>
      </c>
      <c r="L10" s="56"/>
    </row>
    <row r="11" spans="2:20">
      <c r="E11" s="57" t="s">
        <v>374</v>
      </c>
      <c r="F11" s="57"/>
      <c r="G11" s="57"/>
      <c r="H11" s="57"/>
      <c r="I11" s="57"/>
      <c r="J11" s="57"/>
      <c r="K11" s="57"/>
      <c r="L11" s="57" t="s">
        <v>1148</v>
      </c>
      <c r="M11" s="57"/>
      <c r="N11" s="57"/>
      <c r="O11" s="57"/>
      <c r="P11" s="57"/>
      <c r="Q11" s="57"/>
      <c r="R11" s="57"/>
      <c r="S11" s="57"/>
    </row>
    <row r="12" spans="2:20" ht="22.5">
      <c r="E12" s="58" t="s">
        <v>375</v>
      </c>
      <c r="F12" s="58" t="s">
        <v>376</v>
      </c>
      <c r="G12" s="59" t="s">
        <v>377</v>
      </c>
      <c r="H12" s="58" t="s">
        <v>378</v>
      </c>
      <c r="I12" s="58" t="s">
        <v>379</v>
      </c>
      <c r="J12" s="58" t="s">
        <v>380</v>
      </c>
      <c r="K12" s="59" t="s">
        <v>381</v>
      </c>
      <c r="L12" s="57" t="s">
        <v>382</v>
      </c>
      <c r="M12" s="57"/>
      <c r="N12" s="57"/>
      <c r="O12" s="57" t="s">
        <v>383</v>
      </c>
      <c r="P12" s="57"/>
      <c r="Q12" s="57"/>
      <c r="R12" s="57"/>
      <c r="S12" s="57"/>
    </row>
    <row r="13" spans="2:20" ht="22.5">
      <c r="C13" s="59" t="s">
        <v>384</v>
      </c>
      <c r="D13" s="59" t="s">
        <v>385</v>
      </c>
      <c r="E13" s="59" t="s">
        <v>386</v>
      </c>
      <c r="F13" s="59" t="s">
        <v>387</v>
      </c>
      <c r="G13" s="59" t="s">
        <v>388</v>
      </c>
      <c r="H13" s="59" t="s">
        <v>389</v>
      </c>
      <c r="I13" s="59" t="s">
        <v>390</v>
      </c>
      <c r="J13" s="59" t="s">
        <v>391</v>
      </c>
      <c r="K13" s="59" t="s">
        <v>392</v>
      </c>
      <c r="L13" s="59" t="s">
        <v>393</v>
      </c>
      <c r="M13" s="59" t="s">
        <v>394</v>
      </c>
      <c r="N13" s="59" t="s">
        <v>395</v>
      </c>
      <c r="O13" s="59" t="s">
        <v>396</v>
      </c>
      <c r="P13" s="59" t="s">
        <v>397</v>
      </c>
      <c r="Q13" s="59" t="s">
        <v>398</v>
      </c>
      <c r="R13" s="58" t="s">
        <v>399</v>
      </c>
      <c r="S13" s="59" t="s">
        <v>400</v>
      </c>
      <c r="T13" s="59" t="s">
        <v>896</v>
      </c>
    </row>
    <row r="14" spans="2:20">
      <c r="C14" s="60" t="s">
        <v>401</v>
      </c>
      <c r="D14" s="60" t="s">
        <v>402</v>
      </c>
      <c r="E14" s="61" t="s">
        <v>352</v>
      </c>
      <c r="F14" s="61" t="s">
        <v>403</v>
      </c>
      <c r="G14" s="61" t="s">
        <v>352</v>
      </c>
      <c r="H14" s="61" t="s">
        <v>403</v>
      </c>
      <c r="I14" s="61" t="s">
        <v>403</v>
      </c>
      <c r="J14" s="61" t="s">
        <v>352</v>
      </c>
      <c r="K14" s="61" t="s">
        <v>352</v>
      </c>
      <c r="L14" s="61" t="s">
        <v>404</v>
      </c>
      <c r="M14" s="61"/>
      <c r="N14" s="61"/>
      <c r="O14" s="61"/>
      <c r="P14" s="61"/>
      <c r="Q14" s="61"/>
      <c r="R14" s="61"/>
      <c r="S14" s="61"/>
      <c r="T14" s="60" t="s">
        <v>405</v>
      </c>
    </row>
    <row r="15" spans="2:20">
      <c r="C15" s="62" t="s">
        <v>406</v>
      </c>
      <c r="D15" s="62" t="s">
        <v>895</v>
      </c>
      <c r="E15" s="63" t="s">
        <v>407</v>
      </c>
      <c r="F15" s="63" t="s">
        <v>407</v>
      </c>
      <c r="G15" s="63" t="s">
        <v>407</v>
      </c>
      <c r="H15" s="63" t="s">
        <v>407</v>
      </c>
      <c r="I15" s="63"/>
      <c r="J15" s="63" t="s">
        <v>407</v>
      </c>
      <c r="K15" s="63" t="s">
        <v>407</v>
      </c>
      <c r="L15" s="63"/>
      <c r="M15" s="63"/>
      <c r="N15" s="63"/>
      <c r="O15" s="63"/>
      <c r="P15" s="63"/>
      <c r="Q15" s="63"/>
      <c r="R15" s="63"/>
      <c r="S15" s="63"/>
      <c r="T15" s="62" t="s">
        <v>408</v>
      </c>
    </row>
    <row r="16" spans="2:20">
      <c r="C16" s="60" t="s">
        <v>409</v>
      </c>
      <c r="D16" s="64" t="s">
        <v>410</v>
      </c>
      <c r="E16" s="65" t="s">
        <v>403</v>
      </c>
      <c r="F16" s="65" t="s">
        <v>411</v>
      </c>
      <c r="G16" s="61" t="s">
        <v>352</v>
      </c>
      <c r="H16" s="65" t="s">
        <v>411</v>
      </c>
      <c r="I16" s="65" t="s">
        <v>403</v>
      </c>
      <c r="J16" s="65" t="s">
        <v>411</v>
      </c>
      <c r="K16" s="65" t="s">
        <v>411</v>
      </c>
      <c r="L16" s="61" t="s">
        <v>404</v>
      </c>
      <c r="M16" s="61"/>
      <c r="N16" s="61"/>
      <c r="O16" s="61" t="s">
        <v>412</v>
      </c>
      <c r="P16" s="61"/>
      <c r="Q16" s="61"/>
      <c r="R16" s="61"/>
      <c r="S16" s="61"/>
      <c r="T16" s="60" t="s">
        <v>413</v>
      </c>
    </row>
    <row r="17" spans="3:20">
      <c r="C17" s="60" t="s">
        <v>414</v>
      </c>
      <c r="D17" s="64" t="s">
        <v>415</v>
      </c>
      <c r="E17" s="61" t="s">
        <v>352</v>
      </c>
      <c r="F17" s="61" t="s">
        <v>403</v>
      </c>
      <c r="G17" s="61" t="s">
        <v>352</v>
      </c>
      <c r="H17" s="61" t="s">
        <v>411</v>
      </c>
      <c r="I17" s="61" t="s">
        <v>403</v>
      </c>
      <c r="J17" s="61" t="s">
        <v>411</v>
      </c>
      <c r="K17" s="61" t="s">
        <v>411</v>
      </c>
      <c r="L17" s="61" t="s">
        <v>404</v>
      </c>
      <c r="M17" s="61"/>
      <c r="N17" s="61"/>
      <c r="O17" s="61"/>
      <c r="P17" s="61"/>
      <c r="Q17" s="61"/>
      <c r="R17" s="61"/>
      <c r="S17" s="61"/>
      <c r="T17" s="60" t="s">
        <v>405</v>
      </c>
    </row>
    <row r="18" spans="3:20">
      <c r="C18" s="60" t="s">
        <v>416</v>
      </c>
      <c r="D18" s="64" t="s">
        <v>417</v>
      </c>
      <c r="E18" s="61" t="s">
        <v>352</v>
      </c>
      <c r="F18" s="61" t="s">
        <v>403</v>
      </c>
      <c r="G18" s="61" t="s">
        <v>352</v>
      </c>
      <c r="H18" s="65" t="s">
        <v>411</v>
      </c>
      <c r="I18" s="65" t="s">
        <v>403</v>
      </c>
      <c r="J18" s="65" t="s">
        <v>411</v>
      </c>
      <c r="K18" s="61" t="s">
        <v>403</v>
      </c>
      <c r="L18" s="61"/>
      <c r="M18" s="61" t="s">
        <v>404</v>
      </c>
      <c r="N18" s="61" t="s">
        <v>412</v>
      </c>
      <c r="O18" s="61"/>
      <c r="P18" s="61"/>
      <c r="Q18" s="61"/>
      <c r="R18" s="61"/>
      <c r="S18" s="61"/>
      <c r="T18" s="60" t="s">
        <v>418</v>
      </c>
    </row>
    <row r="19" spans="3:20">
      <c r="C19" s="60" t="s">
        <v>421</v>
      </c>
      <c r="D19" s="64" t="s">
        <v>422</v>
      </c>
      <c r="E19" s="61" t="s">
        <v>352</v>
      </c>
      <c r="F19" s="61" t="s">
        <v>403</v>
      </c>
      <c r="G19" s="65" t="s">
        <v>411</v>
      </c>
      <c r="H19" s="65" t="s">
        <v>411</v>
      </c>
      <c r="I19" s="65" t="s">
        <v>403</v>
      </c>
      <c r="J19" s="65" t="s">
        <v>411</v>
      </c>
      <c r="K19" s="61" t="s">
        <v>352</v>
      </c>
      <c r="L19" s="61"/>
      <c r="M19" s="61" t="s">
        <v>404</v>
      </c>
      <c r="N19" s="61" t="s">
        <v>412</v>
      </c>
      <c r="O19" s="61"/>
      <c r="P19" s="61"/>
      <c r="Q19" s="61"/>
      <c r="R19" s="61"/>
      <c r="S19" s="61"/>
      <c r="T19" s="60" t="s">
        <v>423</v>
      </c>
    </row>
    <row r="20" spans="3:20">
      <c r="C20" s="60" t="s">
        <v>426</v>
      </c>
      <c r="D20" s="60" t="s">
        <v>427</v>
      </c>
      <c r="E20" s="61" t="s">
        <v>352</v>
      </c>
      <c r="F20" s="61" t="s">
        <v>403</v>
      </c>
      <c r="G20" s="65" t="s">
        <v>411</v>
      </c>
      <c r="H20" s="65" t="s">
        <v>411</v>
      </c>
      <c r="I20" s="65" t="s">
        <v>403</v>
      </c>
      <c r="J20" s="65" t="s">
        <v>411</v>
      </c>
      <c r="K20" s="61" t="s">
        <v>352</v>
      </c>
      <c r="L20" s="61"/>
      <c r="M20" s="61" t="s">
        <v>404</v>
      </c>
      <c r="N20" s="61" t="s">
        <v>412</v>
      </c>
      <c r="O20" s="61"/>
      <c r="P20" s="60"/>
      <c r="Q20" s="60"/>
      <c r="R20" s="60"/>
      <c r="S20" s="60"/>
      <c r="T20" s="60"/>
    </row>
    <row r="21" spans="3:20">
      <c r="C21" s="60" t="s">
        <v>430</v>
      </c>
      <c r="D21" s="60" t="s">
        <v>431</v>
      </c>
      <c r="E21" s="61" t="s">
        <v>352</v>
      </c>
      <c r="F21" s="61" t="s">
        <v>403</v>
      </c>
      <c r="G21" s="65" t="s">
        <v>411</v>
      </c>
      <c r="H21" s="65" t="s">
        <v>411</v>
      </c>
      <c r="I21" s="65" t="s">
        <v>403</v>
      </c>
      <c r="J21" s="65" t="s">
        <v>411</v>
      </c>
      <c r="K21" s="61" t="s">
        <v>352</v>
      </c>
      <c r="L21" s="61"/>
      <c r="M21" s="61" t="s">
        <v>404</v>
      </c>
      <c r="N21" s="61" t="s">
        <v>412</v>
      </c>
      <c r="O21" s="61"/>
      <c r="P21" s="60"/>
      <c r="Q21" s="60"/>
      <c r="R21" s="60"/>
      <c r="S21" s="60"/>
      <c r="T21" s="60"/>
    </row>
    <row r="22" spans="3:20">
      <c r="C22" s="60" t="s">
        <v>432</v>
      </c>
      <c r="D22" s="60" t="s">
        <v>433</v>
      </c>
      <c r="E22" s="61" t="s">
        <v>352</v>
      </c>
      <c r="F22" s="61" t="s">
        <v>403</v>
      </c>
      <c r="G22" s="65" t="s">
        <v>411</v>
      </c>
      <c r="H22" s="65" t="s">
        <v>411</v>
      </c>
      <c r="I22" s="65" t="s">
        <v>403</v>
      </c>
      <c r="J22" s="65" t="s">
        <v>411</v>
      </c>
      <c r="K22" s="61" t="s">
        <v>352</v>
      </c>
      <c r="L22" s="61"/>
      <c r="M22" s="61" t="s">
        <v>404</v>
      </c>
      <c r="N22" s="61" t="s">
        <v>412</v>
      </c>
      <c r="O22" s="61"/>
      <c r="P22" s="60"/>
      <c r="Q22" s="60"/>
      <c r="R22" s="60"/>
      <c r="S22" s="60"/>
      <c r="T22" s="60"/>
    </row>
    <row r="23" spans="3:20">
      <c r="C23" s="60" t="s">
        <v>434</v>
      </c>
      <c r="D23" s="60" t="s">
        <v>435</v>
      </c>
      <c r="E23" s="61" t="s">
        <v>352</v>
      </c>
      <c r="F23" s="61" t="s">
        <v>403</v>
      </c>
      <c r="G23" s="65" t="s">
        <v>411</v>
      </c>
      <c r="H23" s="65" t="s">
        <v>411</v>
      </c>
      <c r="I23" s="65" t="s">
        <v>403</v>
      </c>
      <c r="J23" s="65" t="s">
        <v>411</v>
      </c>
      <c r="K23" s="61" t="s">
        <v>352</v>
      </c>
      <c r="L23" s="61"/>
      <c r="M23" s="61" t="s">
        <v>404</v>
      </c>
      <c r="N23" s="61" t="s">
        <v>412</v>
      </c>
      <c r="O23" s="61"/>
      <c r="P23" s="60"/>
      <c r="Q23" s="60"/>
      <c r="R23" s="60"/>
      <c r="S23" s="60"/>
      <c r="T23" s="60"/>
    </row>
    <row r="24" spans="3:20">
      <c r="C24" s="60" t="s">
        <v>436</v>
      </c>
      <c r="D24" s="60" t="s">
        <v>437</v>
      </c>
      <c r="E24" s="61" t="s">
        <v>352</v>
      </c>
      <c r="F24" s="61" t="s">
        <v>403</v>
      </c>
      <c r="G24" s="65" t="s">
        <v>411</v>
      </c>
      <c r="H24" s="65" t="s">
        <v>411</v>
      </c>
      <c r="I24" s="65" t="s">
        <v>403</v>
      </c>
      <c r="J24" s="65" t="s">
        <v>411</v>
      </c>
      <c r="K24" s="61" t="s">
        <v>352</v>
      </c>
      <c r="L24" s="61"/>
      <c r="M24" s="61" t="s">
        <v>404</v>
      </c>
      <c r="N24" s="61" t="s">
        <v>412</v>
      </c>
      <c r="O24" s="61"/>
      <c r="P24" s="60"/>
      <c r="Q24" s="60"/>
      <c r="R24" s="60"/>
      <c r="S24" s="60"/>
      <c r="T24" s="60"/>
    </row>
    <row r="25" spans="3:20">
      <c r="C25" s="60" t="s">
        <v>463</v>
      </c>
      <c r="D25" s="60" t="s">
        <v>464</v>
      </c>
      <c r="E25" s="61" t="s">
        <v>352</v>
      </c>
      <c r="F25" s="61" t="s">
        <v>352</v>
      </c>
      <c r="G25" s="65" t="s">
        <v>403</v>
      </c>
      <c r="H25" s="65" t="s">
        <v>403</v>
      </c>
      <c r="I25" s="65" t="s">
        <v>403</v>
      </c>
      <c r="J25" s="65" t="s">
        <v>403</v>
      </c>
      <c r="K25" s="61" t="s">
        <v>352</v>
      </c>
      <c r="L25" s="61"/>
      <c r="M25" s="61" t="s">
        <v>404</v>
      </c>
      <c r="N25" s="61" t="s">
        <v>412</v>
      </c>
      <c r="O25" s="61"/>
      <c r="P25" s="61"/>
      <c r="Q25" s="61"/>
      <c r="R25" s="61"/>
      <c r="S25" s="61"/>
      <c r="T25" s="60" t="s">
        <v>465</v>
      </c>
    </row>
    <row r="26" spans="3:20">
      <c r="C26" s="60" t="s">
        <v>466</v>
      </c>
      <c r="D26" s="60" t="s">
        <v>467</v>
      </c>
      <c r="E26" s="61" t="s">
        <v>352</v>
      </c>
      <c r="F26" s="61" t="s">
        <v>352</v>
      </c>
      <c r="G26" s="65" t="s">
        <v>403</v>
      </c>
      <c r="H26" s="65" t="s">
        <v>403</v>
      </c>
      <c r="I26" s="65" t="s">
        <v>403</v>
      </c>
      <c r="J26" s="65" t="s">
        <v>403</v>
      </c>
      <c r="K26" s="61" t="s">
        <v>352</v>
      </c>
      <c r="L26" s="61"/>
      <c r="M26" s="61" t="s">
        <v>404</v>
      </c>
      <c r="N26" s="61" t="s">
        <v>412</v>
      </c>
      <c r="O26" s="61"/>
      <c r="P26" s="61"/>
      <c r="Q26" s="61"/>
      <c r="R26" s="61"/>
      <c r="S26" s="61"/>
      <c r="T26" s="60" t="s">
        <v>468</v>
      </c>
    </row>
    <row r="27" spans="3:20">
      <c r="C27" s="62" t="s">
        <v>419</v>
      </c>
      <c r="D27" s="62" t="s">
        <v>420</v>
      </c>
      <c r="E27" s="63" t="s">
        <v>407</v>
      </c>
      <c r="F27" s="63" t="s">
        <v>407</v>
      </c>
      <c r="G27" s="63" t="s">
        <v>407</v>
      </c>
      <c r="H27" s="63" t="s">
        <v>407</v>
      </c>
      <c r="I27" s="63"/>
      <c r="J27" s="63" t="s">
        <v>407</v>
      </c>
      <c r="K27" s="63" t="s">
        <v>407</v>
      </c>
      <c r="L27" s="63"/>
      <c r="M27" s="63"/>
      <c r="N27" s="63"/>
      <c r="O27" s="63"/>
      <c r="P27" s="63"/>
      <c r="Q27" s="63"/>
      <c r="R27" s="63"/>
      <c r="S27" s="63"/>
      <c r="T27" s="62" t="s">
        <v>408</v>
      </c>
    </row>
    <row r="28" spans="3:20">
      <c r="C28" s="62" t="s">
        <v>424</v>
      </c>
      <c r="D28" s="62" t="s">
        <v>425</v>
      </c>
      <c r="E28" s="63" t="s">
        <v>407</v>
      </c>
      <c r="F28" s="63" t="s">
        <v>407</v>
      </c>
      <c r="G28" s="63" t="s">
        <v>407</v>
      </c>
      <c r="H28" s="63" t="s">
        <v>407</v>
      </c>
      <c r="I28" s="63"/>
      <c r="J28" s="63" t="s">
        <v>407</v>
      </c>
      <c r="K28" s="63" t="s">
        <v>407</v>
      </c>
      <c r="L28" s="63"/>
      <c r="M28" s="63"/>
      <c r="N28" s="63"/>
      <c r="O28" s="63"/>
      <c r="P28" s="63"/>
      <c r="Q28" s="63"/>
      <c r="R28" s="63"/>
      <c r="S28" s="63"/>
      <c r="T28" s="62" t="s">
        <v>408</v>
      </c>
    </row>
    <row r="29" spans="3:20">
      <c r="C29" s="62" t="s">
        <v>428</v>
      </c>
      <c r="D29" s="62" t="s">
        <v>429</v>
      </c>
      <c r="E29" s="63" t="s">
        <v>407</v>
      </c>
      <c r="F29" s="63" t="s">
        <v>407</v>
      </c>
      <c r="G29" s="63" t="s">
        <v>407</v>
      </c>
      <c r="H29" s="63" t="s">
        <v>407</v>
      </c>
      <c r="I29" s="63"/>
      <c r="J29" s="63" t="s">
        <v>407</v>
      </c>
      <c r="K29" s="63" t="s">
        <v>407</v>
      </c>
      <c r="L29" s="63"/>
      <c r="M29" s="63"/>
      <c r="N29" s="63"/>
      <c r="O29" s="63"/>
      <c r="P29" s="63"/>
      <c r="Q29" s="63"/>
      <c r="R29" s="63"/>
      <c r="S29" s="63"/>
      <c r="T29" s="62" t="s">
        <v>408</v>
      </c>
    </row>
    <row r="30" spans="3:20">
      <c r="C30" s="62" t="s">
        <v>438</v>
      </c>
      <c r="D30" s="62" t="s">
        <v>439</v>
      </c>
      <c r="E30" s="63" t="s">
        <v>407</v>
      </c>
      <c r="F30" s="63" t="s">
        <v>407</v>
      </c>
      <c r="G30" s="63" t="s">
        <v>407</v>
      </c>
      <c r="H30" s="63" t="s">
        <v>407</v>
      </c>
      <c r="I30" s="63"/>
      <c r="J30" s="63" t="s">
        <v>407</v>
      </c>
      <c r="K30" s="63" t="s">
        <v>407</v>
      </c>
      <c r="L30" s="63"/>
      <c r="M30" s="63"/>
      <c r="N30" s="63"/>
      <c r="O30" s="63"/>
      <c r="P30" s="63"/>
      <c r="Q30" s="63"/>
      <c r="R30" s="63"/>
      <c r="S30" s="63"/>
      <c r="T30" s="62" t="s">
        <v>440</v>
      </c>
    </row>
    <row r="31" spans="3:20">
      <c r="C31" s="60" t="s">
        <v>441</v>
      </c>
      <c r="D31" s="60" t="s">
        <v>442</v>
      </c>
      <c r="E31" s="61" t="s">
        <v>403</v>
      </c>
      <c r="F31" s="61" t="s">
        <v>403</v>
      </c>
      <c r="G31" s="61" t="s">
        <v>352</v>
      </c>
      <c r="H31" s="65" t="s">
        <v>411</v>
      </c>
      <c r="I31" s="65" t="s">
        <v>403</v>
      </c>
      <c r="J31" s="65" t="s">
        <v>403</v>
      </c>
      <c r="K31" s="65" t="s">
        <v>411</v>
      </c>
      <c r="L31" s="61" t="s">
        <v>404</v>
      </c>
      <c r="M31" s="61"/>
      <c r="N31" s="61" t="s">
        <v>412</v>
      </c>
      <c r="O31" s="61"/>
      <c r="P31" s="61"/>
      <c r="Q31" s="61"/>
      <c r="R31" s="61"/>
      <c r="S31" s="61"/>
      <c r="T31" s="60" t="s">
        <v>443</v>
      </c>
    </row>
    <row r="32" spans="3:20">
      <c r="C32" s="60" t="s">
        <v>444</v>
      </c>
      <c r="D32" s="60" t="s">
        <v>19</v>
      </c>
      <c r="E32" s="65" t="s">
        <v>411</v>
      </c>
      <c r="F32" s="65" t="s">
        <v>403</v>
      </c>
      <c r="G32" s="61" t="s">
        <v>352</v>
      </c>
      <c r="H32" s="65" t="s">
        <v>411</v>
      </c>
      <c r="I32" s="65" t="s">
        <v>403</v>
      </c>
      <c r="J32" s="65" t="s">
        <v>403</v>
      </c>
      <c r="K32" s="65" t="s">
        <v>411</v>
      </c>
      <c r="L32" s="61" t="s">
        <v>404</v>
      </c>
      <c r="M32" s="61"/>
      <c r="N32" s="61"/>
      <c r="O32" s="61"/>
      <c r="P32" s="61"/>
      <c r="Q32" s="61"/>
      <c r="R32" s="61"/>
      <c r="S32" s="61" t="s">
        <v>412</v>
      </c>
      <c r="T32" s="60" t="s">
        <v>445</v>
      </c>
    </row>
    <row r="33" spans="3:20">
      <c r="C33" s="60" t="s">
        <v>446</v>
      </c>
      <c r="D33" s="60" t="s">
        <v>447</v>
      </c>
      <c r="E33" s="65" t="s">
        <v>411</v>
      </c>
      <c r="F33" s="65" t="s">
        <v>403</v>
      </c>
      <c r="G33" s="61" t="s">
        <v>352</v>
      </c>
      <c r="H33" s="65" t="s">
        <v>411</v>
      </c>
      <c r="I33" s="65" t="s">
        <v>403</v>
      </c>
      <c r="J33" s="65" t="s">
        <v>403</v>
      </c>
      <c r="K33" s="65" t="s">
        <v>411</v>
      </c>
      <c r="L33" s="61" t="s">
        <v>404</v>
      </c>
      <c r="M33" s="61"/>
      <c r="N33" s="61"/>
      <c r="O33" s="61"/>
      <c r="P33" s="61"/>
      <c r="Q33" s="61"/>
      <c r="R33" s="61"/>
      <c r="S33" s="61" t="s">
        <v>412</v>
      </c>
      <c r="T33" s="60" t="s">
        <v>445</v>
      </c>
    </row>
    <row r="34" spans="3:20">
      <c r="C34" s="60" t="s">
        <v>448</v>
      </c>
      <c r="D34" s="60" t="s">
        <v>20</v>
      </c>
      <c r="E34" s="65" t="s">
        <v>411</v>
      </c>
      <c r="F34" s="65" t="s">
        <v>403</v>
      </c>
      <c r="G34" s="61" t="s">
        <v>352</v>
      </c>
      <c r="H34" s="65" t="s">
        <v>411</v>
      </c>
      <c r="I34" s="65" t="s">
        <v>403</v>
      </c>
      <c r="J34" s="65" t="s">
        <v>403</v>
      </c>
      <c r="K34" s="65" t="s">
        <v>411</v>
      </c>
      <c r="L34" s="61" t="s">
        <v>404</v>
      </c>
      <c r="M34" s="61"/>
      <c r="N34" s="61"/>
      <c r="O34" s="61"/>
      <c r="P34" s="61"/>
      <c r="Q34" s="61"/>
      <c r="R34" s="61"/>
      <c r="S34" s="61" t="s">
        <v>412</v>
      </c>
      <c r="T34" s="60" t="s">
        <v>445</v>
      </c>
    </row>
    <row r="35" spans="3:20">
      <c r="C35" s="60" t="s">
        <v>449</v>
      </c>
      <c r="D35" s="66" t="s">
        <v>1097</v>
      </c>
      <c r="E35" s="65" t="s">
        <v>411</v>
      </c>
      <c r="F35" s="61" t="s">
        <v>352</v>
      </c>
      <c r="G35" s="61" t="s">
        <v>352</v>
      </c>
      <c r="H35" s="65" t="s">
        <v>411</v>
      </c>
      <c r="I35" s="65" t="s">
        <v>403</v>
      </c>
      <c r="J35" s="65" t="s">
        <v>411</v>
      </c>
      <c r="K35" s="65" t="s">
        <v>403</v>
      </c>
      <c r="L35" s="61" t="s">
        <v>404</v>
      </c>
      <c r="M35" s="61"/>
      <c r="N35" s="61" t="s">
        <v>412</v>
      </c>
      <c r="O35" s="61"/>
      <c r="P35" s="60"/>
      <c r="Q35" s="61"/>
      <c r="R35" s="61" t="s">
        <v>412</v>
      </c>
      <c r="S35" s="61"/>
      <c r="T35" s="60" t="s">
        <v>450</v>
      </c>
    </row>
    <row r="36" spans="3:20">
      <c r="C36" s="60" t="s">
        <v>451</v>
      </c>
      <c r="D36" s="66" t="s">
        <v>1097</v>
      </c>
      <c r="E36" s="61" t="s">
        <v>352</v>
      </c>
      <c r="F36" s="61" t="s">
        <v>352</v>
      </c>
      <c r="G36" s="61" t="s">
        <v>352</v>
      </c>
      <c r="H36" s="65" t="s">
        <v>411</v>
      </c>
      <c r="I36" s="65" t="s">
        <v>403</v>
      </c>
      <c r="J36" s="65" t="s">
        <v>411</v>
      </c>
      <c r="K36" s="61" t="s">
        <v>403</v>
      </c>
      <c r="L36" s="61" t="s">
        <v>404</v>
      </c>
      <c r="M36" s="61"/>
      <c r="N36" s="61" t="s">
        <v>412</v>
      </c>
      <c r="O36" s="61"/>
      <c r="P36" s="60"/>
      <c r="Q36" s="61"/>
      <c r="R36" s="61"/>
      <c r="S36" s="61"/>
      <c r="T36" s="60" t="s">
        <v>452</v>
      </c>
    </row>
    <row r="37" spans="3:20">
      <c r="C37" s="60" t="s">
        <v>453</v>
      </c>
      <c r="D37" s="66" t="s">
        <v>1145</v>
      </c>
      <c r="E37" s="65" t="s">
        <v>411</v>
      </c>
      <c r="F37" s="61" t="s">
        <v>352</v>
      </c>
      <c r="G37" s="61" t="s">
        <v>352</v>
      </c>
      <c r="H37" s="65" t="s">
        <v>411</v>
      </c>
      <c r="I37" s="65" t="s">
        <v>403</v>
      </c>
      <c r="J37" s="65" t="s">
        <v>411</v>
      </c>
      <c r="K37" s="65" t="s">
        <v>352</v>
      </c>
      <c r="L37" s="61" t="s">
        <v>404</v>
      </c>
      <c r="M37" s="61"/>
      <c r="N37" s="61" t="s">
        <v>412</v>
      </c>
      <c r="O37" s="61"/>
      <c r="P37" s="60"/>
      <c r="Q37" s="61"/>
      <c r="R37" s="61" t="s">
        <v>412</v>
      </c>
      <c r="S37" s="60"/>
      <c r="T37" s="60" t="s">
        <v>1146</v>
      </c>
    </row>
    <row r="38" spans="3:20">
      <c r="C38" s="60" t="s">
        <v>454</v>
      </c>
      <c r="D38" s="66" t="s">
        <v>1139</v>
      </c>
      <c r="E38" s="61" t="s">
        <v>352</v>
      </c>
      <c r="F38" s="61" t="s">
        <v>352</v>
      </c>
      <c r="G38" s="61" t="s">
        <v>352</v>
      </c>
      <c r="H38" s="65" t="s">
        <v>411</v>
      </c>
      <c r="I38" s="65" t="s">
        <v>403</v>
      </c>
      <c r="J38" s="65" t="s">
        <v>411</v>
      </c>
      <c r="K38" s="61" t="s">
        <v>352</v>
      </c>
      <c r="L38" s="61" t="s">
        <v>404</v>
      </c>
      <c r="M38" s="61"/>
      <c r="N38" s="61" t="s">
        <v>412</v>
      </c>
      <c r="O38" s="61"/>
      <c r="P38" s="60"/>
      <c r="Q38" s="61"/>
      <c r="R38" s="61" t="s">
        <v>412</v>
      </c>
      <c r="S38" s="61"/>
      <c r="T38" s="60" t="s">
        <v>1147</v>
      </c>
    </row>
    <row r="39" spans="3:20">
      <c r="C39" s="60" t="s">
        <v>455</v>
      </c>
      <c r="D39" s="66" t="s">
        <v>1140</v>
      </c>
      <c r="E39" s="65" t="s">
        <v>411</v>
      </c>
      <c r="F39" s="61" t="s">
        <v>352</v>
      </c>
      <c r="G39" s="61" t="s">
        <v>352</v>
      </c>
      <c r="H39" s="65" t="s">
        <v>411</v>
      </c>
      <c r="I39" s="65" t="s">
        <v>403</v>
      </c>
      <c r="J39" s="65" t="s">
        <v>411</v>
      </c>
      <c r="K39" s="65" t="s">
        <v>403</v>
      </c>
      <c r="L39" s="61" t="s">
        <v>404</v>
      </c>
      <c r="M39" s="61"/>
      <c r="N39" s="61" t="s">
        <v>412</v>
      </c>
      <c r="O39" s="61"/>
      <c r="P39" s="60"/>
      <c r="Q39" s="61"/>
      <c r="R39" s="61" t="s">
        <v>412</v>
      </c>
      <c r="S39" s="60"/>
      <c r="T39" s="60" t="s">
        <v>456</v>
      </c>
    </row>
    <row r="40" spans="3:20">
      <c r="C40" s="60" t="s">
        <v>457</v>
      </c>
      <c r="D40" s="66" t="s">
        <v>1141</v>
      </c>
      <c r="E40" s="65" t="s">
        <v>411</v>
      </c>
      <c r="F40" s="61" t="s">
        <v>352</v>
      </c>
      <c r="G40" s="61" t="s">
        <v>352</v>
      </c>
      <c r="H40" s="65" t="s">
        <v>411</v>
      </c>
      <c r="I40" s="65" t="s">
        <v>403</v>
      </c>
      <c r="J40" s="65" t="s">
        <v>411</v>
      </c>
      <c r="K40" s="65" t="s">
        <v>403</v>
      </c>
      <c r="L40" s="61" t="s">
        <v>404</v>
      </c>
      <c r="M40" s="61"/>
      <c r="N40" s="61" t="s">
        <v>412</v>
      </c>
      <c r="O40" s="61"/>
      <c r="P40" s="60"/>
      <c r="Q40" s="61"/>
      <c r="R40" s="61" t="s">
        <v>412</v>
      </c>
      <c r="S40" s="60"/>
      <c r="T40" s="60" t="s">
        <v>456</v>
      </c>
    </row>
    <row r="41" spans="3:20">
      <c r="C41" s="60" t="s">
        <v>458</v>
      </c>
      <c r="D41" s="66" t="s">
        <v>1142</v>
      </c>
      <c r="E41" s="65" t="s">
        <v>411</v>
      </c>
      <c r="F41" s="61" t="s">
        <v>352</v>
      </c>
      <c r="G41" s="61" t="s">
        <v>352</v>
      </c>
      <c r="H41" s="65" t="s">
        <v>411</v>
      </c>
      <c r="I41" s="61" t="s">
        <v>352</v>
      </c>
      <c r="J41" s="65" t="s">
        <v>411</v>
      </c>
      <c r="K41" s="61" t="s">
        <v>352</v>
      </c>
      <c r="L41" s="61" t="s">
        <v>404</v>
      </c>
      <c r="M41" s="61"/>
      <c r="N41" s="61" t="s">
        <v>412</v>
      </c>
      <c r="O41" s="61"/>
      <c r="P41" s="60"/>
      <c r="Q41" s="61"/>
      <c r="R41" s="61" t="s">
        <v>412</v>
      </c>
      <c r="S41" s="60"/>
      <c r="T41" s="60" t="s">
        <v>456</v>
      </c>
    </row>
    <row r="42" spans="3:20" ht="22.5">
      <c r="C42" s="60" t="s">
        <v>459</v>
      </c>
      <c r="D42" s="64" t="s">
        <v>460</v>
      </c>
      <c r="E42" s="61" t="s">
        <v>352</v>
      </c>
      <c r="F42" s="61" t="s">
        <v>352</v>
      </c>
      <c r="G42" s="65" t="s">
        <v>411</v>
      </c>
      <c r="H42" s="61" t="s">
        <v>411</v>
      </c>
      <c r="I42" s="61" t="s">
        <v>403</v>
      </c>
      <c r="J42" s="65" t="s">
        <v>403</v>
      </c>
      <c r="K42" s="61" t="s">
        <v>352</v>
      </c>
      <c r="L42" s="61"/>
      <c r="M42" s="61"/>
      <c r="N42" s="61" t="s">
        <v>404</v>
      </c>
      <c r="O42" s="61"/>
      <c r="P42" s="61"/>
      <c r="Q42" s="61"/>
      <c r="R42" s="61"/>
      <c r="S42" s="61"/>
      <c r="T42" s="66" t="s">
        <v>1259</v>
      </c>
    </row>
    <row r="43" spans="3:20">
      <c r="C43" s="60" t="s">
        <v>461</v>
      </c>
      <c r="D43" s="60" t="s">
        <v>462</v>
      </c>
      <c r="E43" s="61" t="s">
        <v>352</v>
      </c>
      <c r="F43" s="61" t="s">
        <v>352</v>
      </c>
      <c r="G43" s="65" t="s">
        <v>411</v>
      </c>
      <c r="H43" s="61" t="s">
        <v>411</v>
      </c>
      <c r="I43" s="61" t="s">
        <v>403</v>
      </c>
      <c r="J43" s="65" t="s">
        <v>403</v>
      </c>
      <c r="K43" s="61" t="s">
        <v>352</v>
      </c>
      <c r="L43" s="61"/>
      <c r="M43" s="61"/>
      <c r="N43" s="61" t="s">
        <v>404</v>
      </c>
      <c r="O43" s="61"/>
      <c r="P43" s="61"/>
      <c r="Q43" s="61"/>
      <c r="R43" s="61"/>
      <c r="S43" s="61"/>
      <c r="T43" s="66" t="s">
        <v>1259</v>
      </c>
    </row>
    <row r="44" spans="3:20">
      <c r="C44" s="60" t="s">
        <v>1251</v>
      </c>
      <c r="D44" s="66" t="s">
        <v>1250</v>
      </c>
      <c r="E44" s="61" t="s">
        <v>1252</v>
      </c>
      <c r="F44" s="61" t="s">
        <v>1252</v>
      </c>
      <c r="G44" s="61" t="s">
        <v>1252</v>
      </c>
      <c r="H44" s="65" t="s">
        <v>411</v>
      </c>
      <c r="I44" s="65" t="s">
        <v>411</v>
      </c>
      <c r="J44" s="61" t="s">
        <v>1253</v>
      </c>
      <c r="K44" s="65" t="s">
        <v>411</v>
      </c>
      <c r="L44" s="61" t="s">
        <v>1249</v>
      </c>
      <c r="M44" s="61"/>
      <c r="N44" s="61" t="s">
        <v>1248</v>
      </c>
      <c r="O44" s="61"/>
      <c r="P44" s="60"/>
      <c r="Q44" s="61"/>
      <c r="R44" s="61"/>
      <c r="S44" s="60"/>
      <c r="T44" s="60" t="s">
        <v>1254</v>
      </c>
    </row>
    <row r="45" spans="3:20">
      <c r="P45" s="8"/>
      <c r="Q45" s="8"/>
      <c r="R45" s="8"/>
      <c r="S45" s="8"/>
    </row>
    <row r="46" spans="3:20">
      <c r="C46" s="7" t="s">
        <v>469</v>
      </c>
    </row>
    <row r="47" spans="3:20">
      <c r="C47" s="67" t="s">
        <v>470</v>
      </c>
    </row>
    <row r="50" spans="2:11">
      <c r="B50" s="27" t="s">
        <v>471</v>
      </c>
    </row>
    <row r="51" spans="2:11">
      <c r="D51" s="60" t="s">
        <v>472</v>
      </c>
      <c r="E51" s="61" t="s">
        <v>352</v>
      </c>
      <c r="F51" s="61" t="s">
        <v>352</v>
      </c>
      <c r="G51" s="61" t="s">
        <v>411</v>
      </c>
      <c r="H51" s="61" t="s">
        <v>411</v>
      </c>
      <c r="I51" s="61" t="s">
        <v>411</v>
      </c>
      <c r="J51" s="61" t="s">
        <v>411</v>
      </c>
      <c r="K51" s="61" t="s">
        <v>352</v>
      </c>
    </row>
    <row r="52" spans="2:11">
      <c r="D52" s="60" t="s">
        <v>395</v>
      </c>
      <c r="E52" s="61" t="s">
        <v>352</v>
      </c>
      <c r="F52" s="61" t="s">
        <v>352</v>
      </c>
      <c r="G52" s="61" t="s">
        <v>411</v>
      </c>
      <c r="H52" s="61" t="s">
        <v>411</v>
      </c>
      <c r="I52" s="61" t="s">
        <v>411</v>
      </c>
      <c r="J52" s="61" t="s">
        <v>411</v>
      </c>
      <c r="K52" s="61" t="s">
        <v>352</v>
      </c>
    </row>
    <row r="53" spans="2:11">
      <c r="D53" s="60" t="s">
        <v>52</v>
      </c>
      <c r="E53" s="61" t="s">
        <v>411</v>
      </c>
      <c r="F53" s="61" t="s">
        <v>411</v>
      </c>
      <c r="G53" s="61" t="s">
        <v>411</v>
      </c>
      <c r="H53" s="61" t="s">
        <v>411</v>
      </c>
      <c r="I53" s="61" t="s">
        <v>411</v>
      </c>
      <c r="J53" s="61" t="s">
        <v>411</v>
      </c>
      <c r="K53" s="61" t="s">
        <v>403</v>
      </c>
    </row>
    <row r="54" spans="2:11">
      <c r="D54" s="60" t="s">
        <v>355</v>
      </c>
      <c r="E54" s="61" t="s">
        <v>411</v>
      </c>
      <c r="F54" s="61" t="s">
        <v>411</v>
      </c>
      <c r="G54" s="61" t="s">
        <v>411</v>
      </c>
      <c r="H54" s="61" t="s">
        <v>411</v>
      </c>
      <c r="I54" s="61" t="s">
        <v>411</v>
      </c>
      <c r="J54" s="61" t="s">
        <v>411</v>
      </c>
      <c r="K54" s="61" t="s">
        <v>403</v>
      </c>
    </row>
    <row r="55" spans="2:11">
      <c r="D55" s="60" t="s">
        <v>473</v>
      </c>
      <c r="E55" s="61" t="s">
        <v>411</v>
      </c>
      <c r="F55" s="61" t="s">
        <v>411</v>
      </c>
      <c r="G55" s="61" t="s">
        <v>411</v>
      </c>
      <c r="H55" s="61" t="s">
        <v>411</v>
      </c>
      <c r="I55" s="61" t="s">
        <v>411</v>
      </c>
      <c r="J55" s="61" t="s">
        <v>411</v>
      </c>
      <c r="K55" s="61" t="s">
        <v>403</v>
      </c>
    </row>
    <row r="56" spans="2:11">
      <c r="D56" s="60" t="s">
        <v>474</v>
      </c>
      <c r="E56" s="61" t="s">
        <v>411</v>
      </c>
      <c r="F56" s="61" t="s">
        <v>411</v>
      </c>
      <c r="G56" s="61" t="s">
        <v>411</v>
      </c>
      <c r="H56" s="61" t="s">
        <v>411</v>
      </c>
      <c r="I56" s="61" t="s">
        <v>411</v>
      </c>
      <c r="J56" s="61" t="s">
        <v>411</v>
      </c>
      <c r="K56" s="61" t="s">
        <v>411</v>
      </c>
    </row>
    <row r="57" spans="2:11">
      <c r="D57" s="60" t="s">
        <v>475</v>
      </c>
      <c r="E57" s="61" t="s">
        <v>352</v>
      </c>
      <c r="F57" s="61" t="s">
        <v>352</v>
      </c>
      <c r="G57" s="61" t="s">
        <v>352</v>
      </c>
      <c r="H57" s="61" t="s">
        <v>352</v>
      </c>
      <c r="I57" s="61" t="s">
        <v>411</v>
      </c>
      <c r="J57" s="61" t="s">
        <v>352</v>
      </c>
      <c r="K57" s="61" t="s">
        <v>411</v>
      </c>
    </row>
    <row r="59" spans="2:11">
      <c r="B59" s="27" t="s">
        <v>476</v>
      </c>
    </row>
    <row r="60" spans="2:11">
      <c r="C60" s="7" t="s">
        <v>477</v>
      </c>
    </row>
    <row r="61" spans="2:11" outlineLevel="1">
      <c r="C61" s="68" t="s">
        <v>478</v>
      </c>
    </row>
    <row r="62" spans="2:11" outlineLevel="1">
      <c r="C62" s="136" t="s">
        <v>479</v>
      </c>
    </row>
    <row r="63" spans="2:11">
      <c r="C63" s="7" t="s">
        <v>480</v>
      </c>
    </row>
    <row r="64" spans="2:11" outlineLevel="1">
      <c r="C64" s="67" t="s">
        <v>481</v>
      </c>
    </row>
    <row r="65" spans="3:16">
      <c r="C65" s="7" t="s">
        <v>482</v>
      </c>
    </row>
    <row r="66" spans="3:16">
      <c r="C66" s="7" t="s">
        <v>965</v>
      </c>
    </row>
    <row r="67" spans="3:16" outlineLevel="1">
      <c r="C67" s="69" t="s">
        <v>483</v>
      </c>
    </row>
    <row r="68" spans="3:16" outlineLevel="1">
      <c r="C68" s="67" t="s">
        <v>1143</v>
      </c>
    </row>
    <row r="69" spans="3:16" outlineLevel="1">
      <c r="C69" s="70" t="s">
        <v>484</v>
      </c>
    </row>
    <row r="70" spans="3:16" outlineLevel="1">
      <c r="C70" s="67" t="s">
        <v>485</v>
      </c>
    </row>
    <row r="71" spans="3:16" outlineLevel="1"/>
    <row r="72" spans="3:16">
      <c r="C72" s="7" t="s">
        <v>1094</v>
      </c>
    </row>
    <row r="73" spans="3:16">
      <c r="C73" s="7" t="s">
        <v>1108</v>
      </c>
      <c r="E73" s="7" t="s">
        <v>1098</v>
      </c>
      <c r="P73" s="7" t="s">
        <v>1106</v>
      </c>
    </row>
    <row r="74" spans="3:16">
      <c r="C74" s="7" t="s">
        <v>1109</v>
      </c>
      <c r="E74" s="7" t="s">
        <v>1099</v>
      </c>
      <c r="P74" s="7" t="s">
        <v>1107</v>
      </c>
    </row>
    <row r="75" spans="3:16">
      <c r="C75" s="56" t="s">
        <v>1110</v>
      </c>
      <c r="E75" s="7" t="s">
        <v>1100</v>
      </c>
      <c r="P75" s="7" t="s">
        <v>1101</v>
      </c>
    </row>
    <row r="76" spans="3:16">
      <c r="C76" s="7" t="s">
        <v>1255</v>
      </c>
      <c r="E76" s="56" t="s">
        <v>1256</v>
      </c>
    </row>
    <row r="77" spans="3:16">
      <c r="C77" s="7" t="s">
        <v>1257</v>
      </c>
      <c r="E77" s="7" t="s">
        <v>1258</v>
      </c>
    </row>
  </sheetData>
  <phoneticPr fontId="2"/>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C2356-3C74-40D4-861D-3FFC5C0334F8}">
  <sheetPr codeName="Sheet9">
    <tabColor theme="1"/>
    <outlinePr summaryBelow="0" summaryRight="0"/>
  </sheetPr>
  <dimension ref="A1"/>
  <sheetViews>
    <sheetView workbookViewId="0"/>
  </sheetViews>
  <sheetFormatPr defaultRowHeight="11.25"/>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3D2EE-CC0F-4883-833D-EA71C04CAAC1}">
  <sheetPr codeName="Sheet1">
    <tabColor theme="0" tint="-0.249977111117893"/>
  </sheetPr>
  <dimension ref="A1:E11"/>
  <sheetViews>
    <sheetView workbookViewId="0"/>
  </sheetViews>
  <sheetFormatPr defaultRowHeight="11.25"/>
  <cols>
    <col min="1" max="1" width="12.1640625" style="7" bestFit="1" customWidth="1"/>
    <col min="2" max="2" width="13.33203125" style="7" bestFit="1" customWidth="1"/>
    <col min="3" max="3" width="18" style="7" bestFit="1" customWidth="1"/>
    <col min="4" max="4" width="40" style="7" customWidth="1"/>
    <col min="5" max="5" width="64.5" style="7" customWidth="1"/>
    <col min="6" max="16384" width="9.33203125" style="7"/>
  </cols>
  <sheetData>
    <row r="1" spans="1:5">
      <c r="A1" s="51" t="s">
        <v>340</v>
      </c>
      <c r="B1" s="52" t="s">
        <v>341</v>
      </c>
      <c r="C1" s="52" t="s">
        <v>342</v>
      </c>
      <c r="D1" s="52" t="s">
        <v>343</v>
      </c>
      <c r="E1" s="52" t="s">
        <v>344</v>
      </c>
    </row>
    <row r="2" spans="1:5" ht="33.75">
      <c r="A2" s="53" t="s">
        <v>345</v>
      </c>
      <c r="B2" s="53" t="s">
        <v>346</v>
      </c>
      <c r="C2" s="53"/>
      <c r="D2" s="53"/>
      <c r="E2" s="53"/>
    </row>
    <row r="3" spans="1:5" ht="78.75">
      <c r="A3" s="53" t="s">
        <v>53</v>
      </c>
      <c r="B3" s="53" t="s">
        <v>347</v>
      </c>
      <c r="C3" s="53"/>
      <c r="D3" s="54" t="s">
        <v>348</v>
      </c>
      <c r="E3" s="54" t="s">
        <v>349</v>
      </c>
    </row>
    <row r="4" spans="1:5" ht="112.5">
      <c r="A4" s="53" t="s">
        <v>350</v>
      </c>
      <c r="B4" s="53" t="s">
        <v>351</v>
      </c>
      <c r="C4" s="53" t="s">
        <v>352</v>
      </c>
      <c r="D4" s="53" t="s">
        <v>353</v>
      </c>
      <c r="E4" s="54" t="s">
        <v>354</v>
      </c>
    </row>
    <row r="5" spans="1:5">
      <c r="A5" s="53" t="s">
        <v>355</v>
      </c>
      <c r="B5" s="53" t="s">
        <v>351</v>
      </c>
      <c r="C5" s="53" t="s">
        <v>356</v>
      </c>
      <c r="D5" s="54" t="s">
        <v>357</v>
      </c>
      <c r="E5" s="54" t="s">
        <v>358</v>
      </c>
    </row>
    <row r="6" spans="1:5">
      <c r="A6" s="53" t="s">
        <v>52</v>
      </c>
      <c r="B6" s="53" t="s">
        <v>359</v>
      </c>
      <c r="C6" s="53"/>
      <c r="D6" s="53"/>
      <c r="E6" s="53"/>
    </row>
    <row r="7" spans="1:5">
      <c r="A7" s="53" t="s">
        <v>360</v>
      </c>
      <c r="B7" s="53" t="s">
        <v>361</v>
      </c>
      <c r="C7" s="53"/>
      <c r="D7" s="53"/>
      <c r="E7" s="53"/>
    </row>
    <row r="9" spans="1:5">
      <c r="A9" s="7" t="s">
        <v>362</v>
      </c>
    </row>
    <row r="10" spans="1:5">
      <c r="A10" s="7" t="s">
        <v>363</v>
      </c>
    </row>
    <row r="11" spans="1:5">
      <c r="A11" s="7" t="s">
        <v>364</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6</vt:i4>
      </vt:variant>
    </vt:vector>
  </HeadingPairs>
  <TitlesOfParts>
    <vt:vector size="17" baseType="lpstr">
      <vt:lpstr>セットアップ事項</vt:lpstr>
      <vt:lpstr>shortcut設定</vt:lpstr>
      <vt:lpstr>shortcut</vt:lpstr>
      <vt:lpstr>symlink</vt:lpstr>
      <vt:lpstr>linux環境構築</vt:lpstr>
      <vt:lpstr>検討→</vt:lpstr>
      <vt:lpstr>PCバックアップ先</vt:lpstr>
      <vt:lpstr>旧→</vt:lpstr>
      <vt:lpstr>CloudStrg検討</vt:lpstr>
      <vt:lpstr>script整理</vt:lpstr>
      <vt:lpstr>PCバックアップPrg整理</vt:lpstr>
      <vt:lpstr>linux環境構築!Print_Area</vt:lpstr>
      <vt:lpstr>shortcut!Print_Area</vt:lpstr>
      <vt:lpstr>shortcut設定!Print_Area</vt:lpstr>
      <vt:lpstr>symlink!Print_Area</vt:lpstr>
      <vt:lpstr>セットアップ事項!Print_Area</vt:lpstr>
      <vt:lpstr>カテゴリ</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dcterms:created xsi:type="dcterms:W3CDTF">2021-01-15T04:23:06Z</dcterms:created>
  <dcterms:modified xsi:type="dcterms:W3CDTF">2024-02-08T07:37:44Z</dcterms:modified>
</cp:coreProperties>
</file>