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F584C06E-3C8A-4329-BC1F-9EC9ED74BE5E}" xr6:coauthVersionLast="47" xr6:coauthVersionMax="47" xr10:uidLastSave="{00000000-0000-0000-0000-000000000000}"/>
  <bookViews>
    <workbookView xWindow="-32400" yWindow="-4080" windowWidth="32415" windowHeight="40725"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shortcut!$A$9:$AF$195</definedName>
    <definedName name="_xlnm._FilterDatabase" localSheetId="3" hidden="1">symlink!$A$11:$L$65</definedName>
    <definedName name="_xlnm._FilterDatabase" localSheetId="0" hidden="1">セットアップ事項!$A$2:$H$73</definedName>
    <definedName name="_xlnm.Print_Area" localSheetId="4">linux環境構築!$A$6:$H$90</definedName>
    <definedName name="_xlnm.Print_Area" localSheetId="2">shortcut!$A$8:$AE$195</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4" l="1"/>
  <c r="E50" i="14"/>
  <c r="E49" i="14"/>
  <c r="E48" i="14"/>
  <c r="E47" i="14"/>
  <c r="E46" i="14"/>
  <c r="E39" i="14"/>
  <c r="E36" i="14"/>
  <c r="D36" i="14"/>
  <c r="D73" i="14"/>
  <c r="D72" i="14"/>
  <c r="D71" i="14"/>
  <c r="D70" i="14"/>
  <c r="D69" i="14"/>
  <c r="D68" i="14"/>
  <c r="D67" i="14"/>
  <c r="D66" i="14"/>
  <c r="D65" i="14"/>
  <c r="D64" i="14"/>
  <c r="AE194" i="20"/>
  <c r="AD194" i="20"/>
  <c r="AC194" i="20"/>
  <c r="AB194" i="20"/>
  <c r="AA194" i="20"/>
  <c r="Z194" i="20"/>
  <c r="Y194" i="20"/>
  <c r="X194" i="20"/>
  <c r="W194" i="20"/>
  <c r="V194" i="20"/>
  <c r="U194" i="20"/>
  <c r="T194" i="20"/>
  <c r="S194" i="20"/>
  <c r="R194" i="20"/>
  <c r="Q194" i="20"/>
  <c r="P194" i="20"/>
  <c r="AE193" i="20"/>
  <c r="AD193" i="20"/>
  <c r="AC193" i="20"/>
  <c r="AB193" i="20"/>
  <c r="AA193" i="20"/>
  <c r="Z193" i="20"/>
  <c r="Y193" i="20"/>
  <c r="X193" i="20"/>
  <c r="W193" i="20"/>
  <c r="V193" i="20"/>
  <c r="U193" i="20"/>
  <c r="T193" i="20"/>
  <c r="S193" i="20"/>
  <c r="R193" i="20"/>
  <c r="Q193" i="20"/>
  <c r="P193" i="20"/>
  <c r="AE192" i="20"/>
  <c r="AD192" i="20"/>
  <c r="AC192" i="20"/>
  <c r="AB192" i="20"/>
  <c r="AA192" i="20"/>
  <c r="Z192" i="20"/>
  <c r="Y192" i="20"/>
  <c r="X192" i="20"/>
  <c r="W192" i="20"/>
  <c r="V192" i="20"/>
  <c r="U192" i="20"/>
  <c r="T192" i="20"/>
  <c r="S192" i="20"/>
  <c r="R192" i="20"/>
  <c r="Q192" i="20"/>
  <c r="P192" i="20"/>
  <c r="AE191" i="20"/>
  <c r="AD191" i="20"/>
  <c r="AC191" i="20"/>
  <c r="AB191" i="20"/>
  <c r="AA191" i="20"/>
  <c r="Z191" i="20"/>
  <c r="Y191" i="20"/>
  <c r="X191" i="20"/>
  <c r="W191" i="20"/>
  <c r="V191" i="20"/>
  <c r="U191" i="20"/>
  <c r="T191" i="20"/>
  <c r="S191" i="20"/>
  <c r="R191" i="20"/>
  <c r="Q191" i="20"/>
  <c r="P191" i="20"/>
  <c r="AE117" i="20"/>
  <c r="AD117" i="20"/>
  <c r="AC117" i="20"/>
  <c r="AB117" i="20"/>
  <c r="AA117" i="20"/>
  <c r="Y117" i="20"/>
  <c r="X117" i="20"/>
  <c r="W117" i="20"/>
  <c r="V117" i="20"/>
  <c r="U117" i="20"/>
  <c r="Q117" i="20"/>
  <c r="P117" i="20"/>
  <c r="L63" i="4"/>
  <c r="K63" i="4"/>
  <c r="J63" i="4"/>
  <c r="I63" i="4"/>
  <c r="L51" i="4"/>
  <c r="K51" i="4"/>
  <c r="L53" i="4"/>
  <c r="K53" i="4"/>
  <c r="J51" i="4"/>
  <c r="I51" i="4"/>
  <c r="I53" i="4"/>
  <c r="J53" i="4"/>
  <c r="E16" i="20"/>
  <c r="E85" i="20"/>
  <c r="K33" i="4" l="1"/>
  <c r="L33" i="4"/>
  <c r="K34" i="4"/>
  <c r="L34" i="4"/>
  <c r="AE116" i="20"/>
  <c r="AE138" i="20"/>
  <c r="AE127" i="20"/>
  <c r="AE137" i="20"/>
  <c r="AE190" i="20"/>
  <c r="AE189"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6" i="20"/>
  <c r="AE135" i="20"/>
  <c r="AE134" i="20"/>
  <c r="AE133" i="20"/>
  <c r="AE132" i="20"/>
  <c r="AE131" i="20"/>
  <c r="AE130" i="20"/>
  <c r="AE128" i="20"/>
  <c r="AE126" i="20"/>
  <c r="AE125" i="20"/>
  <c r="AE124" i="20"/>
  <c r="AE123" i="20"/>
  <c r="AE122" i="20"/>
  <c r="AE121" i="20"/>
  <c r="AE120" i="20"/>
  <c r="AE119" i="20"/>
  <c r="AE118"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29" i="20"/>
  <c r="AC138" i="20"/>
  <c r="AC127" i="20"/>
  <c r="AC137" i="20"/>
  <c r="AC189" i="20"/>
  <c r="AC188" i="20"/>
  <c r="AC187" i="20"/>
  <c r="AC186" i="20"/>
  <c r="AC184" i="20"/>
  <c r="AC182" i="20"/>
  <c r="AC181" i="20"/>
  <c r="AC180" i="20"/>
  <c r="AC179" i="20"/>
  <c r="AC178" i="20"/>
  <c r="AC177" i="20"/>
  <c r="AC176" i="20"/>
  <c r="AC175"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6" i="20"/>
  <c r="AC135" i="20"/>
  <c r="AC134" i="20"/>
  <c r="AC133" i="20"/>
  <c r="AC132" i="20"/>
  <c r="AC131" i="20"/>
  <c r="AC130" i="20"/>
  <c r="AC126" i="20"/>
  <c r="AC125" i="20"/>
  <c r="AC124" i="20"/>
  <c r="AC123" i="20"/>
  <c r="AC122" i="20"/>
  <c r="AC121" i="20"/>
  <c r="AC120" i="20"/>
  <c r="AC119" i="20"/>
  <c r="AC118"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6" i="20"/>
  <c r="AC35" i="20"/>
  <c r="AC34" i="20"/>
  <c r="AC33" i="20"/>
  <c r="AC32" i="20"/>
  <c r="AC31" i="20"/>
  <c r="AC30" i="20"/>
  <c r="AC29" i="20"/>
  <c r="AC28" i="20"/>
  <c r="AC27" i="20"/>
  <c r="AC26" i="20"/>
  <c r="AC25" i="20"/>
  <c r="AC24" i="20"/>
  <c r="AC23" i="20"/>
  <c r="AC21" i="20"/>
  <c r="AC20" i="20"/>
  <c r="AC19" i="20"/>
  <c r="AC18" i="20"/>
  <c r="AC17" i="20"/>
  <c r="AC16" i="20"/>
  <c r="AC15" i="20"/>
  <c r="AC14" i="20"/>
  <c r="AC13" i="20"/>
  <c r="AC12" i="20"/>
  <c r="AC11" i="20"/>
  <c r="AC129" i="20"/>
  <c r="Y138" i="20"/>
  <c r="Y127" i="20"/>
  <c r="Y137" i="20"/>
  <c r="Y190" i="20"/>
  <c r="Y189" i="20"/>
  <c r="Y188" i="20"/>
  <c r="Y187" i="20"/>
  <c r="Y186" i="20"/>
  <c r="Y185" i="20"/>
  <c r="Y184" i="20"/>
  <c r="Y183" i="20"/>
  <c r="Y182" i="20"/>
  <c r="Y181" i="20"/>
  <c r="Y180" i="20"/>
  <c r="Y179" i="20"/>
  <c r="Y178" i="20"/>
  <c r="Y177" i="20"/>
  <c r="Y176" i="20"/>
  <c r="Y175" i="20"/>
  <c r="Y171" i="20"/>
  <c r="Y168" i="20"/>
  <c r="Y167" i="20"/>
  <c r="Y166" i="20"/>
  <c r="Y165" i="20"/>
  <c r="Y163" i="20"/>
  <c r="Y162" i="20"/>
  <c r="Y161" i="20"/>
  <c r="Y160" i="20"/>
  <c r="Y159" i="20"/>
  <c r="Y158" i="20"/>
  <c r="Y157" i="20"/>
  <c r="Y156" i="20"/>
  <c r="Y154" i="20"/>
  <c r="Y150" i="20"/>
  <c r="Y149" i="20"/>
  <c r="Y148" i="20"/>
  <c r="Y147" i="20"/>
  <c r="Y146" i="20"/>
  <c r="Y145" i="20"/>
  <c r="Y139" i="20"/>
  <c r="Y136" i="20"/>
  <c r="Y135" i="20"/>
  <c r="Y134" i="20"/>
  <c r="Y133" i="20"/>
  <c r="Y132" i="20"/>
  <c r="Y131" i="20"/>
  <c r="Y130" i="20"/>
  <c r="Y128" i="20"/>
  <c r="Y126" i="20"/>
  <c r="Y125" i="20"/>
  <c r="Y124" i="20"/>
  <c r="Y123" i="20"/>
  <c r="Y122" i="20"/>
  <c r="Y121" i="20"/>
  <c r="Y120" i="20"/>
  <c r="Y119" i="20"/>
  <c r="Y118" i="20"/>
  <c r="Y115" i="20"/>
  <c r="Y114" i="20"/>
  <c r="Y113" i="20"/>
  <c r="Y112" i="20"/>
  <c r="Y111" i="20"/>
  <c r="Y110" i="20"/>
  <c r="Y109" i="20"/>
  <c r="Y108" i="20"/>
  <c r="Y107" i="20"/>
  <c r="Y106" i="20"/>
  <c r="Y103" i="20"/>
  <c r="Y102" i="20"/>
  <c r="Y101" i="20"/>
  <c r="Y100" i="20"/>
  <c r="Y99" i="20"/>
  <c r="Y98" i="20"/>
  <c r="Y97" i="20"/>
  <c r="Y96" i="20"/>
  <c r="Y95" i="20"/>
  <c r="Y94" i="20"/>
  <c r="Y93" i="20"/>
  <c r="Y92" i="20"/>
  <c r="Y90" i="20"/>
  <c r="Y89" i="20"/>
  <c r="Y88" i="20"/>
  <c r="Y87" i="20"/>
  <c r="Y86" i="20"/>
  <c r="Y85" i="20"/>
  <c r="Y84" i="20"/>
  <c r="Y83" i="20"/>
  <c r="Y81" i="20"/>
  <c r="Y80" i="20"/>
  <c r="Y79" i="20"/>
  <c r="Y78" i="20"/>
  <c r="Y77" i="20"/>
  <c r="Y76" i="20"/>
  <c r="Y75" i="20"/>
  <c r="Y73" i="20"/>
  <c r="Y72" i="20"/>
  <c r="Y71" i="20"/>
  <c r="Y70" i="20"/>
  <c r="Y68" i="20"/>
  <c r="Y67" i="20"/>
  <c r="Y66" i="20"/>
  <c r="Y65" i="20"/>
  <c r="Y64" i="20"/>
  <c r="Y63" i="20"/>
  <c r="Y62" i="20"/>
  <c r="Y61" i="20"/>
  <c r="Y60" i="20"/>
  <c r="Y59" i="20"/>
  <c r="Y58" i="20"/>
  <c r="Y57" i="20"/>
  <c r="Y56" i="20"/>
  <c r="Y55" i="20"/>
  <c r="Y54" i="20"/>
  <c r="Y53" i="20"/>
  <c r="Y52" i="20"/>
  <c r="Y51"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29"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U116" i="20"/>
  <c r="U127" i="20"/>
  <c r="U190" i="20"/>
  <c r="U189" i="20"/>
  <c r="U185" i="20"/>
  <c r="U184" i="20"/>
  <c r="U183" i="20"/>
  <c r="U182" i="20"/>
  <c r="U178" i="20"/>
  <c r="U176" i="20"/>
  <c r="U175" i="20"/>
  <c r="U174" i="20"/>
  <c r="U173" i="20"/>
  <c r="U172" i="20"/>
  <c r="U171" i="20"/>
  <c r="U170" i="20"/>
  <c r="U169" i="20"/>
  <c r="U168" i="20"/>
  <c r="U167" i="20"/>
  <c r="U166"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6" i="20"/>
  <c r="U135" i="20"/>
  <c r="U134" i="20"/>
  <c r="U133" i="20"/>
  <c r="U132" i="20"/>
  <c r="U131" i="20"/>
  <c r="U130" i="20"/>
  <c r="U128" i="20"/>
  <c r="U126" i="20"/>
  <c r="U125" i="20"/>
  <c r="U124" i="20"/>
  <c r="U123" i="20"/>
  <c r="U122" i="20"/>
  <c r="U121" i="20"/>
  <c r="U120" i="20"/>
  <c r="U119" i="20"/>
  <c r="U118"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W116" i="20"/>
  <c r="W138" i="20"/>
  <c r="W127" i="20"/>
  <c r="W137" i="20"/>
  <c r="W190" i="20"/>
  <c r="W189" i="20"/>
  <c r="W188" i="20"/>
  <c r="W187" i="20"/>
  <c r="W186" i="20"/>
  <c r="W185" i="20"/>
  <c r="W184" i="20"/>
  <c r="W183"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6" i="20"/>
  <c r="W135" i="20"/>
  <c r="W134" i="20"/>
  <c r="W133" i="20"/>
  <c r="W132" i="20"/>
  <c r="W131" i="20"/>
  <c r="W130" i="20"/>
  <c r="W128" i="20"/>
  <c r="W126" i="20"/>
  <c r="W125" i="20"/>
  <c r="W124" i="20"/>
  <c r="W123" i="20"/>
  <c r="W122" i="20"/>
  <c r="W121" i="20"/>
  <c r="W120" i="20"/>
  <c r="W119" i="20"/>
  <c r="W118"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U129" i="20"/>
  <c r="W129" i="20"/>
  <c r="K65" i="4"/>
  <c r="J65" i="4"/>
  <c r="J64" i="4"/>
  <c r="J52" i="4"/>
  <c r="J50" i="4"/>
  <c r="J62" i="4"/>
  <c r="J61" i="4"/>
  <c r="J60" i="4"/>
  <c r="J54" i="4"/>
  <c r="J49" i="4"/>
  <c r="J48" i="4"/>
  <c r="J47" i="4"/>
  <c r="J46" i="4"/>
  <c r="J45" i="4"/>
  <c r="J44" i="4"/>
  <c r="J43" i="4"/>
  <c r="J42" i="4"/>
  <c r="J41" i="4"/>
  <c r="J40" i="4"/>
  <c r="J39" i="4"/>
  <c r="J38" i="4"/>
  <c r="J21" i="4"/>
  <c r="J20" i="4"/>
  <c r="J18" i="4"/>
  <c r="J17" i="4"/>
  <c r="J16" i="4"/>
  <c r="J15" i="4"/>
  <c r="J14" i="4"/>
  <c r="J13" i="4"/>
  <c r="J12" i="4"/>
  <c r="I65" i="4"/>
  <c r="I64" i="4"/>
  <c r="I17" i="4"/>
  <c r="I50" i="4"/>
  <c r="I22" i="4"/>
  <c r="I52" i="4"/>
  <c r="J27" i="4"/>
  <c r="I37" i="4"/>
  <c r="I62" i="4"/>
  <c r="J29" i="4"/>
  <c r="I14" i="4"/>
  <c r="I38" i="4"/>
  <c r="I57" i="4"/>
  <c r="I32" i="4"/>
  <c r="I12" i="4"/>
  <c r="I45" i="4"/>
  <c r="J59" i="4"/>
  <c r="I15" i="4"/>
  <c r="J30" i="4"/>
  <c r="J33" i="4"/>
  <c r="I59" i="4"/>
  <c r="I21" i="4"/>
  <c r="I31" i="4"/>
  <c r="J36" i="4"/>
  <c r="I46" i="4"/>
  <c r="I26" i="4"/>
  <c r="I41" i="4"/>
  <c r="I49" i="4"/>
  <c r="J35" i="4"/>
  <c r="I39" i="4"/>
  <c r="J19" i="4"/>
  <c r="I40" i="4"/>
  <c r="I61" i="4"/>
  <c r="I27" i="4"/>
  <c r="I20" i="4"/>
  <c r="I33" i="4"/>
  <c r="J57" i="4"/>
  <c r="J28" i="4"/>
  <c r="I44" i="4"/>
  <c r="I23" i="4"/>
  <c r="I42" i="4"/>
  <c r="J31" i="4"/>
  <c r="J55" i="4"/>
  <c r="I56" i="4"/>
  <c r="I16" i="4"/>
  <c r="I24" i="4"/>
  <c r="J25" i="4"/>
  <c r="I58" i="4"/>
  <c r="I30" i="4"/>
  <c r="J26" i="4"/>
  <c r="J24" i="4"/>
  <c r="I48" i="4"/>
  <c r="I34" i="4"/>
  <c r="I43" i="4"/>
  <c r="I25" i="4"/>
  <c r="I36" i="4"/>
  <c r="J56" i="4"/>
  <c r="I18" i="4"/>
  <c r="J37" i="4"/>
  <c r="I47" i="4"/>
  <c r="I28" i="4"/>
  <c r="I54" i="4"/>
  <c r="I13" i="4"/>
  <c r="J22" i="4"/>
  <c r="J34" i="4"/>
  <c r="I19" i="4"/>
  <c r="I55" i="4"/>
  <c r="J32" i="4"/>
  <c r="I29" i="4"/>
  <c r="I60" i="4"/>
  <c r="J58" i="4"/>
  <c r="J23" i="4"/>
  <c r="I35"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X116" i="20"/>
  <c r="X138" i="20"/>
  <c r="X127" i="20"/>
  <c r="X137" i="20"/>
  <c r="X115" i="20"/>
  <c r="X190" i="20"/>
  <c r="X189" i="20"/>
  <c r="X188" i="20"/>
  <c r="X187" i="20"/>
  <c r="X186" i="20"/>
  <c r="X185" i="20"/>
  <c r="X184" i="20"/>
  <c r="X183" i="20"/>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6" i="20"/>
  <c r="X135" i="20"/>
  <c r="X134" i="20"/>
  <c r="X133" i="20"/>
  <c r="X132" i="20"/>
  <c r="X131" i="20"/>
  <c r="X130" i="20"/>
  <c r="X129" i="20"/>
  <c r="X128" i="20"/>
  <c r="X126" i="20"/>
  <c r="X125" i="20"/>
  <c r="X124" i="20"/>
  <c r="X123" i="20"/>
  <c r="X122" i="20"/>
  <c r="X121" i="20"/>
  <c r="X120" i="20"/>
  <c r="X119" i="20"/>
  <c r="X118" i="20"/>
  <c r="X114" i="20"/>
  <c r="X113" i="20"/>
  <c r="X112" i="20"/>
  <c r="X111" i="20"/>
  <c r="X110" i="20"/>
  <c r="X109" i="20"/>
  <c r="X108" i="20"/>
  <c r="X107" i="20"/>
  <c r="X106" i="20"/>
  <c r="X105"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4" i="20"/>
  <c r="V116" i="20"/>
  <c r="V138" i="20"/>
  <c r="U138" i="20" s="1"/>
  <c r="V127" i="20"/>
  <c r="V137" i="20"/>
  <c r="U137" i="20" s="1"/>
  <c r="V115" i="20"/>
  <c r="V190" i="20"/>
  <c r="V189" i="20"/>
  <c r="V188" i="20"/>
  <c r="U188" i="20" s="1"/>
  <c r="V187" i="20"/>
  <c r="U187" i="20" s="1"/>
  <c r="V186" i="20"/>
  <c r="U186" i="20" s="1"/>
  <c r="V185" i="20"/>
  <c r="V184" i="20"/>
  <c r="V183" i="20"/>
  <c r="V182" i="20"/>
  <c r="V181" i="20"/>
  <c r="U181" i="20" s="1"/>
  <c r="V180" i="20"/>
  <c r="U180" i="20" s="1"/>
  <c r="V179" i="20"/>
  <c r="U179" i="20" s="1"/>
  <c r="V178" i="20"/>
  <c r="V177" i="20"/>
  <c r="U177" i="20" s="1"/>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6" i="20"/>
  <c r="V135" i="20"/>
  <c r="V134" i="20"/>
  <c r="V133" i="20"/>
  <c r="V132" i="20"/>
  <c r="V131" i="20"/>
  <c r="V130" i="20"/>
  <c r="V129" i="20"/>
  <c r="V128" i="20"/>
  <c r="V126" i="20"/>
  <c r="V125" i="20"/>
  <c r="V124" i="20"/>
  <c r="V123" i="20"/>
  <c r="V122" i="20"/>
  <c r="V121" i="20"/>
  <c r="V120" i="20"/>
  <c r="V119" i="20"/>
  <c r="V118"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AD116" i="20"/>
  <c r="AC116" i="20" s="1"/>
  <c r="AD138" i="20"/>
  <c r="AD127" i="20"/>
  <c r="AD137" i="20"/>
  <c r="AD115" i="20"/>
  <c r="AD190" i="20"/>
  <c r="AC190" i="20" s="1"/>
  <c r="AD189" i="20"/>
  <c r="AD136" i="20"/>
  <c r="AD135" i="20"/>
  <c r="AD134" i="20"/>
  <c r="AD188" i="20"/>
  <c r="AD187" i="20"/>
  <c r="AD186" i="20"/>
  <c r="AD185" i="20"/>
  <c r="AC185" i="20" s="1"/>
  <c r="AD184" i="20"/>
  <c r="AD183" i="20"/>
  <c r="AC183" i="20" s="1"/>
  <c r="AD182" i="20"/>
  <c r="AD181" i="20"/>
  <c r="AD180" i="20"/>
  <c r="AD179" i="20"/>
  <c r="AD178" i="20"/>
  <c r="AD177" i="20"/>
  <c r="AD176"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C139" i="20" s="1"/>
  <c r="AD133" i="20"/>
  <c r="AD132" i="20"/>
  <c r="AD131" i="20"/>
  <c r="AD130" i="20"/>
  <c r="AD129" i="20"/>
  <c r="AD128" i="20"/>
  <c r="AC128" i="20" s="1"/>
  <c r="AD126" i="20"/>
  <c r="AD125" i="20"/>
  <c r="AD124" i="20"/>
  <c r="AD123" i="20"/>
  <c r="AD122" i="20"/>
  <c r="AD121" i="20"/>
  <c r="AD120" i="20"/>
  <c r="AD119" i="20"/>
  <c r="AD118"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C64" i="20" s="1"/>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C37" i="20" s="1"/>
  <c r="AD36" i="20"/>
  <c r="AD35" i="20"/>
  <c r="AD34" i="20"/>
  <c r="AD33" i="20"/>
  <c r="AD32" i="20"/>
  <c r="AD31" i="20"/>
  <c r="AD30" i="20"/>
  <c r="AD29" i="20"/>
  <c r="AD28" i="20"/>
  <c r="AD27" i="20"/>
  <c r="AD26" i="20"/>
  <c r="AD25" i="20"/>
  <c r="AD24" i="20"/>
  <c r="AD23" i="20"/>
  <c r="AD21" i="20"/>
  <c r="AD20" i="20"/>
  <c r="AD19" i="20"/>
  <c r="AD18" i="20"/>
  <c r="AD17" i="20"/>
  <c r="AD16" i="20"/>
  <c r="AD15" i="20"/>
  <c r="AD14" i="20"/>
  <c r="AD13" i="20"/>
  <c r="AD12" i="20"/>
  <c r="AD11" i="20"/>
  <c r="AD22" i="20"/>
  <c r="AC22" i="20" s="1"/>
  <c r="AB138" i="20"/>
  <c r="AB127" i="20"/>
  <c r="AB137" i="20"/>
  <c r="AB115" i="20"/>
  <c r="AB190" i="20"/>
  <c r="AB189" i="20"/>
  <c r="AB136" i="20"/>
  <c r="AB135" i="20"/>
  <c r="AB134" i="20"/>
  <c r="AB188" i="20"/>
  <c r="AB187" i="20"/>
  <c r="AB186" i="20"/>
  <c r="AB185" i="20"/>
  <c r="AB184" i="20"/>
  <c r="AB183" i="20"/>
  <c r="AB182" i="20"/>
  <c r="AB181" i="20"/>
  <c r="AB180" i="20"/>
  <c r="AB179" i="20"/>
  <c r="AB178" i="20"/>
  <c r="AB177" i="20"/>
  <c r="AB176" i="20"/>
  <c r="AB175" i="20"/>
  <c r="AB171" i="20"/>
  <c r="AB168" i="20"/>
  <c r="AB167" i="20"/>
  <c r="AB166" i="20"/>
  <c r="AB165" i="20"/>
  <c r="AB163" i="20"/>
  <c r="AB162" i="20"/>
  <c r="AB161" i="20"/>
  <c r="AB160" i="20"/>
  <c r="AB159" i="20"/>
  <c r="AB158" i="20"/>
  <c r="AB157" i="20"/>
  <c r="AB156" i="20"/>
  <c r="AB154" i="20"/>
  <c r="AB150" i="20"/>
  <c r="AB149" i="20"/>
  <c r="AB148" i="20"/>
  <c r="AB147" i="20"/>
  <c r="AB146" i="20"/>
  <c r="AB145" i="20"/>
  <c r="AB139" i="20"/>
  <c r="AB133" i="20"/>
  <c r="AB132" i="20"/>
  <c r="AB131" i="20"/>
  <c r="AB130" i="20"/>
  <c r="AB129" i="20"/>
  <c r="AB128" i="20"/>
  <c r="AB126" i="20"/>
  <c r="AB125" i="20"/>
  <c r="AB124" i="20"/>
  <c r="AB123" i="20"/>
  <c r="AB122" i="20"/>
  <c r="AB121" i="20"/>
  <c r="AB120" i="20"/>
  <c r="AB119" i="20"/>
  <c r="AB118" i="20"/>
  <c r="AB114" i="20"/>
  <c r="AB113" i="20"/>
  <c r="AB112" i="20"/>
  <c r="AB111" i="20"/>
  <c r="AB110" i="20"/>
  <c r="AB109" i="20"/>
  <c r="AB108" i="20"/>
  <c r="AB107" i="20"/>
  <c r="AB106" i="20"/>
  <c r="AB103" i="20"/>
  <c r="AB102" i="20"/>
  <c r="AB101" i="20"/>
  <c r="AB100" i="20"/>
  <c r="AB99" i="20"/>
  <c r="AB98" i="20"/>
  <c r="AB97" i="20"/>
  <c r="AB96" i="20"/>
  <c r="AB95" i="20"/>
  <c r="AB94" i="20"/>
  <c r="AB93" i="20"/>
  <c r="AB92" i="20"/>
  <c r="AB90" i="20"/>
  <c r="AB89" i="20"/>
  <c r="AB88" i="20"/>
  <c r="AB87" i="20"/>
  <c r="AB86" i="20"/>
  <c r="AB85" i="20"/>
  <c r="AB84" i="20"/>
  <c r="AB83" i="20"/>
  <c r="AB81" i="20"/>
  <c r="AB80" i="20"/>
  <c r="AB79" i="20"/>
  <c r="AB78" i="20"/>
  <c r="AB77" i="20"/>
  <c r="AB76" i="20"/>
  <c r="AB75" i="20"/>
  <c r="AB73" i="20"/>
  <c r="AB72" i="20"/>
  <c r="AB71" i="20"/>
  <c r="AB70" i="20"/>
  <c r="AB68" i="20"/>
  <c r="AB67" i="20"/>
  <c r="AB66" i="20"/>
  <c r="AB65" i="20"/>
  <c r="AB64" i="20"/>
  <c r="AB63" i="20"/>
  <c r="AB62" i="20"/>
  <c r="AB61" i="20"/>
  <c r="AB60" i="20"/>
  <c r="AB59" i="20"/>
  <c r="AB58" i="20"/>
  <c r="AB57" i="20"/>
  <c r="AB56" i="20"/>
  <c r="AB55" i="20"/>
  <c r="AB54" i="20"/>
  <c r="AB53" i="20"/>
  <c r="AB52" i="20"/>
  <c r="AB51" i="20"/>
  <c r="AB49" i="20"/>
  <c r="AB48" i="20"/>
  <c r="AB47" i="20"/>
  <c r="AB46" i="20"/>
  <c r="AB45" i="20"/>
  <c r="AB44" i="20"/>
  <c r="AB43"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AA116" i="20"/>
  <c r="AA138" i="20"/>
  <c r="AA127" i="20"/>
  <c r="AA137" i="20"/>
  <c r="AA115" i="20"/>
  <c r="AA190" i="20"/>
  <c r="AA189" i="20"/>
  <c r="AA136" i="20"/>
  <c r="AA135" i="20"/>
  <c r="AA134" i="20"/>
  <c r="AA188" i="20"/>
  <c r="AA187" i="20"/>
  <c r="AA186" i="20"/>
  <c r="AA185" i="20"/>
  <c r="AA184" i="20"/>
  <c r="AA183" i="20"/>
  <c r="AA182" i="20"/>
  <c r="AA181" i="20"/>
  <c r="AA180" i="20"/>
  <c r="AA179" i="20"/>
  <c r="AA178" i="20"/>
  <c r="AA177" i="20"/>
  <c r="AA176" i="20"/>
  <c r="AA175" i="20"/>
  <c r="AA174" i="20"/>
  <c r="AA173" i="20"/>
  <c r="AA172" i="20"/>
  <c r="AA171" i="20"/>
  <c r="AA170" i="20"/>
  <c r="AA168" i="20"/>
  <c r="AA167" i="20"/>
  <c r="AA166" i="20"/>
  <c r="AA165" i="20"/>
  <c r="AA164" i="20"/>
  <c r="AA163" i="20"/>
  <c r="AA162" i="20"/>
  <c r="AA161" i="20"/>
  <c r="AA160" i="20"/>
  <c r="AA159" i="20"/>
  <c r="AA158" i="20"/>
  <c r="AA157" i="20"/>
  <c r="AA156" i="20"/>
  <c r="AA155" i="20"/>
  <c r="AA154" i="20"/>
  <c r="AA153" i="20"/>
  <c r="AA152" i="20"/>
  <c r="AA151" i="20"/>
  <c r="AA150" i="20"/>
  <c r="AA149" i="20"/>
  <c r="AA148" i="20"/>
  <c r="AA147" i="20"/>
  <c r="AA146" i="20"/>
  <c r="AA145" i="20"/>
  <c r="AA144" i="20"/>
  <c r="AA143" i="20"/>
  <c r="AA142" i="20"/>
  <c r="AA141" i="20"/>
  <c r="AA140" i="20"/>
  <c r="AA139" i="20"/>
  <c r="AA133" i="20"/>
  <c r="AA132" i="20"/>
  <c r="AA131" i="20"/>
  <c r="AA130" i="20"/>
  <c r="AA129" i="20"/>
  <c r="AA128" i="20"/>
  <c r="AA126" i="20"/>
  <c r="AA125" i="20"/>
  <c r="AA124" i="20"/>
  <c r="AA123" i="20"/>
  <c r="AA122" i="20"/>
  <c r="AA121" i="20"/>
  <c r="AA120" i="20"/>
  <c r="AA119" i="20"/>
  <c r="AA118"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69" i="20"/>
  <c r="O6" i="8"/>
  <c r="O5" i="8"/>
  <c r="O4" i="8"/>
  <c r="P116" i="20"/>
  <c r="P138" i="20"/>
  <c r="P127" i="20"/>
  <c r="P137" i="20"/>
  <c r="P115" i="20"/>
  <c r="P190" i="20"/>
  <c r="P189" i="20"/>
  <c r="P136" i="20"/>
  <c r="P135" i="20"/>
  <c r="P134" i="20"/>
  <c r="P188" i="20"/>
  <c r="P187" i="20"/>
  <c r="P186" i="20"/>
  <c r="P185" i="20"/>
  <c r="P184" i="20"/>
  <c r="P183" i="20"/>
  <c r="P182" i="20"/>
  <c r="P181" i="20"/>
  <c r="P180" i="20"/>
  <c r="P179" i="20"/>
  <c r="P178" i="20"/>
  <c r="P177" i="20"/>
  <c r="P176" i="20"/>
  <c r="P175" i="20"/>
  <c r="P174" i="20"/>
  <c r="P173" i="20"/>
  <c r="P172" i="20"/>
  <c r="P171" i="20"/>
  <c r="P170" i="20"/>
  <c r="P169" i="20"/>
  <c r="P168" i="20"/>
  <c r="P167" i="20"/>
  <c r="P166" i="20"/>
  <c r="P165" i="20"/>
  <c r="P164" i="20"/>
  <c r="P163" i="20"/>
  <c r="P160" i="20"/>
  <c r="P162" i="20"/>
  <c r="P161" i="20"/>
  <c r="P159" i="20"/>
  <c r="P150" i="20"/>
  <c r="P149" i="20"/>
  <c r="P148" i="20"/>
  <c r="P158" i="20"/>
  <c r="P157" i="20"/>
  <c r="P156" i="20"/>
  <c r="P154" i="20"/>
  <c r="P153" i="20"/>
  <c r="P152" i="20"/>
  <c r="P151" i="20"/>
  <c r="P147" i="20"/>
  <c r="P146" i="20"/>
  <c r="P145" i="20"/>
  <c r="P155" i="20"/>
  <c r="P144" i="20"/>
  <c r="P143" i="20"/>
  <c r="P142" i="20"/>
  <c r="P141" i="20"/>
  <c r="P140" i="20"/>
  <c r="P139" i="20"/>
  <c r="P133" i="20"/>
  <c r="P132" i="20"/>
  <c r="P131" i="20"/>
  <c r="P130" i="20"/>
  <c r="P129" i="20"/>
  <c r="P128" i="20"/>
  <c r="P126" i="20"/>
  <c r="P125" i="20"/>
  <c r="P124" i="20"/>
  <c r="P123" i="20"/>
  <c r="P122" i="20"/>
  <c r="P121" i="20"/>
  <c r="P120" i="20"/>
  <c r="P119" i="20"/>
  <c r="P118" i="20"/>
  <c r="P114" i="20"/>
  <c r="P113" i="20"/>
  <c r="P112" i="20"/>
  <c r="P111" i="20"/>
  <c r="P110" i="20"/>
  <c r="P109" i="20"/>
  <c r="P108"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51" i="14"/>
  <c r="D50" i="14"/>
  <c r="D49" i="14"/>
  <c r="D48" i="14"/>
  <c r="D47" i="14"/>
  <c r="D46" i="14"/>
  <c r="D39" i="14"/>
  <c r="D43" i="14"/>
  <c r="D42" i="14"/>
  <c r="D41" i="14"/>
  <c r="D40" i="14"/>
  <c r="Q137" i="20" l="1"/>
  <c r="Q73" i="20"/>
  <c r="Q12" i="20"/>
  <c r="Q16" i="20"/>
  <c r="Q20" i="20"/>
  <c r="Q24" i="20"/>
  <c r="Q28" i="20"/>
  <c r="Q32" i="20"/>
  <c r="Q36" i="20"/>
  <c r="Q40" i="20"/>
  <c r="Q44" i="20"/>
  <c r="Q48" i="20"/>
  <c r="Q52" i="20"/>
  <c r="Q56" i="20"/>
  <c r="Q60" i="20"/>
  <c r="Q62" i="20"/>
  <c r="Q66" i="20"/>
  <c r="Q70" i="20"/>
  <c r="Q74" i="20"/>
  <c r="Q78" i="20"/>
  <c r="Q82" i="20"/>
  <c r="Q86" i="20"/>
  <c r="Q90" i="20"/>
  <c r="Q94" i="20"/>
  <c r="Q98" i="20"/>
  <c r="Q102" i="20"/>
  <c r="Q105" i="20"/>
  <c r="Q109" i="20"/>
  <c r="Q112" i="20"/>
  <c r="Q119" i="20"/>
  <c r="Q123" i="20"/>
  <c r="Q128" i="20"/>
  <c r="Q132" i="20"/>
  <c r="Q141" i="20"/>
  <c r="Q155" i="20"/>
  <c r="Q151" i="20"/>
  <c r="Q156" i="20"/>
  <c r="Q149" i="20"/>
  <c r="Q162" i="20"/>
  <c r="Q164" i="20"/>
  <c r="Q168" i="20"/>
  <c r="Q172" i="20"/>
  <c r="Q176" i="20"/>
  <c r="Q180" i="20"/>
  <c r="Q184" i="20"/>
  <c r="Q188" i="20"/>
  <c r="Q189" i="20"/>
  <c r="Q127" i="20"/>
  <c r="Q13" i="20"/>
  <c r="Q17" i="20"/>
  <c r="Q21" i="20"/>
  <c r="Q25" i="20"/>
  <c r="Q29" i="20"/>
  <c r="Q33" i="20"/>
  <c r="Q37" i="20"/>
  <c r="Q41" i="20"/>
  <c r="Q45" i="20"/>
  <c r="Q49" i="20"/>
  <c r="Q53" i="20"/>
  <c r="Q57" i="20"/>
  <c r="Q61" i="20"/>
  <c r="Q63" i="20"/>
  <c r="Q67" i="20"/>
  <c r="Q71" i="20"/>
  <c r="Q75" i="20"/>
  <c r="Q79" i="20"/>
  <c r="Q83" i="20"/>
  <c r="Q87" i="20"/>
  <c r="Q91" i="20"/>
  <c r="Q95" i="20"/>
  <c r="Q99" i="20"/>
  <c r="Q103" i="20"/>
  <c r="Q106" i="20"/>
  <c r="Q110" i="20"/>
  <c r="Q113" i="20"/>
  <c r="Q120" i="20"/>
  <c r="Q124" i="20"/>
  <c r="Q129" i="20"/>
  <c r="Q133" i="20"/>
  <c r="Q142" i="20"/>
  <c r="Q145" i="20"/>
  <c r="Q152" i="20"/>
  <c r="Q157" i="20"/>
  <c r="Q150" i="20"/>
  <c r="Q160" i="20"/>
  <c r="Q165" i="20"/>
  <c r="Q169" i="20"/>
  <c r="Q173" i="20"/>
  <c r="Q177" i="20"/>
  <c r="Q181" i="20"/>
  <c r="Q185" i="20"/>
  <c r="Q134" i="20"/>
  <c r="Q190" i="20"/>
  <c r="Q138" i="20"/>
  <c r="Q14" i="20"/>
  <c r="Q18" i="20"/>
  <c r="Q22" i="20"/>
  <c r="Q26" i="20"/>
  <c r="Q30" i="20"/>
  <c r="Q34" i="20"/>
  <c r="Q38" i="20"/>
  <c r="Q42" i="20"/>
  <c r="Q46" i="20"/>
  <c r="Q50" i="20"/>
  <c r="Q54" i="20"/>
  <c r="Q58" i="20"/>
  <c r="Q64" i="20"/>
  <c r="Q68" i="20"/>
  <c r="Q72" i="20"/>
  <c r="Q76" i="20"/>
  <c r="Q80" i="20"/>
  <c r="Q84" i="20"/>
  <c r="Q88" i="20"/>
  <c r="Q92" i="20"/>
  <c r="Q96" i="20"/>
  <c r="Q100" i="20"/>
  <c r="Q104" i="20"/>
  <c r="Q107" i="20"/>
  <c r="Q111" i="20"/>
  <c r="Q114" i="20"/>
  <c r="Q121" i="20"/>
  <c r="Q125" i="20"/>
  <c r="Q130" i="20"/>
  <c r="Q139" i="20"/>
  <c r="Q143" i="20"/>
  <c r="Q146" i="20"/>
  <c r="Q153" i="20"/>
  <c r="Q158" i="20"/>
  <c r="Q159" i="20"/>
  <c r="Q163" i="20"/>
  <c r="Q166" i="20"/>
  <c r="Q170" i="20"/>
  <c r="Q174" i="20"/>
  <c r="Q178" i="20"/>
  <c r="Q182" i="20"/>
  <c r="Q186" i="20"/>
  <c r="Q135" i="20"/>
  <c r="Q115" i="20"/>
  <c r="Q116" i="20"/>
  <c r="Q11" i="20"/>
  <c r="Q15" i="20"/>
  <c r="Q19" i="20"/>
  <c r="Q23" i="20"/>
  <c r="Q27" i="20"/>
  <c r="Q31" i="20"/>
  <c r="Q35" i="20"/>
  <c r="Q39" i="20"/>
  <c r="Q43" i="20"/>
  <c r="Q47" i="20"/>
  <c r="Q51" i="20"/>
  <c r="Q55" i="20"/>
  <c r="Q59" i="20"/>
  <c r="Q65" i="20"/>
  <c r="Q69" i="20"/>
  <c r="Q77" i="20"/>
  <c r="Q81" i="20"/>
  <c r="Q85" i="20"/>
  <c r="Q89" i="20"/>
  <c r="Q93" i="20"/>
  <c r="Q97" i="20"/>
  <c r="Q101" i="20"/>
  <c r="Q108" i="20"/>
  <c r="Q118" i="20"/>
  <c r="Q122" i="20"/>
  <c r="Q126" i="20"/>
  <c r="Q131" i="20"/>
  <c r="Q140" i="20"/>
  <c r="Q144" i="20"/>
  <c r="Q147" i="20"/>
  <c r="Q154" i="20"/>
  <c r="Q148" i="20"/>
  <c r="Q161" i="20"/>
  <c r="Q167" i="20"/>
  <c r="Q171" i="20"/>
  <c r="Q175" i="20"/>
  <c r="Q179" i="20"/>
  <c r="Q183" i="20"/>
  <c r="Q187" i="20"/>
  <c r="Q136" i="20"/>
  <c r="J22" i="8"/>
  <c r="J30" i="8"/>
  <c r="J21" i="8"/>
  <c r="J15" i="8"/>
  <c r="J23" i="8"/>
  <c r="J31" i="8"/>
  <c r="J16" i="8"/>
  <c r="J24" i="8"/>
  <c r="J32" i="8"/>
  <c r="Z127" i="20" s="1"/>
  <c r="J17" i="8"/>
  <c r="J25" i="8"/>
  <c r="J33" i="8"/>
  <c r="J18" i="8"/>
  <c r="J26" i="8"/>
  <c r="J34" i="8"/>
  <c r="S116" i="20" s="1"/>
  <c r="T116" i="20" s="1"/>
  <c r="R116" i="20" s="1"/>
  <c r="J19" i="8"/>
  <c r="J27" i="8"/>
  <c r="J35" i="8"/>
  <c r="Z137" i="20" s="1"/>
  <c r="J29" i="8"/>
  <c r="J20" i="8"/>
  <c r="J28" i="8"/>
  <c r="J36" i="8"/>
  <c r="J14" i="8"/>
  <c r="S117" i="20" l="1"/>
  <c r="T117" i="20" s="1"/>
  <c r="R117" i="20" s="1"/>
  <c r="Z117" i="20"/>
  <c r="Z116" i="20"/>
  <c r="AB116" i="20" s="1"/>
  <c r="Y116" i="20" s="1"/>
  <c r="Z138" i="20"/>
  <c r="S138" i="20"/>
  <c r="T138" i="20" s="1"/>
  <c r="R138" i="20" s="1"/>
  <c r="S127" i="20"/>
  <c r="T127" i="20" s="1"/>
  <c r="R127" i="20" s="1"/>
  <c r="S137" i="20"/>
  <c r="T137" i="20" s="1"/>
  <c r="R137" i="20" s="1"/>
  <c r="Z115" i="20"/>
  <c r="S189" i="20"/>
  <c r="S115" i="20"/>
  <c r="T115" i="20" s="1"/>
  <c r="R115" i="20" s="1"/>
  <c r="Z190" i="20"/>
  <c r="S190" i="20"/>
  <c r="Z189" i="20"/>
  <c r="S73" i="20"/>
  <c r="T73" i="20" s="1"/>
  <c r="R73" i="20" s="1"/>
  <c r="Z135" i="20"/>
  <c r="S134" i="20"/>
  <c r="T134" i="20" s="1"/>
  <c r="R134" i="20" s="1"/>
  <c r="Z136" i="20"/>
  <c r="S135" i="20"/>
  <c r="T135" i="20" s="1"/>
  <c r="R135" i="20" s="1"/>
  <c r="S136" i="20"/>
  <c r="T136" i="20" s="1"/>
  <c r="R136" i="20" s="1"/>
  <c r="Z134" i="20"/>
  <c r="S124" i="20"/>
  <c r="T124" i="20" s="1"/>
  <c r="R124" i="20" s="1"/>
  <c r="S33" i="20"/>
  <c r="T33" i="20" s="1"/>
  <c r="R33" i="20" s="1"/>
  <c r="S17" i="20"/>
  <c r="T17" i="20" s="1"/>
  <c r="R17" i="20" s="1"/>
  <c r="S110" i="20"/>
  <c r="T110" i="20" s="1"/>
  <c r="R110" i="20" s="1"/>
  <c r="S102" i="20"/>
  <c r="T102" i="20" s="1"/>
  <c r="R102" i="20" s="1"/>
  <c r="S64" i="20"/>
  <c r="T64" i="20" s="1"/>
  <c r="R64" i="20" s="1"/>
  <c r="S84" i="20"/>
  <c r="T84" i="20" s="1"/>
  <c r="R84" i="20" s="1"/>
  <c r="S85" i="20"/>
  <c r="T85" i="20" s="1"/>
  <c r="R85" i="20" s="1"/>
  <c r="S77" i="20"/>
  <c r="T77" i="20" s="1"/>
  <c r="R77" i="20" s="1"/>
  <c r="S37" i="20"/>
  <c r="T37" i="20" s="1"/>
  <c r="R37" i="20" s="1"/>
  <c r="S21" i="20"/>
  <c r="T21" i="20" s="1"/>
  <c r="R21" i="20" s="1"/>
  <c r="S100" i="20"/>
  <c r="T100" i="20" s="1"/>
  <c r="R100" i="20" s="1"/>
  <c r="S114" i="20"/>
  <c r="T114" i="20" s="1"/>
  <c r="R114" i="20" s="1"/>
  <c r="S66" i="20"/>
  <c r="T66" i="20" s="1"/>
  <c r="R66" i="20" s="1"/>
  <c r="S111" i="20"/>
  <c r="T111" i="20" s="1"/>
  <c r="R111" i="20" s="1"/>
  <c r="S103" i="20"/>
  <c r="T103" i="20" s="1"/>
  <c r="R103" i="20" s="1"/>
  <c r="S23" i="20"/>
  <c r="T23" i="20" s="1"/>
  <c r="R23" i="20" s="1"/>
  <c r="S20" i="20"/>
  <c r="T20" i="20" s="1"/>
  <c r="R20" i="20" s="1"/>
  <c r="S70" i="20"/>
  <c r="T70" i="20" s="1"/>
  <c r="R70" i="20" s="1"/>
  <c r="S46" i="20"/>
  <c r="T46" i="20" s="1"/>
  <c r="R46" i="20" s="1"/>
  <c r="S99" i="20"/>
  <c r="T99" i="20" s="1"/>
  <c r="R99" i="20" s="1"/>
  <c r="S43" i="20"/>
  <c r="T43" i="20" s="1"/>
  <c r="R43" i="20" s="1"/>
  <c r="S40" i="20"/>
  <c r="T40" i="20" s="1"/>
  <c r="R40" i="20" s="1"/>
  <c r="S32" i="20"/>
  <c r="T32" i="20" s="1"/>
  <c r="R32" i="20" s="1"/>
  <c r="S16" i="20"/>
  <c r="T16" i="20" s="1"/>
  <c r="R16" i="20" s="1"/>
  <c r="S53" i="20"/>
  <c r="T53" i="20" s="1"/>
  <c r="R53" i="20" s="1"/>
  <c r="S63" i="20"/>
  <c r="T63" i="20" s="1"/>
  <c r="R63" i="20" s="1"/>
  <c r="S55" i="20"/>
  <c r="T55" i="20" s="1"/>
  <c r="R55" i="20" s="1"/>
  <c r="S39" i="20"/>
  <c r="T39" i="20" s="1"/>
  <c r="R39" i="20" s="1"/>
  <c r="S15" i="20"/>
  <c r="T15" i="20" s="1"/>
  <c r="R15" i="20" s="1"/>
  <c r="S133" i="20"/>
  <c r="T133" i="20" s="1"/>
  <c r="R133" i="20" s="1"/>
  <c r="S62" i="20"/>
  <c r="T62" i="20" s="1"/>
  <c r="R62" i="20" s="1"/>
  <c r="S91" i="20"/>
  <c r="T91" i="20" s="1"/>
  <c r="R91" i="20" s="1"/>
  <c r="S50" i="20"/>
  <c r="T50" i="20" s="1"/>
  <c r="R50" i="20" s="1"/>
  <c r="S60" i="20"/>
  <c r="T60" i="20" s="1"/>
  <c r="R60" i="20" s="1"/>
  <c r="S122" i="20"/>
  <c r="T122" i="20" s="1"/>
  <c r="R122" i="20" s="1"/>
  <c r="S185" i="20"/>
  <c r="S177" i="20"/>
  <c r="S169" i="20"/>
  <c r="S162" i="20"/>
  <c r="S154" i="20"/>
  <c r="S146" i="20"/>
  <c r="S182" i="20"/>
  <c r="S174" i="20"/>
  <c r="S166" i="20"/>
  <c r="S159" i="20"/>
  <c r="S151" i="20"/>
  <c r="S143" i="20"/>
  <c r="S187" i="20"/>
  <c r="S179" i="20"/>
  <c r="S171" i="20"/>
  <c r="S156" i="20"/>
  <c r="S148" i="20"/>
  <c r="S140" i="20"/>
  <c r="S188" i="20"/>
  <c r="S184" i="20"/>
  <c r="S176" i="20"/>
  <c r="S168" i="20"/>
  <c r="S161" i="20"/>
  <c r="S153" i="20"/>
  <c r="S145" i="20"/>
  <c r="S181" i="20"/>
  <c r="S173" i="20"/>
  <c r="S165" i="20"/>
  <c r="S158" i="20"/>
  <c r="S150" i="20"/>
  <c r="S142" i="20"/>
  <c r="S180" i="20"/>
  <c r="S157" i="20"/>
  <c r="S186" i="20"/>
  <c r="S178" i="20"/>
  <c r="S170" i="20"/>
  <c r="S163" i="20"/>
  <c r="S155" i="20"/>
  <c r="S147" i="20"/>
  <c r="S139" i="20"/>
  <c r="S164" i="20"/>
  <c r="S141" i="20"/>
  <c r="S183" i="20"/>
  <c r="S175" i="20"/>
  <c r="S167" i="20"/>
  <c r="S160" i="20"/>
  <c r="S152" i="20"/>
  <c r="S144" i="20"/>
  <c r="S172" i="20"/>
  <c r="S149" i="20"/>
  <c r="S118" i="20"/>
  <c r="T118" i="20" s="1"/>
  <c r="R118" i="20" s="1"/>
  <c r="S67" i="20"/>
  <c r="T67" i="20" s="1"/>
  <c r="R67" i="20" s="1"/>
  <c r="S69" i="20"/>
  <c r="T69" i="20" s="1"/>
  <c r="R69" i="20" s="1"/>
  <c r="S74" i="20"/>
  <c r="T74" i="20" s="1"/>
  <c r="R74" i="20" s="1"/>
  <c r="S81" i="20"/>
  <c r="T81" i="20" s="1"/>
  <c r="R81" i="20" s="1"/>
  <c r="S51" i="20"/>
  <c r="T51" i="20" s="1"/>
  <c r="R51" i="20" s="1"/>
  <c r="S112" i="20"/>
  <c r="T112" i="20" s="1"/>
  <c r="R112" i="20" s="1"/>
  <c r="S96" i="20"/>
  <c r="T96" i="20" s="1"/>
  <c r="R96" i="20" s="1"/>
  <c r="S80" i="20"/>
  <c r="T80" i="20" s="1"/>
  <c r="R80" i="20" s="1"/>
  <c r="S109" i="20"/>
  <c r="T109" i="20" s="1"/>
  <c r="R109" i="20" s="1"/>
  <c r="S12" i="20"/>
  <c r="T12" i="20" s="1"/>
  <c r="R12" i="20" s="1"/>
  <c r="S79" i="20"/>
  <c r="T79" i="20" s="1"/>
  <c r="R79" i="20" s="1"/>
  <c r="S38" i="20"/>
  <c r="T38" i="20" s="1"/>
  <c r="R38" i="20" s="1"/>
  <c r="S19" i="20"/>
  <c r="T19" i="20" s="1"/>
  <c r="R19" i="20" s="1"/>
  <c r="S72" i="20"/>
  <c r="T72" i="20" s="1"/>
  <c r="R72" i="20" s="1"/>
  <c r="S95" i="20"/>
  <c r="T95" i="20" s="1"/>
  <c r="R95" i="20" s="1"/>
  <c r="S71" i="20"/>
  <c r="T71" i="20" s="1"/>
  <c r="R71" i="20" s="1"/>
  <c r="S113" i="20"/>
  <c r="T113" i="20" s="1"/>
  <c r="R113" i="20" s="1"/>
  <c r="S97" i="20"/>
  <c r="T97" i="20" s="1"/>
  <c r="R97" i="20" s="1"/>
  <c r="S78" i="20"/>
  <c r="T78" i="20" s="1"/>
  <c r="R78" i="20" s="1"/>
  <c r="S75" i="20"/>
  <c r="T75" i="20" s="1"/>
  <c r="R75" i="20" s="1"/>
  <c r="S88" i="20"/>
  <c r="T88" i="20" s="1"/>
  <c r="R88" i="20" s="1"/>
  <c r="S119" i="20"/>
  <c r="T119" i="20" s="1"/>
  <c r="R119" i="20" s="1"/>
  <c r="S41" i="20"/>
  <c r="T41" i="20" s="1"/>
  <c r="R41" i="20" s="1"/>
  <c r="S30" i="20"/>
  <c r="T30" i="20" s="1"/>
  <c r="R30" i="20" s="1"/>
  <c r="S29" i="20"/>
  <c r="T29" i="20" s="1"/>
  <c r="R29" i="20" s="1"/>
  <c r="S31" i="20"/>
  <c r="T31" i="20" s="1"/>
  <c r="R31" i="20" s="1"/>
  <c r="S14" i="20"/>
  <c r="T14" i="20" s="1"/>
  <c r="R14" i="20" s="1"/>
  <c r="S13" i="20"/>
  <c r="T13" i="20" s="1"/>
  <c r="R13" i="20" s="1"/>
  <c r="S128" i="20"/>
  <c r="T128" i="20" s="1"/>
  <c r="R128" i="20" s="1"/>
  <c r="S92" i="20"/>
  <c r="T92" i="20" s="1"/>
  <c r="R92" i="20" s="1"/>
  <c r="S132" i="20"/>
  <c r="T132" i="20" s="1"/>
  <c r="R132" i="20" s="1"/>
  <c r="S123" i="20"/>
  <c r="T123" i="20" s="1"/>
  <c r="R123" i="20" s="1"/>
  <c r="S45" i="20"/>
  <c r="T45" i="20" s="1"/>
  <c r="R45" i="20" s="1"/>
  <c r="S98" i="20"/>
  <c r="T98" i="20" s="1"/>
  <c r="R98" i="20" s="1"/>
  <c r="S18" i="20"/>
  <c r="T18" i="20" s="1"/>
  <c r="R18" i="20" s="1"/>
  <c r="S52" i="20"/>
  <c r="T52" i="20" s="1"/>
  <c r="R52" i="20" s="1"/>
  <c r="S121" i="20"/>
  <c r="T121" i="20" s="1"/>
  <c r="R121" i="20" s="1"/>
  <c r="S48" i="20"/>
  <c r="T48" i="20" s="1"/>
  <c r="R48" i="20" s="1"/>
  <c r="S105" i="20"/>
  <c r="T105" i="20" s="1"/>
  <c r="R105" i="20" s="1"/>
  <c r="S89" i="20"/>
  <c r="T89" i="20" s="1"/>
  <c r="R89" i="20" s="1"/>
  <c r="S49" i="20"/>
  <c r="T49" i="20" s="1"/>
  <c r="R49" i="20" s="1"/>
  <c r="S130" i="20"/>
  <c r="T130" i="20" s="1"/>
  <c r="R130" i="20" s="1"/>
  <c r="S94" i="20"/>
  <c r="T94" i="20" s="1"/>
  <c r="R94" i="20" s="1"/>
  <c r="S54" i="20"/>
  <c r="T54" i="20" s="1"/>
  <c r="R54" i="20" s="1"/>
  <c r="S126" i="20"/>
  <c r="T126" i="20" s="1"/>
  <c r="R126" i="20" s="1"/>
  <c r="S104" i="20"/>
  <c r="T104" i="20" s="1"/>
  <c r="R104" i="20" s="1"/>
  <c r="S129" i="20"/>
  <c r="T129" i="20" s="1"/>
  <c r="R129" i="20" s="1"/>
  <c r="S120" i="20"/>
  <c r="T120" i="20" s="1"/>
  <c r="R120" i="20" s="1"/>
  <c r="S61" i="20"/>
  <c r="T61" i="20" s="1"/>
  <c r="R61" i="20" s="1"/>
  <c r="S125" i="20"/>
  <c r="T125" i="20" s="1"/>
  <c r="R125" i="20" s="1"/>
  <c r="S82" i="20"/>
  <c r="T82" i="20" s="1"/>
  <c r="R82" i="20" s="1"/>
  <c r="S108" i="20"/>
  <c r="T108" i="20" s="1"/>
  <c r="R108" i="20" s="1"/>
  <c r="S131" i="20"/>
  <c r="T131" i="20" s="1"/>
  <c r="R131" i="20" s="1"/>
  <c r="S47" i="20"/>
  <c r="T47" i="20" s="1"/>
  <c r="R47" i="20" s="1"/>
  <c r="S36" i="20"/>
  <c r="T36" i="20" s="1"/>
  <c r="R36" i="20" s="1"/>
  <c r="S101" i="20"/>
  <c r="T101" i="20" s="1"/>
  <c r="R101" i="20" s="1"/>
  <c r="S90" i="20"/>
  <c r="T90" i="20" s="1"/>
  <c r="R90" i="20" s="1"/>
  <c r="S42" i="20"/>
  <c r="T42" i="20" s="1"/>
  <c r="R42" i="20" s="1"/>
  <c r="S76" i="20"/>
  <c r="T76" i="20" s="1"/>
  <c r="R76" i="20" s="1"/>
  <c r="S57" i="20"/>
  <c r="T57" i="20" s="1"/>
  <c r="R57" i="20" s="1"/>
  <c r="S22" i="20"/>
  <c r="T22" i="20" s="1"/>
  <c r="R22" i="20" s="1"/>
  <c r="S107" i="20"/>
  <c r="T107" i="20" s="1"/>
  <c r="R107" i="20" s="1"/>
  <c r="S35" i="20"/>
  <c r="T35" i="20" s="1"/>
  <c r="R35" i="20" s="1"/>
  <c r="S56" i="20"/>
  <c r="T56" i="20" s="1"/>
  <c r="R56" i="20" s="1"/>
  <c r="S58" i="20"/>
  <c r="T58" i="20" s="1"/>
  <c r="R58" i="20" s="1"/>
  <c r="S34" i="20"/>
  <c r="T34" i="20" s="1"/>
  <c r="R34" i="20" s="1"/>
  <c r="S87" i="20"/>
  <c r="T87" i="20" s="1"/>
  <c r="R87" i="20" s="1"/>
  <c r="S65" i="20"/>
  <c r="T65" i="20" s="1"/>
  <c r="R65" i="20" s="1"/>
  <c r="S25" i="20"/>
  <c r="T25" i="20" s="1"/>
  <c r="R25" i="20" s="1"/>
  <c r="S86" i="20"/>
  <c r="T86" i="20" s="1"/>
  <c r="R86" i="20" s="1"/>
  <c r="S68" i="20"/>
  <c r="T68" i="20" s="1"/>
  <c r="R68" i="20" s="1"/>
  <c r="S28" i="20"/>
  <c r="T28" i="20" s="1"/>
  <c r="R28" i="20" s="1"/>
  <c r="S83" i="20"/>
  <c r="T83" i="20" s="1"/>
  <c r="R83" i="20" s="1"/>
  <c r="S59" i="20"/>
  <c r="T59" i="20" s="1"/>
  <c r="R59" i="20" s="1"/>
  <c r="S27" i="20"/>
  <c r="T27" i="20" s="1"/>
  <c r="R27" i="20" s="1"/>
  <c r="S24" i="20"/>
  <c r="T24" i="20" s="1"/>
  <c r="R24" i="20" s="1"/>
  <c r="S93" i="20"/>
  <c r="T93" i="20" s="1"/>
  <c r="R93" i="20" s="1"/>
  <c r="S44" i="20"/>
  <c r="T44" i="20" s="1"/>
  <c r="R44" i="20" s="1"/>
  <c r="S106" i="20"/>
  <c r="T106" i="20" s="1"/>
  <c r="R106" i="20" s="1"/>
  <c r="S26" i="20"/>
  <c r="T26" i="20" s="1"/>
  <c r="R26" i="20" s="1"/>
  <c r="Z42" i="20"/>
  <c r="Z36" i="20"/>
  <c r="Z101" i="20"/>
  <c r="Z90" i="20"/>
  <c r="Z76" i="20"/>
  <c r="Z107" i="20"/>
  <c r="Z35" i="20"/>
  <c r="Z56" i="20"/>
  <c r="Z58" i="20"/>
  <c r="Z34" i="20"/>
  <c r="Z57" i="20"/>
  <c r="Z22" i="20"/>
  <c r="Z87" i="20"/>
  <c r="Z65" i="20"/>
  <c r="Z86" i="20"/>
  <c r="Z83" i="20"/>
  <c r="Z59" i="20"/>
  <c r="Z27" i="20"/>
  <c r="Z24" i="20"/>
  <c r="Z26" i="20"/>
  <c r="Z44" i="20"/>
  <c r="Z28" i="20"/>
  <c r="Z25" i="20"/>
  <c r="Z93" i="20"/>
  <c r="Z106" i="20"/>
  <c r="Z68" i="20"/>
  <c r="Z185" i="20"/>
  <c r="Z177" i="20"/>
  <c r="Z169" i="20"/>
  <c r="AB169" i="20" s="1"/>
  <c r="Y169" i="20" s="1"/>
  <c r="Z162" i="20"/>
  <c r="Z154" i="20"/>
  <c r="Z146" i="20"/>
  <c r="Z182" i="20"/>
  <c r="Z174" i="20"/>
  <c r="AB174" i="20" s="1"/>
  <c r="Y174" i="20" s="1"/>
  <c r="Z166" i="20"/>
  <c r="Z159" i="20"/>
  <c r="Z151" i="20"/>
  <c r="AB151" i="20" s="1"/>
  <c r="Y151" i="20" s="1"/>
  <c r="Z143" i="20"/>
  <c r="AB143" i="20" s="1"/>
  <c r="Y143" i="20" s="1"/>
  <c r="Z187" i="20"/>
  <c r="Z179" i="20"/>
  <c r="Z171" i="20"/>
  <c r="Z156" i="20"/>
  <c r="Z148" i="20"/>
  <c r="Z140" i="20"/>
  <c r="AB140" i="20" s="1"/>
  <c r="Y140" i="20" s="1"/>
  <c r="Z184" i="20"/>
  <c r="Z176" i="20"/>
  <c r="Z168" i="20"/>
  <c r="Z161" i="20"/>
  <c r="Z153" i="20"/>
  <c r="AB153" i="20" s="1"/>
  <c r="Y153" i="20" s="1"/>
  <c r="Z145" i="20"/>
  <c r="Z181" i="20"/>
  <c r="Z173" i="20"/>
  <c r="AB173" i="20" s="1"/>
  <c r="Y173" i="20" s="1"/>
  <c r="Z165" i="20"/>
  <c r="Z158" i="20"/>
  <c r="Z150" i="20"/>
  <c r="Z142" i="20"/>
  <c r="AB142" i="20" s="1"/>
  <c r="Y142" i="20" s="1"/>
  <c r="Z186" i="20"/>
  <c r="Z178" i="20"/>
  <c r="Z170" i="20"/>
  <c r="AB170" i="20" s="1"/>
  <c r="Y170" i="20" s="1"/>
  <c r="Z163" i="20"/>
  <c r="Z155" i="20"/>
  <c r="AB155" i="20" s="1"/>
  <c r="Y155" i="20" s="1"/>
  <c r="Z147" i="20"/>
  <c r="Z139" i="20"/>
  <c r="Z183" i="20"/>
  <c r="Z175" i="20"/>
  <c r="Z167" i="20"/>
  <c r="Z160" i="20"/>
  <c r="Z152" i="20"/>
  <c r="AB152" i="20" s="1"/>
  <c r="Y152" i="20" s="1"/>
  <c r="Z144" i="20"/>
  <c r="AB144" i="20" s="1"/>
  <c r="Y144" i="20" s="1"/>
  <c r="Z188" i="20"/>
  <c r="Z180" i="20"/>
  <c r="Z172" i="20"/>
  <c r="AB172" i="20" s="1"/>
  <c r="Y172" i="20" s="1"/>
  <c r="Z164" i="20"/>
  <c r="AB164" i="20" s="1"/>
  <c r="Y164" i="20" s="1"/>
  <c r="Z157" i="20"/>
  <c r="Z149" i="20"/>
  <c r="Z141" i="20"/>
  <c r="AB141" i="20" s="1"/>
  <c r="Y141" i="20" s="1"/>
  <c r="Z118" i="20"/>
  <c r="Z67" i="20"/>
  <c r="Z69" i="20"/>
  <c r="AB69" i="20" s="1"/>
  <c r="Y69" i="20" s="1"/>
  <c r="Z74" i="20"/>
  <c r="AB74" i="20" s="1"/>
  <c r="Y74" i="20" s="1"/>
  <c r="Z81" i="20"/>
  <c r="Z51" i="20"/>
  <c r="Z12" i="20"/>
  <c r="Z112" i="20"/>
  <c r="Z96" i="20"/>
  <c r="Z80" i="20"/>
  <c r="Z109" i="20"/>
  <c r="Z79" i="20"/>
  <c r="Z38" i="20"/>
  <c r="Z19" i="20"/>
  <c r="Z72" i="20"/>
  <c r="Z95" i="20"/>
  <c r="Z71" i="20"/>
  <c r="Z105" i="20"/>
  <c r="AB105" i="20" s="1"/>
  <c r="Y105" i="20" s="1"/>
  <c r="Z89" i="20"/>
  <c r="Z130" i="20"/>
  <c r="Z94" i="20"/>
  <c r="Z126" i="20"/>
  <c r="Z61" i="20"/>
  <c r="Z47" i="20"/>
  <c r="Z49" i="20"/>
  <c r="Z54" i="20"/>
  <c r="Z104" i="20"/>
  <c r="AB104" i="20" s="1"/>
  <c r="Y104" i="20" s="1"/>
  <c r="Z129" i="20"/>
  <c r="Z120" i="20"/>
  <c r="Z125" i="20"/>
  <c r="Z82" i="20"/>
  <c r="AB82" i="20" s="1"/>
  <c r="Y82" i="20" s="1"/>
  <c r="Z131" i="20"/>
  <c r="Z108" i="20"/>
  <c r="Z113" i="20"/>
  <c r="Z97" i="20"/>
  <c r="Z78" i="20"/>
  <c r="Z75" i="20"/>
  <c r="Z88" i="20"/>
  <c r="Z119" i="20"/>
  <c r="Z29" i="20"/>
  <c r="Z31" i="20"/>
  <c r="Z41" i="20"/>
  <c r="Z30" i="20"/>
  <c r="Z14" i="20"/>
  <c r="Z13" i="20"/>
  <c r="Z124" i="20"/>
  <c r="Z110" i="20"/>
  <c r="Z102" i="20"/>
  <c r="Z37" i="20"/>
  <c r="Z21" i="20"/>
  <c r="Z23" i="20"/>
  <c r="Z20" i="20"/>
  <c r="Z33" i="20"/>
  <c r="Z17" i="20"/>
  <c r="Z64" i="20"/>
  <c r="Z85" i="20"/>
  <c r="Z77" i="20"/>
  <c r="Z114" i="20"/>
  <c r="Z66" i="20"/>
  <c r="Z111" i="20"/>
  <c r="Z103" i="20"/>
  <c r="Z100" i="20"/>
  <c r="Z84" i="20"/>
  <c r="Z70" i="20"/>
  <c r="Z99" i="20"/>
  <c r="Z43" i="20"/>
  <c r="Z40" i="20"/>
  <c r="Z32" i="20"/>
  <c r="Z16" i="20"/>
  <c r="Z53" i="20"/>
  <c r="Z55" i="20"/>
  <c r="Z39" i="20"/>
  <c r="Z15" i="20"/>
  <c r="Z46" i="20"/>
  <c r="Z63" i="20"/>
  <c r="Z133" i="20"/>
  <c r="Z91" i="20"/>
  <c r="AB91" i="20" s="1"/>
  <c r="Y91" i="20" s="1"/>
  <c r="Z50" i="20"/>
  <c r="AB50" i="20" s="1"/>
  <c r="Y50" i="20" s="1"/>
  <c r="Z60" i="20"/>
  <c r="Z62" i="20"/>
  <c r="Z122" i="20"/>
  <c r="Z73" i="20"/>
  <c r="Z45" i="20"/>
  <c r="Z18" i="20"/>
  <c r="Z52" i="20"/>
  <c r="Z132" i="20"/>
  <c r="Z123" i="20"/>
  <c r="Z98" i="20"/>
  <c r="Z128" i="20"/>
  <c r="Z92" i="20"/>
  <c r="Z121" i="20"/>
  <c r="Z48" i="20"/>
  <c r="Z11" i="20"/>
  <c r="S11" i="20"/>
  <c r="T11" i="20" s="1"/>
  <c r="R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7" authorId="0" shapeId="0" xr:uid="{4C93F09A-40AC-41BB-9DAE-6C149CF1E2EE}">
      <text>
        <r>
          <rPr>
            <sz val="9"/>
            <color indexed="81"/>
            <rFont val="MS P ゴシック"/>
            <family val="3"/>
            <charset val="128"/>
          </rPr>
          <t>初期ディレクトリ指定用</t>
        </r>
      </text>
    </comment>
    <comment ref="D138" authorId="0" shapeId="0" xr:uid="{29535578-1AD5-4AA4-8C7E-B9B08032B313}">
      <text>
        <r>
          <rPr>
            <sz val="9"/>
            <color indexed="81"/>
            <rFont val="MS P ゴシック"/>
            <family val="3"/>
            <charset val="128"/>
          </rPr>
          <t>初期ディレクトリ指定用</t>
        </r>
      </text>
    </comment>
    <comment ref="J176" authorId="0" shapeId="0" xr:uid="{43599851-4CD4-47C7-9140-5CEACB3348C9}">
      <text>
        <r>
          <rPr>
            <sz val="9"/>
            <color indexed="81"/>
            <rFont val="MS P ゴシック"/>
            <family val="3"/>
            <charset val="128"/>
          </rPr>
          <t>「ConnectWSL2withTeraTerm.vbs」でまとめて行う</t>
        </r>
      </text>
    </comment>
    <comment ref="J178"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15" authorId="0" shapeId="0" xr:uid="{90780759-BCA4-4457-9529-429C57946DFA}">
      <text>
        <r>
          <rPr>
            <sz val="9"/>
            <color indexed="81"/>
            <rFont val="MS P ゴシック"/>
            <family val="3"/>
            <charset val="128"/>
          </rPr>
          <t>インストール済み</t>
        </r>
      </text>
    </comment>
    <comment ref="D63" authorId="0" shapeId="0" xr:uid="{68E78246-D12C-4EB5-881E-10BB0ACA579F}">
      <text>
        <r>
          <rPr>
            <b/>
            <sz val="9"/>
            <color indexed="81"/>
            <rFont val="MS P ゴシック"/>
            <family val="3"/>
            <charset val="128"/>
          </rPr>
          <t>例）
26 09 * * * /home/endo/_backup_files.sh</t>
        </r>
      </text>
    </comment>
    <comment ref="E63" authorId="0" shapeId="0" xr:uid="{269FF417-43E8-4231-AE8A-2A4B3C16584E}">
      <text>
        <r>
          <rPr>
            <b/>
            <sz val="9"/>
            <color indexed="81"/>
            <rFont val="MS P ゴシック"/>
            <family val="3"/>
            <charset val="128"/>
          </rPr>
          <t>例）
26 09 * * * /home/endo/_backup_files.sh</t>
        </r>
      </text>
    </comment>
    <comment ref="C73"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<sst xmlns="http://schemas.openxmlformats.org/spreadsheetml/2006/main" count="5074" uniqueCount="1305">
  <si>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</si>
  <si>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</si>
  <si>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</si>
  <si>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</si>
  <si>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</si>
  <si>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</si>
  <si>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</si>
  <si>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</si>
  <si>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</si>
  <si>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</si>
  <si>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</si>
  <si>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</si>
  <si>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</si>
  <si>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</si>
  <si>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</si>
  <si>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</si>
  <si>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</si>
  <si>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</si>
  <si>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</si>
  <si>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</si>
  <si>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</si>
  <si>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</si>
  <si>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</si>
  <si>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</si>
  <si>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</si>
  <si>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</si>
  <si>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</si>
  <si>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</si>
  <si>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</si>
  <si>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</si>
  <si>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</si>
  <si>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</si>
  <si>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</si>
  <si>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</si>
  <si>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</si>
  <si>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</si>
  <si>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</si>
  <si>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</si>
  <si>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</si>
  <si>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</si>
  <si>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</si>
  <si>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</si>
  <si>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</si>
  <si>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</si>
  <si>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</si>
  <si>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</si>
  <si>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</si>
  <si>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</si>
  <si>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</si>
  <si>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</si>
  <si>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</si>
  <si>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</si>
  <si>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</si>
  <si>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</si>
  <si>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</si>
  <si>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</si>
  <si>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</si>
  <si>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</si>
  <si>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</si>
  <si>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</si>
  <si>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</si>
  <si>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</si>
  <si>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</si>
  <si>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</si>
  <si>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</si>
  <si>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</si>
  <si>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</si>
  <si>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</si>
  <si>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</si>
  <si>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</si>
  <si>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</si>
  <si>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</si>
  <si>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</si>
  <si>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</si>
  <si>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</si>
  <si>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</si>
  <si>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</si>
  <si>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</si>
  <si>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</si>
  <si>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</si>
  <si>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</si>
  <si>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</si>
  <si>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</si>
  <si>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</si>
  <si>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</si>
  <si>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</si>
  <si>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</si>
  <si>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</si>
  <si>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</si>
  <si>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</si>
  <si>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</si>
  <si>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</si>
  <si>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</si>
  <si>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</si>
  <si>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</si>
  <si>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</si>
  <si>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</si>
  <si>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</si>
  <si>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</si>
  <si>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</si>
  <si>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</si>
  <si>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</si>
  <si>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</si>
  <si>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</si>
  <si>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</si>
  <si>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</si>
  <si>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</si>
  <si>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</si>
  <si>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</si>
  <si>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</si>
  <si>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</si>
  <si>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</si>
  <si>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</si>
  <si>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</si>
  <si>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</si>
  <si>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</si>
  <si>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</si>
  <si>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</si>
  <si>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</si>
  <si>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</si>
  <si>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</si>
  <si>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</si>
  <si>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</si>
  <si>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</si>
  <si>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</si>
  <si>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</si>
  <si>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</si>
  <si>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</si>
  <si>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</si>
  <si>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</si>
  <si>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</si>
  <si>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</si>
  <si>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</si>
  <si>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</si>
  <si>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</si>
  <si>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</si>
  <si>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</si>
  <si>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</si>
  <si>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</si>
  <si>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</si>
  <si>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</si>
  <si>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</si>
  <si>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</si>
  <si>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</si>
  <si>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</si>
  <si>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</si>
  <si>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</si>
  <si>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</si>
  <si>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</si>
  <si>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</si>
  <si>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</si>
  <si>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</si>
  <si>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</si>
  <si>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</si>
  <si>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</si>
  <si>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</si>
  <si>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</si>
  <si>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</si>
  <si>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</si>
  <si>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</si>
  <si>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</si>
  <si>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</si>
  <si>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</si>
  <si>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</si>
  <si>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</si>
  <si>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</si>
  <si>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</si>
  <si>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</si>
  <si>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</si>
  <si>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</si>
  <si>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</si>
  <si>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</si>
  <si>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</si>
  <si>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</si>
  <si>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</si>
  <si>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</si>
  <si>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</si>
  <si>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</si>
  <si>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</si>
  <si>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</si>
  <si>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</si>
  <si>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</si>
  <si>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</si>
  <si>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</si>
  <si>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</si>
  <si>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</si>
  <si>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</si>
  <si>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</si>
  <si>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</si>
  <si>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</si>
  <si>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</si>
  <si>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</si>
  <si>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</si>
  <si>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</si>
  <si>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</si>
  <si>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</si>
  <si>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</si>
  <si>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</si>
  <si>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</si>
  <si>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</si>
  <si>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</si>
  <si>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</si>
  <si>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</si>
  <si>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</si>
  <si>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</si>
  <si>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</si>
  <si>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</si>
  <si>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</si>
  <si>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</si>
  <si>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</si>
  <si>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</si>
  <si>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</si>
  <si>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</si>
  <si>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</si>
  <si>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</si>
  <si>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</si>
  <si>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</si>
  <si>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</si>
  <si>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</si>
  <si>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</si>
  <si>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</si>
  <si>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</si>
  <si>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</si>
  <si>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</si>
  <si>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</si>
  <si>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</si>
  <si>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</si>
  <si>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</si>
  <si>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</si>
  <si>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</si>
  <si>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</si>
  <si>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</si>
  <si>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</si>
  <si>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</si>
  <si>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</si>
  <si>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</si>
  <si>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</si>
  <si>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</si>
  <si>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</si>
  <si>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</si>
  <si>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</si>
  <si>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</si>
  <si>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</si>
  <si>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</si>
  <si>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</si>
  <si>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</si>
  <si>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</si>
  <si>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</si>
  <si>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</si>
  <si>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</si>
  <si>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</si>
  <si>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</si>
  <si>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</si>
  <si>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</si>
  <si>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</si>
  <si>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</si>
  <si>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</si>
  <si>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</si>
  <si>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</si>
  <si>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</si>
  <si>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</si>
  <si>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</si>
  <si>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</si>
  <si>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</si>
  <si>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</si>
  <si>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</si>
  <si>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</si>
  <si>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</si>
  <si>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</si>
  <si>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</si>
  <si>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</si>
  <si>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</si>
  <si>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</si>
  <si>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</si>
  <si>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</si>
  <si>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</si>
  <si>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</si>
  <si>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</si>
  <si>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</si>
  <si>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</si>
  <si>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</si>
  <si>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</si>
  <si>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</si>
  <si>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</si>
  <si>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</si>
  <si>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</si>
  <si>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</si>
  <si>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</si>
  <si>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</si>
  <si>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</si>
  <si>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</si>
  <si>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</si>
  <si>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</si>
  <si>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</si>
  <si>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</si>
  <si>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</si>
  <si>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</si>
  <si>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</si>
  <si>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</si>
  <si>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</si>
  <si>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</si>
  <si>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</si>
  <si>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</si>
  <si>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</si>
  <si>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</si>
  <si>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</si>
  <si>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</si>
  <si>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</si>
  <si>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</si>
  <si>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</si>
  <si>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</si>
  <si>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</si>
  <si>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</si>
  <si>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</si>
  <si>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</si>
  <si>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</si>
  <si>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</si>
  <si>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</si>
  <si>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</si>
  <si>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</si>
  <si>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</si>
  <si>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</si>
  <si>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</si>
  <si>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</si>
  <si>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</si>
  <si>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</si>
  <si>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</si>
  <si>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</si>
  <si>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</si>
  <si>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</si>
  <si>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</si>
  <si>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</si>
  <si>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</si>
  <si>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</si>
  <si>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</si>
  <si>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</si>
  <si>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</si>
  <si>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</si>
  <si>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</si>
  <si>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</si>
  <si>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</si>
  <si>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</si>
  <si>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</si>
  <si>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</si>
  <si>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</si>
  <si>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</si>
  <si>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</si>
  <si>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</si>
  <si>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</si>
  <si>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</si>
  <si>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</si>
  <si>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</si>
  <si>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</si>
  <si>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</si>
  <si>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</si>
  <si>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</si>
  <si>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</si>
  <si>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</si>
  <si>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</si>
  <si>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</si>
  <si>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</si>
  <si>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</si>
  <si>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</si>
  <si>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</si>
  <si>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</si>
  <si>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</si>
  <si>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</si>
  <si>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</si>
  <si>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</si>
  <si>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</si>
  <si>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</si>
  <si>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</si>
  <si>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</si>
  <si>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</si>
  <si>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</si>
  <si>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</si>
  <si>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</si>
  <si>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</si>
  <si>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</si>
  <si>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</si>
  <si>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</si>
  <si>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</si>
  <si>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</si>
  <si>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</si>
  <si>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</si>
  <si>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</si>
  <si>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</si>
  <si>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</si>
  <si>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</si>
  <si>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</si>
  <si>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</si>
  <si>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</si>
  <si>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</si>
  <si>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</si>
  <si>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</si>
  <si>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</si>
  <si>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</si>
  <si>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</si>
  <si>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</si>
  <si>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</si>
  <si>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</si>
  <si>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</si>
  <si>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</si>
  <si>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</si>
  <si>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</si>
  <si>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</si>
  <si>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</si>
  <si>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</si>
  <si>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</si>
  <si>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</si>
  <si>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</si>
  <si>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</si>
  <si>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</si>
  <si>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</si>
  <si>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</si>
  <si>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</si>
  <si>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</si>
  <si>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</si>
  <si>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</si>
  <si>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</si>
  <si>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</si>
  <si>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</si>
  <si>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</si>
  <si>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</si>
  <si>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</si>
  <si>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</si>
  <si>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</si>
  <si>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</si>
  <si>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</si>
  <si>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</si>
  <si>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</si>
  <si>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</si>
  <si>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</si>
  <si>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</si>
  <si>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</si>
  <si>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</si>
  <si>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</si>
  <si>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</si>
  <si>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</si>
  <si>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</si>
  <si>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</si>
  <si>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</si>
  <si>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</si>
  <si>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</si>
  <si>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</si>
  <si>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</si>
  <si>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</si>
  <si>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</si>
  <si>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</si>
  <si>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</si>
  <si>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</si>
  <si>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</si>
  <si>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</si>
  <si>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</si>
  <si>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</si>
  <si>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</si>
  <si>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</si>
  <si>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</si>
  <si>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</si>
  <si>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</si>
  <si>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</si>
  <si>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</si>
  <si>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</si>
  <si>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</si>
  <si>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</si>
  <si>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</si>
  <si>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</si>
  <si>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</si>
  <si>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</si>
  <si>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</si>
  <si>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</si>
  <si>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</si>
  <si>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</si>
  <si>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</si>
  <si>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</si>
  <si>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</si>
  <si>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</si>
  <si>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</si>
  <si>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</si>
  <si>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</si>
  <si>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</si>
  <si>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</si>
  <si>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</si>
  <si>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</si>
  <si>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</si>
  <si>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</si>
  <si>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</si>
  <si>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</si>
  <si>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</si>
  <si>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</si>
  <si>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</si>
  <si>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</si>
  <si>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</si>
  <si>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</si>
  <si>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</si>
  <si>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</si>
  <si>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</si>
  <si>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</si>
  <si>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</si>
  <si>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</si>
  <si>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</si>
  <si>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</si>
  <si>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</si>
  <si>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</si>
  <si>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</si>
  <si>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</si>
  <si>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</si>
  <si>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</si>
  <si>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</si>
  <si>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</si>
  <si>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</si>
  <si>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</si>
  <si>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</si>
  <si>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</si>
  <si>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</si>
  <si>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</si>
  <si>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</si>
  <si>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</si>
  <si>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</si>
  <si>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</si>
  <si>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</si>
  <si>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</si>
  <si>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</si>
  <si>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</si>
  <si>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</si>
  <si>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</si>
  <si>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</si>
  <si>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</si>
  <si>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</si>
  <si>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</si>
  <si>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</si>
  <si>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</si>
  <si>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</si>
  <si>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</si>
  <si>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</si>
  <si>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</si>
  <si>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</si>
  <si>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</si>
  <si>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</si>
  <si>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</si>
  <si>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</si>
  <si>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</si>
  <si>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</si>
  <si>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</si>
  <si>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</si>
  <si>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</si>
  <si>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</si>
  <si>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</si>
  <si>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</si>
  <si>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</si>
  <si>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</si>
  <si>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</si>
  <si>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</si>
  <si>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</si>
  <si>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</si>
  <si>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</si>
  <si>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</si>
  <si>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</si>
  <si>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</si>
  <si>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</si>
  <si>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</si>
  <si>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</si>
  <si>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</si>
  <si>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</si>
  <si>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</si>
  <si>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</si>
  <si>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</si>
  <si>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</si>
  <si>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</si>
  <si>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</si>
  <si>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</si>
  <si>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</si>
  <si>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</si>
  <si>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</si>
  <si>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</si>
  <si>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</si>
  <si>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</si>
  <si>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</si>
  <si>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</si>
  <si>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</si>
  <si>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</si>
  <si>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</si>
  <si>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</si>
  <si>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</si>
  <si>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</si>
  <si>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</si>
  <si>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</si>
  <si>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</si>
  <si>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</si>
  <si>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</si>
  <si>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</si>
  <si>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</si>
  <si>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</si>
  <si>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</si>
  <si>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</si>
  <si>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</si>
  <si>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</si>
  <si>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</si>
  <si>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</si>
  <si>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</si>
  <si>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</si>
  <si>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</si>
  <si>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</si>
  <si>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</si>
  <si>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</si>
  <si>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</si>
  <si>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</si>
  <si>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</si>
  <si>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</si>
  <si>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</si>
  <si>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</si>
  <si>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</si>
  <si>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</si>
  <si>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</si>
  <si>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</si>
  <si>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</si>
  <si>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</si>
  <si>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</si>
  <si>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</si>
  <si>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</si>
  <si>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</si>
  <si>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</si>
  <si>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</si>
  <si>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</si>
  <si>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</si>
  <si>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</si>
  <si>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</si>
  <si>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</si>
  <si>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</si>
  <si>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</si>
  <si>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</si>
  <si>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</si>
  <si>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</si>
  <si>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</si>
  <si>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</si>
  <si>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</si>
  <si>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</si>
  <si>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</si>
  <si>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</si>
  <si>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</si>
  <si>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</si>
  <si>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</si>
  <si>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</si>
  <si>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</si>
  <si>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</si>
  <si>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</si>
  <si>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</si>
  <si>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</si>
  <si>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</si>
  <si>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</si>
  <si>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</si>
  <si>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</si>
  <si>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</si>
  <si>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</si>
  <si>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</si>
  <si>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</si>
  <si>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</si>
  <si>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</si>
  <si>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</si>
  <si>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</si>
  <si>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</si>
  <si>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</si>
  <si>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</si>
  <si>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</si>
  <si>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</si>
  <si>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</si>
  <si>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</si>
  <si>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</si>
  <si>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</si>
  <si>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</si>
  <si>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</si>
  <si>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</si>
  <si>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</si>
  <si>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</si>
  <si>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</si>
  <si>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</si>
  <si>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</si>
  <si>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</si>
  <si>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</si>
  <si>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</si>
  <si>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</si>
  <si>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</si>
  <si>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</si>
  <si>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</si>
  <si>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</si>
  <si>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</si>
  <si>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</si>
  <si>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</si>
  <si>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</si>
  <si>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</si>
  <si>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</si>
  <si>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</si>
  <si>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</si>
  <si>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</si>
  <si>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</si>
  <si>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</si>
  <si>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</si>
  <si>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</si>
  <si>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</si>
  <si>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</si>
  <si>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</si>
  <si>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</si>
  <si>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</si>
  <si>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</si>
  <si>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</si>
  <si>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</si>
  <si>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</si>
  <si>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</si>
  <si>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</si>
  <si>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</si>
  <si>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</si>
  <si>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</si>
  <si>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</si>
  <si>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</si>
  <si>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</si>
  <si>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</si>
  <si>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</si>
  <si>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</si>
  <si>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</si>
  <si>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</si>
  <si>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</si>
  <si>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</si>
  <si>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</si>
  <si>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</si>
  <si>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</si>
  <si>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</si>
  <si>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</si>
  <si>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</si>
  <si>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</si>
  <si>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</si>
  <si>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</si>
  <si>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</si>
  <si>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</si>
  <si>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</si>
  <si>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</si>
  <si>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</si>
  <si>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</si>
  <si>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</si>
  <si>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</si>
  <si>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</si>
  <si>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</si>
  <si>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</si>
  <si>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</si>
  <si>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</si>
  <si>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</si>
  <si>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</si>
  <si>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</si>
  <si>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</si>
  <si>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</si>
  <si>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</si>
  <si>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</si>
  <si>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</si>
  <si>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</si>
  <si>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</si>
  <si>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</si>
  <si>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</si>
  <si>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</si>
  <si>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</si>
  <si>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</si>
  <si>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</si>
  <si>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</si>
  <si>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</si>
  <si>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</si>
  <si>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</si>
  <si>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</si>
  <si>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</si>
  <si>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</si>
  <si>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</si>
  <si>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</si>
  <si>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</si>
  <si>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</si>
  <si>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</si>
  <si>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</si>
  <si>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</si>
  <si>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</si>
  <si>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</si>
  <si>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</si>
  <si>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</si>
  <si>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</si>
  <si>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</si>
  <si>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</si>
  <si>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</si>
  <si>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</si>
  <si>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</si>
  <si>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</si>
  <si>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</si>
  <si>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</si>
  <si>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</si>
  <si>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</si>
  <si>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</si>
  <si>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</si>
  <si>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</si>
  <si>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</si>
  <si>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</si>
  <si>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</si>
  <si>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</si>
  <si>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</si>
  <si>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</si>
  <si>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</si>
  <si>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</si>
  <si>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</si>
  <si>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</si>
  <si>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</si>
  <si>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</si>
  <si>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</si>
  <si>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</si>
  <si>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</si>
  <si>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</si>
  <si>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</si>
  <si>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</si>
  <si>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</si>
  <si>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</si>
  <si>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</si>
  <si>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</si>
  <si>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</si>
  <si>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</si>
  <si>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</si>
  <si>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</si>
  <si>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</si>
  <si>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</si>
  <si>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</si>
  <si>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</si>
  <si>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</si>
  <si>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</si>
  <si>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</si>
  <si>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</si>
  <si>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</si>
  <si>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</si>
  <si>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</si>
  <si>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</si>
  <si>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</si>
  <si>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</si>
  <si>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</si>
  <si>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</si>
  <si>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</si>
  <si>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</si>
  <si>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</si>
  <si>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</si>
  <si>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</si>
  <si>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</si>
  <si>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</si>
  <si>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</si>
  <si>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</si>
  <si>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</si>
  <si>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</si>
  <si>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</si>
  <si>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</si>
  <si>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</si>
  <si>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</si>
  <si>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</si>
  <si>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</si>
  <si>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</si>
  <si>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</si>
  <si>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</si>
  <si>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</si>
  <si>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</si>
  <si>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</si>
  <si>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</si>
  <si>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</si>
  <si>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</si>
  <si>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</si>
  <si>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</si>
  <si>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</si>
  <si>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</si>
  <si>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</si>
  <si>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</si>
  <si>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</si>
  <si>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</si>
  <si>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</si>
  <si>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</si>
  <si>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</si>
  <si>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</si>
  <si>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</si>
  <si>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</si>
  <si>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</si>
  <si>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</si>
  <si>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</si>
  <si>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</si>
  <si>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</si>
  <si>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</si>
  <si>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</si>
  <si>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</si>
  <si>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</si>
  <si>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</si>
  <si>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</si>
  <si>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</si>
  <si>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</si>
  <si>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</si>
  <si>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</si>
  <si>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</si>
  <si>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</si>
  <si>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</si>
  <si>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</si>
  <si>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</si>
  <si>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</si>
  <si>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</si>
  <si>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</si>
  <si>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</si>
  <si>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</si>
  <si>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</si>
  <si>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</si>
  <si>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</si>
  <si>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</si>
  <si>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</si>
  <si>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</si>
  <si>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</si>
  <si>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</si>
  <si>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</si>
  <si>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</si>
  <si>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</si>
  <si>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</si>
  <si>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</si>
  <si>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</si>
  <si>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</si>
  <si>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</si>
  <si>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</si>
  <si>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</si>
  <si>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</si>
  <si>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</si>
  <si>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</si>
  <si>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</si>
  <si>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</si>
  <si>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</si>
  <si>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</si>
  <si>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</si>
  <si>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</si>
  <si>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</si>
  <si>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</si>
  <si>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</si>
  <si>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</si>
  <si>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</si>
  <si>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</si>
  <si>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</si>
  <si>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</si>
  <si>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</si>
  <si>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</si>
  <si>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</si>
  <si>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</si>
  <si>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</si>
  <si>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</si>
  <si>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</si>
  <si>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</si>
  <si>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</si>
  <si>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</si>
  <si>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</si>
  <si>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</si>
  <si>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</si>
  <si>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</si>
  <si>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</si>
  <si>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</si>
  <si>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</si>
  <si>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</si>
  <si>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</si>
  <si>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</si>
  <si>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</si>
  <si>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</si>
  <si>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</si>
  <si>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</si>
  <si>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</si>
  <si>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</si>
  <si>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</si>
  <si>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</si>
  <si>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</si>
  <si>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</si>
  <si>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</si>
  <si>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</si>
  <si>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</si>
  <si>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</si>
  <si>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</si>
  <si>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</si>
  <si>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</si>
  <si>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</si>
  <si>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</si>
  <si>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</si>
  <si>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</si>
  <si>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</si>
  <si>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</si>
  <si>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</si>
  <si>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</si>
  <si>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</si>
  <si>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</si>
  <si>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</si>
  <si>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</si>
  <si>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</si>
  <si>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</si>
  <si>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</si>
  <si>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</si>
  <si>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</si>
  <si>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</si>
  <si>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</si>
  <si>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</si>
  <si>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</si>
  <si>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</si>
  <si>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</si>
  <si>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</si>
  <si>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</si>
  <si>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</si>
  <si>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</si>
  <si>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</si>
  <si>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</si>
  <si>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</si>
  <si>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</si>
  <si>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</si>
  <si>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</si>
  <si>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</si>
  <si>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</si>
  <si>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</si>
  <si>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</si>
  <si>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</si>
  <si>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</si>
  <si>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</si>
  <si>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</si>
  <si>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</si>
  <si>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</si>
  <si>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</si>
  <si>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</si>
  <si>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</si>
  <si>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</si>
  <si>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</si>
  <si>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</si>
  <si>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</si>
  <si>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</si>
  <si>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</si>
  <si>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</si>
  <si>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</si>
  <si>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</si>
  <si>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</si>
  <si>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</si>
  <si>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</si>
  <si>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</si>
  <si>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</si>
  <si>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</si>
  <si>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</si>
  <si>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</si>
  <si>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</si>
  <si>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</si>
  <si>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</si>
  <si>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</si>
  <si>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</si>
  <si>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</si>
  <si>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</si>
  <si>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</si>
  <si>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</si>
  <si>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</si>
  <si>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</si>
  <si>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</si>
  <si>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</si>
  <si>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</si>
  <si>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</si>
  <si>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</si>
  <si>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</si>
  <si>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</si>
  <si>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</si>
  <si>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</si>
  <si>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</si>
  <si>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</si>
  <si>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</si>
  <si>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</si>
  <si>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</si>
  <si>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</si>
  <si>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</si>
  <si>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</si>
  <si>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</si>
  <si>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</si>
  <si>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</si>
  <si>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</si>
  <si>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</si>
  <si>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</si>
  <si>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</si>
  <si>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</si>
  <si>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</si>
  <si>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</si>
  <si>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</si>
  <si>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</si>
  <si>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</si>
  <si>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</si>
  <si>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</si>
  <si>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</si>
  <si>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</si>
  <si>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</si>
  <si>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</si>
  <si>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</si>
  <si>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</si>
  <si>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</si>
  <si>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</si>
  <si>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</si>
  <si>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</si>
  <si>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</si>
  <si>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</si>
  <si>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</si>
  <si>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</si>
  <si>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</si>
  <si>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</si>
  <si>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</si>
  <si>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</si>
  <si>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</si>
  <si>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</si>
  <si>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</si>
  <si>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</si>
  <si>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</si>
  <si>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</si>
  <si>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</si>
  <si>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</si>
  <si>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</si>
  <si>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</si>
  <si>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</si>
  <si>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</si>
  <si>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</si>
  <si>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</si>
  <si>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</si>
  <si>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</si>
  <si>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</si>
  <si>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</si>
  <si>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</si>
  <si>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</si>
  <si>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</si>
  <si>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</si>
  <si>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</si>
  <si>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</si>
  <si>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</si>
  <si>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</si>
  <si>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</si>
  <si>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</si>
  <si>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</si>
  <si>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</si>
  <si>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</si>
  <si>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</si>
  <si>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</si>
  <si>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</si>
  <si>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</si>
  <si>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</si>
  <si>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</si>
  <si>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</si>
  <si>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</si>
  <si>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</si>
  <si>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</si>
  <si>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</si>
  <si>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</si>
  <si>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</si>
  <si>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</si>
  <si>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</si>
  <si>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</si>
  <si>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</si>
  <si>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</si>
  <si>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</si>
  <si>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</si>
  <si>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</si>
  <si>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</si>
  <si>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</si>
  <si>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</si>
  <si>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</si>
  <si>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</si>
  <si>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</si>
  <si>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</si>
  <si>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</si>
  <si>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</si>
  <si>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</si>
  <si>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</si>
  <si>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</si>
  <si>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</si>
  <si>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</si>
  <si>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</si>
  <si>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</si>
  <si>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</si>
  <si>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</si>
  <si>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</si>
  <si>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</si>
  <si>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</si>
  <si>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</si>
  <si>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</si>
  <si>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</si>
  <si>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</si>
  <si>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</si>
  <si>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</si>
  <si>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</si>
  <si>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</si>
  <si>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</si>
  <si>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</si>
  <si>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</si>
  <si>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</si>
  <si>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</si>
  <si>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</si>
  <si>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</si>
  <si>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</si>
  <si>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</si>
  <si>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</si>
  <si>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</si>
  <si>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</si>
  <si>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</si>
  <si>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</si>
  <si>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</si>
  <si>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</si>
  <si>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</si>
  <si>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</si>
  <si>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</si>
  <si>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</si>
  <si>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</si>
  <si>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</si>
  <si>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</si>
  <si>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</si>
  <si>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</si>
  <si>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</si>
  <si>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</si>
  <si>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</si>
  <si>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</si>
  <si>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</si>
  <si>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</si>
  <si>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</si>
  <si>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</si>
  <si>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</si>
  <si>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</si>
  <si>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</si>
  <si>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</si>
  <si>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</si>
  <si>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</si>
  <si>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</si>
  <si>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</si>
  <si>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</si>
  <si>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</si>
  <si>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</si>
  <si>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</si>
  <si>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</si>
  <si>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</si>
  <si>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</si>
  <si>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</si>
  <si>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</si>
  <si>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</si>
  <si>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</si>
  <si>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</si>
  <si>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</si>
  <si>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</si>
  <si>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</si>
  <si>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</si>
  <si>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</si>
  <si>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</si>
  <si>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</si>
  <si>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</si>
  <si>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</si>
  <si>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</si>
  <si>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</si>
  <si>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</si>
  <si>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</si>
  <si>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</si>
  <si>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</si>
  <si>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</si>
  <si>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</si>
  <si>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</si>
  <si>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</si>
  <si>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</si>
  <si>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</si>
  <si>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</si>
  <si>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</si>
  <si>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</si>
  <si>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</si>
  <si>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コンテナ名設定</t>
    <rPh sb="4" eb="5">
      <t>メイ</t>
    </rPh>
    <rPh sb="5" eb="7">
      <t>セッテイ</t>
    </rPh>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</si>
  <si>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</si>
  <si>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</si>
  <si>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</si>
  <si>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</si>
  <si>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</si>
  <si>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</si>
  <si>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</si>
  <si>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</si>
  <si>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</si>
  <si>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</si>
  <si>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</si>
  <si>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</si>
  <si>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</si>
  <si>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C:\prg_exe\blender\blender.exe</t>
    <phoneticPr fontId="2"/>
  </si>
  <si>
    <t>Blender</t>
    <phoneticPr fontId="2"/>
  </si>
  <si>
    <t>3DCGソフト</t>
    <phoneticPr fontId="2"/>
  </si>
  <si>
    <t>-</t>
    <phoneticPr fontId="2"/>
  </si>
  <si>
    <t>Docker インストール</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</si>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</sst>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3">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raemonash2.github.io/mac_os/mac.html"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formulae.brew.sh/formula/universal-ctags"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qiita.com/zaburo/items/29fe23c1ceb6056109fd" TargetMode="External"/><Relationship Id="rId11" Type="http://schemas.openxmlformats.org/officeDocument/2006/relationships/comments" Target="../comments4.xml"/><Relationship Id="rId5" Type="http://schemas.openxmlformats.org/officeDocument/2006/relationships/hyperlink" Target="https://dev.to/felipecrs/simply-run-docker-on-wsl2-3o8"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tabSelected="1" view="pageBreakPreview" zoomScaleNormal="115" zoomScaleSheetLayoutView="100" workbookViewId="0">
      <selection activeCell="A29" sqref="A29"/>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1005</v>
      </c>
      <c r="F1" s="106"/>
      <c r="I1" s="107" t="s">
        <v>29</v>
      </c>
    </row>
    <row r="2" spans="1:13">
      <c r="A2" s="109" t="s">
        <v>32</v>
      </c>
      <c r="B2" s="110" t="s">
        <v>172</v>
      </c>
      <c r="C2" s="111" t="s">
        <v>173</v>
      </c>
      <c r="D2" s="109" t="s">
        <v>575</v>
      </c>
      <c r="E2" s="110" t="s">
        <v>1003</v>
      </c>
      <c r="F2" s="111" t="s">
        <v>1004</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1047</v>
      </c>
      <c r="B4" s="118" t="s">
        <v>0</v>
      </c>
      <c r="C4" s="119" t="s">
        <v>156</v>
      </c>
      <c r="D4" s="120" t="s">
        <v>1021</v>
      </c>
      <c r="E4" s="149"/>
      <c r="F4" s="150"/>
      <c r="G4" s="121"/>
      <c r="H4" s="122" t="s">
        <v>1144</v>
      </c>
      <c r="I4" s="107" t="s">
        <v>29</v>
      </c>
      <c r="J4" s="108"/>
      <c r="M4" s="108"/>
    </row>
    <row r="5" spans="1:13" s="108" customFormat="1">
      <c r="A5" s="117" t="s">
        <v>1053</v>
      </c>
      <c r="B5" s="118" t="s">
        <v>156</v>
      </c>
      <c r="C5" s="119" t="s">
        <v>156</v>
      </c>
      <c r="D5" s="120" t="s">
        <v>1052</v>
      </c>
      <c r="E5" s="149" t="s">
        <v>40</v>
      </c>
      <c r="F5" s="150"/>
      <c r="G5" s="123" t="s">
        <v>150</v>
      </c>
      <c r="H5" s="121" t="s">
        <v>1075</v>
      </c>
      <c r="I5" s="108" t="s">
        <v>29</v>
      </c>
      <c r="J5" s="107"/>
      <c r="K5" s="107"/>
      <c r="L5" s="107"/>
      <c r="M5" s="107"/>
    </row>
    <row r="6" spans="1:13" s="108" customFormat="1">
      <c r="A6" s="117" t="s">
        <v>1053</v>
      </c>
      <c r="B6" s="118" t="s">
        <v>156</v>
      </c>
      <c r="C6" s="119" t="s">
        <v>156</v>
      </c>
      <c r="D6" s="120" t="s">
        <v>1051</v>
      </c>
      <c r="E6" s="149" t="s">
        <v>40</v>
      </c>
      <c r="F6" s="150"/>
      <c r="G6" s="123" t="s">
        <v>151</v>
      </c>
      <c r="H6" s="121"/>
      <c r="I6" s="108" t="s">
        <v>29</v>
      </c>
      <c r="J6" s="107"/>
      <c r="K6" s="107"/>
      <c r="L6" s="107"/>
      <c r="M6" s="107"/>
    </row>
    <row r="7" spans="1:13" s="108" customFormat="1">
      <c r="A7" s="117" t="s">
        <v>1053</v>
      </c>
      <c r="B7" s="118" t="s">
        <v>156</v>
      </c>
      <c r="C7" s="119" t="s">
        <v>156</v>
      </c>
      <c r="D7" s="120" t="s">
        <v>1050</v>
      </c>
      <c r="E7" s="149" t="s">
        <v>40</v>
      </c>
      <c r="F7" s="150"/>
      <c r="G7" s="123" t="s">
        <v>152</v>
      </c>
      <c r="H7" s="121"/>
      <c r="I7" s="108" t="s">
        <v>29</v>
      </c>
      <c r="J7" s="107"/>
      <c r="K7" s="107"/>
      <c r="L7" s="107"/>
      <c r="M7" s="107"/>
    </row>
    <row r="8" spans="1:13">
      <c r="A8" s="117" t="s">
        <v>1046</v>
      </c>
      <c r="B8" s="118" t="s">
        <v>156</v>
      </c>
      <c r="C8" s="119" t="s">
        <v>156</v>
      </c>
      <c r="D8" s="120" t="s">
        <v>50</v>
      </c>
      <c r="E8" s="149" t="s">
        <v>979</v>
      </c>
      <c r="F8" s="150"/>
      <c r="G8" s="121" t="s">
        <v>1019</v>
      </c>
      <c r="H8" s="121"/>
      <c r="I8" s="108" t="s">
        <v>29</v>
      </c>
    </row>
    <row r="9" spans="1:13">
      <c r="A9" s="117" t="s">
        <v>1017</v>
      </c>
      <c r="B9" s="118" t="s">
        <v>0</v>
      </c>
      <c r="C9" s="119" t="s">
        <v>156</v>
      </c>
      <c r="D9" s="120" t="s">
        <v>1002</v>
      </c>
      <c r="E9" s="149"/>
      <c r="F9" s="150"/>
      <c r="G9" s="121"/>
      <c r="H9" s="121"/>
      <c r="I9" s="107" t="s">
        <v>29</v>
      </c>
      <c r="J9" s="108"/>
    </row>
    <row r="10" spans="1:13">
      <c r="A10" s="117" t="s">
        <v>1017</v>
      </c>
      <c r="B10" s="118" t="s">
        <v>0</v>
      </c>
      <c r="C10" s="119" t="s">
        <v>156</v>
      </c>
      <c r="D10" s="120" t="s">
        <v>1032</v>
      </c>
      <c r="E10" s="149"/>
      <c r="F10" s="150"/>
      <c r="G10" s="121"/>
      <c r="H10" s="121"/>
      <c r="I10" s="107" t="s">
        <v>29</v>
      </c>
      <c r="J10" s="108"/>
    </row>
    <row r="11" spans="1:13">
      <c r="A11" s="117" t="s">
        <v>1017</v>
      </c>
      <c r="B11" s="118" t="s">
        <v>28</v>
      </c>
      <c r="C11" s="119" t="s">
        <v>156</v>
      </c>
      <c r="D11" s="120" t="s">
        <v>57</v>
      </c>
      <c r="E11" s="149"/>
      <c r="F11" s="150"/>
      <c r="G11" s="121"/>
      <c r="H11" s="121"/>
      <c r="I11" s="107" t="s">
        <v>29</v>
      </c>
      <c r="J11" s="108"/>
    </row>
    <row r="12" spans="1:13">
      <c r="A12" s="117" t="s">
        <v>1017</v>
      </c>
      <c r="B12" s="118" t="s">
        <v>28</v>
      </c>
      <c r="C12" s="119" t="s">
        <v>156</v>
      </c>
      <c r="D12" s="120" t="s">
        <v>1031</v>
      </c>
      <c r="E12" s="149"/>
      <c r="F12" s="150"/>
      <c r="G12" s="121"/>
      <c r="H12" s="121"/>
      <c r="I12" s="107" t="s">
        <v>29</v>
      </c>
      <c r="J12" s="108"/>
    </row>
    <row r="13" spans="1:13" s="108" customFormat="1">
      <c r="A13" s="117" t="s">
        <v>1063</v>
      </c>
      <c r="B13" s="118" t="s">
        <v>156</v>
      </c>
      <c r="C13" s="119" t="s">
        <v>28</v>
      </c>
      <c r="D13" s="120" t="s">
        <v>1054</v>
      </c>
      <c r="E13" s="149" t="s">
        <v>40</v>
      </c>
      <c r="F13" s="150"/>
      <c r="G13" s="121" t="s">
        <v>1009</v>
      </c>
      <c r="H13" s="121"/>
      <c r="I13" s="108" t="s">
        <v>29</v>
      </c>
      <c r="J13" s="107"/>
      <c r="K13" s="107"/>
      <c r="L13" s="107"/>
      <c r="M13" s="107"/>
    </row>
    <row r="14" spans="1:13" s="108" customFormat="1">
      <c r="A14" s="117" t="s">
        <v>1063</v>
      </c>
      <c r="B14" s="118" t="s">
        <v>156</v>
      </c>
      <c r="C14" s="119" t="s">
        <v>28</v>
      </c>
      <c r="D14" s="120" t="s">
        <v>1055</v>
      </c>
      <c r="E14" s="149" t="s">
        <v>40</v>
      </c>
      <c r="F14" s="150"/>
      <c r="G14" s="121" t="s">
        <v>1010</v>
      </c>
      <c r="H14" s="121"/>
      <c r="I14" s="108" t="s">
        <v>29</v>
      </c>
      <c r="J14" s="107"/>
      <c r="K14" s="107"/>
      <c r="L14" s="107"/>
      <c r="M14" s="107"/>
    </row>
    <row r="15" spans="1:13" s="108" customFormat="1">
      <c r="A15" s="117" t="s">
        <v>1063</v>
      </c>
      <c r="B15" s="118" t="s">
        <v>156</v>
      </c>
      <c r="C15" s="119" t="s">
        <v>28</v>
      </c>
      <c r="D15" s="120" t="s">
        <v>1056</v>
      </c>
      <c r="E15" s="149" t="s">
        <v>40</v>
      </c>
      <c r="F15" s="150"/>
      <c r="G15" s="121" t="s">
        <v>1011</v>
      </c>
      <c r="H15" s="121"/>
      <c r="I15" s="108" t="s">
        <v>29</v>
      </c>
      <c r="J15" s="107"/>
      <c r="K15" s="107"/>
      <c r="L15" s="107"/>
      <c r="M15" s="107"/>
    </row>
    <row r="16" spans="1:13" s="108" customFormat="1">
      <c r="A16" s="117" t="s">
        <v>1063</v>
      </c>
      <c r="B16" s="118" t="s">
        <v>156</v>
      </c>
      <c r="C16" s="119" t="s">
        <v>28</v>
      </c>
      <c r="D16" s="120" t="s">
        <v>1057</v>
      </c>
      <c r="E16" s="149" t="s">
        <v>40</v>
      </c>
      <c r="F16" s="150"/>
      <c r="G16" s="121" t="s">
        <v>1012</v>
      </c>
      <c r="H16" s="121"/>
      <c r="I16" s="108" t="s">
        <v>29</v>
      </c>
      <c r="J16" s="107"/>
      <c r="K16" s="107"/>
      <c r="L16" s="107"/>
      <c r="M16" s="107"/>
    </row>
    <row r="17" spans="1:13" s="108" customFormat="1">
      <c r="A17" s="117" t="s">
        <v>1063</v>
      </c>
      <c r="B17" s="118" t="s">
        <v>156</v>
      </c>
      <c r="C17" s="119" t="s">
        <v>28</v>
      </c>
      <c r="D17" s="120" t="s">
        <v>1058</v>
      </c>
      <c r="E17" s="149" t="s">
        <v>40</v>
      </c>
      <c r="F17" s="150"/>
      <c r="G17" s="121" t="s">
        <v>1013</v>
      </c>
      <c r="H17" s="121"/>
      <c r="I17" s="108" t="s">
        <v>29</v>
      </c>
      <c r="J17" s="107"/>
      <c r="K17" s="107"/>
      <c r="L17" s="107"/>
      <c r="M17" s="107"/>
    </row>
    <row r="18" spans="1:13" s="108" customFormat="1">
      <c r="A18" s="117" t="s">
        <v>1063</v>
      </c>
      <c r="B18" s="118" t="s">
        <v>156</v>
      </c>
      <c r="C18" s="119" t="s">
        <v>28</v>
      </c>
      <c r="D18" s="120" t="s">
        <v>1059</v>
      </c>
      <c r="E18" s="149" t="s">
        <v>40</v>
      </c>
      <c r="F18" s="150"/>
      <c r="G18" s="121" t="s">
        <v>1074</v>
      </c>
      <c r="H18" s="121"/>
      <c r="I18" s="108" t="s">
        <v>29</v>
      </c>
      <c r="J18" s="107"/>
      <c r="K18" s="107"/>
      <c r="L18" s="107"/>
      <c r="M18" s="107"/>
    </row>
    <row r="19" spans="1:13" s="108" customFormat="1">
      <c r="A19" s="117" t="s">
        <v>1063</v>
      </c>
      <c r="B19" s="118" t="s">
        <v>156</v>
      </c>
      <c r="C19" s="119" t="s">
        <v>28</v>
      </c>
      <c r="D19" s="120" t="s">
        <v>1060</v>
      </c>
      <c r="E19" s="149" t="s">
        <v>40</v>
      </c>
      <c r="F19" s="150"/>
      <c r="G19" s="121" t="s">
        <v>1014</v>
      </c>
      <c r="H19" s="121"/>
      <c r="I19" s="108" t="s">
        <v>29</v>
      </c>
      <c r="J19" s="107"/>
      <c r="K19" s="107"/>
      <c r="L19" s="107"/>
      <c r="M19" s="107"/>
    </row>
    <row r="20" spans="1:13" s="108" customFormat="1">
      <c r="A20" s="117" t="s">
        <v>1063</v>
      </c>
      <c r="B20" s="118" t="s">
        <v>156</v>
      </c>
      <c r="C20" s="119" t="s">
        <v>28</v>
      </c>
      <c r="D20" s="120" t="s">
        <v>1061</v>
      </c>
      <c r="E20" s="149" t="s">
        <v>40</v>
      </c>
      <c r="F20" s="150"/>
      <c r="G20" s="121" t="s">
        <v>1015</v>
      </c>
      <c r="H20" s="121"/>
      <c r="I20" s="108" t="s">
        <v>29</v>
      </c>
      <c r="J20" s="107"/>
      <c r="K20" s="107"/>
      <c r="L20" s="107"/>
      <c r="M20" s="107"/>
    </row>
    <row r="21" spans="1:13" s="108" customFormat="1">
      <c r="A21" s="117" t="s">
        <v>1063</v>
      </c>
      <c r="B21" s="118" t="s">
        <v>156</v>
      </c>
      <c r="C21" s="119" t="s">
        <v>28</v>
      </c>
      <c r="D21" s="120" t="s">
        <v>1062</v>
      </c>
      <c r="E21" s="149" t="s">
        <v>40</v>
      </c>
      <c r="F21" s="150"/>
      <c r="G21" s="121" t="s">
        <v>1016</v>
      </c>
      <c r="H21" s="121"/>
      <c r="I21" s="108" t="s">
        <v>29</v>
      </c>
      <c r="J21" s="107"/>
      <c r="K21" s="107"/>
      <c r="L21" s="107"/>
      <c r="M21" s="107"/>
    </row>
    <row r="22" spans="1:13" s="108" customFormat="1">
      <c r="A22" s="117" t="s">
        <v>1053</v>
      </c>
      <c r="B22" s="118" t="s">
        <v>156</v>
      </c>
      <c r="C22" s="119" t="s">
        <v>28</v>
      </c>
      <c r="D22" s="120" t="s">
        <v>1008</v>
      </c>
      <c r="E22" s="149" t="s">
        <v>40</v>
      </c>
      <c r="F22" s="150"/>
      <c r="G22" s="121"/>
      <c r="H22" s="121"/>
      <c r="I22" s="108" t="s">
        <v>29</v>
      </c>
      <c r="J22" s="107"/>
      <c r="K22" s="107"/>
      <c r="L22" s="107"/>
      <c r="M22" s="107"/>
    </row>
    <row r="23" spans="1:13" s="108" customFormat="1">
      <c r="A23" s="117" t="s">
        <v>1053</v>
      </c>
      <c r="B23" s="118" t="s">
        <v>156</v>
      </c>
      <c r="C23" s="119" t="s">
        <v>28</v>
      </c>
      <c r="D23" s="120" t="s">
        <v>1081</v>
      </c>
      <c r="E23" s="149" t="s">
        <v>40</v>
      </c>
      <c r="F23" s="150"/>
      <c r="G23" s="124" t="s">
        <v>1082</v>
      </c>
      <c r="H23" s="121"/>
      <c r="I23" s="108" t="s">
        <v>29</v>
      </c>
      <c r="J23" s="107"/>
      <c r="K23" s="107"/>
      <c r="L23" s="107"/>
      <c r="M23" s="107"/>
    </row>
    <row r="24" spans="1:13" s="108" customFormat="1">
      <c r="A24" s="117" t="s">
        <v>1053</v>
      </c>
      <c r="B24" s="118" t="s">
        <v>156</v>
      </c>
      <c r="C24" s="119" t="s">
        <v>28</v>
      </c>
      <c r="D24" s="120" t="s">
        <v>1080</v>
      </c>
      <c r="E24" s="149" t="s">
        <v>40</v>
      </c>
      <c r="F24" s="150"/>
      <c r="G24" s="124" t="s">
        <v>1083</v>
      </c>
      <c r="H24" s="121"/>
      <c r="I24" s="108" t="s">
        <v>29</v>
      </c>
      <c r="J24" s="107"/>
      <c r="K24" s="107"/>
      <c r="L24" s="107"/>
      <c r="M24" s="107"/>
    </row>
    <row r="25" spans="1:13" s="108" customFormat="1">
      <c r="A25" s="117" t="s">
        <v>1053</v>
      </c>
      <c r="B25" s="118" t="s">
        <v>156</v>
      </c>
      <c r="C25" s="119" t="s">
        <v>28</v>
      </c>
      <c r="D25" s="120" t="s">
        <v>1076</v>
      </c>
      <c r="E25" s="149" t="s">
        <v>40</v>
      </c>
      <c r="F25" s="150"/>
      <c r="G25" s="124" t="s">
        <v>1088</v>
      </c>
      <c r="H25" s="121"/>
      <c r="I25" s="108" t="s">
        <v>29</v>
      </c>
      <c r="J25" s="107"/>
      <c r="K25" s="107"/>
      <c r="L25" s="107"/>
      <c r="M25" s="107"/>
    </row>
    <row r="26" spans="1:13" s="108" customFormat="1">
      <c r="A26" s="117" t="s">
        <v>1053</v>
      </c>
      <c r="B26" s="118" t="s">
        <v>156</v>
      </c>
      <c r="C26" s="119" t="s">
        <v>28</v>
      </c>
      <c r="D26" s="120" t="s">
        <v>1077</v>
      </c>
      <c r="E26" s="149" t="s">
        <v>40</v>
      </c>
      <c r="F26" s="150"/>
      <c r="G26" s="124" t="s">
        <v>1087</v>
      </c>
      <c r="H26" s="121"/>
      <c r="I26" s="108" t="s">
        <v>29</v>
      </c>
      <c r="J26" s="107"/>
      <c r="K26" s="107"/>
      <c r="L26" s="107"/>
      <c r="M26" s="107"/>
    </row>
    <row r="27" spans="1:13" s="108" customFormat="1">
      <c r="A27" s="117" t="s">
        <v>1053</v>
      </c>
      <c r="B27" s="118" t="s">
        <v>156</v>
      </c>
      <c r="C27" s="119" t="s">
        <v>28</v>
      </c>
      <c r="D27" s="120" t="s">
        <v>1078</v>
      </c>
      <c r="E27" s="149" t="s">
        <v>40</v>
      </c>
      <c r="F27" s="150"/>
      <c r="G27" s="124" t="s">
        <v>1086</v>
      </c>
      <c r="H27" s="121"/>
      <c r="I27" s="108" t="s">
        <v>29</v>
      </c>
      <c r="J27" s="107"/>
      <c r="K27" s="107"/>
      <c r="L27" s="107"/>
      <c r="M27" s="107"/>
    </row>
    <row r="28" spans="1:13" s="108" customFormat="1">
      <c r="A28" s="117" t="s">
        <v>1053</v>
      </c>
      <c r="B28" s="118" t="s">
        <v>156</v>
      </c>
      <c r="C28" s="119" t="s">
        <v>28</v>
      </c>
      <c r="D28" s="120" t="s">
        <v>1079</v>
      </c>
      <c r="E28" s="149" t="s">
        <v>40</v>
      </c>
      <c r="F28" s="150"/>
      <c r="G28" s="124" t="s">
        <v>1084</v>
      </c>
      <c r="H28" s="121"/>
      <c r="I28" s="108" t="s">
        <v>29</v>
      </c>
      <c r="J28" s="107"/>
      <c r="K28" s="107"/>
      <c r="L28" s="107"/>
      <c r="M28" s="107"/>
    </row>
    <row r="29" spans="1:13" s="108" customFormat="1">
      <c r="A29" s="117" t="s">
        <v>1053</v>
      </c>
      <c r="B29" s="118" t="s">
        <v>156</v>
      </c>
      <c r="C29" s="119" t="s">
        <v>28</v>
      </c>
      <c r="D29" s="125" t="s">
        <v>1085</v>
      </c>
      <c r="E29" s="149" t="s">
        <v>40</v>
      </c>
      <c r="F29" s="150"/>
      <c r="G29" s="126"/>
      <c r="H29" s="121"/>
      <c r="I29" s="108" t="s">
        <v>29</v>
      </c>
      <c r="J29" s="107"/>
      <c r="K29" s="107"/>
      <c r="L29" s="107"/>
      <c r="M29" s="107"/>
    </row>
    <row r="30" spans="1:13">
      <c r="A30" s="117" t="s">
        <v>1046</v>
      </c>
      <c r="B30" s="118" t="s">
        <v>0</v>
      </c>
      <c r="C30" s="119" t="s">
        <v>156</v>
      </c>
      <c r="D30" s="120" t="s">
        <v>1036</v>
      </c>
      <c r="E30" s="149"/>
      <c r="F30" s="150"/>
      <c r="G30" s="121"/>
      <c r="H30" s="122" t="s">
        <v>1111</v>
      </c>
      <c r="I30" s="107" t="s">
        <v>29</v>
      </c>
      <c r="J30" s="108"/>
    </row>
    <row r="31" spans="1:13">
      <c r="A31" s="117" t="s">
        <v>1046</v>
      </c>
      <c r="B31" s="118" t="s">
        <v>0</v>
      </c>
      <c r="C31" s="119" t="s">
        <v>156</v>
      </c>
      <c r="D31" s="120" t="s">
        <v>1037</v>
      </c>
      <c r="E31" s="149"/>
      <c r="F31" s="150"/>
      <c r="G31" s="121"/>
      <c r="H31" s="122" t="s">
        <v>1112</v>
      </c>
      <c r="I31" s="107" t="s">
        <v>29</v>
      </c>
      <c r="J31" s="108"/>
    </row>
    <row r="32" spans="1:13">
      <c r="A32" s="117" t="s">
        <v>1046</v>
      </c>
      <c r="B32" s="118" t="s">
        <v>0</v>
      </c>
      <c r="C32" s="119" t="s">
        <v>156</v>
      </c>
      <c r="D32" s="120" t="s">
        <v>1038</v>
      </c>
      <c r="E32" s="149"/>
      <c r="F32" s="150"/>
      <c r="G32" s="121"/>
      <c r="H32" s="122" t="s">
        <v>1113</v>
      </c>
      <c r="I32" s="107" t="s">
        <v>29</v>
      </c>
      <c r="J32" s="108"/>
    </row>
    <row r="33" spans="1:13">
      <c r="A33" s="117" t="s">
        <v>1046</v>
      </c>
      <c r="B33" s="118" t="s">
        <v>0</v>
      </c>
      <c r="C33" s="119" t="s">
        <v>156</v>
      </c>
      <c r="D33" s="120" t="s">
        <v>1039</v>
      </c>
      <c r="E33" s="149"/>
      <c r="F33" s="150"/>
      <c r="G33" s="121"/>
      <c r="H33" s="122" t="s">
        <v>1114</v>
      </c>
      <c r="I33" s="107" t="s">
        <v>29</v>
      </c>
      <c r="J33" s="108"/>
    </row>
    <row r="34" spans="1:13">
      <c r="A34" s="117" t="s">
        <v>1046</v>
      </c>
      <c r="B34" s="118" t="s">
        <v>0</v>
      </c>
      <c r="C34" s="119" t="s">
        <v>156</v>
      </c>
      <c r="D34" s="120" t="s">
        <v>1040</v>
      </c>
      <c r="E34" s="149"/>
      <c r="F34" s="150"/>
      <c r="G34" s="121"/>
      <c r="H34" s="122" t="s">
        <v>1115</v>
      </c>
      <c r="I34" s="107" t="s">
        <v>29</v>
      </c>
      <c r="J34" s="108"/>
    </row>
    <row r="35" spans="1:13">
      <c r="A35" s="117" t="s">
        <v>1046</v>
      </c>
      <c r="B35" s="118" t="s">
        <v>0</v>
      </c>
      <c r="C35" s="119" t="s">
        <v>156</v>
      </c>
      <c r="D35" s="120" t="s">
        <v>1041</v>
      </c>
      <c r="E35" s="149"/>
      <c r="F35" s="150"/>
      <c r="G35" s="121"/>
      <c r="H35" s="122" t="s">
        <v>1116</v>
      </c>
      <c r="I35" s="107" t="s">
        <v>29</v>
      </c>
      <c r="J35" s="108"/>
    </row>
    <row r="36" spans="1:13">
      <c r="A36" s="117" t="s">
        <v>1046</v>
      </c>
      <c r="B36" s="118" t="s">
        <v>0</v>
      </c>
      <c r="C36" s="119" t="s">
        <v>156</v>
      </c>
      <c r="D36" s="120" t="s">
        <v>1042</v>
      </c>
      <c r="E36" s="149"/>
      <c r="F36" s="150"/>
      <c r="G36" s="121"/>
      <c r="H36" s="122" t="s">
        <v>1117</v>
      </c>
      <c r="I36" s="107" t="s">
        <v>29</v>
      </c>
      <c r="J36" s="108"/>
    </row>
    <row r="37" spans="1:13">
      <c r="A37" s="117" t="s">
        <v>1046</v>
      </c>
      <c r="B37" s="118" t="s">
        <v>0</v>
      </c>
      <c r="C37" s="119" t="s">
        <v>156</v>
      </c>
      <c r="D37" s="120" t="s">
        <v>1043</v>
      </c>
      <c r="E37" s="149"/>
      <c r="F37" s="150"/>
      <c r="G37" s="121"/>
      <c r="H37" s="122" t="s">
        <v>1118</v>
      </c>
      <c r="I37" s="107" t="s">
        <v>29</v>
      </c>
      <c r="J37" s="108"/>
    </row>
    <row r="38" spans="1:13">
      <c r="A38" s="117" t="s">
        <v>1046</v>
      </c>
      <c r="B38" s="118" t="s">
        <v>0</v>
      </c>
      <c r="C38" s="119" t="s">
        <v>156</v>
      </c>
      <c r="D38" s="120" t="s">
        <v>1044</v>
      </c>
      <c r="E38" s="149"/>
      <c r="F38" s="150"/>
      <c r="G38" s="121"/>
      <c r="H38" s="123" t="s">
        <v>1023</v>
      </c>
      <c r="I38" s="107" t="s">
        <v>29</v>
      </c>
      <c r="J38" s="108"/>
    </row>
    <row r="39" spans="1:13">
      <c r="A39" s="117" t="s">
        <v>1046</v>
      </c>
      <c r="B39" s="118" t="s">
        <v>0</v>
      </c>
      <c r="C39" s="119" t="s">
        <v>156</v>
      </c>
      <c r="D39" s="120" t="s">
        <v>1045</v>
      </c>
      <c r="E39" s="149"/>
      <c r="F39" s="150"/>
      <c r="G39" s="121"/>
      <c r="H39" s="122" t="s">
        <v>1023</v>
      </c>
      <c r="I39" s="107" t="s">
        <v>29</v>
      </c>
      <c r="J39" s="108"/>
    </row>
    <row r="40" spans="1:13">
      <c r="A40" s="117" t="s">
        <v>1046</v>
      </c>
      <c r="B40" s="118" t="s">
        <v>156</v>
      </c>
      <c r="C40" s="119" t="s">
        <v>156</v>
      </c>
      <c r="D40" s="120" t="s">
        <v>1024</v>
      </c>
      <c r="E40" s="149" t="s">
        <v>979</v>
      </c>
      <c r="F40" s="150"/>
      <c r="G40" s="121"/>
      <c r="H40" s="121" t="s">
        <v>914</v>
      </c>
      <c r="I40" s="108" t="s">
        <v>29</v>
      </c>
    </row>
    <row r="41" spans="1:13">
      <c r="A41" s="117" t="s">
        <v>1046</v>
      </c>
      <c r="B41" s="118" t="s">
        <v>156</v>
      </c>
      <c r="C41" s="119" t="s">
        <v>156</v>
      </c>
      <c r="D41" s="120" t="s">
        <v>1018</v>
      </c>
      <c r="E41" s="149" t="s">
        <v>979</v>
      </c>
      <c r="F41" s="150"/>
      <c r="G41" s="121" t="s">
        <v>995</v>
      </c>
      <c r="H41" s="121"/>
      <c r="I41" s="108" t="s">
        <v>29</v>
      </c>
    </row>
    <row r="42" spans="1:13" s="108" customFormat="1">
      <c r="A42" s="117" t="s">
        <v>1046</v>
      </c>
      <c r="B42" s="118" t="s">
        <v>156</v>
      </c>
      <c r="C42" s="119" t="s">
        <v>0</v>
      </c>
      <c r="D42" s="120" t="s">
        <v>1007</v>
      </c>
      <c r="E42" s="149" t="s">
        <v>40</v>
      </c>
      <c r="F42" s="150"/>
      <c r="G42" s="121"/>
      <c r="H42" s="121"/>
      <c r="I42" s="108" t="s">
        <v>29</v>
      </c>
      <c r="J42" s="107"/>
      <c r="K42" s="107"/>
      <c r="L42" s="107"/>
      <c r="M42" s="107"/>
    </row>
    <row r="43" spans="1:13">
      <c r="A43" s="117" t="s">
        <v>1046</v>
      </c>
      <c r="B43" s="118" t="s">
        <v>156</v>
      </c>
      <c r="C43" s="119" t="s">
        <v>156</v>
      </c>
      <c r="D43" s="120" t="s">
        <v>157</v>
      </c>
      <c r="E43" s="149" t="s">
        <v>979</v>
      </c>
      <c r="F43" s="150"/>
      <c r="G43" s="121"/>
      <c r="H43" s="121"/>
      <c r="I43" s="108" t="s">
        <v>29</v>
      </c>
    </row>
    <row r="44" spans="1:13" s="108" customFormat="1">
      <c r="A44" s="117" t="s">
        <v>1046</v>
      </c>
      <c r="B44" s="118" t="s">
        <v>156</v>
      </c>
      <c r="C44" s="119" t="s">
        <v>156</v>
      </c>
      <c r="D44" s="120" t="s">
        <v>1028</v>
      </c>
      <c r="E44" s="149" t="s">
        <v>40</v>
      </c>
      <c r="F44" s="150"/>
      <c r="G44" s="121"/>
      <c r="H44" s="123" t="s">
        <v>148</v>
      </c>
      <c r="I44" s="108" t="s">
        <v>29</v>
      </c>
      <c r="J44" s="107"/>
      <c r="K44" s="107"/>
      <c r="L44" s="107"/>
      <c r="M44" s="107"/>
    </row>
    <row r="45" spans="1:13" s="108" customFormat="1">
      <c r="A45" s="117" t="s">
        <v>1046</v>
      </c>
      <c r="B45" s="118" t="s">
        <v>156</v>
      </c>
      <c r="C45" s="119" t="s">
        <v>156</v>
      </c>
      <c r="D45" s="120" t="s">
        <v>1029</v>
      </c>
      <c r="E45" s="149" t="s">
        <v>40</v>
      </c>
      <c r="F45" s="150"/>
      <c r="G45" s="121"/>
      <c r="H45" s="123" t="s">
        <v>149</v>
      </c>
      <c r="I45" s="108" t="s">
        <v>29</v>
      </c>
      <c r="J45" s="107"/>
      <c r="K45" s="107"/>
      <c r="L45" s="107"/>
      <c r="M45" s="107"/>
    </row>
    <row r="46" spans="1:13">
      <c r="A46" s="117" t="s">
        <v>1046</v>
      </c>
      <c r="B46" s="118" t="s">
        <v>0</v>
      </c>
      <c r="C46" s="119" t="s">
        <v>156</v>
      </c>
      <c r="D46" s="120" t="s">
        <v>1048</v>
      </c>
      <c r="E46" s="149" t="s">
        <v>979</v>
      </c>
      <c r="F46" s="150"/>
      <c r="G46" s="121"/>
      <c r="H46" s="121"/>
      <c r="I46" s="108" t="s">
        <v>29</v>
      </c>
      <c r="L46" s="108"/>
    </row>
    <row r="47" spans="1:13">
      <c r="A47" s="117" t="s">
        <v>1046</v>
      </c>
      <c r="B47" s="118" t="s">
        <v>0</v>
      </c>
      <c r="C47" s="119" t="s">
        <v>156</v>
      </c>
      <c r="D47" s="120" t="s">
        <v>1238</v>
      </c>
      <c r="E47" s="149"/>
      <c r="F47" s="150"/>
      <c r="G47" s="121" t="s">
        <v>1239</v>
      </c>
      <c r="H47" s="121" t="s">
        <v>1240</v>
      </c>
      <c r="I47" s="108" t="s">
        <v>29</v>
      </c>
      <c r="L47" s="108"/>
    </row>
    <row r="48" spans="1:13">
      <c r="A48" s="117" t="s">
        <v>978</v>
      </c>
      <c r="B48" s="118" t="s">
        <v>156</v>
      </c>
      <c r="C48" s="119" t="s">
        <v>156</v>
      </c>
      <c r="D48" s="120" t="s">
        <v>1034</v>
      </c>
      <c r="E48" s="149" t="s">
        <v>979</v>
      </c>
      <c r="F48" s="150"/>
      <c r="G48" s="121"/>
      <c r="H48" s="121" t="s">
        <v>996</v>
      </c>
      <c r="I48" s="108" t="s">
        <v>29</v>
      </c>
    </row>
    <row r="49" spans="1:13">
      <c r="A49" s="117" t="s">
        <v>978</v>
      </c>
      <c r="B49" s="118" t="s">
        <v>156</v>
      </c>
      <c r="C49" s="119" t="s">
        <v>156</v>
      </c>
      <c r="D49" s="120" t="s">
        <v>1025</v>
      </c>
      <c r="E49" s="149" t="s">
        <v>979</v>
      </c>
      <c r="F49" s="150"/>
      <c r="G49" s="121"/>
      <c r="H49" s="121" t="s">
        <v>914</v>
      </c>
      <c r="I49" s="108" t="s">
        <v>29</v>
      </c>
    </row>
    <row r="50" spans="1:13">
      <c r="A50" s="117" t="s">
        <v>153</v>
      </c>
      <c r="B50" s="118" t="s">
        <v>0</v>
      </c>
      <c r="C50" s="119" t="s">
        <v>156</v>
      </c>
      <c r="D50" s="120" t="s">
        <v>47</v>
      </c>
      <c r="E50" s="149" t="s">
        <v>979</v>
      </c>
      <c r="F50" s="150"/>
      <c r="G50" s="121"/>
      <c r="H50" s="121"/>
      <c r="I50" s="107" t="s">
        <v>29</v>
      </c>
      <c r="J50" s="108"/>
      <c r="M50" s="108"/>
    </row>
    <row r="51" spans="1:13">
      <c r="A51" s="117" t="s">
        <v>153</v>
      </c>
      <c r="B51" s="118" t="s">
        <v>28</v>
      </c>
      <c r="C51" s="119" t="s">
        <v>156</v>
      </c>
      <c r="D51" s="127" t="s">
        <v>1068</v>
      </c>
      <c r="E51" s="149" t="s">
        <v>979</v>
      </c>
      <c r="F51" s="150"/>
      <c r="G51" s="121"/>
      <c r="H51" s="128" t="s">
        <v>1069</v>
      </c>
      <c r="I51" s="107" t="s">
        <v>29</v>
      </c>
      <c r="J51" s="108"/>
      <c r="M51" s="108"/>
    </row>
    <row r="52" spans="1:13">
      <c r="A52" s="117" t="s">
        <v>153</v>
      </c>
      <c r="B52" s="118" t="s">
        <v>28</v>
      </c>
      <c r="C52" s="119" t="s">
        <v>156</v>
      </c>
      <c r="D52" s="127" t="s">
        <v>1067</v>
      </c>
      <c r="E52" s="149" t="s">
        <v>979</v>
      </c>
      <c r="F52" s="150"/>
      <c r="G52" s="121"/>
      <c r="H52" s="121" t="s">
        <v>1066</v>
      </c>
      <c r="I52" s="107" t="s">
        <v>29</v>
      </c>
      <c r="J52" s="108"/>
      <c r="M52" s="108"/>
    </row>
    <row r="53" spans="1:13">
      <c r="A53" s="117" t="s">
        <v>153</v>
      </c>
      <c r="B53" s="118" t="s">
        <v>0</v>
      </c>
      <c r="C53" s="119" t="s">
        <v>156</v>
      </c>
      <c r="D53" s="120" t="s">
        <v>1033</v>
      </c>
      <c r="E53" s="149" t="s">
        <v>979</v>
      </c>
      <c r="F53" s="150"/>
      <c r="G53" s="129"/>
      <c r="H53" s="121"/>
      <c r="I53" s="107" t="s">
        <v>29</v>
      </c>
      <c r="J53" s="108"/>
      <c r="M53" s="108"/>
    </row>
    <row r="54" spans="1:13">
      <c r="A54" s="117" t="s">
        <v>153</v>
      </c>
      <c r="B54" s="118" t="s">
        <v>0</v>
      </c>
      <c r="C54" s="119" t="s">
        <v>156</v>
      </c>
      <c r="D54" s="120" t="s">
        <v>48</v>
      </c>
      <c r="E54" s="149" t="s">
        <v>979</v>
      </c>
      <c r="F54" s="150"/>
      <c r="G54" s="129"/>
      <c r="H54" s="121"/>
      <c r="I54" s="107" t="s">
        <v>29</v>
      </c>
      <c r="J54" s="108"/>
      <c r="M54" s="108"/>
    </row>
    <row r="55" spans="1:13">
      <c r="A55" s="117" t="s">
        <v>153</v>
      </c>
      <c r="B55" s="118" t="s">
        <v>0</v>
      </c>
      <c r="C55" s="119" t="s">
        <v>156</v>
      </c>
      <c r="D55" s="120" t="s">
        <v>1026</v>
      </c>
      <c r="E55" s="149" t="s">
        <v>979</v>
      </c>
      <c r="F55" s="150"/>
      <c r="G55" s="129"/>
      <c r="H55" s="121"/>
      <c r="I55" s="107" t="s">
        <v>29</v>
      </c>
      <c r="J55" s="108"/>
      <c r="M55" s="108"/>
    </row>
    <row r="56" spans="1:13">
      <c r="A56" s="117" t="s">
        <v>153</v>
      </c>
      <c r="B56" s="118" t="s">
        <v>0</v>
      </c>
      <c r="C56" s="119" t="s">
        <v>156</v>
      </c>
      <c r="D56" s="120" t="s">
        <v>1027</v>
      </c>
      <c r="E56" s="149" t="s">
        <v>979</v>
      </c>
      <c r="F56" s="150"/>
      <c r="G56" s="129"/>
      <c r="H56" s="121"/>
      <c r="I56" s="107" t="s">
        <v>29</v>
      </c>
      <c r="J56" s="108"/>
      <c r="M56" s="108"/>
    </row>
    <row r="57" spans="1:13">
      <c r="A57" s="117" t="s">
        <v>153</v>
      </c>
      <c r="B57" s="118" t="s">
        <v>0</v>
      </c>
      <c r="C57" s="119" t="s">
        <v>156</v>
      </c>
      <c r="D57" s="120" t="s">
        <v>1022</v>
      </c>
      <c r="E57" s="149"/>
      <c r="F57" s="150"/>
      <c r="G57" s="121"/>
      <c r="H57" s="121" t="s">
        <v>1119</v>
      </c>
      <c r="I57" s="107" t="s">
        <v>29</v>
      </c>
      <c r="J57" s="108"/>
      <c r="M57" s="108"/>
    </row>
    <row r="58" spans="1:13">
      <c r="A58" s="117" t="s">
        <v>153</v>
      </c>
      <c r="B58" s="118" t="s">
        <v>0</v>
      </c>
      <c r="C58" s="119" t="s">
        <v>156</v>
      </c>
      <c r="D58" s="127" t="s">
        <v>1073</v>
      </c>
      <c r="E58" s="149" t="s">
        <v>979</v>
      </c>
      <c r="F58" s="150"/>
      <c r="G58" s="121"/>
      <c r="H58" s="121"/>
      <c r="I58" s="108" t="s">
        <v>29</v>
      </c>
      <c r="L58" s="108"/>
    </row>
    <row r="59" spans="1:13">
      <c r="A59" s="117" t="s">
        <v>153</v>
      </c>
      <c r="B59" s="118" t="s">
        <v>0</v>
      </c>
      <c r="C59" s="119" t="s">
        <v>156</v>
      </c>
      <c r="D59" s="127" t="s">
        <v>1071</v>
      </c>
      <c r="E59" s="149" t="s">
        <v>979</v>
      </c>
      <c r="F59" s="150"/>
      <c r="G59" s="121"/>
      <c r="H59" s="121" t="s">
        <v>1072</v>
      </c>
      <c r="I59" s="108" t="s">
        <v>29</v>
      </c>
      <c r="L59" s="108"/>
    </row>
    <row r="60" spans="1:13">
      <c r="A60" s="117" t="s">
        <v>153</v>
      </c>
      <c r="B60" s="118" t="s">
        <v>0</v>
      </c>
      <c r="C60" s="119" t="s">
        <v>156</v>
      </c>
      <c r="D60" s="127" t="s">
        <v>49</v>
      </c>
      <c r="E60" s="149" t="s">
        <v>979</v>
      </c>
      <c r="F60" s="150"/>
      <c r="G60" s="121"/>
      <c r="H60" s="130"/>
      <c r="I60" s="108" t="s">
        <v>29</v>
      </c>
      <c r="L60" s="108"/>
    </row>
    <row r="61" spans="1:13">
      <c r="A61" s="117" t="s">
        <v>153</v>
      </c>
      <c r="B61" s="118" t="s">
        <v>28</v>
      </c>
      <c r="C61" s="119" t="s">
        <v>156</v>
      </c>
      <c r="D61" s="127" t="s">
        <v>1095</v>
      </c>
      <c r="E61" s="149" t="s">
        <v>979</v>
      </c>
      <c r="F61" s="150"/>
      <c r="G61" s="121"/>
      <c r="H61" s="130"/>
      <c r="I61" s="108" t="s">
        <v>29</v>
      </c>
      <c r="L61" s="108"/>
    </row>
    <row r="62" spans="1:13">
      <c r="A62" s="117" t="s">
        <v>153</v>
      </c>
      <c r="B62" s="118" t="s">
        <v>28</v>
      </c>
      <c r="C62" s="119" t="s">
        <v>156</v>
      </c>
      <c r="D62" s="127" t="s">
        <v>1096</v>
      </c>
      <c r="E62" s="149" t="s">
        <v>979</v>
      </c>
      <c r="F62" s="150"/>
      <c r="G62" s="121"/>
      <c r="H62" s="130"/>
      <c r="I62" s="108" t="s">
        <v>29</v>
      </c>
      <c r="L62" s="108"/>
    </row>
    <row r="63" spans="1:13">
      <c r="A63" s="117" t="s">
        <v>153</v>
      </c>
      <c r="B63" s="118" t="s">
        <v>0</v>
      </c>
      <c r="C63" s="119" t="s">
        <v>156</v>
      </c>
      <c r="D63" s="127" t="s">
        <v>1070</v>
      </c>
      <c r="E63" s="149" t="s">
        <v>979</v>
      </c>
      <c r="F63" s="150"/>
      <c r="G63" s="121"/>
      <c r="H63" s="130"/>
      <c r="I63" s="108" t="s">
        <v>29</v>
      </c>
      <c r="L63" s="108"/>
    </row>
    <row r="64" spans="1:13">
      <c r="A64" s="117" t="s">
        <v>153</v>
      </c>
      <c r="B64" s="118" t="s">
        <v>0</v>
      </c>
      <c r="C64" s="119" t="s">
        <v>156</v>
      </c>
      <c r="D64" s="120" t="s">
        <v>1030</v>
      </c>
      <c r="E64" s="149" t="s">
        <v>979</v>
      </c>
      <c r="F64" s="150"/>
      <c r="G64" s="121"/>
      <c r="H64" s="121" t="s">
        <v>1035</v>
      </c>
      <c r="I64" s="108" t="s">
        <v>29</v>
      </c>
    </row>
    <row r="65" spans="1:13">
      <c r="A65" s="117" t="s">
        <v>153</v>
      </c>
      <c r="B65" s="118" t="s">
        <v>28</v>
      </c>
      <c r="C65" s="119" t="s">
        <v>156</v>
      </c>
      <c r="D65" s="131" t="s">
        <v>158</v>
      </c>
      <c r="E65" s="149" t="s">
        <v>979</v>
      </c>
      <c r="F65" s="150"/>
      <c r="G65" s="121"/>
      <c r="H65" s="121"/>
      <c r="I65" s="108" t="s">
        <v>29</v>
      </c>
    </row>
    <row r="66" spans="1:13" s="108" customFormat="1">
      <c r="A66" s="117" t="s">
        <v>1049</v>
      </c>
      <c r="B66" s="118" t="s">
        <v>156</v>
      </c>
      <c r="C66" s="119" t="s">
        <v>0</v>
      </c>
      <c r="D66" s="120" t="s">
        <v>1006</v>
      </c>
      <c r="E66" s="149" t="s">
        <v>40</v>
      </c>
      <c r="F66" s="150"/>
      <c r="G66" s="121"/>
      <c r="H66" s="121" t="s">
        <v>1020</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1104</v>
      </c>
      <c r="D20" s="7" t="s">
        <v>493</v>
      </c>
    </row>
    <row r="21" spans="1:5">
      <c r="B21" s="7" t="s">
        <v>494</v>
      </c>
      <c r="C21" s="7" t="s">
        <v>506</v>
      </c>
      <c r="D21" s="7" t="s">
        <v>495</v>
      </c>
    </row>
    <row r="22" spans="1:5">
      <c r="B22" s="7" t="s">
        <v>496</v>
      </c>
      <c r="C22" s="7" t="s">
        <v>537</v>
      </c>
      <c r="D22" s="7" t="s">
        <v>497</v>
      </c>
      <c r="E22" s="7" t="s">
        <v>1105</v>
      </c>
    </row>
    <row r="23" spans="1:5">
      <c r="B23" s="7" t="s">
        <v>498</v>
      </c>
      <c r="C23" s="7" t="s">
        <v>541</v>
      </c>
      <c r="D23" s="7" t="s">
        <v>499</v>
      </c>
      <c r="E23" s="7" t="s">
        <v>1105</v>
      </c>
    </row>
    <row r="24" spans="1:5">
      <c r="B24" s="7" t="s">
        <v>500</v>
      </c>
      <c r="C24" s="7" t="s">
        <v>539</v>
      </c>
      <c r="D24" s="7" t="s">
        <v>501</v>
      </c>
      <c r="E24" s="7" t="s">
        <v>1105</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95"/>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customFormat="1">
      <c r="C1" s="4"/>
      <c r="D1" s="4"/>
      <c r="E1" s="4"/>
      <c r="F1" s="4"/>
    </row>
    <row r="2" spans="1:32" customFormat="1">
      <c r="A2" t="s">
        <v>975</v>
      </c>
      <c r="C2" s="4"/>
      <c r="D2" s="4"/>
      <c r="E2" s="4"/>
      <c r="F2" s="4"/>
    </row>
    <row r="3" spans="1:32" customFormat="1">
      <c r="A3" s="99" t="s">
        <v>976</v>
      </c>
      <c r="C3" s="4"/>
      <c r="D3" s="4"/>
      <c r="E3" s="4"/>
      <c r="F3" s="4"/>
    </row>
    <row r="4" spans="1:32" customFormat="1">
      <c r="A4" s="99" t="s">
        <v>977</v>
      </c>
      <c r="C4" s="4"/>
      <c r="D4" s="4"/>
      <c r="E4" s="4"/>
      <c r="F4" s="4"/>
    </row>
    <row r="5" spans="1:32" customFormat="1">
      <c r="A5" s="99" t="s">
        <v>972</v>
      </c>
      <c r="C5" s="4"/>
      <c r="D5" s="4"/>
      <c r="E5" s="4"/>
      <c r="F5" s="4"/>
    </row>
    <row r="6" spans="1:32" customFormat="1">
      <c r="A6" s="99" t="s">
        <v>1241</v>
      </c>
      <c r="C6" s="4"/>
      <c r="D6" s="4"/>
      <c r="E6" s="4"/>
      <c r="F6" s="4"/>
    </row>
    <row r="7" spans="1:32" customFormat="1">
      <c r="C7" s="4"/>
      <c r="D7" s="4"/>
      <c r="E7" s="4"/>
      <c r="F7" s="4"/>
    </row>
    <row r="8" spans="1:32" ht="22.5">
      <c r="D8" s="5" t="s">
        <v>1193</v>
      </c>
      <c r="E8" s="5"/>
      <c r="F8" s="5" t="s">
        <v>174</v>
      </c>
      <c r="G8" s="5"/>
      <c r="H8" s="79"/>
      <c r="I8" s="5" t="s">
        <v>182</v>
      </c>
      <c r="J8" s="89" t="s">
        <v>577</v>
      </c>
      <c r="K8" s="89" t="s">
        <v>900</v>
      </c>
      <c r="L8" s="5" t="s">
        <v>180</v>
      </c>
      <c r="M8" s="5"/>
      <c r="N8" s="3" t="s">
        <v>181</v>
      </c>
      <c r="O8" s="3" t="s">
        <v>978</v>
      </c>
      <c r="P8" s="29" t="s">
        <v>308</v>
      </c>
      <c r="Q8" s="29" t="s">
        <v>32</v>
      </c>
      <c r="R8" s="11" t="s">
        <v>61</v>
      </c>
      <c r="S8" s="11"/>
      <c r="T8" s="11"/>
      <c r="U8" s="11" t="s">
        <v>567</v>
      </c>
      <c r="V8" s="11"/>
      <c r="W8" s="11" t="s">
        <v>903</v>
      </c>
      <c r="X8" s="11"/>
      <c r="Y8" s="11" t="s">
        <v>62</v>
      </c>
      <c r="Z8" s="11"/>
      <c r="AA8" s="11"/>
      <c r="AB8" s="11"/>
      <c r="AC8" s="11" t="s">
        <v>60</v>
      </c>
      <c r="AD8" s="11"/>
      <c r="AE8" s="11" t="s">
        <v>988</v>
      </c>
      <c r="AF8" s="95" t="s">
        <v>183</v>
      </c>
    </row>
    <row r="9" spans="1:32" s="8" customFormat="1">
      <c r="A9" s="3" t="s">
        <v>179</v>
      </c>
      <c r="B9" s="3" t="s">
        <v>885</v>
      </c>
      <c r="C9" s="3" t="s">
        <v>45</v>
      </c>
      <c r="D9" s="5" t="s">
        <v>898</v>
      </c>
      <c r="E9" s="5" t="s">
        <v>1194</v>
      </c>
      <c r="F9" s="3" t="s">
        <v>172</v>
      </c>
      <c r="G9" s="3" t="s">
        <v>173</v>
      </c>
      <c r="H9" s="80" t="s">
        <v>32</v>
      </c>
      <c r="I9" s="5" t="s">
        <v>983</v>
      </c>
      <c r="J9" s="5" t="s">
        <v>883</v>
      </c>
      <c r="K9" s="5" t="s">
        <v>583</v>
      </c>
      <c r="L9" s="91" t="s">
        <v>985</v>
      </c>
      <c r="M9" s="92" t="s">
        <v>583</v>
      </c>
      <c r="N9" s="5" t="s">
        <v>983</v>
      </c>
      <c r="O9" s="5" t="s">
        <v>984</v>
      </c>
      <c r="P9" s="30" t="s">
        <v>307</v>
      </c>
      <c r="Q9" s="30" t="s">
        <v>307</v>
      </c>
      <c r="R9" s="12" t="s">
        <v>63</v>
      </c>
      <c r="S9" s="19" t="s">
        <v>178</v>
      </c>
      <c r="T9" s="28" t="s">
        <v>570</v>
      </c>
      <c r="U9" s="12" t="s">
        <v>63</v>
      </c>
      <c r="V9" s="31" t="s">
        <v>64</v>
      </c>
      <c r="W9" s="12" t="s">
        <v>63</v>
      </c>
      <c r="X9" s="31" t="s">
        <v>64</v>
      </c>
      <c r="Y9" s="12" t="s">
        <v>63</v>
      </c>
      <c r="Z9" s="19" t="s">
        <v>178</v>
      </c>
      <c r="AA9" s="93" t="s">
        <v>884</v>
      </c>
      <c r="AB9" s="28" t="s">
        <v>64</v>
      </c>
      <c r="AC9" s="12" t="s">
        <v>63</v>
      </c>
      <c r="AD9" s="90" t="s">
        <v>64</v>
      </c>
      <c r="AE9" s="12" t="s">
        <v>63</v>
      </c>
      <c r="AF9" s="96" t="s">
        <v>183</v>
      </c>
    </row>
    <row r="10" spans="1:32" ht="1.5" customHeight="1">
      <c r="A10" s="16"/>
      <c r="B10" s="16"/>
      <c r="C10" s="16"/>
      <c r="D10" s="16"/>
      <c r="E10" s="16"/>
      <c r="F10" s="16"/>
      <c r="G10" s="16"/>
      <c r="H10" s="16"/>
      <c r="I10" s="16"/>
      <c r="J10" s="16"/>
      <c r="K10" s="16"/>
      <c r="L10" s="17"/>
      <c r="M10" s="18"/>
      <c r="N10" s="16"/>
      <c r="O10" s="100"/>
      <c r="P10" s="16"/>
      <c r="Q10" s="16"/>
      <c r="R10" s="17"/>
      <c r="S10" s="16"/>
      <c r="T10" s="17"/>
      <c r="U10" s="17"/>
      <c r="V10" s="18"/>
      <c r="W10" s="17"/>
      <c r="X10" s="18"/>
      <c r="Y10" s="17"/>
      <c r="Z10" s="16"/>
      <c r="AA10" s="94"/>
      <c r="AB10" s="17"/>
      <c r="AC10" s="17"/>
      <c r="AD10" s="16"/>
      <c r="AE10" s="17"/>
      <c r="AF10" s="95" t="s">
        <v>183</v>
      </c>
    </row>
    <row r="11" spans="1:32">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980</v>
      </c>
      <c r="P11" s="9" t="str">
        <f t="shared" ref="P11:P42" si="0">IF(
  AND(
    $A11&lt;&gt;"",
    COUNTIF(C:C,$A11)&gt;1
  ),
  "★NG★",
  ""
)</f>
        <v/>
      </c>
      <c r="Q11" s="9" t="str">
        <f t="shared" ref="Q11:Q42" si="1">IF(
  OR(
    $H11="-",
    COUNTIF(カテゴリ,$H11)&gt;0
  ),
  "",
  "★NG★"
)</f>
        <v/>
      </c>
      <c r="R11" s="13" t="str">
        <f ca="1">IF(
  AND($A11&lt;&gt;"",$I11="○"),
  (
    "mkdir """&amp;T11&amp;""" &amp; "
  )&amp;(
    """"&amp;shortcut設定!$F$7&amp;""""&amp;
    " """&amp;T11&amp;"\"&amp;$A11&amp;"（"&amp;$B11&amp;"）.lnk"""&amp;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S11" s="9" t="str">
        <f ca="1">IFERROR(
  VLOOKUP(
    $H11,
    shortcut設定!$F:$J,
    MATCH(
      "ProgramsIndex",
      shortcut設定!$F$12:$J$12,
      0
    ),
    FALSE
  ),
  ""
)</f>
        <v>113</v>
      </c>
      <c r="T11" s="13" t="str">
        <f ca="1">IF(
  AND($A11&lt;&gt;"",$I11="○"),
  shortcut設定!$F$4&amp;"\"&amp;S11&amp;"_"&amp;H11,
  ""
)</f>
        <v>%USERPROFILE%\AppData\Roaming\Microsoft\Windows\Start Menu\Programs\113_Common_Edit</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113</v>
      </c>
      <c r="AA11" s="20" t="str">
        <f t="shared" ref="AA11:AA74" si="2">IF(AND($M11&lt;&gt;"",$M11&lt;&gt;"-")," (&amp;"&amp;$M11&amp;")","")</f>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183</v>
      </c>
    </row>
    <row r="12" spans="1:32">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980</v>
      </c>
      <c r="P12" s="9" t="str">
        <f t="shared" si="0"/>
        <v/>
      </c>
      <c r="Q12" s="9" t="str">
        <f t="shared" si="1"/>
        <v/>
      </c>
      <c r="R12" s="13" t="str">
        <f ca="1">IF(
  AND($A12&lt;&gt;"",$I12="○"),
  (
    "mkdir """&amp;T12&amp;""" &amp; "
  )&amp;(
    """"&amp;shortcut設定!$F$7&amp;""""&amp;
    " """&amp;T12&amp;"\"&amp;$A12&amp;"（"&amp;$B12&amp;"）.lnk"""&amp;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S12" s="9" t="str">
        <f ca="1">IFERROR(
  VLOOKUP(
    $H12,
    shortcut設定!$F:$J,
    MATCH(
      "ProgramsIndex",
      shortcut設定!$F$12:$J$12,
      0
    ),
    FALSE
  ),
  ""
)</f>
        <v>122</v>
      </c>
      <c r="T12" s="13" t="str">
        <f ca="1">IF(
  AND($A12&lt;&gt;"",$I12="○"),
  shortcut設定!$F$4&amp;"\"&amp;S12&amp;"_"&amp;H12,
  ""
)</f>
        <v>%USERPROFILE%\AppData\Roaming\Microsoft\Windows\Start Menu\Programs\122_Doc_View</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122</v>
      </c>
      <c r="AA12" s="20" t="str">
        <f t="shared" si="2"/>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183</v>
      </c>
    </row>
    <row r="13" spans="1:32">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980</v>
      </c>
      <c r="P13" s="9" t="str">
        <f t="shared" si="0"/>
        <v/>
      </c>
      <c r="Q13" s="9" t="str">
        <f t="shared" si="1"/>
        <v/>
      </c>
      <c r="R13" s="13" t="str">
        <f ca="1">IF(
  AND($A13&lt;&gt;"",$I13="○"),
  (
    "mkdir """&amp;T13&amp;""" &amp; "
  )&amp;(
    """"&amp;shortcut設定!$F$7&amp;""""&amp;
    " """&amp;T13&amp;"\"&amp;$A13&amp;"（"&amp;$B13&amp;"）.lnk"""&amp;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S13" s="9" t="str">
        <f ca="1">IFERROR(
  VLOOKUP(
    $H13,
    shortcut設定!$F:$J,
    MATCH(
      "ProgramsIndex",
      shortcut設定!$F$12:$J$12,
      0
    ),
    FALSE
  ),
  ""
)</f>
        <v>142</v>
      </c>
      <c r="T13" s="13" t="str">
        <f ca="1">IF(
  AND($A13&lt;&gt;"",$I13="○"),
  shortcut設定!$F$4&amp;"\"&amp;S13&amp;"_"&amp;H13,
  ""
)</f>
        <v>%USERPROFILE%\AppData\Roaming\Microsoft\Windows\Start Menu\Programs\142_Movie_Record</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142</v>
      </c>
      <c r="AA13" s="20" t="str">
        <f t="shared" si="2"/>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183</v>
      </c>
    </row>
    <row r="14" spans="1:32">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980</v>
      </c>
      <c r="P14" s="9" t="str">
        <f t="shared" si="0"/>
        <v/>
      </c>
      <c r="Q14" s="9" t="str">
        <f t="shared" si="1"/>
        <v/>
      </c>
      <c r="R14" s="13" t="str">
        <f ca="1">IF(
  AND($A14&lt;&gt;"",$I14="○"),
  (
    "mkdir """&amp;T14&amp;""" &amp; "
  )&amp;(
    """"&amp;shortcut設定!$F$7&amp;""""&amp;
    " """&amp;T14&amp;"\"&amp;$A14&amp;"（"&amp;$B14&amp;"）.lnk"""&amp;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14" s="9" t="str">
        <f ca="1">IFERROR(
  VLOOKUP(
    $H14,
    shortcut設定!$F:$J,
    MATCH(
      "ProgramsIndex",
      shortcut設定!$F$12:$J$12,
      0
    ),
    FALSE
  ),
  ""
)</f>
        <v>142</v>
      </c>
      <c r="T14" s="13" t="str">
        <f ca="1">IF(
  AND($A14&lt;&gt;"",$I14="○"),
  shortcut設定!$F$4&amp;"\"&amp;S14&amp;"_"&amp;H14,
  ""
)</f>
        <v>%USERPROFILE%\AppData\Roaming\Microsoft\Windows\Start Menu\Programs\142_Movie_Record</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142</v>
      </c>
      <c r="AA14" s="20" t="str">
        <f t="shared" si="2"/>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183</v>
      </c>
    </row>
    <row r="15" spans="1:32">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980</v>
      </c>
      <c r="P15" s="9" t="str">
        <f t="shared" si="0"/>
        <v/>
      </c>
      <c r="Q15" s="9" t="str">
        <f t="shared" si="1"/>
        <v/>
      </c>
      <c r="R15" s="13" t="str">
        <f ca="1">IF(
  AND($A15&lt;&gt;"",$I15="○"),
  (
    "mkdir """&amp;T15&amp;""" &amp; "
  )&amp;(
    """"&amp;shortcut設定!$F$7&amp;""""&amp;
    " """&amp;T15&amp;"\"&amp;$A15&amp;"（"&amp;$B15&amp;"）.lnk"""&amp;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S15" s="9" t="str">
        <f ca="1">IFERROR(
  VLOOKUP(
    $H15,
    shortcut設定!$F:$J,
    MATCH(
      "ProgramsIndex",
      shortcut設定!$F$12:$J$12,
      0
    ),
    FALSE
  ),
  ""
)</f>
        <v>121</v>
      </c>
      <c r="T15" s="13" t="str">
        <f ca="1">IF(
  AND($A15&lt;&gt;"",$I15="○"),
  shortcut設定!$F$4&amp;"\"&amp;S15&amp;"_"&amp;H15,
  ""
)</f>
        <v>%USERPROFILE%\AppData\Roaming\Microsoft\Windows\Start Menu\Programs\121_Doc_Analyze</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121</v>
      </c>
      <c r="AA15" s="20" t="str">
        <f t="shared" si="2"/>
        <v/>
      </c>
      <c r="AB15" s="13" t="str">
        <f>IF(
  AND($A15&lt;&gt;"",$L15="○"),
  shortcut設定!$F$5&amp;"\"&amp;Z15&amp;"_"&amp;A15&amp;"（"&amp;B15&amp;"）"&amp;AA15&amp;".lnk",
  ""
)</f>
        <v/>
      </c>
      <c r="AC15" s="13" t="str">
        <f>IF(
  AND($A15&lt;&gt;"",$N15="○"),
  (
    """"&amp;shortcut設定!$F$7&amp;""""&amp;
    " """&amp;$AD15&amp;""""&amp;
    " """&amp;$C15&amp;""""&amp;
    IF($D15="-"," """""," """&amp;$D15&amp;"""")&amp;
    IF($E15="-"," """""," """&amp;$E15&amp;"""")
  ),
  ""
)</f>
        <v/>
      </c>
      <c r="AD15" s="9" t="str">
        <f>IF(
  AND($A15&lt;&gt;"",$N15="○"),
  shortcut設定!$F$6&amp;"\"&amp;A15&amp;"（"&amp;B15&amp;"）.lnk",
  ""
)</f>
        <v/>
      </c>
      <c r="AE15" s="13" t="str">
        <f>IF(
  AND($A15&lt;&gt;"",$O15&lt;&gt;"-",$O15&lt;&gt;""),
  (
    """"&amp;shortcut設定!$F$7&amp;""""&amp;
    " """&amp;$O15&amp;".lnk"""&amp;
    " """&amp;$C15&amp;""""&amp;
    IF($D15="-"," """""," """&amp;$D15&amp;"""")&amp;
    IF($E15="-"," """""," """&amp;$E15&amp;"""")
  ),
  ""
)</f>
        <v/>
      </c>
      <c r="AF15" s="95" t="s">
        <v>183</v>
      </c>
    </row>
    <row r="16" spans="1:32">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980</v>
      </c>
      <c r="P16" s="9" t="str">
        <f t="shared" si="0"/>
        <v/>
      </c>
      <c r="Q16" s="9" t="str">
        <f t="shared" si="1"/>
        <v/>
      </c>
      <c r="R16" s="13" t="str">
        <f ca="1">IF(
  AND($A16&lt;&gt;"",$I16="○"),
  (
    "mkdir """&amp;T16&amp;""" &amp; "
  )&amp;(
    """"&amp;shortcut設定!$F$7&amp;""""&amp;
    " """&amp;T16&amp;"\"&amp;$A16&amp;"（"&amp;$B16&amp;"）.lnk"""&amp;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S16" s="9" t="str">
        <f ca="1">IFERROR(
  VLOOKUP(
    $H16,
    shortcut設定!$F:$J,
    MATCH(
      "ProgramsIndex",
      shortcut設定!$F$12:$J$12,
      0
    ),
    FALSE
  ),
  ""
)</f>
        <v>121</v>
      </c>
      <c r="T16" s="13" t="str">
        <f ca="1">IF(
  AND($A16&lt;&gt;"",$I16="○"),
  shortcut設定!$F$4&amp;"\"&amp;S16&amp;"_"&amp;H16,
  ""
)</f>
        <v>%USERPROFILE%\AppData\Roaming\Microsoft\Windows\Start Menu\Programs\121_Doc_Analyze</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121</v>
      </c>
      <c r="AA16" s="20" t="str">
        <f t="shared" si="2"/>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183</v>
      </c>
    </row>
    <row r="17" spans="1:32">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980</v>
      </c>
      <c r="P17" s="9" t="str">
        <f t="shared" si="0"/>
        <v/>
      </c>
      <c r="Q17" s="9" t="str">
        <f t="shared" si="1"/>
        <v/>
      </c>
      <c r="R17" s="13" t="str">
        <f ca="1">IF(
  AND($A17&lt;&gt;"",$I17="○"),
  (
    "mkdir """&amp;T17&amp;""" &amp; "
  )&amp;(
    """"&amp;shortcut設定!$F$7&amp;""""&amp;
    " """&amp;T17&amp;"\"&amp;$A17&amp;"（"&amp;$B17&amp;"）.lnk"""&amp;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S17" s="9" t="str">
        <f ca="1">IFERROR(
  VLOOKUP(
    $H17,
    shortcut設定!$F:$J,
    MATCH(
      "ProgramsIndex",
      shortcut設定!$F$12:$J$12,
      0
    ),
    FALSE
  ),
  ""
)</f>
        <v>172</v>
      </c>
      <c r="T17" s="13" t="str">
        <f ca="1">IF(
  AND($A17&lt;&gt;"",$I17="○"),
  shortcut設定!$F$4&amp;"\"&amp;S17&amp;"_"&amp;H17,
  ""
)</f>
        <v>%USERPROFILE%\AppData\Roaming\Microsoft\Windows\Start Menu\Programs\172_Utility_Other</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172</v>
      </c>
      <c r="AA17" s="20" t="str">
        <f t="shared" si="2"/>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183</v>
      </c>
    </row>
    <row r="18" spans="1:32">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980</v>
      </c>
      <c r="P18" s="9" t="str">
        <f t="shared" si="0"/>
        <v/>
      </c>
      <c r="Q18" s="9" t="str">
        <f t="shared" si="1"/>
        <v/>
      </c>
      <c r="R18" s="13" t="str">
        <f ca="1">IF(
  AND($A18&lt;&gt;"",$I18="○"),
  (
    "mkdir """&amp;T18&amp;""" &amp; "
  )&amp;(
    """"&amp;shortcut設定!$F$7&amp;""""&amp;
    " """&amp;T18&amp;"\"&amp;$A18&amp;"（"&amp;$B18&amp;"）.lnk"""&amp;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S18" s="9" t="str">
        <f ca="1">IFERROR(
  VLOOKUP(
    $H18,
    shortcut設定!$F:$J,
    MATCH(
      "ProgramsIndex",
      shortcut設定!$F$12:$J$12,
      0
    ),
    FALSE
  ),
  ""
)</f>
        <v>161</v>
      </c>
      <c r="T18" s="13" t="str">
        <f ca="1">IF(
  AND($A18&lt;&gt;"",$I18="○"),
  shortcut設定!$F$4&amp;"\"&amp;S18&amp;"_"&amp;H18,
  ""
)</f>
        <v>%USERPROFILE%\AppData\Roaming\Microsoft\Windows\Start Menu\Programs\161_Network_Global</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161</v>
      </c>
      <c r="AA18" s="20" t="str">
        <f t="shared" si="2"/>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183</v>
      </c>
    </row>
    <row r="19" spans="1:32">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980</v>
      </c>
      <c r="P19" s="9" t="str">
        <f t="shared" si="0"/>
        <v/>
      </c>
      <c r="Q19" s="9" t="str">
        <f t="shared" si="1"/>
        <v/>
      </c>
      <c r="R19" s="13" t="str">
        <f ca="1">IF(
  AND($A19&lt;&gt;"",$I19="○"),
  (
    "mkdir """&amp;T19&amp;""" &amp; "
  )&amp;(
    """"&amp;shortcut設定!$F$7&amp;""""&amp;
    " """&amp;T19&amp;"\"&amp;$A19&amp;"（"&amp;$B19&amp;"）.lnk"""&amp;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S19" s="9" t="str">
        <f ca="1">IFERROR(
  VLOOKUP(
    $H19,
    shortcut設定!$F:$J,
    MATCH(
      "ProgramsIndex",
      shortcut設定!$F$12:$J$12,
      0
    ),
    FALSE
  ),
  ""
)</f>
        <v>134</v>
      </c>
      <c r="T19" s="13" t="str">
        <f ca="1">IF(
  AND($A19&lt;&gt;"",$I19="○"),
  shortcut設定!$F$4&amp;"\"&amp;S19&amp;"_"&amp;H19,
  ""
)</f>
        <v>%USERPROFILE%\AppData\Roaming\Microsoft\Windows\Start Menu\Programs\134_Music_Edit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134</v>
      </c>
      <c r="AA19" s="20" t="str">
        <f t="shared" si="2"/>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183</v>
      </c>
    </row>
    <row r="20" spans="1:32">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980</v>
      </c>
      <c r="P20" s="9" t="str">
        <f t="shared" si="0"/>
        <v/>
      </c>
      <c r="Q20" s="9" t="str">
        <f t="shared" si="1"/>
        <v/>
      </c>
      <c r="R20" s="13" t="str">
        <f ca="1">IF(
  AND($A20&lt;&gt;"",$I20="○"),
  (
    "mkdir """&amp;T20&amp;""" &amp; "
  )&amp;(
    """"&amp;shortcut設定!$F$7&amp;""""&amp;
    " """&amp;T20&amp;"\"&amp;$A20&amp;"（"&amp;$B20&amp;"）.lnk"""&amp;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20" s="9" t="str">
        <f ca="1">IFERROR(
  VLOOKUP(
    $H20,
    shortcut設定!$F:$J,
    MATCH(
      "ProgramsIndex",
      shortcut設定!$F$12:$J$12,
      0
    ),
    FALSE
  ),
  ""
)</f>
        <v>172</v>
      </c>
      <c r="T20" s="13" t="str">
        <f ca="1">IF(
  AND($A20&lt;&gt;"",$I20="○"),
  shortcut設定!$F$4&amp;"\"&amp;S20&amp;"_"&amp;H20,
  ""
)</f>
        <v>%USERPROFILE%\AppData\Roaming\Microsoft\Windows\Start Menu\Programs\172_Utility_Other</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172</v>
      </c>
      <c r="AA20" s="20" t="str">
        <f t="shared" si="2"/>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183</v>
      </c>
    </row>
    <row r="21" spans="1:32">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980</v>
      </c>
      <c r="P21" s="9" t="str">
        <f t="shared" si="0"/>
        <v/>
      </c>
      <c r="Q21" s="9" t="str">
        <f t="shared" si="1"/>
        <v/>
      </c>
      <c r="R21" s="13" t="str">
        <f ca="1">IF(
  AND($A21&lt;&gt;"",$I21="○"),
  (
    "mkdir """&amp;T21&amp;""" &amp; "
  )&amp;(
    """"&amp;shortcut設定!$F$7&amp;""""&amp;
    " """&amp;T21&amp;"\"&amp;$A21&amp;"（"&amp;$B21&amp;"）.lnk"""&amp;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21" s="9" t="str">
        <f ca="1">IFERROR(
  VLOOKUP(
    $H21,
    shortcut設定!$F:$J,
    MATCH(
      "ProgramsIndex",
      shortcut設定!$F$12:$J$12,
      0
    ),
    FALSE
  ),
  ""
)</f>
        <v>172</v>
      </c>
      <c r="T21" s="13" t="str">
        <f ca="1">IF(
  AND($A21&lt;&gt;"",$I21="○"),
  shortcut設定!$F$4&amp;"\"&amp;S21&amp;"_"&amp;H21,
  ""
)</f>
        <v>%USERPROFILE%\AppData\Roaming\Microsoft\Windows\Start Menu\Programs\172_Utility_Other</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172</v>
      </c>
      <c r="AA21" s="20" t="str">
        <f t="shared" si="2"/>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183</v>
      </c>
    </row>
    <row r="22" spans="1:32">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980</v>
      </c>
      <c r="P22" s="9" t="str">
        <f t="shared" si="0"/>
        <v/>
      </c>
      <c r="Q22" s="9" t="str">
        <f t="shared" si="1"/>
        <v/>
      </c>
      <c r="R22" s="13" t="str">
        <f ca="1">IF(
  AND($A22&lt;&gt;"",$I22="○"),
  (
    "mkdir """&amp;T22&amp;""" &amp; "
  )&amp;(
    """"&amp;shortcut設定!$F$7&amp;""""&amp;
    " """&amp;T22&amp;"\"&amp;$A22&amp;"（"&amp;$B22&amp;"）.lnk"""&amp;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S22" s="9" t="str">
        <f ca="1">IFERROR(
  VLOOKUP(
    $H22,
    shortcut設定!$F:$J,
    MATCH(
      "ProgramsIndex",
      shortcut設定!$F$12:$J$12,
      0
    ),
    FALSE
  ),
  ""
)</f>
        <v>171</v>
      </c>
      <c r="T22" s="13" t="str">
        <f ca="1">IF(
  AND($A22&lt;&gt;"",$I22="○"),
  shortcut設定!$F$4&amp;"\"&amp;S22&amp;"_"&amp;H22,
  ""
)</f>
        <v>%USERPROFILE%\AppData\Roaming\Microsoft\Windows\Start Menu\Programs\171_Utility_System</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171</v>
      </c>
      <c r="AA22" s="20" t="str">
        <f t="shared" si="2"/>
        <v/>
      </c>
      <c r="AB22" s="13" t="str">
        <f>IF(
  AND($A22&lt;&gt;"",$L22="○"),
  shortcut設定!$F$5&amp;"\"&amp;Z22&amp;"_"&amp;A22&amp;"（"&amp;B22&amp;"）"&amp;AA22&amp;".lnk",
  ""
)</f>
        <v/>
      </c>
      <c r="AC22" s="13" t="str">
        <f>IF(
  AND($A22&lt;&gt;"",$N22="○"),
  (
    """"&amp;shortcut設定!$F$7&amp;""""&amp;
    " """&amp;$AD22&amp;""""&amp;
    " """&amp;$C22&amp;""""&amp;
    IF($D22="-"," """""," """&amp;$D22&amp;"""")&amp;
    IF($E22="-"," """""," """&amp;$E22&amp;"""")
  ),
  ""
)</f>
        <v>"C:\codes\vbs\command\CreateShortcutFile.vbs" "%USERPROFILE%\AppData\Roaming\Microsoft\Windows\Start Menu\Programs\Startup\AutoMute（自動ミュート）.lnk" "C:\prg_exe\AutoMute\AutoMute.exe" "" ""</v>
      </c>
      <c r="AD22" s="9" t="str">
        <f>IF(
  AND($A22&lt;&gt;"",$N22="○"),
  shortcut設定!$F$6&amp;"\"&amp;A22&amp;"（"&amp;B22&amp;"）.lnk",
  ""
)</f>
        <v>%USERPROFILE%\AppData\Roaming\Microsoft\Windows\Start Menu\Programs\Startup\AutoMute（自動ミュート）.lnk</v>
      </c>
      <c r="AE22" s="13" t="str">
        <f>IF(
  AND($A22&lt;&gt;"",$O22&lt;&gt;"-",$O22&lt;&gt;""),
  (
    """"&amp;shortcut設定!$F$7&amp;""""&amp;
    " """&amp;$O22&amp;".lnk"""&amp;
    " """&amp;$C22&amp;""""&amp;
    IF($D22="-"," """""," """&amp;$D22&amp;"""")&amp;
    IF($E22="-"," """""," """&amp;$E22&amp;"""")
  ),
  ""
)</f>
        <v/>
      </c>
      <c r="AF22" s="95" t="s">
        <v>183</v>
      </c>
    </row>
    <row r="23" spans="1:32">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980</v>
      </c>
      <c r="P23" s="9" t="str">
        <f t="shared" si="0"/>
        <v/>
      </c>
      <c r="Q23" s="9" t="str">
        <f t="shared" si="1"/>
        <v/>
      </c>
      <c r="R23" s="13" t="str">
        <f ca="1">IF(
  AND($A23&lt;&gt;"",$I23="○"),
  (
    "mkdir """&amp;T23&amp;""" &amp; "
  )&amp;(
    """"&amp;shortcut設定!$F$7&amp;""""&amp;
    " """&amp;T23&amp;"\"&amp;$A23&amp;"（"&amp;$B23&amp;"）.lnk"""&amp;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S23" s="9" t="str">
        <f ca="1">IFERROR(
  VLOOKUP(
    $H23,
    shortcut設定!$F:$J,
    MATCH(
      "ProgramsIndex",
      shortcut設定!$F$12:$J$12,
      0
    ),
    FALSE
  ),
  ""
)</f>
        <v>172</v>
      </c>
      <c r="T23" s="13" t="str">
        <f ca="1">IF(
  AND($A23&lt;&gt;"",$I23="○"),
  shortcut設定!$F$4&amp;"\"&amp;S23&amp;"_"&amp;H23,
  ""
)</f>
        <v>%USERPROFILE%\AppData\Roaming\Microsoft\Windows\Start Menu\Programs\172_Utility_Other</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172</v>
      </c>
      <c r="AA23" s="20" t="str">
        <f t="shared" si="2"/>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183</v>
      </c>
    </row>
    <row r="24" spans="1:32">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980</v>
      </c>
      <c r="P24" s="9" t="str">
        <f t="shared" si="0"/>
        <v/>
      </c>
      <c r="Q24" s="9" t="str">
        <f t="shared" si="1"/>
        <v/>
      </c>
      <c r="R24" s="13" t="str">
        <f ca="1">IF(
  AND($A24&lt;&gt;"",$I24="○"),
  (
    "mkdir """&amp;T24&amp;""" &amp; "
  )&amp;(
    """"&amp;shortcut設定!$F$7&amp;""""&amp;
    " """&amp;T24&amp;"\"&amp;$A24&amp;"（"&amp;$B24&amp;"）.lnk"""&amp;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24" s="9" t="str">
        <f ca="1">IFERROR(
  VLOOKUP(
    $H24,
    shortcut設定!$F:$J,
    MATCH(
      "ProgramsIndex",
      shortcut設定!$F$12:$J$12,
      0
    ),
    FALSE
  ),
  ""
)</f>
        <v>113</v>
      </c>
      <c r="T24" s="13" t="str">
        <f ca="1">IF(
  AND($A24&lt;&gt;"",$I24="○"),
  shortcut設定!$F$4&amp;"\"&amp;S24&amp;"_"&amp;H24,
  ""
)</f>
        <v>%USERPROFILE%\AppData\Roaming\Microsoft\Windows\Start Menu\Programs\113_Common_Edit</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113</v>
      </c>
      <c r="AA24" s="20" t="str">
        <f t="shared" si="2"/>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183</v>
      </c>
    </row>
    <row r="25" spans="1:32">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980</v>
      </c>
      <c r="P25" s="9" t="str">
        <f t="shared" si="0"/>
        <v/>
      </c>
      <c r="Q25" s="9" t="str">
        <f t="shared" si="1"/>
        <v/>
      </c>
      <c r="R25" s="13" t="str">
        <f ca="1">IF(
  AND($A25&lt;&gt;"",$I25="○"),
  (
    "mkdir """&amp;T25&amp;""" &amp; "
  )&amp;(
    """"&amp;shortcut設定!$F$7&amp;""""&amp;
    " """&amp;T25&amp;"\"&amp;$A25&amp;"（"&amp;$B25&amp;"）.lnk"""&amp;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25" s="9" t="str">
        <f ca="1">IFERROR(
  VLOOKUP(
    $H25,
    shortcut設定!$F:$J,
    MATCH(
      "ProgramsIndex",
      shortcut設定!$F$12:$J$12,
      0
    ),
    FALSE
  ),
  ""
)</f>
        <v>113</v>
      </c>
      <c r="T25" s="13" t="str">
        <f ca="1">IF(
  AND($A25&lt;&gt;"",$I25="○"),
  shortcut設定!$F$4&amp;"\"&amp;S25&amp;"_"&amp;H25,
  ""
)</f>
        <v>%USERPROFILE%\AppData\Roaming\Microsoft\Windows\Start Menu\Programs\113_Common_Edit</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113</v>
      </c>
      <c r="AA25" s="20" t="str">
        <f t="shared" si="2"/>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183</v>
      </c>
    </row>
    <row r="26" spans="1:32">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980</v>
      </c>
      <c r="P26" s="9" t="str">
        <f t="shared" si="0"/>
        <v/>
      </c>
      <c r="Q26" s="9" t="str">
        <f t="shared" si="1"/>
        <v/>
      </c>
      <c r="R26" s="13" t="str">
        <f ca="1">IF(
  AND($A26&lt;&gt;"",$I26="○"),
  (
    "mkdir """&amp;T26&amp;""" &amp; "
  )&amp;(
    """"&amp;shortcut設定!$F$7&amp;""""&amp;
    " """&amp;T26&amp;"\"&amp;$A26&amp;"（"&amp;$B26&amp;"）.lnk"""&amp;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26" s="9" t="str">
        <f ca="1">IFERROR(
  VLOOKUP(
    $H26,
    shortcut設定!$F:$J,
    MATCH(
      "ProgramsIndex",
      shortcut設定!$F$12:$J$12,
      0
    ),
    FALSE
  ),
  ""
)</f>
        <v>113</v>
      </c>
      <c r="T26" s="13" t="str">
        <f ca="1">IF(
  AND($A26&lt;&gt;"",$I26="○"),
  shortcut設定!$F$4&amp;"\"&amp;S26&amp;"_"&amp;H26,
  ""
)</f>
        <v>%USERPROFILE%\AppData\Roaming\Microsoft\Windows\Start Menu\Programs\113_Common_Edit</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113</v>
      </c>
      <c r="AA26" s="20" t="str">
        <f t="shared" si="2"/>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183</v>
      </c>
    </row>
    <row r="27" spans="1:32">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980</v>
      </c>
      <c r="P27" s="9" t="str">
        <f t="shared" si="0"/>
        <v/>
      </c>
      <c r="Q27" s="9" t="str">
        <f t="shared" si="1"/>
        <v/>
      </c>
      <c r="R27" s="13" t="str">
        <f ca="1">IF(
  AND($A27&lt;&gt;"",$I27="○"),
  (
    "mkdir """&amp;T27&amp;""" &amp; "
  )&amp;(
    """"&amp;shortcut設定!$F$7&amp;""""&amp;
    " """&amp;T27&amp;"\"&amp;$A27&amp;"（"&amp;$B27&amp;"）.lnk"""&amp;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S27" s="9" t="str">
        <f ca="1">IFERROR(
  VLOOKUP(
    $H27,
    shortcut設定!$F:$J,
    MATCH(
      "ProgramsIndex",
      shortcut設定!$F$12:$J$12,
      0
    ),
    FALSE
  ),
  ""
)</f>
        <v>113</v>
      </c>
      <c r="T27" s="13" t="str">
        <f ca="1">IF(
  AND($A27&lt;&gt;"",$I27="○"),
  shortcut設定!$F$4&amp;"\"&amp;S27&amp;"_"&amp;H27,
  ""
)</f>
        <v>%USERPROFILE%\AppData\Roaming\Microsoft\Windows\Start Menu\Programs\113_Common_Edit</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113</v>
      </c>
      <c r="AA27" s="20" t="str">
        <f t="shared" si="2"/>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183</v>
      </c>
    </row>
    <row r="28" spans="1:32">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980</v>
      </c>
      <c r="P28" s="9" t="str">
        <f t="shared" si="0"/>
        <v/>
      </c>
      <c r="Q28" s="9" t="str">
        <f t="shared" si="1"/>
        <v/>
      </c>
      <c r="R28" s="13" t="str">
        <f ca="1">IF(
  AND($A28&lt;&gt;"",$I28="○"),
  (
    "mkdir """&amp;T28&amp;""" &amp; "
  )&amp;(
    """"&amp;shortcut設定!$F$7&amp;""""&amp;
    " """&amp;T28&amp;"\"&amp;$A28&amp;"（"&amp;$B28&amp;"）.lnk"""&amp;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S28" s="9" t="str">
        <f ca="1">IFERROR(
  VLOOKUP(
    $H28,
    shortcut設定!$F:$J,
    MATCH(
      "ProgramsIndex",
      shortcut設定!$F$12:$J$12,
      0
    ),
    FALSE
  ),
  ""
)</f>
        <v>113</v>
      </c>
      <c r="T28" s="13" t="str">
        <f ca="1">IF(
  AND($A28&lt;&gt;"",$I28="○"),
  shortcut設定!$F$4&amp;"\"&amp;S28&amp;"_"&amp;H28,
  ""
)</f>
        <v>%USERPROFILE%\AppData\Roaming\Microsoft\Windows\Start Menu\Programs\113_Common_Edit</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113</v>
      </c>
      <c r="AA28" s="20" t="str">
        <f t="shared" si="2"/>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183</v>
      </c>
    </row>
    <row r="29" spans="1:32">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980</v>
      </c>
      <c r="P29" s="9" t="str">
        <f t="shared" si="0"/>
        <v/>
      </c>
      <c r="Q29" s="9" t="str">
        <f t="shared" si="1"/>
        <v/>
      </c>
      <c r="R29" s="13" t="str">
        <f ca="1">IF(
  AND($A29&lt;&gt;"",$I29="○"),
  (
    "mkdir """&amp;T29&amp;""" &amp; "
  )&amp;(
    """"&amp;shortcut設定!$F$7&amp;""""&amp;
    " """&amp;T29&amp;"\"&amp;$A29&amp;"（"&amp;$B29&amp;"）.lnk"""&amp;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S29" s="9" t="str">
        <f ca="1">IFERROR(
  VLOOKUP(
    $H29,
    shortcut設定!$F:$J,
    MATCH(
      "ProgramsIndex",
      shortcut設定!$F$12:$J$12,
      0
    ),
    FALSE
  ),
  ""
)</f>
        <v>112</v>
      </c>
      <c r="T29" s="13" t="str">
        <f ca="1">IF(
  AND($A29&lt;&gt;"",$I29="○"),
  shortcut設定!$F$4&amp;"\"&amp;S29&amp;"_"&amp;H29,
  ""
)</f>
        <v>%USERPROFILE%\AppData\Roaming\Microsoft\Windows\Start Menu\Programs\112_Common_View</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112</v>
      </c>
      <c r="AA29" s="20" t="str">
        <f t="shared" si="2"/>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183</v>
      </c>
    </row>
    <row r="30" spans="1:32">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980</v>
      </c>
      <c r="P30" s="9" t="str">
        <f t="shared" si="0"/>
        <v/>
      </c>
      <c r="Q30" s="9" t="str">
        <f t="shared" si="1"/>
        <v/>
      </c>
      <c r="R30" s="13" t="str">
        <f ca="1">IF(
  AND($A30&lt;&gt;"",$I30="○"),
  (
    "mkdir """&amp;T30&amp;""" &amp; "
  )&amp;(
    """"&amp;shortcut設定!$F$7&amp;""""&amp;
    " """&amp;T30&amp;"\"&amp;$A30&amp;"（"&amp;$B30&amp;"）.lnk"""&amp;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30" s="9" t="str">
        <f ca="1">IFERROR(
  VLOOKUP(
    $H30,
    shortcut設定!$F:$J,
    MATCH(
      "ProgramsIndex",
      shortcut設定!$F$12:$J$12,
      0
    ),
    FALSE
  ),
  ""
)</f>
        <v>112</v>
      </c>
      <c r="T30" s="13" t="str">
        <f ca="1">IF(
  AND($A30&lt;&gt;"",$I30="○"),
  shortcut設定!$F$4&amp;"\"&amp;S30&amp;"_"&amp;H30,
  ""
)</f>
        <v>%USERPROFILE%\AppData\Roaming\Microsoft\Windows\Start Menu\Programs\112_Common_View</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112</v>
      </c>
      <c r="AA30" s="20" t="str">
        <f t="shared" si="2"/>
        <v/>
      </c>
      <c r="AB30" s="13" t="str">
        <f>IF(
  AND($A30&lt;&gt;"",$L30="○"),
  shortcut設定!$F$5&amp;"\"&amp;Z30&amp;"_"&amp;A30&amp;"（"&amp;B30&amp;"）"&amp;AA30&amp;".lnk",
  ""
)</f>
        <v/>
      </c>
      <c r="AC30" s="13" t="str">
        <f>IF(
  AND($A30&lt;&gt;"",$N30="○"),
  (
    """"&amp;shortcut設定!$F$7&amp;""""&amp;
    " """&amp;$AD30&amp;""""&amp;
    " """&amp;$C30&amp;""""&amp;
    IF($D30="-"," """""," """&amp;$D30&amp;"""")&amp;
    IF($E30="-"," """""," """&amp;$E30&amp;"""")
  ),
  ""
)</f>
        <v/>
      </c>
      <c r="AD30" s="9" t="str">
        <f>IF(
  AND($A30&lt;&gt;"",$N30="○"),
  shortcut設定!$F$6&amp;"\"&amp;A30&amp;"（"&amp;B30&amp;"）.lnk",
  ""
)</f>
        <v/>
      </c>
      <c r="AE30" s="13" t="str">
        <f>IF(
  AND($A30&lt;&gt;"",$O30&lt;&gt;"-",$O30&lt;&gt;""),
  (
    """"&amp;shortcut設定!$F$7&amp;""""&amp;
    " """&amp;$O30&amp;".lnk"""&amp;
    " """&amp;$C30&amp;""""&amp;
    IF($D30="-"," """""," """&amp;$D30&amp;"""")&amp;
    IF($E30="-"," """""," """&amp;$E30&amp;"""")
  ),
  ""
)</f>
        <v/>
      </c>
      <c r="AF30" s="95" t="s">
        <v>183</v>
      </c>
    </row>
    <row r="31" spans="1:32">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980</v>
      </c>
      <c r="P31" s="9" t="str">
        <f t="shared" si="0"/>
        <v/>
      </c>
      <c r="Q31" s="9" t="str">
        <f t="shared" si="1"/>
        <v/>
      </c>
      <c r="R31" s="13" t="str">
        <f ca="1">IF(
  AND($A31&lt;&gt;"",$I31="○"),
  (
    "mkdir """&amp;T31&amp;""" &amp; "
  )&amp;(
    """"&amp;shortcut設定!$F$7&amp;""""&amp;
    " """&amp;T31&amp;"\"&amp;$A31&amp;"（"&amp;$B31&amp;"）.lnk"""&amp;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31" s="9" t="str">
        <f ca="1">IFERROR(
  VLOOKUP(
    $H31,
    shortcut設定!$F:$J,
    MATCH(
      "ProgramsIndex",
      shortcut設定!$F$12:$J$12,
      0
    ),
    FALSE
  ),
  ""
)</f>
        <v>112</v>
      </c>
      <c r="T31" s="13" t="str">
        <f ca="1">IF(
  AND($A31&lt;&gt;"",$I31="○"),
  shortcut設定!$F$4&amp;"\"&amp;S31&amp;"_"&amp;H31,
  ""
)</f>
        <v>%USERPROFILE%\AppData\Roaming\Microsoft\Windows\Start Menu\Programs\112_Common_View</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112</v>
      </c>
      <c r="AA31" s="20" t="str">
        <f t="shared" si="2"/>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183</v>
      </c>
    </row>
    <row r="32" spans="1:32">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980</v>
      </c>
      <c r="P32" s="9" t="str">
        <f t="shared" si="0"/>
        <v/>
      </c>
      <c r="Q32" s="9" t="str">
        <f t="shared" si="1"/>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2"/>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183</v>
      </c>
    </row>
    <row r="33" spans="1:32">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980</v>
      </c>
      <c r="P33" s="9" t="str">
        <f t="shared" si="0"/>
        <v/>
      </c>
      <c r="Q33" s="9" t="str">
        <f t="shared" si="1"/>
        <v/>
      </c>
      <c r="R33" s="13" t="str">
        <f ca="1">IF(
  AND($A33&lt;&gt;"",$I33="○"),
  (
    "mkdir """&amp;T33&amp;""" &amp; "
  )&amp;(
    """"&amp;shortcut設定!$F$7&amp;""""&amp;
    " """&amp;T33&amp;"\"&amp;$A33&amp;"（"&amp;$B33&amp;"）.lnk"""&amp;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33" s="9" t="str">
        <f ca="1">IFERROR(
  VLOOKUP(
    $H33,
    shortcut設定!$F:$J,
    MATCH(
      "ProgramsIndex",
      shortcut設定!$F$12:$J$12,
      0
    ),
    FALSE
  ),
  ""
)</f>
        <v>172</v>
      </c>
      <c r="T33" s="13" t="str">
        <f ca="1">IF(
  AND($A33&lt;&gt;"",$I33="○"),
  shortcut設定!$F$4&amp;"\"&amp;S33&amp;"_"&amp;H33,
  ""
)</f>
        <v>%USERPROFILE%\AppData\Roaming\Microsoft\Windows\Start Menu\Programs\172_Utility_Other</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172</v>
      </c>
      <c r="AA33" s="20" t="str">
        <f t="shared" si="2"/>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183</v>
      </c>
    </row>
    <row r="34" spans="1:32">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980</v>
      </c>
      <c r="P34" s="9" t="str">
        <f t="shared" si="0"/>
        <v/>
      </c>
      <c r="Q34" s="9" t="str">
        <f t="shared" si="1"/>
        <v/>
      </c>
      <c r="R34" s="13" t="str">
        <f ca="1">IF(
  AND($A34&lt;&gt;"",$I34="○"),
  (
    "mkdir """&amp;T34&amp;""" &amp; "
  )&amp;(
    """"&amp;shortcut設定!$F$7&amp;""""&amp;
    " """&amp;T34&amp;"\"&amp;$A34&amp;"（"&amp;$B34&amp;"）.lnk"""&amp;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S34" s="9" t="str">
        <f ca="1">IFERROR(
  VLOOKUP(
    $H34,
    shortcut設定!$F:$J,
    MATCH(
      "ProgramsIndex",
      shortcut設定!$F$12:$J$12,
      0
    ),
    FALSE
  ),
  ""
)</f>
        <v>171</v>
      </c>
      <c r="T34" s="13" t="str">
        <f ca="1">IF(
  AND($A34&lt;&gt;"",$I34="○"),
  shortcut設定!$F$4&amp;"\"&amp;S34&amp;"_"&amp;H34,
  ""
)</f>
        <v>%USERPROFILE%\AppData\Roaming\Microsoft\Windows\Start Menu\Programs\171_Utility_System</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171</v>
      </c>
      <c r="AA34" s="20" t="str">
        <f t="shared" si="2"/>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183</v>
      </c>
    </row>
    <row r="35" spans="1:32">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980</v>
      </c>
      <c r="P35" s="9" t="str">
        <f t="shared" si="0"/>
        <v/>
      </c>
      <c r="Q35" s="9" t="str">
        <f t="shared" si="1"/>
        <v/>
      </c>
      <c r="R35" s="13" t="str">
        <f ca="1">IF(
  AND($A35&lt;&gt;"",$I35="○"),
  (
    "mkdir """&amp;T35&amp;""" &amp; "
  )&amp;(
    """"&amp;shortcut設定!$F$7&amp;""""&amp;
    " """&amp;T35&amp;"\"&amp;$A35&amp;"（"&amp;$B35&amp;"）.lnk"""&amp;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35" s="9" t="str">
        <f ca="1">IFERROR(
  VLOOKUP(
    $H35,
    shortcut設定!$F:$J,
    MATCH(
      "ProgramsIndex",
      shortcut設定!$F$12:$J$12,
      0
    ),
    FALSE
  ),
  ""
)</f>
        <v>171</v>
      </c>
      <c r="T35" s="13" t="str">
        <f ca="1">IF(
  AND($A35&lt;&gt;"",$I35="○"),
  shortcut設定!$F$4&amp;"\"&amp;S35&amp;"_"&amp;H35,
  ""
)</f>
        <v>%USERPROFILE%\AppData\Roaming\Microsoft\Windows\Start Menu\Programs\171_Utility_System</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171</v>
      </c>
      <c r="AA35" s="20" t="str">
        <f t="shared" si="2"/>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183</v>
      </c>
    </row>
    <row r="36" spans="1:32">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980</v>
      </c>
      <c r="P36" s="9" t="str">
        <f t="shared" si="0"/>
        <v/>
      </c>
      <c r="Q36" s="9" t="str">
        <f t="shared" si="1"/>
        <v/>
      </c>
      <c r="R36" s="13" t="str">
        <f ca="1">IF(
  AND($A36&lt;&gt;"",$I36="○"),
  (
    "mkdir """&amp;T36&amp;""" &amp; "
  )&amp;(
    """"&amp;shortcut設定!$F$7&amp;""""&amp;
    " """&amp;T36&amp;"\"&amp;$A36&amp;"（"&amp;$B36&amp;"）.lnk"""&amp;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36" s="9" t="str">
        <f ca="1">IFERROR(
  VLOOKUP(
    $H36,
    shortcut設定!$F:$J,
    MATCH(
      "ProgramsIndex",
      shortcut設定!$F$12:$J$12,
      0
    ),
    FALSE
  ),
  ""
)</f>
        <v>111</v>
      </c>
      <c r="T36" s="13" t="str">
        <f ca="1">IF(
  AND($A36&lt;&gt;"",$I36="○"),
  shortcut設定!$F$4&amp;"\"&amp;S36&amp;"_"&amp;H36,
  ""
)</f>
        <v>%USERPROFILE%\AppData\Roaming\Microsoft\Windows\Start Menu\Programs\111_Common_Analyze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111</v>
      </c>
      <c r="AA36" s="20" t="str">
        <f t="shared" si="2"/>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183</v>
      </c>
    </row>
    <row r="37" spans="1:32">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980</v>
      </c>
      <c r="P37" s="9" t="str">
        <f t="shared" si="0"/>
        <v/>
      </c>
      <c r="Q37" s="9" t="str">
        <f t="shared" si="1"/>
        <v/>
      </c>
      <c r="R37" s="13" t="str">
        <f ca="1">IF(
  AND($A37&lt;&gt;"",$I37="○"),
  (
    "mkdir """&amp;T37&amp;""" &amp; "
  )&amp;(
    """"&amp;shortcut設定!$F$7&amp;""""&amp;
    " """&amp;T37&amp;"\"&amp;$A37&amp;"（"&amp;$B37&amp;"）.lnk"""&amp;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7" s="9" t="str">
        <f ca="1">IFERROR(
  VLOOKUP(
    $H37,
    shortcut設定!$F:$J,
    MATCH(
      "ProgramsIndex",
      shortcut設定!$F$12:$J$12,
      0
    ),
    FALSE
  ),
  ""
)</f>
        <v>172</v>
      </c>
      <c r="T37" s="13" t="str">
        <f ca="1">IF(
  AND($A37&lt;&gt;"",$I37="○"),
  shortcut設定!$F$4&amp;"\"&amp;S37&amp;"_"&amp;H37,
  ""
)</f>
        <v>%USERPROFILE%\AppData\Roaming\Microsoft\Windows\Start Menu\Programs\172_Utility_Other</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172</v>
      </c>
      <c r="AA37" s="20" t="str">
        <f t="shared" si="2"/>
        <v/>
      </c>
      <c r="AB37" s="13" t="str">
        <f>IF(
  AND($A37&lt;&gt;"",$L37="○"),
  shortcut設定!$F$5&amp;"\"&amp;Z37&amp;"_"&amp;A37&amp;"（"&amp;B37&amp;"）"&amp;AA37&amp;".lnk",
  ""
)</f>
        <v/>
      </c>
      <c r="AC37" s="13" t="str">
        <f>IF(
  AND($A37&lt;&gt;"",$N37="○"),
  (
    """"&amp;shortcut設定!$F$7&amp;""""&amp;
    " """&amp;$AD37&amp;""""&amp;
    " """&amp;$C37&amp;""""&amp;
    IF($D37="-"," """""," """&amp;$D37&amp;"""")&amp;
    IF($E37="-"," """""," """&amp;$E37&amp;"""")
  ),
  ""
)</f>
        <v>"C:\codes\vbs\command\CreateShortcutFile.vbs" "%USERPROFILE%\AppData\Roaming\Microsoft\Windows\Start Menu\Programs\Startup\EasyShot（スクリーンショット）.lnk" "C:\prg_exe\EasyShot\EasyShot.exe" "" ""</v>
      </c>
      <c r="AD37" s="9" t="str">
        <f>IF(
  AND($A37&lt;&gt;"",$N37="○"),
  shortcut設定!$F$6&amp;"\"&amp;A37&amp;"（"&amp;B37&amp;"）.lnk",
  ""
)</f>
        <v>%USERPROFILE%\AppData\Roaming\Microsoft\Windows\Start Menu\Programs\Startup\EasyShot（スクリーンショット）.lnk</v>
      </c>
      <c r="AE37" s="13" t="str">
        <f>IF(
  AND($A37&lt;&gt;"",$O37&lt;&gt;"-",$O37&lt;&gt;""),
  (
    """"&amp;shortcut設定!$F$7&amp;""""&amp;
    " """&amp;$O37&amp;".lnk"""&amp;
    " """&amp;$C37&amp;""""&amp;
    IF($D37="-"," """""," """&amp;$D37&amp;"""")&amp;
    IF($E37="-"," """""," """&amp;$E37&amp;"""")
  ),
  ""
)</f>
        <v/>
      </c>
      <c r="AF37" s="95" t="s">
        <v>183</v>
      </c>
    </row>
    <row r="38" spans="1:32">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980</v>
      </c>
      <c r="P38" s="9" t="str">
        <f t="shared" si="0"/>
        <v/>
      </c>
      <c r="Q38" s="9" t="str">
        <f t="shared" si="1"/>
        <v/>
      </c>
      <c r="R38" s="13" t="str">
        <f ca="1">IF(
  AND($A38&lt;&gt;"",$I38="○"),
  (
    "mkdir """&amp;T38&amp;""" &amp; "
  )&amp;(
    """"&amp;shortcut設定!$F$7&amp;""""&amp;
    " """&amp;T38&amp;"\"&amp;$A38&amp;"（"&amp;$B38&amp;"）.lnk"""&amp;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S38" s="9" t="str">
        <f ca="1">IFERROR(
  VLOOKUP(
    $H38,
    shortcut設定!$F:$J,
    MATCH(
      "ProgramsIndex",
      shortcut設定!$F$12:$J$12,
      0
    ),
    FALSE
  ),
  ""
)</f>
        <v>134</v>
      </c>
      <c r="T38" s="13" t="str">
        <f ca="1">IF(
  AND($A38&lt;&gt;"",$I38="○"),
  shortcut設定!$F$4&amp;"\"&amp;S38&amp;"_"&amp;H38,
  ""
)</f>
        <v>%USERPROFILE%\AppData\Roaming\Microsoft\Windows\Start Menu\Programs\134_Music_Edit</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134</v>
      </c>
      <c r="AA38" s="20" t="str">
        <f t="shared" si="2"/>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183</v>
      </c>
    </row>
    <row r="39" spans="1:32">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980</v>
      </c>
      <c r="P39" s="9" t="str">
        <f t="shared" si="0"/>
        <v/>
      </c>
      <c r="Q39" s="9" t="str">
        <f t="shared" si="1"/>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2"/>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183</v>
      </c>
    </row>
    <row r="40" spans="1:32">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980</v>
      </c>
      <c r="P40" s="9" t="str">
        <f t="shared" si="0"/>
        <v/>
      </c>
      <c r="Q40" s="9" t="str">
        <f t="shared" si="1"/>
        <v/>
      </c>
      <c r="R40" s="13" t="str">
        <f ca="1">IF(
  AND($A40&lt;&gt;"",$I40="○"),
  (
    "mkdir """&amp;T40&amp;""" &amp; "
  )&amp;(
    """"&amp;shortcut設定!$F$7&amp;""""&amp;
    " """&amp;T40&amp;"\"&amp;$A40&amp;"（"&amp;$B40&amp;"）.lnk"""&amp;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40" s="9" t="str">
        <f ca="1">IFERROR(
  VLOOKUP(
    $H40,
    shortcut設定!$F:$J,
    MATCH(
      "ProgramsIndex",
      shortcut設定!$F$12:$J$12,
      0
    ),
    FALSE
  ),
  ""
)</f>
        <v>121</v>
      </c>
      <c r="T40" s="13" t="str">
        <f ca="1">IF(
  AND($A40&lt;&gt;"",$I40="○"),
  shortcut設定!$F$4&amp;"\"&amp;S40&amp;"_"&amp;H40,
  ""
)</f>
        <v>%USERPROFILE%\AppData\Roaming\Microsoft\Windows\Start Menu\Programs\121_Doc_Analyze</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121</v>
      </c>
      <c r="AA40" s="20" t="str">
        <f t="shared" si="2"/>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183</v>
      </c>
    </row>
    <row r="41" spans="1:32">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980</v>
      </c>
      <c r="P41" s="9" t="str">
        <f t="shared" si="0"/>
        <v/>
      </c>
      <c r="Q41" s="9" t="str">
        <f t="shared" si="1"/>
        <v/>
      </c>
      <c r="R41" s="13" t="str">
        <f ca="1">IF(
  AND($A41&lt;&gt;"",$I41="○"),
  (
    "mkdir """&amp;T41&amp;""" &amp; "
  )&amp;(
    """"&amp;shortcut設定!$F$7&amp;""""&amp;
    " """&amp;T41&amp;"\"&amp;$A41&amp;"（"&amp;$B41&amp;"）.lnk"""&amp;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41" s="9" t="str">
        <f ca="1">IFERROR(
  VLOOKUP(
    $H41,
    shortcut設定!$F:$J,
    MATCH(
      "ProgramsIndex",
      shortcut設定!$F$12:$J$12,
      0
    ),
    FALSE
  ),
  ""
)</f>
        <v>112</v>
      </c>
      <c r="T41" s="13" t="str">
        <f ca="1">IF(
  AND($A41&lt;&gt;"",$I41="○"),
  shortcut設定!$F$4&amp;"\"&amp;S41&amp;"_"&amp;H41,
  ""
)</f>
        <v>%USERPROFILE%\AppData\Roaming\Microsoft\Windows\Start Menu\Programs\112_Common_View</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112</v>
      </c>
      <c r="AA41" s="20" t="str">
        <f t="shared" si="2"/>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183</v>
      </c>
    </row>
    <row r="42" spans="1:32">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980</v>
      </c>
      <c r="P42" s="9" t="str">
        <f t="shared" si="0"/>
        <v/>
      </c>
      <c r="Q42" s="9" t="str">
        <f t="shared" si="1"/>
        <v/>
      </c>
      <c r="R42" s="13" t="str">
        <f ca="1">IF(
  AND($A42&lt;&gt;"",$I42="○"),
  (
    "mkdir """&amp;T42&amp;""" &amp; "
  )&amp;(
    """"&amp;shortcut設定!$F$7&amp;""""&amp;
    " """&amp;T42&amp;"\"&amp;$A42&amp;"（"&amp;$B42&amp;"）.lnk"""&amp;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42" s="9" t="str">
        <f ca="1">IFERROR(
  VLOOKUP(
    $H42,
    shortcut設定!$F:$J,
    MATCH(
      "ProgramsIndex",
      shortcut設定!$F$12:$J$12,
      0
    ),
    FALSE
  ),
  ""
)</f>
        <v>111</v>
      </c>
      <c r="T42" s="13" t="str">
        <f ca="1">IF(
  AND($A42&lt;&gt;"",$I42="○"),
  shortcut設定!$F$4&amp;"\"&amp;S42&amp;"_"&amp;H42,
  ""
)</f>
        <v>%USERPROFILE%\AppData\Roaming\Microsoft\Windows\Start Menu\Programs\111_Common_Analyze</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111</v>
      </c>
      <c r="AA42" s="20" t="str">
        <f t="shared" si="2"/>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183</v>
      </c>
    </row>
    <row r="43" spans="1:32">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980</v>
      </c>
      <c r="P43" s="9" t="str">
        <f t="shared" ref="P43:P74" si="3">IF(
  AND(
    $A43&lt;&gt;"",
    COUNTIF(C:C,$A43)&gt;1
  ),
  "★NG★",
  ""
)</f>
        <v/>
      </c>
      <c r="Q43" s="9" t="str">
        <f t="shared" ref="Q43:Q72" si="4">IF(
  OR(
    $H43="-",
    COUNTIF(カテゴリ,$H43)&gt;0
  ),
  "",
  "★NG★"
)</f>
        <v/>
      </c>
      <c r="R43" s="13" t="str">
        <f ca="1">IF(
  AND($A43&lt;&gt;"",$I43="○"),
  (
    "mkdir """&amp;T43&amp;""" &amp; "
  )&amp;(
    """"&amp;shortcut設定!$F$7&amp;""""&amp;
    " """&amp;T43&amp;"\"&amp;$A43&amp;"（"&amp;$B43&amp;"）.lnk"""&amp;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43" s="9" t="str">
        <f ca="1">IFERROR(
  VLOOKUP(
    $H43,
    shortcut設定!$F:$J,
    MATCH(
      "ProgramsIndex",
      shortcut設定!$F$12:$J$12,
      0
    ),
    FALSE
  ),
  ""
)</f>
        <v>121</v>
      </c>
      <c r="T43" s="13" t="str">
        <f ca="1">IF(
  AND($A43&lt;&gt;"",$I43="○"),
  shortcut設定!$F$4&amp;"\"&amp;S43&amp;"_"&amp;H43,
  ""
)</f>
        <v>%USERPROFILE%\AppData\Roaming\Microsoft\Windows\Start Menu\Programs\121_Doc_Analyze</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IF(
  AND($A43&lt;&gt;"",$L43&lt;&gt;"-",$L43&lt;&gt;""),
  (
    """"&amp;shortcut設定!$F$7&amp;""""&amp;
    " """&amp;$AB43&amp;""""&amp;
    " """&amp;$C43&amp;""""&amp;
    IF($D43="-"," """""," """&amp;$D43&amp;"""")&amp;
    IF($E43="-"," """""," """&amp;$E43&amp;"""")
  ),
  ""
)</f>
        <v/>
      </c>
      <c r="Z43" s="9" t="str">
        <f ca="1">IFERROR(
  VLOOKUP(
    $H43,
    shortcut設定!$F:$J,
    MATCH(
      "ProgramsIndex",
      shortcut設定!$F$12:$J$12,
      0
    ),
    FALSE
  ),
  ""
)</f>
        <v>121</v>
      </c>
      <c r="AA43" s="20" t="str">
        <f t="shared" si="2"/>
        <v/>
      </c>
      <c r="AB43" s="13" t="str">
        <f>IF(
  AND($A43&lt;&gt;"",$L43="○"),
  shortcut設定!$F$5&amp;"\"&amp;Z43&amp;"_"&amp;A43&amp;"（"&amp;B43&amp;"）"&amp;AA43&amp;".lnk",
  ""
)</f>
        <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183</v>
      </c>
    </row>
    <row r="44" spans="1:32">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980</v>
      </c>
      <c r="P44" s="9" t="str">
        <f t="shared" si="3"/>
        <v/>
      </c>
      <c r="Q44" s="9" t="str">
        <f t="shared" si="4"/>
        <v/>
      </c>
      <c r="R44" s="13" t="str">
        <f ca="1">IF(
  AND($A44&lt;&gt;"",$I44="○"),
  (
    "mkdir """&amp;T44&amp;""" &amp; "
  )&amp;(
    """"&amp;shortcut設定!$F$7&amp;""""&amp;
    " """&amp;T44&amp;"\"&amp;$A44&amp;"（"&amp;$B44&amp;"）.lnk"""&amp;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44" s="9" t="str">
        <f ca="1">IFERROR(
  VLOOKUP(
    $H44,
    shortcut設定!$F:$J,
    MATCH(
      "ProgramsIndex",
      shortcut設定!$F$12:$J$12,
      0
    ),
    FALSE
  ),
  ""
)</f>
        <v>113</v>
      </c>
      <c r="T44" s="13" t="str">
        <f ca="1">IF(
  AND($A44&lt;&gt;"",$I44="○"),
  shortcut設定!$F$4&amp;"\"&amp;S44&amp;"_"&amp;H44,
  ""
)</f>
        <v>%USERPROFILE%\AppData\Roaming\Microsoft\Windows\Start Menu\Programs\113_Common_Edit</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113</v>
      </c>
      <c r="AA44" s="20" t="str">
        <f t="shared" si="2"/>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183</v>
      </c>
    </row>
    <row r="45" spans="1:32">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980</v>
      </c>
      <c r="P45" s="9" t="str">
        <f t="shared" si="3"/>
        <v/>
      </c>
      <c r="Q45" s="9" t="str">
        <f t="shared" si="4"/>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2"/>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183</v>
      </c>
    </row>
    <row r="46" spans="1:32">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980</v>
      </c>
      <c r="P46" s="9" t="str">
        <f t="shared" si="3"/>
        <v/>
      </c>
      <c r="Q46" s="9" t="str">
        <f t="shared" si="4"/>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2"/>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183</v>
      </c>
    </row>
    <row r="47" spans="1:32">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980</v>
      </c>
      <c r="P47" s="9" t="str">
        <f t="shared" si="3"/>
        <v/>
      </c>
      <c r="Q47" s="9" t="str">
        <f t="shared" si="4"/>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2"/>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183</v>
      </c>
    </row>
    <row r="48" spans="1:32">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980</v>
      </c>
      <c r="P48" s="9" t="str">
        <f t="shared" si="3"/>
        <v/>
      </c>
      <c r="Q48" s="9" t="str">
        <f t="shared" si="4"/>
        <v/>
      </c>
      <c r="R48" s="13" t="str">
        <f ca="1">IF(
  AND($A48&lt;&gt;"",$I48="○"),
  (
    "mkdir """&amp;T48&amp;""" &amp; "
  )&amp;(
    """"&amp;shortcut設定!$F$7&amp;""""&amp;
    " """&amp;T48&amp;"\"&amp;$A48&amp;"（"&amp;$B48&amp;"）.lnk"""&amp;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S48" s="9" t="str">
        <f ca="1">IFERROR(
  VLOOKUP(
    $H48,
    shortcut設定!$F:$J,
    MATCH(
      "ProgramsIndex",
      shortcut設定!$F$12:$J$12,
      0
    ),
    FALSE
  ),
  ""
)</f>
        <v>133</v>
      </c>
      <c r="T48" s="13" t="str">
        <f ca="1">IF(
  AND($A48&lt;&gt;"",$I48="○"),
  shortcut設定!$F$4&amp;"\"&amp;S48&amp;"_"&amp;H48,
  ""
)</f>
        <v>%USERPROFILE%\AppData\Roaming\Microsoft\Windows\Start Menu\Programs\133_Music_Listen</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133</v>
      </c>
      <c r="AA48" s="20" t="str">
        <f t="shared" si="2"/>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183</v>
      </c>
    </row>
    <row r="49" spans="1:32">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980</v>
      </c>
      <c r="P49" s="9" t="str">
        <f t="shared" si="3"/>
        <v/>
      </c>
      <c r="Q49" s="9" t="str">
        <f t="shared" si="4"/>
        <v/>
      </c>
      <c r="R49" s="13" t="str">
        <f ca="1">IF(
  AND($A49&lt;&gt;"",$I49="○"),
  (
    "mkdir """&amp;T49&amp;""" &amp; "
  )&amp;(
    """"&amp;shortcut設定!$F$7&amp;""""&amp;
    " """&amp;T49&amp;"\"&amp;$A49&amp;"（"&amp;$B49&amp;"）.lnk"""&amp;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S49" s="9" t="str">
        <f ca="1">IFERROR(
  VLOOKUP(
    $H49,
    shortcut設定!$F:$J,
    MATCH(
      "ProgramsIndex",
      shortcut設定!$F$12:$J$12,
      0
    ),
    FALSE
  ),
  ""
)</f>
        <v>123</v>
      </c>
      <c r="T49" s="13" t="str">
        <f ca="1">IF(
  AND($A49&lt;&gt;"",$I49="○"),
  shortcut設定!$F$4&amp;"\"&amp;S49&amp;"_"&amp;H49,
  ""
)</f>
        <v>%USERPROFILE%\AppData\Roaming\Microsoft\Windows\Start Menu\Programs\123_Doc_Edit</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123</v>
      </c>
      <c r="AA49" s="20" t="str">
        <f t="shared" si="2"/>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183</v>
      </c>
    </row>
    <row r="50" spans="1:32">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980</v>
      </c>
      <c r="P50" s="9" t="str">
        <f t="shared" si="3"/>
        <v/>
      </c>
      <c r="Q50" s="9" t="str">
        <f t="shared" si="4"/>
        <v/>
      </c>
      <c r="R50" s="13" t="str">
        <f ca="1">IF(
  AND($A50&lt;&gt;"",$I50="○"),
  (
    "mkdir """&amp;T50&amp;""" &amp; "
  )&amp;(
    """"&amp;shortcut設定!$F$7&amp;""""&amp;
    " """&amp;T50&amp;"\"&amp;$A50&amp;"（"&amp;$B50&amp;"）.lnk"""&amp;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S50" s="9" t="str">
        <f ca="1">IFERROR(
  VLOOKUP(
    $H50,
    shortcut設定!$F:$J,
    MATCH(
      "ProgramsIndex",
      shortcut設定!$F$12:$J$12,
      0
    ),
    FALSE
  ),
  ""
)</f>
        <v>153</v>
      </c>
      <c r="T50" s="13" t="str">
        <f ca="1">IF(
  AND($A50&lt;&gt;"",$I50="○"),
  shortcut設定!$F$4&amp;"\"&amp;S50&amp;"_"&amp;H50,
  ""
)</f>
        <v>%USERPROFILE%\AppData\Roaming\Microsoft\Windows\Start Menu\Programs\153_Picture_Edit</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 ca="1">IF(
  AND($A50&lt;&gt;"",$L50&lt;&gt;"-",$L50&lt;&gt;""),
  (
    """"&amp;shortcut設定!$F$7&amp;""""&amp;
    " """&amp;$AB50&amp;""""&amp;
    " """&amp;$C50&amp;""""&amp;
    IF($D50="-"," """""," """&amp;$D50&amp;"""")&amp;
    IF($E50="-"," """""," """&amp;$E50&amp;"""")
  ),
  ""
)</f>
        <v>"C:\codes\vbs\command\CreateShortcutFile.vbs" "%USERPROFILE%\AppData\Roaming\Microsoft\Windows\SendTo\153_GIMP（画像編集）.lnk" "C:\prg_exe\GIMPPortable\GIMPPortable.exe" "" ""</v>
      </c>
      <c r="Z50" s="9" t="str">
        <f ca="1">IFERROR(
  VLOOKUP(
    $H50,
    shortcut設定!$F:$J,
    MATCH(
      "ProgramsIndex",
      shortcut設定!$F$12:$J$12,
      0
    ),
    FALSE
  ),
  ""
)</f>
        <v>153</v>
      </c>
      <c r="AA50" s="20" t="str">
        <f t="shared" si="2"/>
        <v/>
      </c>
      <c r="AB50" s="13" t="str">
        <f ca="1">IF(
  AND($A50&lt;&gt;"",$L50="○"),
  shortcut設定!$F$5&amp;"\"&amp;Z50&amp;"_"&amp;A50&amp;"（"&amp;B50&amp;"）"&amp;AA50&amp;".lnk",
  ""
)</f>
        <v>%USERPROFILE%\AppData\Roaming\Microsoft\Windows\SendTo\153_GIMP（画像編集）.lnk</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183</v>
      </c>
    </row>
    <row r="51" spans="1:32">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980</v>
      </c>
      <c r="P51" s="9" t="str">
        <f t="shared" si="3"/>
        <v/>
      </c>
      <c r="Q51" s="9" t="str">
        <f t="shared" si="4"/>
        <v/>
      </c>
      <c r="R51" s="13" t="str">
        <f ca="1">IF(
  AND($A51&lt;&gt;"",$I51="○"),
  (
    "mkdir """&amp;T51&amp;""" &amp; "
  )&amp;(
    """"&amp;shortcut設定!$F$7&amp;""""&amp;
    " """&amp;T51&amp;"\"&amp;$A51&amp;"（"&amp;$B51&amp;"）.lnk"""&amp;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S51" s="9" t="str">
        <f ca="1">IFERROR(
  VLOOKUP(
    $H51,
    shortcut設定!$F:$J,
    MATCH(
      "ProgramsIndex",
      shortcut設定!$F$12:$J$12,
      0
    ),
    FALSE
  ),
  ""
)</f>
        <v>122</v>
      </c>
      <c r="T51" s="13" t="str">
        <f ca="1">IF(
  AND($A51&lt;&gt;"",$I51="○"),
  shortcut設定!$F$4&amp;"\"&amp;S51&amp;"_"&amp;H51,
  ""
)</f>
        <v>%USERPROFILE%\AppData\Roaming\Microsoft\Windows\Start Menu\Programs\122_Doc_View</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122</v>
      </c>
      <c r="AA51" s="20" t="str">
        <f t="shared" si="2"/>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183</v>
      </c>
    </row>
    <row r="52" spans="1:32">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980</v>
      </c>
      <c r="P52" s="9" t="str">
        <f t="shared" si="3"/>
        <v/>
      </c>
      <c r="Q52" s="9" t="str">
        <f t="shared" si="4"/>
        <v/>
      </c>
      <c r="R52" s="13" t="str">
        <f ca="1">IF(
  AND($A52&lt;&gt;"",$I52="○"),
  (
    "mkdir """&amp;T52&amp;""" &amp; "
  )&amp;(
    """"&amp;shortcut設定!$F$7&amp;""""&amp;
    " """&amp;T52&amp;"\"&amp;$A52&amp;"（"&amp;$B52&amp;"）.lnk"""&amp;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52" s="9" t="str">
        <f ca="1">IFERROR(
  VLOOKUP(
    $H52,
    shortcut設定!$F:$J,
    MATCH(
      "ProgramsIndex",
      shortcut設定!$F$12:$J$12,
      0
    ),
    FALSE
  ),
  ""
)</f>
        <v>161</v>
      </c>
      <c r="T52" s="13" t="str">
        <f ca="1">IF(
  AND($A52&lt;&gt;"",$I52="○"),
  shortcut設定!$F$4&amp;"\"&amp;S52&amp;"_"&amp;H52,
  ""
)</f>
        <v>%USERPROFILE%\AppData\Roaming\Microsoft\Windows\Start Menu\Programs\161_Network_Global</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161</v>
      </c>
      <c r="AA52" s="20" t="str">
        <f t="shared" si="2"/>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183</v>
      </c>
    </row>
    <row r="53" spans="1:32">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980</v>
      </c>
      <c r="P53" s="9" t="str">
        <f t="shared" si="3"/>
        <v/>
      </c>
      <c r="Q53" s="9" t="str">
        <f t="shared" si="4"/>
        <v/>
      </c>
      <c r="R53" s="13" t="str">
        <f ca="1">IF(
  AND($A53&lt;&gt;"",$I53="○"),
  (
    "mkdir """&amp;T53&amp;""" &amp; "
  )&amp;(
    """"&amp;shortcut設定!$F$7&amp;""""&amp;
    " """&amp;T53&amp;"\"&amp;$A53&amp;"（"&amp;$B53&amp;"）.lnk"""&amp;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53" s="9" t="str">
        <f ca="1">IFERROR(
  VLOOKUP(
    $H53,
    shortcut設定!$F:$J,
    MATCH(
      "ProgramsIndex",
      shortcut設定!$F$12:$J$12,
      0
    ),
    FALSE
  ),
  ""
)</f>
        <v>121</v>
      </c>
      <c r="T53" s="13" t="str">
        <f ca="1">IF(
  AND($A53&lt;&gt;"",$I53="○"),
  shortcut設定!$F$4&amp;"\"&amp;S53&amp;"_"&amp;H53,
  ""
)</f>
        <v>%USERPROFILE%\AppData\Roaming\Microsoft\Windows\Start Menu\Programs\121_Doc_Analyze</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121</v>
      </c>
      <c r="AA53" s="20" t="str">
        <f t="shared" si="2"/>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183</v>
      </c>
    </row>
    <row r="54" spans="1:32">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980</v>
      </c>
      <c r="P54" s="9" t="str">
        <f t="shared" si="3"/>
        <v/>
      </c>
      <c r="Q54" s="9" t="str">
        <f t="shared" si="4"/>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2"/>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183</v>
      </c>
    </row>
    <row r="55" spans="1:32">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980</v>
      </c>
      <c r="P55" s="9" t="str">
        <f t="shared" si="3"/>
        <v/>
      </c>
      <c r="Q55" s="9" t="str">
        <f t="shared" si="4"/>
        <v/>
      </c>
      <c r="R55" s="13" t="str">
        <f ca="1">IF(
  AND($A55&lt;&gt;"",$I55="○"),
  (
    "mkdir """&amp;T55&amp;""" &amp; "
  )&amp;(
    """"&amp;shortcut設定!$F$7&amp;""""&amp;
    " """&amp;T55&amp;"\"&amp;$A55&amp;"（"&amp;$B55&amp;"）.lnk"""&amp;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S55" s="9" t="str">
        <f ca="1">IFERROR(
  VLOOKUP(
    $H55,
    shortcut設定!$F:$J,
    MATCH(
      "ProgramsIndex",
      shortcut設定!$F$12:$J$12,
      0
    ),
    FALSE
  ),
  ""
)</f>
        <v>121</v>
      </c>
      <c r="T55" s="13" t="str">
        <f ca="1">IF(
  AND($A55&lt;&gt;"",$I55="○"),
  shortcut設定!$F$4&amp;"\"&amp;S55&amp;"_"&amp;H55,
  ""
)</f>
        <v>%USERPROFILE%\AppData\Roaming\Microsoft\Windows\Start Menu\Programs\121_Doc_Analyze</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121</v>
      </c>
      <c r="AA55" s="20" t="str">
        <f t="shared" si="2"/>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183</v>
      </c>
    </row>
    <row r="56" spans="1:32">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980</v>
      </c>
      <c r="P56" s="9" t="str">
        <f t="shared" si="3"/>
        <v/>
      </c>
      <c r="Q56" s="9" t="str">
        <f t="shared" si="4"/>
        <v/>
      </c>
      <c r="R56" s="13" t="str">
        <f ca="1">IF(
  AND($A56&lt;&gt;"",$I56="○"),
  (
    "mkdir """&amp;T56&amp;""" &amp; "
  )&amp;(
    """"&amp;shortcut設定!$F$7&amp;""""&amp;
    " """&amp;T56&amp;"\"&amp;$A56&amp;"（"&amp;$B56&amp;"）.lnk"""&amp;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56" s="9" t="str">
        <f ca="1">IFERROR(
  VLOOKUP(
    $H56,
    shortcut設定!$F:$J,
    MATCH(
      "ProgramsIndex",
      shortcut設定!$F$12:$J$12,
      0
    ),
    FALSE
  ),
  ""
)</f>
        <v>171</v>
      </c>
      <c r="T56" s="13" t="str">
        <f ca="1">IF(
  AND($A56&lt;&gt;"",$I56="○"),
  shortcut設定!$F$4&amp;"\"&amp;S56&amp;"_"&amp;H56,
  ""
)</f>
        <v>%USERPROFILE%\AppData\Roaming\Microsoft\Windows\Start Menu\Programs\171_Utility_System</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171</v>
      </c>
      <c r="AA56" s="20" t="str">
        <f t="shared" si="2"/>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183</v>
      </c>
    </row>
    <row r="57" spans="1:32">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980</v>
      </c>
      <c r="P57" s="9" t="str">
        <f t="shared" si="3"/>
        <v/>
      </c>
      <c r="Q57" s="9" t="str">
        <f t="shared" si="4"/>
        <v/>
      </c>
      <c r="R57" s="13" t="str">
        <f ca="1">IF(
  AND($A57&lt;&gt;"",$I57="○"),
  (
    "mkdir """&amp;T57&amp;""" &amp; "
  )&amp;(
    """"&amp;shortcut設定!$F$7&amp;""""&amp;
    " """&amp;T57&amp;"\"&amp;$A57&amp;"（"&amp;$B57&amp;"）.lnk"""&amp;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7" s="9" t="str">
        <f ca="1">IFERROR(
  VLOOKUP(
    $H57,
    shortcut設定!$F:$J,
    MATCH(
      "ProgramsIndex",
      shortcut設定!$F$12:$J$12,
      0
    ),
    FALSE
  ),
  ""
)</f>
        <v>171</v>
      </c>
      <c r="T57" s="13" t="str">
        <f ca="1">IF(
  AND($A57&lt;&gt;"",$I57="○"),
  shortcut設定!$F$4&amp;"\"&amp;S57&amp;"_"&amp;H57,
  ""
)</f>
        <v>%USERPROFILE%\AppData\Roaming\Microsoft\Windows\Start Menu\Programs\171_Utility_System</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171</v>
      </c>
      <c r="AA57" s="20" t="str">
        <f t="shared" si="2"/>
        <v/>
      </c>
      <c r="AB57" s="13" t="str">
        <f>IF(
  AND($A57&lt;&gt;"",$L57="○"),
  shortcut設定!$F$5&amp;"\"&amp;Z57&amp;"_"&amp;A57&amp;"（"&amp;B57&amp;"）"&amp;AA57&amp;".lnk",
  ""
)</f>
        <v/>
      </c>
      <c r="AC57" s="13" t="str">
        <f>IF(
  AND($A57&lt;&gt;"",$N57="○"),
  (
    """"&amp;shortcut設定!$F$7&amp;""""&amp;
    " """&amp;$AD57&amp;""""&amp;
    " """&amp;$C57&amp;""""&amp;
    IF($D57="-"," """""," """&amp;$D57&amp;"""")&amp;
    IF($E57="-"," """""," """&amp;$E57&amp;"""")
  ),
  ""
)</f>
        <v/>
      </c>
      <c r="AD57" s="9" t="str">
        <f>IF(
  AND($A57&lt;&gt;"",$N57="○"),
  shortcut設定!$F$6&amp;"\"&amp;A57&amp;"（"&amp;B57&amp;"）.lnk",
  ""
)</f>
        <v/>
      </c>
      <c r="AE57" s="13" t="str">
        <f>IF(
  AND($A57&lt;&gt;"",$O57&lt;&gt;"-",$O57&lt;&gt;""),
  (
    """"&amp;shortcut設定!$F$7&amp;""""&amp;
    " """&amp;$O57&amp;".lnk"""&amp;
    " """&amp;$C57&amp;""""&amp;
    IF($D57="-"," """""," """&amp;$D57&amp;"""")&amp;
    IF($E57="-"," """""," """&amp;$E57&amp;"""")
  ),
  ""
)</f>
        <v/>
      </c>
      <c r="AF57" s="95" t="s">
        <v>183</v>
      </c>
    </row>
    <row r="58" spans="1:32">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980</v>
      </c>
      <c r="P58" s="9" t="str">
        <f t="shared" si="3"/>
        <v/>
      </c>
      <c r="Q58" s="9" t="str">
        <f t="shared" si="4"/>
        <v/>
      </c>
      <c r="R58" s="13" t="str">
        <f ca="1">IF(
  AND($A58&lt;&gt;"",$I58="○"),
  (
    "mkdir """&amp;T58&amp;""" &amp; "
  )&amp;(
    """"&amp;shortcut設定!$F$7&amp;""""&amp;
    " """&amp;T58&amp;"\"&amp;$A58&amp;"（"&amp;$B58&amp;"）.lnk"""&amp;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8" s="9" t="str">
        <f ca="1">IFERROR(
  VLOOKUP(
    $H58,
    shortcut設定!$F:$J,
    MATCH(
      "ProgramsIndex",
      shortcut設定!$F$12:$J$12,
      0
    ),
    FALSE
  ),
  ""
)</f>
        <v>171</v>
      </c>
      <c r="T58" s="13" t="str">
        <f ca="1">IF(
  AND($A58&lt;&gt;"",$I58="○"),
  shortcut設定!$F$4&amp;"\"&amp;S58&amp;"_"&amp;H58,
  ""
)</f>
        <v>%USERPROFILE%\AppData\Roaming\Microsoft\Windows\Start Menu\Programs\171_Utility_System</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171</v>
      </c>
      <c r="AA58" s="20" t="str">
        <f t="shared" si="2"/>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183</v>
      </c>
    </row>
    <row r="59" spans="1:32">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980</v>
      </c>
      <c r="P59" s="9" t="str">
        <f t="shared" si="3"/>
        <v/>
      </c>
      <c r="Q59" s="9" t="str">
        <f t="shared" si="4"/>
        <v/>
      </c>
      <c r="R59" s="13" t="str">
        <f ca="1">IF(
  AND($A59&lt;&gt;"",$I59="○"),
  (
    "mkdir """&amp;T59&amp;""" &amp; "
  )&amp;(
    """"&amp;shortcut設定!$F$7&amp;""""&amp;
    " """&amp;T59&amp;"\"&amp;$A59&amp;"（"&amp;$B59&amp;"）.lnk"""&amp;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S59" s="9" t="str">
        <f ca="1">IFERROR(
  VLOOKUP(
    $H59,
    shortcut設定!$F:$J,
    MATCH(
      "ProgramsIndex",
      shortcut設定!$F$12:$J$12,
      0
    ),
    FALSE
  ),
  ""
)</f>
        <v>113</v>
      </c>
      <c r="T59" s="13" t="str">
        <f ca="1">IF(
  AND($A59&lt;&gt;"",$I59="○"),
  shortcut設定!$F$4&amp;"\"&amp;S59&amp;"_"&amp;H59,
  ""
)</f>
        <v>%USERPROFILE%\AppData\Roaming\Microsoft\Windows\Start Menu\Programs\113_Common_Edit</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113</v>
      </c>
      <c r="AA59" s="20" t="str">
        <f t="shared" si="2"/>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183</v>
      </c>
    </row>
    <row r="60" spans="1:32">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980</v>
      </c>
      <c r="P60" s="9" t="str">
        <f t="shared" si="3"/>
        <v/>
      </c>
      <c r="Q60" s="9" t="str">
        <f t="shared" si="4"/>
        <v/>
      </c>
      <c r="R60" s="13" t="str">
        <f ca="1">IF(
  AND($A60&lt;&gt;"",$I60="○"),
  (
    "mkdir """&amp;T60&amp;""" &amp; "
  )&amp;(
    """"&amp;shortcut設定!$F$7&amp;""""&amp;
    " """&amp;T60&amp;"\"&amp;$A60&amp;"（"&amp;$B60&amp;"）.lnk"""&amp;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60" s="9" t="str">
        <f ca="1">IFERROR(
  VLOOKUP(
    $H60,
    shortcut設定!$F:$J,
    MATCH(
      "ProgramsIndex",
      shortcut設定!$F$12:$J$12,
      0
    ),
    FALSE
  ),
  ""
)</f>
        <v>153</v>
      </c>
      <c r="T60" s="13" t="str">
        <f ca="1">IF(
  AND($A60&lt;&gt;"",$I60="○"),
  shortcut設定!$F$4&amp;"\"&amp;S60&amp;"_"&amp;H60,
  ""
)</f>
        <v>%USERPROFILE%\AppData\Roaming\Microsoft\Windows\Start Menu\Programs\153_Picture_Edit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153</v>
      </c>
      <c r="AA60" s="20" t="str">
        <f t="shared" si="2"/>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183</v>
      </c>
    </row>
    <row r="61" spans="1:32">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980</v>
      </c>
      <c r="P61" s="9" t="str">
        <f t="shared" si="3"/>
        <v/>
      </c>
      <c r="Q61" s="9" t="str">
        <f t="shared" si="4"/>
        <v/>
      </c>
      <c r="R61" s="13" t="str">
        <f ca="1">IF(
  AND($A61&lt;&gt;"",$I61="○"),
  (
    "mkdir """&amp;T61&amp;""" &amp; "
  )&amp;(
    """"&amp;shortcut設定!$F$7&amp;""""&amp;
    " """&amp;T61&amp;"\"&amp;$A61&amp;"（"&amp;$B61&amp;"）.lnk"""&amp;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S61" s="9" t="str">
        <f ca="1">IFERROR(
  VLOOKUP(
    $H61,
    shortcut設定!$F:$J,
    MATCH(
      "ProgramsIndex",
      shortcut設定!$F$12:$J$12,
      0
    ),
    FALSE
  ),
  ""
)</f>
        <v>123</v>
      </c>
      <c r="T61" s="13" t="str">
        <f ca="1">IF(
  AND($A61&lt;&gt;"",$I61="○"),
  shortcut設定!$F$4&amp;"\"&amp;S61&amp;"_"&amp;H61,
  ""
)</f>
        <v>%USERPROFILE%\AppData\Roaming\Microsoft\Windows\Start Menu\Programs\123_Doc_Edit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123</v>
      </c>
      <c r="AA61" s="20" t="str">
        <f t="shared" si="2"/>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183</v>
      </c>
    </row>
    <row r="62" spans="1:32">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980</v>
      </c>
      <c r="P62" s="9" t="str">
        <f t="shared" si="3"/>
        <v/>
      </c>
      <c r="Q62" s="9" t="str">
        <f t="shared" si="4"/>
        <v/>
      </c>
      <c r="R62" s="13" t="str">
        <f ca="1">IF(
  AND($A62&lt;&gt;"",$I62="○"),
  (
    "mkdir """&amp;T62&amp;""" &amp; "
  )&amp;(
    """"&amp;shortcut設定!$F$7&amp;""""&amp;
    " """&amp;T62&amp;"\"&amp;$A62&amp;"（"&amp;$B62&amp;"）.lnk"""&amp;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62" s="9" t="str">
        <f ca="1">IFERROR(
  VLOOKUP(
    $H62,
    shortcut設定!$F:$J,
    MATCH(
      "ProgramsIndex",
      shortcut設定!$F$12:$J$12,
      0
    ),
    FALSE
  ),
  ""
)</f>
        <v>153</v>
      </c>
      <c r="T62" s="13" t="str">
        <f ca="1">IF(
  AND($A62&lt;&gt;"",$I62="○"),
  shortcut設定!$F$4&amp;"\"&amp;S62&amp;"_"&amp;H62,
  ""
)</f>
        <v>%USERPROFILE%\AppData\Roaming\Microsoft\Windows\Start Menu\Programs\153_Picture_Edit</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IF(
  AND($A62&lt;&gt;"",$L62&lt;&gt;"-",$L62&lt;&gt;""),
  (
    """"&amp;shortcut設定!$F$7&amp;""""&amp;
    " """&amp;$AB62&amp;""""&amp;
    " """&amp;$C62&amp;""""&amp;
    IF($D62="-"," """""," """&amp;$D62&amp;"""")&amp;
    IF($E62="-"," """""," """&amp;$E62&amp;"""")
  ),
  ""
)</f>
        <v/>
      </c>
      <c r="Z62" s="9" t="str">
        <f ca="1">IFERROR(
  VLOOKUP(
    $H62,
    shortcut設定!$F:$J,
    MATCH(
      "ProgramsIndex",
      shortcut設定!$F$12:$J$12,
      0
    ),
    FALSE
  ),
  ""
)</f>
        <v>153</v>
      </c>
      <c r="AA62" s="20" t="str">
        <f t="shared" si="2"/>
        <v/>
      </c>
      <c r="AB62" s="13" t="str">
        <f>IF(
  AND($A62&lt;&gt;"",$L62="○"),
  shortcut設定!$F$5&amp;"\"&amp;Z62&amp;"_"&amp;A62&amp;"（"&amp;B62&amp;"）"&amp;AA62&amp;".lnk",
  ""
)</f>
        <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183</v>
      </c>
    </row>
    <row r="63" spans="1:32">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980</v>
      </c>
      <c r="P63" s="9" t="str">
        <f t="shared" si="3"/>
        <v/>
      </c>
      <c r="Q63" s="9" t="str">
        <f t="shared" si="4"/>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2"/>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183</v>
      </c>
    </row>
    <row r="64" spans="1:32">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980</v>
      </c>
      <c r="P64" s="9" t="str">
        <f t="shared" si="3"/>
        <v/>
      </c>
      <c r="Q64" s="9" t="str">
        <f t="shared" si="4"/>
        <v/>
      </c>
      <c r="R64" s="13" t="str">
        <f ca="1">IF(
  AND($A64&lt;&gt;"",$I64="○"),
  (
    "mkdir """&amp;T64&amp;""" &amp; "
  )&amp;(
    """"&amp;shortcut設定!$F$7&amp;""""&amp;
    " """&amp;T64&amp;"\"&amp;$A64&amp;"（"&amp;$B64&amp;"）.lnk"""&amp;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S64" s="9" t="str">
        <f ca="1">IFERROR(
  VLOOKUP(
    $H64,
    shortcut設定!$F:$J,
    MATCH(
      "ProgramsIndex",
      shortcut設定!$F$12:$J$12,
      0
    ),
    FALSE
  ),
  ""
)</f>
        <v>172</v>
      </c>
      <c r="T64" s="13" t="str">
        <f ca="1">IF(
  AND($A64&lt;&gt;"",$I64="○"),
  shortcut設定!$F$4&amp;"\"&amp;S64&amp;"_"&amp;H64,
  ""
)</f>
        <v>%USERPROFILE%\AppData\Roaming\Microsoft\Windows\Start Menu\Programs\172_Utility_Other</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172</v>
      </c>
      <c r="AA64" s="20" t="str">
        <f t="shared" si="2"/>
        <v/>
      </c>
      <c r="AB64" s="13" t="str">
        <f>IF(
  AND($A64&lt;&gt;"",$L64="○"),
  shortcut設定!$F$5&amp;"\"&amp;Z64&amp;"_"&amp;A64&amp;"（"&amp;B64&amp;"）"&amp;AA64&amp;".lnk",
  ""
)</f>
        <v/>
      </c>
      <c r="AC64" s="13" t="str">
        <f>IF(
  AND($A64&lt;&gt;"",$N64="○"),
  (
    """"&amp;shortcut設定!$F$7&amp;""""&amp;
    " """&amp;$AD64&amp;""""&amp;
    " """&amp;$C64&amp;""""&amp;
    IF($D64="-"," """""," """&amp;$D64&amp;"""")&amp;
    IF($E64="-"," """""," """&amp;$E64&amp;"""")
  ),
  ""
)</f>
        <v>"C:\codes\vbs\command\CreateShortcutFile.vbs" "%USERPROFILE%\AppData\Roaming\Microsoft\Windows\Start Menu\Programs\Startup\KeePass（パスワード管理）.lnk" "C:\prg_exe\KeePass\KeePass.exe" "" ""</v>
      </c>
      <c r="AD64" s="9" t="str">
        <f>IF(
  AND($A64&lt;&gt;"",$N64="○"),
  shortcut設定!$F$6&amp;"\"&amp;A64&amp;"（"&amp;B64&amp;"）.lnk",
  ""
)</f>
        <v>%USERPROFILE%\AppData\Roaming\Microsoft\Windows\Start Menu\Programs\Startup\KeePass（パスワード管理）.lnk</v>
      </c>
      <c r="AE64" s="13" t="str">
        <f>IF(
  AND($A64&lt;&gt;"",$O64&lt;&gt;"-",$O64&lt;&gt;""),
  (
    """"&amp;shortcut設定!$F$7&amp;""""&amp;
    " """&amp;$O64&amp;".lnk"""&amp;
    " """&amp;$C64&amp;""""&amp;
    IF($D64="-"," """""," """&amp;$D64&amp;"""")&amp;
    IF($E64="-"," """""," """&amp;$E64&amp;"""")
  ),
  ""
)</f>
        <v/>
      </c>
      <c r="AF64" s="95" t="s">
        <v>183</v>
      </c>
    </row>
    <row r="65" spans="1:32">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980</v>
      </c>
      <c r="P65" s="9" t="str">
        <f t="shared" si="3"/>
        <v/>
      </c>
      <c r="Q65" s="9" t="str">
        <f t="shared" si="4"/>
        <v/>
      </c>
      <c r="R65" s="13" t="str">
        <f ca="1">IF(
  AND($A65&lt;&gt;"",$I65="○"),
  (
    "mkdir """&amp;T65&amp;""" &amp; "
  )&amp;(
    """"&amp;shortcut設定!$F$7&amp;""""&amp;
    " """&amp;T65&amp;"\"&amp;$A65&amp;"（"&amp;$B65&amp;"）.lnk"""&amp;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65" s="9" t="str">
        <f ca="1">IFERROR(
  VLOOKUP(
    $H65,
    shortcut設定!$F:$J,
    MATCH(
      "ProgramsIndex",
      shortcut設定!$F$12:$J$12,
      0
    ),
    FALSE
  ),
  ""
)</f>
        <v>113</v>
      </c>
      <c r="T65" s="13" t="str">
        <f ca="1">IF(
  AND($A65&lt;&gt;"",$I65="○"),
  shortcut設定!$F$4&amp;"\"&amp;S65&amp;"_"&amp;H65,
  ""
)</f>
        <v>%USERPROFILE%\AppData\Roaming\Microsoft\Windows\Start Menu\Programs\113_Common_Edit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113</v>
      </c>
      <c r="AA65" s="20" t="str">
        <f t="shared" si="2"/>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183</v>
      </c>
    </row>
    <row r="66" spans="1:32">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980</v>
      </c>
      <c r="P66" s="9" t="str">
        <f t="shared" si="3"/>
        <v/>
      </c>
      <c r="Q66" s="9" t="str">
        <f t="shared" si="4"/>
        <v/>
      </c>
      <c r="R66" s="13" t="str">
        <f ca="1">IF(
  AND($A66&lt;&gt;"",$I66="○"),
  (
    "mkdir """&amp;T66&amp;""" &amp; "
  )&amp;(
    """"&amp;shortcut設定!$F$7&amp;""""&amp;
    " """&amp;T66&amp;"\"&amp;$A66&amp;"（"&amp;$B66&amp;"）.lnk"""&amp;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S66" s="9" t="str">
        <f ca="1">IFERROR(
  VLOOKUP(
    $H66,
    shortcut設定!$F:$J,
    MATCH(
      "ProgramsIndex",
      shortcut設定!$F$12:$J$12,
      0
    ),
    FALSE
  ),
  ""
)</f>
        <v>172</v>
      </c>
      <c r="T66" s="13" t="str">
        <f ca="1">IF(
  AND($A66&lt;&gt;"",$I66="○"),
  shortcut設定!$F$4&amp;"\"&amp;S66&amp;"_"&amp;H66,
  ""
)</f>
        <v>%USERPROFILE%\AppData\Roaming\Microsoft\Windows\Start Menu\Programs\172_Utility_Other</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172</v>
      </c>
      <c r="AA66" s="20" t="str">
        <f t="shared" si="2"/>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183</v>
      </c>
    </row>
    <row r="67" spans="1:32">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980</v>
      </c>
      <c r="P67" s="9" t="str">
        <f t="shared" si="3"/>
        <v/>
      </c>
      <c r="Q67" s="9" t="str">
        <f t="shared" si="4"/>
        <v/>
      </c>
      <c r="R67" s="13" t="str">
        <f ca="1">IF(
  AND($A67&lt;&gt;"",$I67="○"),
  (
    "mkdir """&amp;T67&amp;""" &amp; "
  )&amp;(
    """"&amp;shortcut設定!$F$7&amp;""""&amp;
    " """&amp;T67&amp;"\"&amp;$A67&amp;"（"&amp;$B67&amp;"）.lnk"""&amp;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S67" s="9" t="str">
        <f ca="1">IFERROR(
  VLOOKUP(
    $H67,
    shortcut設定!$F:$J,
    MATCH(
      "ProgramsIndex",
      shortcut設定!$F$12:$J$12,
      0
    ),
    FALSE
  ),
  ""
)</f>
        <v>143</v>
      </c>
      <c r="T67" s="13" t="str">
        <f ca="1">IF(
  AND($A67&lt;&gt;"",$I67="○"),
  shortcut設定!$F$4&amp;"\"&amp;S67&amp;"_"&amp;H67,
  ""
)</f>
        <v>%USERPROFILE%\AppData\Roaming\Microsoft\Windows\Start Menu\Programs\143_Movie_Edit</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IF(
  AND($A67&lt;&gt;"",$L67&lt;&gt;"-",$L67&lt;&gt;""),
  (
    """"&amp;shortcut設定!$F$7&amp;""""&amp;
    " """&amp;$AB67&amp;""""&amp;
    " """&amp;$C67&amp;""""&amp;
    IF($D67="-"," """""," """&amp;$D67&amp;"""")&amp;
    IF($E67="-"," """""," """&amp;$E67&amp;"""")
  ),
  ""
)</f>
        <v/>
      </c>
      <c r="Z67" s="9" t="str">
        <f ca="1">IFERROR(
  VLOOKUP(
    $H67,
    shortcut設定!$F:$J,
    MATCH(
      "ProgramsIndex",
      shortcut設定!$F$12:$J$12,
      0
    ),
    FALSE
  ),
  ""
)</f>
        <v>143</v>
      </c>
      <c r="AA67" s="20" t="str">
        <f t="shared" si="2"/>
        <v/>
      </c>
      <c r="AB67" s="13" t="str">
        <f>IF(
  AND($A67&lt;&gt;"",$L67="○"),
  shortcut設定!$F$5&amp;"\"&amp;Z67&amp;"_"&amp;A67&amp;"（"&amp;B67&amp;"）"&amp;AA67&amp;".lnk",
  ""
)</f>
        <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183</v>
      </c>
    </row>
    <row r="68" spans="1:32">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980</v>
      </c>
      <c r="P68" s="9" t="str">
        <f t="shared" si="3"/>
        <v/>
      </c>
      <c r="Q68" s="9" t="str">
        <f t="shared" si="4"/>
        <v/>
      </c>
      <c r="R68" s="13" t="str">
        <f ca="1">IF(
  AND($A68&lt;&gt;"",$I68="○"),
  (
    "mkdir """&amp;T68&amp;""" &amp; "
  )&amp;(
    """"&amp;shortcut設定!$F$7&amp;""""&amp;
    " """&amp;T68&amp;"\"&amp;$A68&amp;"（"&amp;$B68&amp;"）.lnk"""&amp;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S68" s="9" t="str">
        <f ca="1">IFERROR(
  VLOOKUP(
    $H68,
    shortcut設定!$F:$J,
    MATCH(
      "ProgramsIndex",
      shortcut設定!$F$12:$J$12,
      0
    ),
    FALSE
  ),
  ""
)</f>
        <v>113</v>
      </c>
      <c r="T68" s="13" t="str">
        <f ca="1">IF(
  AND($A68&lt;&gt;"",$I68="○"),
  shortcut設定!$F$4&amp;"\"&amp;S68&amp;"_"&amp;H68,
  ""
)</f>
        <v>%USERPROFILE%\AppData\Roaming\Microsoft\Windows\Start Menu\Programs\113_Common_Edit</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113</v>
      </c>
      <c r="AA68" s="20" t="str">
        <f t="shared" si="2"/>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183</v>
      </c>
    </row>
    <row r="69" spans="1:32">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980</v>
      </c>
      <c r="P69" s="9" t="str">
        <f t="shared" si="3"/>
        <v/>
      </c>
      <c r="Q69" s="9" t="str">
        <f t="shared" si="4"/>
        <v/>
      </c>
      <c r="R69" s="13" t="str">
        <f ca="1">IF(
  AND($A69&lt;&gt;"",$I69="○"),
  (
    "mkdir """&amp;T69&amp;""" &amp; "
  )&amp;(
    """"&amp;shortcut設定!$F$7&amp;""""&amp;
    " """&amp;T69&amp;"\"&amp;$A69&amp;"（"&amp;$B69&amp;"）.lnk"""&amp;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S69" s="9" t="str">
        <f ca="1">IFERROR(
  VLOOKUP(
    $H69,
    shortcut設定!$F:$J,
    MATCH(
      "ProgramsIndex",
      shortcut設定!$F$12:$J$12,
      0
    ),
    FALSE
  ),
  ""
)</f>
        <v>154</v>
      </c>
      <c r="T69" s="13" t="str">
        <f ca="1">IF(
  AND($A69&lt;&gt;"",$I69="○"),
  shortcut設定!$F$4&amp;"\"&amp;S69&amp;"_"&amp;H69,
  ""
)</f>
        <v>%USERPROFILE%\AppData\Roaming\Microsoft\Windows\Start Menu\Programs\154_Picture_View</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 ca="1">IF(
  AND($A69&lt;&gt;"",$L69&lt;&gt;"-",$L69&lt;&gt;""),
  (
    """"&amp;shortcut設定!$F$7&amp;""""&amp;
    " """&amp;$AB69&amp;""""&amp;
    " """&amp;$C69&amp;""""&amp;
    IF($D69="-"," """""," """&amp;$D69&amp;"""")&amp;
    IF($E69="-"," """""," """&amp;$E69&amp;"""")
  ),
  ""
)</f>
        <v>"C:\codes\vbs\command\CreateShortcutFile.vbs" "%USERPROFILE%\AppData\Roaming\Microsoft\Windows\SendTo\154_MassiGra（画像ビューアー）.lnk" "C:\prg_exe\MassiGra\MassiGra.exe" "" ""</v>
      </c>
      <c r="Z69" s="9" t="str">
        <f ca="1">IFERROR(
  VLOOKUP(
    $H69,
    shortcut設定!$F:$J,
    MATCH(
      "ProgramsIndex",
      shortcut設定!$F$12:$J$12,
      0
    ),
    FALSE
  ),
  ""
)</f>
        <v>154</v>
      </c>
      <c r="AA69" s="20" t="str">
        <f t="shared" si="2"/>
        <v/>
      </c>
      <c r="AB69" s="13" t="str">
        <f ca="1">IF(
  AND($A69&lt;&gt;"",$L69="○"),
  shortcut設定!$F$5&amp;"\"&amp;Z69&amp;"_"&amp;A69&amp;"（"&amp;B69&amp;"）"&amp;AA69&amp;".lnk",
  ""
)</f>
        <v>%USERPROFILE%\AppData\Roaming\Microsoft\Windows\SendTo\154_MassiGra（画像ビューアー）.lnk</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183</v>
      </c>
    </row>
    <row r="70" spans="1:32">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980</v>
      </c>
      <c r="P70" s="9" t="str">
        <f t="shared" si="3"/>
        <v/>
      </c>
      <c r="Q70" s="9" t="str">
        <f t="shared" si="4"/>
        <v/>
      </c>
      <c r="R70" s="13" t="str">
        <f ca="1">IF(
  AND($A70&lt;&gt;"",$I70="○"),
  (
    "mkdir """&amp;T70&amp;""" &amp; "
  )&amp;(
    """"&amp;shortcut設定!$F$7&amp;""""&amp;
    " """&amp;T70&amp;"\"&amp;$A70&amp;"（"&amp;$B70&amp;"）.lnk"""&amp;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S70" s="9" t="str">
        <f ca="1">IFERROR(
  VLOOKUP(
    $H70,
    shortcut設定!$F:$J,
    MATCH(
      "ProgramsIndex",
      shortcut設定!$F$12:$J$12,
      0
    ),
    FALSE
  ),
  ""
)</f>
        <v>121</v>
      </c>
      <c r="T70" s="13" t="str">
        <f ca="1">IF(
  AND($A70&lt;&gt;"",$I70="○"),
  shortcut設定!$F$4&amp;"\"&amp;S70&amp;"_"&amp;H70,
  ""
)</f>
        <v>%USERPROFILE%\AppData\Roaming\Microsoft\Windows\Start Menu\Programs\121_Doc_Analyze</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121</v>
      </c>
      <c r="AA70" s="20" t="str">
        <f t="shared" si="2"/>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183</v>
      </c>
    </row>
    <row r="71" spans="1:32">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980</v>
      </c>
      <c r="P71" s="9" t="str">
        <f t="shared" si="3"/>
        <v/>
      </c>
      <c r="Q71" s="9" t="str">
        <f t="shared" si="4"/>
        <v/>
      </c>
      <c r="R71" s="13" t="str">
        <f ca="1">IF(
  AND($A71&lt;&gt;"",$I71="○"),
  (
    "mkdir """&amp;T71&amp;""" &amp; "
  )&amp;(
    """"&amp;shortcut設定!$F$7&amp;""""&amp;
    " """&amp;T71&amp;"\"&amp;$A71&amp;"（"&amp;$B71&amp;"）.lnk"""&amp;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S71" s="9" t="str">
        <f ca="1">IFERROR(
  VLOOKUP(
    $H71,
    shortcut設定!$F:$J,
    MATCH(
      "ProgramsIndex",
      shortcut設定!$F$12:$J$12,
      0
    ),
    FALSE
  ),
  ""
)</f>
        <v>134</v>
      </c>
      <c r="T71" s="13" t="str">
        <f ca="1">IF(
  AND($A71&lt;&gt;"",$I71="○"),
  shortcut設定!$F$4&amp;"\"&amp;S71&amp;"_"&amp;H71,
  ""
)</f>
        <v>%USERPROFILE%\AppData\Roaming\Microsoft\Windows\Start Menu\Programs\134_Music_Edit</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134</v>
      </c>
      <c r="AA71" s="20" t="str">
        <f t="shared" si="2"/>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183</v>
      </c>
    </row>
    <row r="72" spans="1:32">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980</v>
      </c>
      <c r="P72" s="9" t="str">
        <f t="shared" si="3"/>
        <v/>
      </c>
      <c r="Q72" s="9" t="str">
        <f t="shared" si="4"/>
        <v/>
      </c>
      <c r="R72" s="13" t="str">
        <f ca="1">IF(
  AND($A72&lt;&gt;"",$I72="○"),
  (
    "mkdir """&amp;T72&amp;""" &amp; "
  )&amp;(
    """"&amp;shortcut設定!$F$7&amp;""""&amp;
    " """&amp;T72&amp;"\"&amp;$A72&amp;"（"&amp;$B72&amp;"）.lnk"""&amp;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S72" s="9" t="str">
        <f ca="1">IFERROR(
  VLOOKUP(
    $H72,
    shortcut設定!$F:$J,
    MATCH(
      "ProgramsIndex",
      shortcut設定!$F$12:$J$12,
      0
    ),
    FALSE
  ),
  ""
)</f>
        <v>134</v>
      </c>
      <c r="T72" s="13" t="str">
        <f ca="1">IF(
  AND($A72&lt;&gt;"",$I72="○"),
  shortcut設定!$F$4&amp;"\"&amp;S72&amp;"_"&amp;H72,
  ""
)</f>
        <v>%USERPROFILE%\AppData\Roaming\Microsoft\Windows\Start Menu\Programs\134_Music_Edit</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134</v>
      </c>
      <c r="AA72" s="20" t="str">
        <f t="shared" si="2"/>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183</v>
      </c>
    </row>
    <row r="73" spans="1:32">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980</v>
      </c>
      <c r="P73" s="9" t="str">
        <f t="shared" si="3"/>
        <v/>
      </c>
      <c r="Q73" s="9" t="str">
        <f t="shared" ref="Q73:Q104" si="5">IF(
  OR(
    $H73="-",
    COUNTIF(カテゴリ,$H73)&gt;0
  ),
  "",
  "★NG★"
)</f>
        <v/>
      </c>
      <c r="R73" s="13" t="str">
        <f ca="1">IF(
  AND($A73&lt;&gt;"",$I73="○"),
  (
    "mkdir """&amp;T73&amp;""" &amp; "
  )&amp;(
    """"&amp;shortcut設定!$F$7&amp;""""&amp;
    " """&amp;T73&amp;"\"&amp;$A73&amp;"（"&amp;$B73&amp;"）.lnk"""&amp;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S73" s="9" t="str">
        <f ca="1">IFERROR(
  VLOOKUP(
    $H73,
    shortcut設定!$F:$J,
    MATCH(
      "ProgramsIndex",
      shortcut設定!$F$12:$J$12,
      0
    ),
    FALSE
  ),
  ""
)</f>
        <v>144</v>
      </c>
      <c r="T73" s="13" t="str">
        <f ca="1">IF(
  AND($A73&lt;&gt;"",$I73="○"),
  shortcut設定!$F$4&amp;"\"&amp;S73&amp;"_"&amp;H73,
  ""
)</f>
        <v>%USERPROFILE%\AppData\Roaming\Microsoft\Windows\Start Menu\Programs\144_Movie_View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144</v>
      </c>
      <c r="AA73" s="20" t="str">
        <f t="shared" si="2"/>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183</v>
      </c>
    </row>
    <row r="74" spans="1:32">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980</v>
      </c>
      <c r="P74" s="9" t="str">
        <f t="shared" si="3"/>
        <v/>
      </c>
      <c r="Q74" s="9" t="str">
        <f t="shared" si="5"/>
        <v/>
      </c>
      <c r="R74" s="13" t="str">
        <f ca="1">IF(
  AND($A74&lt;&gt;"",$I74="○"),
  (
    "mkdir """&amp;T74&amp;""" &amp; "
  )&amp;(
    """"&amp;shortcut設定!$F$7&amp;""""&amp;
    " """&amp;T74&amp;"\"&amp;$A74&amp;"（"&amp;$B74&amp;"）.lnk"""&amp;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S74" s="9" t="str">
        <f ca="1">IFERROR(
  VLOOKUP(
    $H74,
    shortcut設定!$F:$J,
    MATCH(
      "ProgramsIndex",
      shortcut設定!$F$12:$J$12,
      0
    ),
    FALSE
  ),
  ""
)</f>
        <v>154</v>
      </c>
      <c r="T74" s="13" t="str">
        <f ca="1">IF(
  AND($A74&lt;&gt;"",$I74="○"),
  shortcut設定!$F$4&amp;"\"&amp;S74&amp;"_"&amp;H74,
  ""
)</f>
        <v>%USERPROFILE%\AppData\Roaming\Microsoft\Windows\Start Menu\Programs\154_Picture_View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 ca="1">IF(
  AND($A74&lt;&gt;"",$L74&lt;&gt;"-",$L74&lt;&gt;""),
  (
    """"&amp;shortcut設定!$F$7&amp;""""&amp;
    " """&amp;$AB74&amp;""""&amp;
    " """&amp;$C74&amp;""""&amp;
    IF($D74="-"," """""," """&amp;$D74&amp;"""")&amp;
    IF($E74="-"," """""," """&amp;$E74&amp;"""")
  ),
  ""
)</f>
        <v>"C:\codes\vbs\command\CreateShortcutFile.vbs" "%USERPROFILE%\AppData\Roaming\Microsoft\Windows\SendTo\154_NeeView（漫画ビューアー）.lnk" "C:\prg_exe\NeeView\NeeView.exe" "" ""</v>
      </c>
      <c r="Z74" s="9" t="str">
        <f ca="1">IFERROR(
  VLOOKUP(
    $H74,
    shortcut設定!$F:$J,
    MATCH(
      "ProgramsIndex",
      shortcut設定!$F$12:$J$12,
      0
    ),
    FALSE
  ),
  ""
)</f>
        <v>154</v>
      </c>
      <c r="AA74" s="20" t="str">
        <f t="shared" si="2"/>
        <v/>
      </c>
      <c r="AB74" s="13" t="str">
        <f ca="1">IF(
  AND($A74&lt;&gt;"",$L74="○"),
  shortcut設定!$F$5&amp;"\"&amp;Z74&amp;"_"&amp;A74&amp;"（"&amp;B74&amp;"）"&amp;AA74&amp;".lnk",
  ""
)</f>
        <v>%USERPROFILE%\AppData\Roaming\Microsoft\Windows\SendTo\154_NeeView（漫画ビューアー）.lnk</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183</v>
      </c>
    </row>
    <row r="75" spans="1:32">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980</v>
      </c>
      <c r="P75" s="9" t="str">
        <f t="shared" ref="P75:P106" si="6">IF(
  AND(
    $A75&lt;&gt;"",
    COUNTIF(C:C,$A75)&gt;1
  ),
  "★NG★",
  ""
)</f>
        <v/>
      </c>
      <c r="Q75" s="9" t="str">
        <f t="shared" si="5"/>
        <v/>
      </c>
      <c r="R75" s="13" t="str">
        <f ca="1">IF(
  AND($A75&lt;&gt;"",$I75="○"),
  (
    "mkdir """&amp;T75&amp;""" &amp; "
  )&amp;(
    """"&amp;shortcut設定!$F$7&amp;""""&amp;
    " """&amp;T75&amp;"\"&amp;$A75&amp;"（"&amp;$B75&amp;"）.lnk"""&amp;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75" s="9" t="str">
        <f ca="1">IFERROR(
  VLOOKUP(
    $H75,
    shortcut設定!$F:$J,
    MATCH(
      "ProgramsIndex",
      shortcut設定!$F$12:$J$12,
      0
    ),
    FALSE
  ),
  ""
)</f>
        <v>162</v>
      </c>
      <c r="T75" s="13" t="str">
        <f ca="1">IF(
  AND($A75&lt;&gt;"",$I75="○"),
  shortcut設定!$F$4&amp;"\"&amp;S75&amp;"_"&amp;H75,
  ""
)</f>
        <v>%USERPROFILE%\AppData\Roaming\Microsoft\Windows\Start Menu\Programs\162_Network_Local</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IF(
  AND($A75&lt;&gt;"",$L75&lt;&gt;"-",$L75&lt;&gt;""),
  (
    """"&amp;shortcut設定!$F$7&amp;""""&amp;
    " """&amp;$AB75&amp;""""&amp;
    " """&amp;$C75&amp;""""&amp;
    IF($D75="-"," """""," """&amp;$D75&amp;"""")&amp;
    IF($E75="-"," """""," """&amp;$E75&amp;"""")
  ),
  ""
)</f>
        <v/>
      </c>
      <c r="Z75" s="9" t="str">
        <f ca="1">IFERROR(
  VLOOKUP(
    $H75,
    shortcut設定!$F:$J,
    MATCH(
      "ProgramsIndex",
      shortcut設定!$F$12:$J$12,
      0
    ),
    FALSE
  ),
  ""
)</f>
        <v>162</v>
      </c>
      <c r="AA75" s="20" t="str">
        <f t="shared" ref="AA75:AA147" si="7">IF(AND($M75&lt;&gt;"",$M75&lt;&gt;"-")," (&amp;"&amp;$M75&amp;")","")</f>
        <v/>
      </c>
      <c r="AB75" s="13" t="str">
        <f>IF(
  AND($A75&lt;&gt;"",$L75="○"),
  shortcut設定!$F$5&amp;"\"&amp;Z75&amp;"_"&amp;A75&amp;"（"&amp;B75&amp;"）"&amp;AA75&amp;".lnk",
  ""
)</f>
        <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183</v>
      </c>
    </row>
    <row r="76" spans="1:32">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980</v>
      </c>
      <c r="P76" s="9" t="str">
        <f t="shared" si="6"/>
        <v/>
      </c>
      <c r="Q76" s="9" t="str">
        <f t="shared" si="5"/>
        <v/>
      </c>
      <c r="R76" s="13" t="str">
        <f ca="1">IF(
  AND($A76&lt;&gt;"",$I76="○"),
  (
    "mkdir """&amp;T76&amp;""" &amp; "
  )&amp;(
    """"&amp;shortcut設定!$F$7&amp;""""&amp;
    " """&amp;T76&amp;"\"&amp;$A76&amp;"（"&amp;$B76&amp;"）.lnk"""&amp;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76" s="9" t="str">
        <f ca="1">IFERROR(
  VLOOKUP(
    $H76,
    shortcut設定!$F:$J,
    MATCH(
      "ProgramsIndex",
      shortcut設定!$F$12:$J$12,
      0
    ),
    FALSE
  ),
  ""
)</f>
        <v>111</v>
      </c>
      <c r="T76" s="13" t="str">
        <f ca="1">IF(
  AND($A76&lt;&gt;"",$I76="○"),
  shortcut設定!$F$4&amp;"\"&amp;S76&amp;"_"&amp;H76,
  ""
)</f>
        <v>%USERPROFILE%\AppData\Roaming\Microsoft\Windows\Start Menu\Programs\111_Common_Analyze</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111</v>
      </c>
      <c r="AA76" s="20" t="str">
        <f t="shared" si="7"/>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183</v>
      </c>
    </row>
    <row r="77" spans="1:32">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980</v>
      </c>
      <c r="P77" s="9" t="str">
        <f t="shared" si="6"/>
        <v/>
      </c>
      <c r="Q77" s="9" t="str">
        <f t="shared" si="5"/>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7"/>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183</v>
      </c>
    </row>
    <row r="78" spans="1:32">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980</v>
      </c>
      <c r="P78" s="9" t="str">
        <f t="shared" si="6"/>
        <v/>
      </c>
      <c r="Q78" s="9" t="str">
        <f t="shared" si="5"/>
        <v/>
      </c>
      <c r="R78" s="13" t="str">
        <f ca="1">IF(
  AND($A78&lt;&gt;"",$I78="○"),
  (
    "mkdir """&amp;T78&amp;""" &amp; "
  )&amp;(
    """"&amp;shortcut設定!$F$7&amp;""""&amp;
    " """&amp;T78&amp;"\"&amp;$A78&amp;"（"&amp;$B78&amp;"）.lnk"""&amp;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8" s="9" t="str">
        <f ca="1">IFERROR(
  VLOOKUP(
    $H78,
    shortcut設定!$F:$J,
    MATCH(
      "ProgramsIndex",
      shortcut設定!$F$12:$J$12,
      0
    ),
    FALSE
  ),
  ""
)</f>
        <v>162</v>
      </c>
      <c r="T78" s="13" t="str">
        <f ca="1">IF(
  AND($A78&lt;&gt;"",$I78="○"),
  shortcut設定!$F$4&amp;"\"&amp;S78&amp;"_"&amp;H78,
  ""
)</f>
        <v>%USERPROFILE%\AppData\Roaming\Microsoft\Windows\Start Menu\Programs\162_Network_Local</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162</v>
      </c>
      <c r="AA78" s="20" t="str">
        <f t="shared" si="7"/>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183</v>
      </c>
    </row>
    <row r="79" spans="1:32">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980</v>
      </c>
      <c r="P79" s="9" t="str">
        <f t="shared" si="6"/>
        <v/>
      </c>
      <c r="Q79" s="9" t="str">
        <f t="shared" si="5"/>
        <v/>
      </c>
      <c r="R79" s="13" t="str">
        <f ca="1">IF(
  AND($A79&lt;&gt;"",$I79="○"),
  (
    "mkdir """&amp;T79&amp;""" &amp; "
  )&amp;(
    """"&amp;shortcut設定!$F$7&amp;""""&amp;
    " """&amp;T79&amp;"\"&amp;$A79&amp;"（"&amp;$B79&amp;"）.lnk"""&amp;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S79" s="9" t="str">
        <f ca="1">IFERROR(
  VLOOKUP(
    $H79,
    shortcut設定!$F:$J,
    MATCH(
      "ProgramsIndex",
      shortcut設定!$F$12:$J$12,
      0
    ),
    FALSE
  ),
  ""
)</f>
        <v>122</v>
      </c>
      <c r="T79" s="13" t="str">
        <f ca="1">IF(
  AND($A79&lt;&gt;"",$I79="○"),
  shortcut設定!$F$4&amp;"\"&amp;S79&amp;"_"&amp;H79,
  ""
)</f>
        <v>%USERPROFILE%\AppData\Roaming\Microsoft\Windows\Start Menu\Programs\122_Doc_View</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122</v>
      </c>
      <c r="AA79" s="20" t="str">
        <f t="shared" si="7"/>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183</v>
      </c>
    </row>
    <row r="80" spans="1:32">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980</v>
      </c>
      <c r="P80" s="9" t="str">
        <f t="shared" si="6"/>
        <v/>
      </c>
      <c r="Q80" s="9" t="str">
        <f t="shared" si="5"/>
        <v/>
      </c>
      <c r="R80" s="13" t="str">
        <f ca="1">IF(
  AND($A80&lt;&gt;"",$I80="○"),
  (
    "mkdir """&amp;T80&amp;""" &amp; "
  )&amp;(
    """"&amp;shortcut設定!$F$7&amp;""""&amp;
    " """&amp;T80&amp;"\"&amp;$A80&amp;"（"&amp;$B80&amp;"）.lnk"""&amp;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80" s="9" t="str">
        <f ca="1">IFERROR(
  VLOOKUP(
    $H80,
    shortcut設定!$F:$J,
    MATCH(
      "ProgramsIndex",
      shortcut設定!$F$12:$J$12,
      0
    ),
    FALSE
  ),
  ""
)</f>
        <v>122</v>
      </c>
      <c r="T80" s="13" t="str">
        <f ca="1">IF(
  AND($A80&lt;&gt;"",$I80="○"),
  shortcut設定!$F$4&amp;"\"&amp;S80&amp;"_"&amp;H80,
  ""
)</f>
        <v>%USERPROFILE%\AppData\Roaming\Microsoft\Windows\Start Menu\Programs\122_Doc_View</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122</v>
      </c>
      <c r="AA80" s="20" t="str">
        <f t="shared" si="7"/>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183</v>
      </c>
    </row>
    <row r="81" spans="1:32">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980</v>
      </c>
      <c r="P81" s="9" t="str">
        <f t="shared" si="6"/>
        <v/>
      </c>
      <c r="Q81" s="9" t="str">
        <f t="shared" si="5"/>
        <v/>
      </c>
      <c r="R81" s="13" t="str">
        <f ca="1">IF(
  AND($A81&lt;&gt;"",$I81="○"),
  (
    "mkdir """&amp;T81&amp;""" &amp; "
  )&amp;(
    """"&amp;shortcut設定!$F$7&amp;""""&amp;
    " """&amp;T81&amp;"\"&amp;$A81&amp;"（"&amp;$B81&amp;"）.lnk"""&amp;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81" s="9" t="str">
        <f ca="1">IFERROR(
  VLOOKUP(
    $H81,
    shortcut設定!$F:$J,
    MATCH(
      "ProgramsIndex",
      shortcut設定!$F$12:$J$12,
      0
    ),
    FALSE
  ),
  ""
)</f>
        <v>122</v>
      </c>
      <c r="T81" s="13" t="str">
        <f ca="1">IF(
  AND($A81&lt;&gt;"",$I81="○"),
  shortcut設定!$F$4&amp;"\"&amp;S81&amp;"_"&amp;H81,
  ""
)</f>
        <v>%USERPROFILE%\AppData\Roaming\Microsoft\Windows\Start Menu\Programs\122_Doc_View</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122</v>
      </c>
      <c r="AA81" s="20" t="str">
        <f t="shared" si="7"/>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183</v>
      </c>
    </row>
    <row r="82" spans="1:32">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980</v>
      </c>
      <c r="P82" s="9" t="str">
        <f t="shared" si="6"/>
        <v/>
      </c>
      <c r="Q82" s="9" t="str">
        <f t="shared" si="5"/>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 ca="1">IF(
  AND($A82&lt;&gt;"",$L82&lt;&gt;"-",$L82&lt;&gt;""),
  (
    """"&amp;shortcut設定!$F$7&amp;""""&amp;
    " """&amp;$AB82&amp;""""&amp;
    " """&amp;$C82&amp;""""&amp;
    IF($D82="-"," """""," """&amp;$D82&amp;"""")&amp;
    IF($E82="-"," """""," """&amp;$E82&amp;"""")
  ),
  ""
)</f>
        <v>"C:\codes\vbs\command\CreateShortcutFile.vbs" "%USERPROFILE%\AppData\Roaming\Microsoft\Windows\SendTo\123_pic2pdf（画像toPDF）.lnk" "C:\prg_exe\pic2pdf\pic2pdf.exe" "" ""</v>
      </c>
      <c r="Z82" s="9" t="str">
        <f ca="1">IFERROR(
  VLOOKUP(
    $H82,
    shortcut設定!$F:$J,
    MATCH(
      "ProgramsIndex",
      shortcut設定!$F$12:$J$12,
      0
    ),
    FALSE
  ),
  ""
)</f>
        <v>123</v>
      </c>
      <c r="AA82" s="20" t="str">
        <f t="shared" si="7"/>
        <v/>
      </c>
      <c r="AB82" s="13" t="str">
        <f ca="1">IF(
  AND($A82&lt;&gt;"",$L82="○"),
  shortcut設定!$F$5&amp;"\"&amp;Z82&amp;"_"&amp;A82&amp;"（"&amp;B82&amp;"）"&amp;AA82&amp;".lnk",
  ""
)</f>
        <v>%USERPROFILE%\AppData\Roaming\Microsoft\Windows\SendTo\123_pic2pdf（画像toPDF）.lnk</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183</v>
      </c>
    </row>
    <row r="83" spans="1:32">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980</v>
      </c>
      <c r="P83" s="9" t="str">
        <f t="shared" si="6"/>
        <v/>
      </c>
      <c r="Q83" s="9" t="str">
        <f t="shared" si="5"/>
        <v/>
      </c>
      <c r="R83" s="13" t="str">
        <f ca="1">IF(
  AND($A83&lt;&gt;"",$I83="○"),
  (
    "mkdir """&amp;T83&amp;""" &amp; "
  )&amp;(
    """"&amp;shortcut設定!$F$7&amp;""""&amp;
    " """&amp;T83&amp;"\"&amp;$A83&amp;"（"&amp;$B83&amp;"）.lnk"""&amp;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83" s="9" t="str">
        <f ca="1">IFERROR(
  VLOOKUP(
    $H83,
    shortcut設定!$F:$J,
    MATCH(
      "ProgramsIndex",
      shortcut設定!$F$12:$J$12,
      0
    ),
    FALSE
  ),
  ""
)</f>
        <v>113</v>
      </c>
      <c r="T83" s="13" t="str">
        <f ca="1">IF(
  AND($A83&lt;&gt;"",$I83="○"),
  shortcut設定!$F$4&amp;"\"&amp;S83&amp;"_"&amp;H83,
  ""
)</f>
        <v>%USERPROFILE%\AppData\Roaming\Microsoft\Windows\Start Menu\Programs\113_Common_Edit</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113</v>
      </c>
      <c r="AA83" s="20" t="str">
        <f t="shared" si="7"/>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183</v>
      </c>
    </row>
    <row r="84" spans="1:32">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980</v>
      </c>
      <c r="P84" s="9" t="str">
        <f t="shared" si="6"/>
        <v/>
      </c>
      <c r="Q84" s="9" t="str">
        <f t="shared" si="5"/>
        <v/>
      </c>
      <c r="R84" s="13" t="str">
        <f ca="1">IF(
  AND($A84&lt;&gt;"",$I84="○"),
  (
    "mkdir """&amp;T84&amp;""" &amp; "
  )&amp;(
    """"&amp;shortcut設定!$F$7&amp;""""&amp;
    " """&amp;T84&amp;"\"&amp;$A84&amp;"（"&amp;$B84&amp;"）.lnk"""&amp;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S84" s="9" t="str">
        <f ca="1">IFERROR(
  VLOOKUP(
    $H84,
    shortcut設定!$F:$J,
    MATCH(
      "ProgramsIndex",
      shortcut設定!$F$12:$J$12,
      0
    ),
    FALSE
  ),
  ""
)</f>
        <v>172</v>
      </c>
      <c r="T84" s="13" t="str">
        <f ca="1">IF(
  AND($A84&lt;&gt;"",$I84="○"),
  shortcut設定!$F$4&amp;"\"&amp;S84&amp;"_"&amp;H84,
  ""
)</f>
        <v>%USERPROFILE%\AppData\Roaming\Microsoft\Windows\Start Menu\Programs\172_Utility_Other</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IF(
  AND($A84&lt;&gt;"",$L84&lt;&gt;"-",$L84&lt;&gt;""),
  (
    """"&amp;shortcut設定!$F$7&amp;""""&amp;
    " """&amp;$AB84&amp;""""&amp;
    " """&amp;$C84&amp;""""&amp;
    IF($D84="-"," """""," """&amp;$D84&amp;"""")&amp;
    IF($E84="-"," """""," """&amp;$E84&amp;"""")
  ),
  ""
)</f>
        <v/>
      </c>
      <c r="Z84" s="9" t="str">
        <f ca="1">IFERROR(
  VLOOKUP(
    $H84,
    shortcut設定!$F:$J,
    MATCH(
      "ProgramsIndex",
      shortcut設定!$F$12:$J$12,
      0
    ),
    FALSE
  ),
  ""
)</f>
        <v>172</v>
      </c>
      <c r="AA84" s="20" t="str">
        <f t="shared" si="7"/>
        <v/>
      </c>
      <c r="AB84" s="13" t="str">
        <f>IF(
  AND($A84&lt;&gt;"",$L84="○"),
  shortcut設定!$F$5&amp;"\"&amp;Z84&amp;"_"&amp;A84&amp;"（"&amp;B84&amp;"）"&amp;AA84&amp;".lnk",
  ""
)</f>
        <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183</v>
      </c>
    </row>
    <row r="85" spans="1:32">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980</v>
      </c>
      <c r="P85" s="9" t="str">
        <f t="shared" si="6"/>
        <v/>
      </c>
      <c r="Q85" s="9" t="str">
        <f t="shared" si="5"/>
        <v/>
      </c>
      <c r="R85" s="13" t="str">
        <f ca="1">IF(
  AND($A85&lt;&gt;"",$I85="○"),
  (
    "mkdir """&amp;T85&amp;""" &amp; "
  )&amp;(
    """"&amp;shortcut設定!$F$7&amp;""""&amp;
    " """&amp;T85&amp;"\"&amp;$A85&amp;"（"&amp;$B85&amp;"）.lnk"""&amp;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S85" s="9" t="str">
        <f ca="1">IFERROR(
  VLOOKUP(
    $H85,
    shortcut設定!$F:$J,
    MATCH(
      "ProgramsIndex",
      shortcut設定!$F$12:$J$12,
      0
    ),
    FALSE
  ),
  ""
)</f>
        <v>172</v>
      </c>
      <c r="T85" s="13" t="str">
        <f ca="1">IF(
  AND($A85&lt;&gt;"",$I85="○"),
  shortcut設定!$F$4&amp;"\"&amp;S85&amp;"_"&amp;H85,
  ""
)</f>
        <v>%USERPROFILE%\AppData\Roaming\Microsoft\Windows\Start Menu\Programs\172_Utility_Other</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172</v>
      </c>
      <c r="AA85" s="20" t="str">
        <f t="shared" si="7"/>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183</v>
      </c>
    </row>
    <row r="86" spans="1:32">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980</v>
      </c>
      <c r="P86" s="9" t="str">
        <f t="shared" si="6"/>
        <v/>
      </c>
      <c r="Q86" s="9" t="str">
        <f t="shared" si="5"/>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7"/>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183</v>
      </c>
    </row>
    <row r="87" spans="1:32">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980</v>
      </c>
      <c r="P87" s="9" t="str">
        <f t="shared" si="6"/>
        <v/>
      </c>
      <c r="Q87" s="9" t="str">
        <f t="shared" si="5"/>
        <v/>
      </c>
      <c r="R87" s="13" t="str">
        <f ca="1">IF(
  AND($A87&lt;&gt;"",$I87="○"),
  (
    "mkdir """&amp;T87&amp;""" &amp; "
  )&amp;(
    """"&amp;shortcut設定!$F$7&amp;""""&amp;
    " """&amp;T87&amp;"\"&amp;$A87&amp;"（"&amp;$B87&amp;"）.lnk"""&amp;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7" s="9" t="str">
        <f ca="1">IFERROR(
  VLOOKUP(
    $H87,
    shortcut設定!$F:$J,
    MATCH(
      "ProgramsIndex",
      shortcut設定!$F$12:$J$12,
      0
    ),
    FALSE
  ),
  ""
)</f>
        <v>171</v>
      </c>
      <c r="T87" s="13" t="str">
        <f ca="1">IF(
  AND($A87&lt;&gt;"",$I87="○"),
  shortcut設定!$F$4&amp;"\"&amp;S87&amp;"_"&amp;H87,
  ""
)</f>
        <v>%USERPROFILE%\AppData\Roaming\Microsoft\Windows\Start Menu\Programs\171_Utility_System</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171</v>
      </c>
      <c r="AA87" s="20" t="str">
        <f t="shared" si="7"/>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183</v>
      </c>
    </row>
    <row r="88" spans="1:32">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980</v>
      </c>
      <c r="P88" s="9" t="str">
        <f t="shared" si="6"/>
        <v/>
      </c>
      <c r="Q88" s="9" t="str">
        <f t="shared" si="5"/>
        <v/>
      </c>
      <c r="R88" s="13" t="str">
        <f ca="1">IF(
  AND($A88&lt;&gt;"",$I88="○"),
  (
    "mkdir """&amp;T88&amp;""" &amp; "
  )&amp;(
    """"&amp;shortcut設定!$F$7&amp;""""&amp;
    " """&amp;T88&amp;"\"&amp;$A88&amp;"（"&amp;$B88&amp;"）.lnk"""&amp;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S88" s="9" t="str">
        <f ca="1">IFERROR(
  VLOOKUP(
    $H88,
    shortcut設定!$F:$J,
    MATCH(
      "ProgramsIndex",
      shortcut設定!$F$12:$J$12,
      0
    ),
    FALSE
  ),
  ""
)</f>
        <v>162</v>
      </c>
      <c r="T88" s="13" t="str">
        <f ca="1">IF(
  AND($A88&lt;&gt;"",$I88="○"),
  shortcut設定!$F$4&amp;"\"&amp;S88&amp;"_"&amp;H88,
  ""
)</f>
        <v>%USERPROFILE%\AppData\Roaming\Microsoft\Windows\Start Menu\Programs\162_Network_Local</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162</v>
      </c>
      <c r="AA88" s="20" t="str">
        <f t="shared" si="7"/>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183</v>
      </c>
    </row>
    <row r="89" spans="1:32">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980</v>
      </c>
      <c r="P89" s="9" t="str">
        <f t="shared" si="6"/>
        <v/>
      </c>
      <c r="Q89" s="9" t="str">
        <f t="shared" si="5"/>
        <v/>
      </c>
      <c r="R89" s="13" t="str">
        <f ca="1">IF(
  AND($A89&lt;&gt;"",$I89="○"),
  (
    "mkdir """&amp;T89&amp;""" &amp; "
  )&amp;(
    """"&amp;shortcut設定!$F$7&amp;""""&amp;
    " """&amp;T89&amp;"\"&amp;$A89&amp;"（"&amp;$B89&amp;"）.lnk"""&amp;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9" s="9" t="str">
        <f ca="1">IFERROR(
  VLOOKUP(
    $H89,
    shortcut設定!$F:$J,
    MATCH(
      "ProgramsIndex",
      shortcut設定!$F$12:$J$12,
      0
    ),
    FALSE
  ),
  ""
)</f>
        <v>123</v>
      </c>
      <c r="T89" s="13" t="str">
        <f ca="1">IF(
  AND($A89&lt;&gt;"",$I89="○"),
  shortcut設定!$F$4&amp;"\"&amp;S89&amp;"_"&amp;H89,
  ""
)</f>
        <v>%USERPROFILE%\AppData\Roaming\Microsoft\Windows\Start Menu\Programs\123_Doc_Edit</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123</v>
      </c>
      <c r="AA89" s="20" t="str">
        <f t="shared" si="7"/>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183</v>
      </c>
    </row>
    <row r="90" spans="1:32">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980</v>
      </c>
      <c r="P90" s="9" t="str">
        <f t="shared" si="6"/>
        <v/>
      </c>
      <c r="Q90" s="9" t="str">
        <f t="shared" si="5"/>
        <v/>
      </c>
      <c r="R90" s="13" t="str">
        <f ca="1">IF(
  AND($A90&lt;&gt;"",$I90="○"),
  (
    "mkdir """&amp;T90&amp;""" &amp; "
  )&amp;(
    """"&amp;shortcut設定!$F$7&amp;""""&amp;
    " """&amp;T90&amp;"\"&amp;$A90&amp;"（"&amp;$B90&amp;"）.lnk"""&amp;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90" s="9" t="str">
        <f ca="1">IFERROR(
  VLOOKUP(
    $H90,
    shortcut設定!$F:$J,
    MATCH(
      "ProgramsIndex",
      shortcut設定!$F$12:$J$12,
      0
    ),
    FALSE
  ),
  ""
)</f>
        <v>111</v>
      </c>
      <c r="T90" s="13" t="str">
        <f ca="1">IF(
  AND($A90&lt;&gt;"",$I90="○"),
  shortcut設定!$F$4&amp;"\"&amp;S90&amp;"_"&amp;H90,
  ""
)</f>
        <v>%USERPROFILE%\AppData\Roaming\Microsoft\Windows\Start Menu\Programs\111_Common_Analyze</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111</v>
      </c>
      <c r="AA90" s="20" t="str">
        <f t="shared" si="7"/>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183</v>
      </c>
    </row>
    <row r="91" spans="1:32">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980</v>
      </c>
      <c r="P91" s="9" t="str">
        <f t="shared" si="6"/>
        <v/>
      </c>
      <c r="Q91" s="9" t="str">
        <f t="shared" si="5"/>
        <v/>
      </c>
      <c r="R91" s="13" t="str">
        <f ca="1">IF(
  AND($A91&lt;&gt;"",$I91="○"),
  (
    "mkdir """&amp;T91&amp;""" &amp; "
  )&amp;(
    """"&amp;shortcut設定!$F$7&amp;""""&amp;
    " """&amp;T91&amp;"\"&amp;$A91&amp;"（"&amp;$B91&amp;"）.lnk"""&amp;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S91" s="9" t="str">
        <f ca="1">IFERROR(
  VLOOKUP(
    $H91,
    shortcut設定!$F:$J,
    MATCH(
      "ProgramsIndex",
      shortcut設定!$F$12:$J$12,
      0
    ),
    FALSE
  ),
  ""
)</f>
        <v>153</v>
      </c>
      <c r="T91" s="13" t="str">
        <f ca="1">IF(
  AND($A91&lt;&gt;"",$I91="○"),
  shortcut設定!$F$4&amp;"\"&amp;S91&amp;"_"&amp;H91,
  ""
)</f>
        <v>%USERPROFILE%\AppData\Roaming\Microsoft\Windows\Start Menu\Programs\153_Picture_Edit</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 ca="1">IF(
  AND($A91&lt;&gt;"",$L91&lt;&gt;"-",$L91&lt;&gt;""),
  (
    """"&amp;shortcut設定!$F$7&amp;""""&amp;
    " """&amp;$AB91&amp;""""&amp;
    " """&amp;$C91&amp;""""&amp;
    IF($D91="-"," """""," """&amp;$D91&amp;"""")&amp;
    IF($E91="-"," """""," """&amp;$E91&amp;"""")
  ),
  ""
)</f>
        <v>"C:\codes\vbs\command\CreateShortcutFile.vbs" "%USERPROFILE%\AppData\Roaming\Microsoft\Windows\SendTo\153_縮小専用（画像縮小）.lnk" "C:\prg_exe\Shukusen\ShukuSen.exe" "" ""</v>
      </c>
      <c r="Z91" s="9" t="str">
        <f ca="1">IFERROR(
  VLOOKUP(
    $H91,
    shortcut設定!$F:$J,
    MATCH(
      "ProgramsIndex",
      shortcut設定!$F$12:$J$12,
      0
    ),
    FALSE
  ),
  ""
)</f>
        <v>153</v>
      </c>
      <c r="AA91" s="20" t="str">
        <f t="shared" si="7"/>
        <v/>
      </c>
      <c r="AB91" s="13" t="str">
        <f ca="1">IF(
  AND($A91&lt;&gt;"",$L91="○"),
  shortcut設定!$F$5&amp;"\"&amp;Z91&amp;"_"&amp;A91&amp;"（"&amp;B91&amp;"）"&amp;AA91&amp;".lnk",
  ""
)</f>
        <v>%USERPROFILE%\AppData\Roaming\Microsoft\Windows\SendTo\153_縮小専用（画像縮小）.lnk</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183</v>
      </c>
    </row>
    <row r="92" spans="1:32">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980</v>
      </c>
      <c r="P92" s="9" t="str">
        <f t="shared" si="6"/>
        <v/>
      </c>
      <c r="Q92" s="9" t="str">
        <f t="shared" si="5"/>
        <v/>
      </c>
      <c r="R92" s="13" t="str">
        <f ca="1">IF(
  AND($A92&lt;&gt;"",$I92="○"),
  (
    "mkdir """&amp;T92&amp;""" &amp; "
  )&amp;(
    """"&amp;shortcut設定!$F$7&amp;""""&amp;
    " """&amp;T92&amp;"\"&amp;$A92&amp;"（"&amp;$B92&amp;"）.lnk"""&amp;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92" s="9" t="str">
        <f ca="1">IFERROR(
  VLOOKUP(
    $H92,
    shortcut設定!$F:$J,
    MATCH(
      "ProgramsIndex",
      shortcut設定!$F$12:$J$12,
      0
    ),
    FALSE
  ),
  ""
)</f>
        <v>161</v>
      </c>
      <c r="T92" s="13" t="str">
        <f ca="1">IF(
  AND($A92&lt;&gt;"",$I92="○"),
  shortcut設定!$F$4&amp;"\"&amp;S92&amp;"_"&amp;H92,
  ""
)</f>
        <v>%USERPROFILE%\AppData\Roaming\Microsoft\Windows\Start Menu\Programs\161_Network_Global</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161</v>
      </c>
      <c r="AA92" s="20" t="str">
        <f t="shared" si="7"/>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183</v>
      </c>
    </row>
    <row r="93" spans="1:32">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980</v>
      </c>
      <c r="P93" s="9" t="str">
        <f t="shared" si="6"/>
        <v/>
      </c>
      <c r="Q93" s="9" t="str">
        <f t="shared" si="5"/>
        <v/>
      </c>
      <c r="R93" s="13" t="str">
        <f ca="1">IF(
  AND($A93&lt;&gt;"",$I93="○"),
  (
    "mkdir """&amp;T93&amp;""" &amp; "
  )&amp;(
    """"&amp;shortcut設定!$F$7&amp;""""&amp;
    " """&amp;T93&amp;"\"&amp;$A93&amp;"（"&amp;$B93&amp;"）.lnk"""&amp;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93" s="9" t="str">
        <f ca="1">IFERROR(
  VLOOKUP(
    $H93,
    shortcut設定!$F:$J,
    MATCH(
      "ProgramsIndex",
      shortcut設定!$F$12:$J$12,
      0
    ),
    FALSE
  ),
  ""
)</f>
        <v>113</v>
      </c>
      <c r="T93" s="13" t="str">
        <f ca="1">IF(
  AND($A93&lt;&gt;"",$I93="○"),
  shortcut設定!$F$4&amp;"\"&amp;S93&amp;"_"&amp;H93,
  ""
)</f>
        <v>%USERPROFILE%\AppData\Roaming\Microsoft\Windows\Start Menu\Programs\113_Common_Edit</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113</v>
      </c>
      <c r="AA93" s="20" t="str">
        <f t="shared" si="7"/>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183</v>
      </c>
    </row>
    <row r="94" spans="1:32">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980</v>
      </c>
      <c r="P94" s="9" t="str">
        <f t="shared" si="6"/>
        <v/>
      </c>
      <c r="Q94" s="9" t="str">
        <f t="shared" si="5"/>
        <v/>
      </c>
      <c r="R94" s="13" t="str">
        <f ca="1">IF(
  AND($A94&lt;&gt;"",$I94="○"),
  (
    "mkdir """&amp;T94&amp;""" &amp; "
  )&amp;(
    """"&amp;shortcut設定!$F$7&amp;""""&amp;
    " """&amp;T94&amp;"\"&amp;$A94&amp;"（"&amp;$B94&amp;"）.lnk"""&amp;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S94" s="9" t="str">
        <f ca="1">IFERROR(
  VLOOKUP(
    $H94,
    shortcut設定!$F:$J,
    MATCH(
      "ProgramsIndex",
      shortcut設定!$F$12:$J$12,
      0
    ),
    FALSE
  ),
  ""
)</f>
        <v>123</v>
      </c>
      <c r="T94" s="13" t="str">
        <f ca="1">IF(
  AND($A94&lt;&gt;"",$I94="○"),
  shortcut設定!$F$4&amp;"\"&amp;S94&amp;"_"&amp;H94,
  ""
)</f>
        <v>%USERPROFILE%\AppData\Roaming\Microsoft\Windows\Start Menu\Programs\123_Doc_Edit</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123</v>
      </c>
      <c r="AA94" s="20" t="str">
        <f t="shared" si="7"/>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183</v>
      </c>
    </row>
    <row r="95" spans="1:32">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980</v>
      </c>
      <c r="P95" s="9" t="str">
        <f t="shared" si="6"/>
        <v/>
      </c>
      <c r="Q95" s="9" t="str">
        <f t="shared" si="5"/>
        <v/>
      </c>
      <c r="R95" s="13" t="str">
        <f ca="1">IF(
  AND($A95&lt;&gt;"",$I95="○"),
  (
    "mkdir """&amp;T95&amp;""" &amp; "
  )&amp;(
    """"&amp;shortcut設定!$F$7&amp;""""&amp;
    " """&amp;T95&amp;"\"&amp;$A95&amp;"（"&amp;$B95&amp;"）.lnk"""&amp;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95" s="9" t="str">
        <f ca="1">IFERROR(
  VLOOKUP(
    $H95,
    shortcut設定!$F:$J,
    MATCH(
      "ProgramsIndex",
      shortcut設定!$F$12:$J$12,
      0
    ),
    FALSE
  ),
  ""
)</f>
        <v>134</v>
      </c>
      <c r="T95" s="13" t="str">
        <f ca="1">IF(
  AND($A95&lt;&gt;"",$I95="○"),
  shortcut設定!$F$4&amp;"\"&amp;S95&amp;"_"&amp;H95,
  ""
)</f>
        <v>%USERPROFILE%\AppData\Roaming\Microsoft\Windows\Start Menu\Programs\134_Music_Edit</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134</v>
      </c>
      <c r="AA95" s="20" t="str">
        <f t="shared" si="7"/>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183</v>
      </c>
    </row>
    <row r="96" spans="1:32">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980</v>
      </c>
      <c r="P96" s="9" t="str">
        <f t="shared" si="6"/>
        <v/>
      </c>
      <c r="Q96" s="9" t="str">
        <f t="shared" si="5"/>
        <v/>
      </c>
      <c r="R96" s="13" t="str">
        <f ca="1">IF(
  AND($A96&lt;&gt;"",$I96="○"),
  (
    "mkdir """&amp;T96&amp;""" &amp; "
  )&amp;(
    """"&amp;shortcut設定!$F$7&amp;""""&amp;
    " """&amp;T96&amp;"\"&amp;$A96&amp;"（"&amp;$B96&amp;"）.lnk"""&amp;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S96" s="9" t="str">
        <f ca="1">IFERROR(
  VLOOKUP(
    $H96,
    shortcut設定!$F:$J,
    MATCH(
      "ProgramsIndex",
      shortcut設定!$F$12:$J$12,
      0
    ),
    FALSE
  ),
  ""
)</f>
        <v>122</v>
      </c>
      <c r="T96" s="13" t="str">
        <f ca="1">IF(
  AND($A96&lt;&gt;"",$I96="○"),
  shortcut設定!$F$4&amp;"\"&amp;S96&amp;"_"&amp;H96,
  ""
)</f>
        <v>%USERPROFILE%\AppData\Roaming\Microsoft\Windows\Start Menu\Programs\122_Doc_View</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122</v>
      </c>
      <c r="AA96" s="20" t="str">
        <f t="shared" si="7"/>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183</v>
      </c>
    </row>
    <row r="97" spans="1:32">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980</v>
      </c>
      <c r="P97" s="9" t="str">
        <f t="shared" si="6"/>
        <v/>
      </c>
      <c r="Q97" s="9" t="str">
        <f t="shared" si="5"/>
        <v/>
      </c>
      <c r="R97" s="13" t="str">
        <f ca="1">IF(
  AND($A97&lt;&gt;"",$I97="○"),
  (
    "mkdir """&amp;T97&amp;""" &amp; "
  )&amp;(
    """"&amp;shortcut設定!$F$7&amp;""""&amp;
    " """&amp;T97&amp;"\"&amp;$A97&amp;"（"&amp;$B97&amp;"）.lnk"""&amp;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7" s="9" t="str">
        <f ca="1">IFERROR(
  VLOOKUP(
    $H97,
    shortcut設定!$F:$J,
    MATCH(
      "ProgramsIndex",
      shortcut設定!$F$12:$J$12,
      0
    ),
    FALSE
  ),
  ""
)</f>
        <v>162</v>
      </c>
      <c r="T97" s="13" t="str">
        <f ca="1">IF(
  AND($A97&lt;&gt;"",$I97="○"),
  shortcut設定!$F$4&amp;"\"&amp;S97&amp;"_"&amp;H97,
  ""
)</f>
        <v>%USERPROFILE%\AppData\Roaming\Microsoft\Windows\Start Menu\Programs\162_Network_Local</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162</v>
      </c>
      <c r="AA97" s="20" t="str">
        <f t="shared" si="7"/>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183</v>
      </c>
    </row>
    <row r="98" spans="1:32">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980</v>
      </c>
      <c r="P98" s="9" t="str">
        <f t="shared" si="6"/>
        <v/>
      </c>
      <c r="Q98" s="9" t="str">
        <f t="shared" si="5"/>
        <v/>
      </c>
      <c r="R98" s="13" t="str">
        <f ca="1">IF(
  AND($A98&lt;&gt;"",$I98="○"),
  (
    "mkdir """&amp;T98&amp;""" &amp; "
  )&amp;(
    """"&amp;shortcut設定!$F$7&amp;""""&amp;
    " """&amp;T98&amp;"\"&amp;$A98&amp;"（"&amp;$B98&amp;"）.lnk"""&amp;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8" s="9" t="str">
        <f ca="1">IFERROR(
  VLOOKUP(
    $H98,
    shortcut設定!$F:$J,
    MATCH(
      "ProgramsIndex",
      shortcut設定!$F$12:$J$12,
      0
    ),
    FALSE
  ),
  ""
)</f>
        <v>161</v>
      </c>
      <c r="T98" s="13" t="str">
        <f ca="1">IF(
  AND($A98&lt;&gt;"",$I98="○"),
  shortcut設定!$F$4&amp;"\"&amp;S98&amp;"_"&amp;H98,
  ""
)</f>
        <v>%USERPROFILE%\AppData\Roaming\Microsoft\Windows\Start Menu\Programs\161_Network_Global</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161</v>
      </c>
      <c r="AA98" s="20" t="str">
        <f t="shared" si="7"/>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183</v>
      </c>
    </row>
    <row r="99" spans="1:32">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980</v>
      </c>
      <c r="P99" s="9" t="str">
        <f t="shared" si="6"/>
        <v/>
      </c>
      <c r="Q99" s="9" t="str">
        <f t="shared" si="5"/>
        <v/>
      </c>
      <c r="R99" s="13" t="str">
        <f ca="1">IF(
  AND($A99&lt;&gt;"",$I99="○"),
  (
    "mkdir """&amp;T99&amp;""" &amp; "
  )&amp;(
    """"&amp;shortcut設定!$F$7&amp;""""&amp;
    " """&amp;T99&amp;"\"&amp;$A99&amp;"（"&amp;$B99&amp;"）.lnk"""&amp;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S99" s="9" t="str">
        <f ca="1">IFERROR(
  VLOOKUP(
    $H99,
    shortcut設定!$F:$J,
    MATCH(
      "ProgramsIndex",
      shortcut設定!$F$12:$J$12,
      0
    ),
    FALSE
  ),
  ""
)</f>
        <v>121</v>
      </c>
      <c r="T99" s="13" t="str">
        <f ca="1">IF(
  AND($A99&lt;&gt;"",$I99="○"),
  shortcut設定!$F$4&amp;"\"&amp;S99&amp;"_"&amp;H99,
  ""
)</f>
        <v>%USERPROFILE%\AppData\Roaming\Microsoft\Windows\Start Menu\Programs\121_Doc_Analyze</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121</v>
      </c>
      <c r="AA99" s="20" t="str">
        <f t="shared" si="7"/>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183</v>
      </c>
    </row>
    <row r="100" spans="1:32">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66</v>
      </c>
      <c r="O100" s="26" t="s">
        <v>980</v>
      </c>
      <c r="P100" s="9" t="str">
        <f t="shared" si="6"/>
        <v/>
      </c>
      <c r="Q100" s="9" t="str">
        <f t="shared" si="5"/>
        <v/>
      </c>
      <c r="R100" s="13" t="str">
        <f ca="1">IF(
  AND($A100&lt;&gt;"",$I100="○"),
  (
    "mkdir """&amp;T100&amp;""" &amp; "
  )&amp;(
    """"&amp;shortcut設定!$F$7&amp;""""&amp;
    " """&amp;T100&amp;"\"&amp;$A100&amp;"（"&amp;$B100&amp;"）.lnk"""&amp;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100" s="9" t="str">
        <f ca="1">IFERROR(
  VLOOKUP(
    $H100,
    shortcut設定!$F:$J,
    MATCH(
      "ProgramsIndex",
      shortcut設定!$F$12:$J$12,
      0
    ),
    FALSE
  ),
  ""
)</f>
        <v>172</v>
      </c>
      <c r="T100" s="13" t="str">
        <f ca="1">IF(
  AND($A100&lt;&gt;"",$I100="○"),
  shortcut設定!$F$4&amp;"\"&amp;S100&amp;"_"&amp;H100,
  ""
)</f>
        <v>%USERPROFILE%\AppData\Roaming\Microsoft\Windows\Start Menu\Programs\172_Utility_Other</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172</v>
      </c>
      <c r="AA100" s="20" t="str">
        <f t="shared" si="7"/>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183</v>
      </c>
    </row>
    <row r="101" spans="1:32">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980</v>
      </c>
      <c r="P101" s="9" t="str">
        <f t="shared" si="6"/>
        <v/>
      </c>
      <c r="Q101" s="9" t="str">
        <f t="shared" si="5"/>
        <v/>
      </c>
      <c r="R101" s="13" t="str">
        <f ca="1">IF(
  AND($A101&lt;&gt;"",$I101="○"),
  (
    "mkdir """&amp;T101&amp;""" &amp; "
  )&amp;(
    """"&amp;shortcut設定!$F$7&amp;""""&amp;
    " """&amp;T101&amp;"\"&amp;$A101&amp;"（"&amp;$B101&amp;"）.lnk"""&amp;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S101" s="9" t="str">
        <f ca="1">IFERROR(
  VLOOKUP(
    $H101,
    shortcut設定!$F:$J,
    MATCH(
      "ProgramsIndex",
      shortcut設定!$F$12:$J$12,
      0
    ),
    FALSE
  ),
  ""
)</f>
        <v>111</v>
      </c>
      <c r="T101" s="13" t="str">
        <f ca="1">IF(
  AND($A101&lt;&gt;"",$I101="○"),
  shortcut設定!$F$4&amp;"\"&amp;S101&amp;"_"&amp;H101,
  ""
)</f>
        <v>%USERPROFILE%\AppData\Roaming\Microsoft\Windows\Start Menu\Programs\111_Common_Analyze</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111</v>
      </c>
      <c r="AA101" s="20" t="str">
        <f t="shared" si="7"/>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183</v>
      </c>
    </row>
    <row r="102" spans="1:32">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980</v>
      </c>
      <c r="P102" s="9" t="str">
        <f t="shared" si="6"/>
        <v/>
      </c>
      <c r="Q102" s="9" t="str">
        <f t="shared" si="5"/>
        <v/>
      </c>
      <c r="R102" s="13" t="str">
        <f ca="1">IF(
  AND($A102&lt;&gt;"",$I102="○"),
  (
    "mkdir """&amp;T102&amp;""" &amp; "
  )&amp;(
    """"&amp;shortcut設定!$F$7&amp;""""&amp;
    " """&amp;T102&amp;"\"&amp;$A102&amp;"（"&amp;$B102&amp;"）.lnk"""&amp;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S102" s="9" t="str">
        <f ca="1">IFERROR(
  VLOOKUP(
    $H102,
    shortcut設定!$F:$J,
    MATCH(
      "ProgramsIndex",
      shortcut設定!$F$12:$J$12,
      0
    ),
    FALSE
  ),
  ""
)</f>
        <v>172</v>
      </c>
      <c r="T102" s="13" t="str">
        <f ca="1">IF(
  AND($A102&lt;&gt;"",$I102="○"),
  shortcut設定!$F$4&amp;"\"&amp;S102&amp;"_"&amp;H102,
  ""
)</f>
        <v>%USERPROFILE%\AppData\Roaming\Microsoft\Windows\Start Menu\Programs\172_Utility_Other</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172</v>
      </c>
      <c r="AA102" s="20" t="str">
        <f t="shared" si="7"/>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183</v>
      </c>
    </row>
    <row r="103" spans="1:32">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980</v>
      </c>
      <c r="P103" s="9" t="str">
        <f t="shared" si="6"/>
        <v/>
      </c>
      <c r="Q103" s="9" t="str">
        <f t="shared" si="5"/>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7"/>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183</v>
      </c>
    </row>
    <row r="104" spans="1:32">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1234</v>
      </c>
      <c r="N104" s="15" t="s">
        <v>66</v>
      </c>
      <c r="O104" s="26" t="s">
        <v>980</v>
      </c>
      <c r="P104" s="9" t="str">
        <f t="shared" si="6"/>
        <v/>
      </c>
      <c r="Q104" s="9" t="str">
        <f t="shared" si="5"/>
        <v/>
      </c>
      <c r="R104" s="13" t="str">
        <f ca="1">IF(
  AND($A104&lt;&gt;"",$I104="○"),
  (
    "mkdir """&amp;T104&amp;""" &amp; "
  )&amp;(
    """"&amp;shortcut設定!$F$7&amp;""""&amp;
    " """&amp;T104&amp;"\"&amp;$A104&amp;"（"&amp;$B104&amp;"）.lnk"""&amp;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S104" s="9" t="str">
        <f ca="1">IFERROR(
  VLOOKUP(
    $H104,
    shortcut設定!$F:$J,
    MATCH(
      "ProgramsIndex",
      shortcut設定!$F$12:$J$12,
      0
    ),
    FALSE
  ),
  ""
)</f>
        <v>123</v>
      </c>
      <c r="T104" s="13" t="str">
        <f ca="1">IF(
  AND($A104&lt;&gt;"",$I104="○"),
  shortcut設定!$F$4&amp;"\"&amp;S104&amp;"_"&amp;H104,
  ""
)</f>
        <v>%USERPROFILE%\AppData\Roaming\Microsoft\Windows\Start Menu\Programs\123_Doc_Edit</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 ca="1">IF(
  AND($A104&lt;&gt;"",$L104&lt;&gt;"-",$L104&lt;&gt;""),
  (
    """"&amp;shortcut設定!$F$7&amp;""""&amp;
    " """&amp;$AB104&amp;""""&amp;
    " """&amp;$C104&amp;""""&amp;
    IF($D104="-"," """""," """&amp;$D104&amp;"""")&amp;
    IF($E104="-"," """""," """&amp;$E104&amp;"""")
  ),
  ""
)</f>
        <v>"C:\codes\vbs\command\CreateShortcutFile.vbs" "%USERPROFILE%\AppData\Roaming\Microsoft\Windows\SendTo\123_Vim（テキストエディタ） (&amp;V).lnk" "C:\prg_exe\Vim\gvim.exe" "" ""</v>
      </c>
      <c r="Z104" s="9" t="str">
        <f ca="1">IFERROR(
  VLOOKUP(
    $H104,
    shortcut設定!$F:$J,
    MATCH(
      "ProgramsIndex",
      shortcut設定!$F$12:$J$12,
      0
    ),
    FALSE
  ),
  ""
)</f>
        <v>123</v>
      </c>
      <c r="AA104" s="20" t="str">
        <f t="shared" si="7"/>
        <v xml:space="preserve"> (&amp;V)</v>
      </c>
      <c r="AB104" s="13" t="str">
        <f ca="1">IF(
  AND($A104&lt;&gt;"",$L104="○"),
  shortcut設定!$F$5&amp;"\"&amp;Z104&amp;"_"&amp;A104&amp;"（"&amp;B104&amp;"）"&amp;AA104&amp;".lnk",
  ""
)</f>
        <v>%USERPROFILE%\AppData\Roaming\Microsoft\Windows\SendTo\123_Vim（テキストエディタ） (&amp;V).lnk</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183</v>
      </c>
    </row>
    <row r="105" spans="1:32">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1235</v>
      </c>
      <c r="N105" s="15" t="s">
        <v>66</v>
      </c>
      <c r="O105" s="26" t="s">
        <v>980</v>
      </c>
      <c r="P105" s="9" t="str">
        <f t="shared" si="6"/>
        <v/>
      </c>
      <c r="Q105" s="9" t="str">
        <f t="shared" ref="Q105:Q143" si="8">IF(
  OR(
    $H105="-",
    COUNTIF(カテゴリ,$H105)&gt;0
  ),
  "",
  "★NG★"
)</f>
        <v/>
      </c>
      <c r="R105" s="13" t="str">
        <f ca="1">IF(
  AND($A105&lt;&gt;"",$I105="○"),
  (
    "mkdir """&amp;T105&amp;""" &amp; "
  )&amp;(
    """"&amp;shortcut設定!$F$7&amp;""""&amp;
    " """&amp;T105&amp;"\"&amp;$A105&amp;"（"&amp;$B105&amp;"）.lnk"""&amp;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S105" s="9" t="str">
        <f ca="1">IFERROR(
  VLOOKUP(
    $H105,
    shortcut設定!$F:$J,
    MATCH(
      "ProgramsIndex",
      shortcut設定!$F$12:$J$12,
      0
    ),
    FALSE
  ),
  ""
)</f>
        <v>123</v>
      </c>
      <c r="T105" s="13" t="str">
        <f ca="1">IF(
  AND($A105&lt;&gt;"",$I105="○"),
  shortcut設定!$F$4&amp;"\"&amp;S105&amp;"_"&amp;H105,
  ""
)</f>
        <v>%USERPROFILE%\AppData\Roaming\Microsoft\Windows\Start Menu\Programs\123_Doc_Edit</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 ca="1">IF(
  AND($A105&lt;&gt;"",$L105&lt;&gt;"-",$L105&lt;&gt;""),
  (
    """"&amp;shortcut設定!$F$7&amp;""""&amp;
    " """&amp;$AB105&amp;""""&amp;
    " """&amp;$C105&amp;""""&amp;
    IF($D105="-"," """""," """&amp;$D105&amp;"""")&amp;
    IF($E105="-"," """""," """&amp;$E105&amp;"""")
  ),
  ""
)</f>
        <v>"C:\codes\vbs\command\CreateShortcutFile.vbs" "%USERPROFILE%\AppData\Roaming\Microsoft\Windows\SendTo\123_VSCode（テキストエディタ） (&amp;C).lnk" "C:\prg_exe\VSCode\Code.exe" "" ""</v>
      </c>
      <c r="Z105" s="9" t="str">
        <f ca="1">IFERROR(
  VLOOKUP(
    $H105,
    shortcut設定!$F:$J,
    MATCH(
      "ProgramsIndex",
      shortcut設定!$F$12:$J$12,
      0
    ),
    FALSE
  ),
  ""
)</f>
        <v>123</v>
      </c>
      <c r="AA105" s="20" t="str">
        <f t="shared" si="7"/>
        <v xml:space="preserve"> (&amp;C)</v>
      </c>
      <c r="AB105" s="13" t="str">
        <f ca="1">IF(
  AND($A105&lt;&gt;"",$L105="○"),
  shortcut設定!$F$5&amp;"\"&amp;Z105&amp;"_"&amp;A105&amp;"（"&amp;B105&amp;"）"&amp;AA105&amp;".lnk",
  ""
)</f>
        <v>%USERPROFILE%\AppData\Roaming\Microsoft\Windows\SendTo\123_VSCode（テキストエディタ） (&amp;C).lnk</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183</v>
      </c>
    </row>
    <row r="106" spans="1:32">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980</v>
      </c>
      <c r="P106" s="9" t="str">
        <f t="shared" si="6"/>
        <v/>
      </c>
      <c r="Q106" s="9" t="str">
        <f t="shared" si="8"/>
        <v/>
      </c>
      <c r="R106" s="13" t="str">
        <f ca="1">IF(
  AND($A106&lt;&gt;"",$I106="○"),
  (
    "mkdir """&amp;T106&amp;""" &amp; "
  )&amp;(
    """"&amp;shortcut設定!$F$7&amp;""""&amp;
    " """&amp;T106&amp;"\"&amp;$A106&amp;"（"&amp;$B106&amp;"）.lnk"""&amp;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106" s="9" t="str">
        <f ca="1">IFERROR(
  VLOOKUP(
    $H106,
    shortcut設定!$F:$J,
    MATCH(
      "ProgramsIndex",
      shortcut設定!$F$12:$J$12,
      0
    ),
    FALSE
  ),
  ""
)</f>
        <v>113</v>
      </c>
      <c r="T106" s="13" t="str">
        <f ca="1">IF(
  AND($A106&lt;&gt;"",$I106="○"),
  shortcut設定!$F$4&amp;"\"&amp;S106&amp;"_"&amp;H106,
  ""
)</f>
        <v>%USERPROFILE%\AppData\Roaming\Microsoft\Windows\Start Menu\Programs\113_Common_Edit</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113</v>
      </c>
      <c r="AA106" s="20" t="str">
        <f t="shared" si="7"/>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183</v>
      </c>
    </row>
    <row r="107" spans="1:32">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980</v>
      </c>
      <c r="P107" s="9" t="str">
        <f t="shared" ref="P107:P138" si="9">IF(
  AND(
    $A107&lt;&gt;"",
    COUNTIF(C:C,$A107)&gt;1
  ),
  "★NG★",
  ""
)</f>
        <v/>
      </c>
      <c r="Q107" s="9" t="str">
        <f t="shared" si="8"/>
        <v/>
      </c>
      <c r="R107" s="13" t="str">
        <f ca="1">IF(
  AND($A107&lt;&gt;"",$I107="○"),
  (
    "mkdir """&amp;T107&amp;""" &amp; "
  )&amp;(
    """"&amp;shortcut設定!$F$7&amp;""""&amp;
    " """&amp;T107&amp;"\"&amp;$A107&amp;"（"&amp;$B107&amp;"）.lnk"""&amp;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7" s="9" t="str">
        <f ca="1">IFERROR(
  VLOOKUP(
    $H107,
    shortcut設定!$F:$J,
    MATCH(
      "ProgramsIndex",
      shortcut設定!$F$12:$J$12,
      0
    ),
    FALSE
  ),
  ""
)</f>
        <v>171</v>
      </c>
      <c r="T107" s="13" t="str">
        <f ca="1">IF(
  AND($A107&lt;&gt;"",$I107="○"),
  shortcut設定!$F$4&amp;"\"&amp;S107&amp;"_"&amp;H107,
  ""
)</f>
        <v>%USERPROFILE%\AppData\Roaming\Microsoft\Windows\Start Menu\Programs\171_Utility_System</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171</v>
      </c>
      <c r="AA107" s="20" t="str">
        <f t="shared" si="7"/>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183</v>
      </c>
    </row>
    <row r="108" spans="1:32">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980</v>
      </c>
      <c r="P108" s="9" t="str">
        <f t="shared" si="9"/>
        <v/>
      </c>
      <c r="Q108" s="9" t="str">
        <f t="shared" si="8"/>
        <v/>
      </c>
      <c r="R108" s="13" t="str">
        <f ca="1">IF(
  AND($A108&lt;&gt;"",$I108="○"),
  (
    "mkdir """&amp;T108&amp;""" &amp; "
  )&amp;(
    """"&amp;shortcut設定!$F$7&amp;""""&amp;
    " """&amp;T108&amp;"\"&amp;$A108&amp;"（"&amp;$B108&amp;"）.lnk"""&amp;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S108" s="9" t="str">
        <f ca="1">IFERROR(
  VLOOKUP(
    $H108,
    shortcut設定!$F:$J,
    MATCH(
      "ProgramsIndex",
      shortcut設定!$F$12:$J$12,
      0
    ),
    FALSE
  ),
  ""
)</f>
        <v>123</v>
      </c>
      <c r="T108" s="13" t="str">
        <f ca="1">IF(
  AND($A108&lt;&gt;"",$I108="○"),
  shortcut設定!$F$4&amp;"\"&amp;S108&amp;"_"&amp;H108,
  ""
)</f>
        <v>%USERPROFILE%\AppData\Roaming\Microsoft\Windows\Start Menu\Programs\123_Doc_Edit</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123</v>
      </c>
      <c r="AA108" s="20" t="str">
        <f t="shared" si="7"/>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183</v>
      </c>
    </row>
    <row r="109" spans="1:32">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980</v>
      </c>
      <c r="P109" s="9" t="str">
        <f t="shared" si="9"/>
        <v/>
      </c>
      <c r="Q109" s="9" t="str">
        <f t="shared" si="8"/>
        <v/>
      </c>
      <c r="R109" s="13" t="str">
        <f ca="1">IF(
  AND($A109&lt;&gt;"",$I109="○"),
  (
    "mkdir """&amp;T109&amp;""" &amp; "
  )&amp;(
    """"&amp;shortcut設定!$F$7&amp;""""&amp;
    " """&amp;T109&amp;"\"&amp;$A109&amp;"（"&amp;$B109&amp;"）.lnk"""&amp;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S109" s="9" t="str">
        <f ca="1">IFERROR(
  VLOOKUP(
    $H109,
    shortcut設定!$F:$J,
    MATCH(
      "ProgramsIndex",
      shortcut設定!$F$12:$J$12,
      0
    ),
    FALSE
  ),
  ""
)</f>
        <v>122</v>
      </c>
      <c r="T109" s="13" t="str">
        <f ca="1">IF(
  AND($A109&lt;&gt;"",$I109="○"),
  shortcut設定!$F$4&amp;"\"&amp;S109&amp;"_"&amp;H109,
  ""
)</f>
        <v>%USERPROFILE%\AppData\Roaming\Microsoft\Windows\Start Menu\Programs\122_Doc_View</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122</v>
      </c>
      <c r="AA109" s="20" t="str">
        <f t="shared" si="7"/>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183</v>
      </c>
    </row>
    <row r="110" spans="1:32">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980</v>
      </c>
      <c r="P110" s="9" t="str">
        <f t="shared" si="9"/>
        <v/>
      </c>
      <c r="Q110" s="9" t="str">
        <f t="shared" si="8"/>
        <v/>
      </c>
      <c r="R110" s="13" t="str">
        <f ca="1">IF(
  AND($A110&lt;&gt;"",$I110="○"),
  (
    "mkdir """&amp;T110&amp;""" &amp; "
  )&amp;(
    """"&amp;shortcut設定!$F$7&amp;""""&amp;
    " """&amp;T110&amp;"\"&amp;$A110&amp;"（"&amp;$B110&amp;"）.lnk"""&amp;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10" s="9" t="str">
        <f ca="1">IFERROR(
  VLOOKUP(
    $H110,
    shortcut設定!$F:$J,
    MATCH(
      "ProgramsIndex",
      shortcut設定!$F$12:$J$12,
      0
    ),
    FALSE
  ),
  ""
)</f>
        <v>172</v>
      </c>
      <c r="T110" s="13" t="str">
        <f ca="1">IF(
  AND($A110&lt;&gt;"",$I110="○"),
  shortcut設定!$F$4&amp;"\"&amp;S110&amp;"_"&amp;H110,
  ""
)</f>
        <v>%USERPROFILE%\AppData\Roaming\Microsoft\Windows\Start Menu\Programs\172_Utility_Other</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172</v>
      </c>
      <c r="AA110" s="20" t="str">
        <f t="shared" si="7"/>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183</v>
      </c>
    </row>
    <row r="111" spans="1:32">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980</v>
      </c>
      <c r="P111" s="9" t="str">
        <f t="shared" si="9"/>
        <v/>
      </c>
      <c r="Q111" s="9" t="str">
        <f t="shared" si="8"/>
        <v/>
      </c>
      <c r="R111" s="13" t="str">
        <f ca="1">IF(
  AND($A111&lt;&gt;"",$I111="○"),
  (
    "mkdir """&amp;T111&amp;""" &amp; "
  )&amp;(
    """"&amp;shortcut設定!$F$7&amp;""""&amp;
    " """&amp;T111&amp;"\"&amp;$A111&amp;"（"&amp;$B111&amp;"）.lnk"""&amp;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11" s="9" t="str">
        <f ca="1">IFERROR(
  VLOOKUP(
    $H111,
    shortcut設定!$F:$J,
    MATCH(
      "ProgramsIndex",
      shortcut設定!$F$12:$J$12,
      0
    ),
    FALSE
  ),
  ""
)</f>
        <v>172</v>
      </c>
      <c r="T111" s="13" t="str">
        <f ca="1">IF(
  AND($A111&lt;&gt;"",$I111="○"),
  shortcut設定!$F$4&amp;"\"&amp;S111&amp;"_"&amp;H111,
  ""
)</f>
        <v>%USERPROFILE%\AppData\Roaming\Microsoft\Windows\Start Menu\Programs\172_Utility_Other</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172</v>
      </c>
      <c r="AA111" s="20" t="str">
        <f t="shared" si="7"/>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183</v>
      </c>
    </row>
    <row r="112" spans="1:32">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980</v>
      </c>
      <c r="P112" s="9" t="str">
        <f t="shared" si="9"/>
        <v/>
      </c>
      <c r="Q112" s="9" t="str">
        <f t="shared" si="8"/>
        <v/>
      </c>
      <c r="R112" s="13" t="str">
        <f ca="1">IF(
  AND($A112&lt;&gt;"",$I112="○"),
  (
    "mkdir """&amp;T112&amp;""" &amp; "
  )&amp;(
    """"&amp;shortcut設定!$F$7&amp;""""&amp;
    " """&amp;T112&amp;"\"&amp;$A112&amp;"（"&amp;$B112&amp;"）.lnk"""&amp;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S112" s="9" t="str">
        <f ca="1">IFERROR(
  VLOOKUP(
    $H112,
    shortcut設定!$F:$J,
    MATCH(
      "ProgramsIndex",
      shortcut設定!$F$12:$J$12,
      0
    ),
    FALSE
  ),
  ""
)</f>
        <v>122</v>
      </c>
      <c r="T112" s="13" t="str">
        <f ca="1">IF(
  AND($A112&lt;&gt;"",$I112="○"),
  shortcut設定!$F$4&amp;"\"&amp;S112&amp;"_"&amp;H112,
  ""
)</f>
        <v>%USERPROFILE%\AppData\Roaming\Microsoft\Windows\Start Menu\Programs\122_Doc_View</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122</v>
      </c>
      <c r="AA112" s="20" t="str">
        <f t="shared" si="7"/>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183</v>
      </c>
    </row>
    <row r="113" spans="1:32">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980</v>
      </c>
      <c r="P113" s="9" t="str">
        <f t="shared" si="9"/>
        <v/>
      </c>
      <c r="Q113" s="9" t="str">
        <f t="shared" si="8"/>
        <v/>
      </c>
      <c r="R113" s="13" t="str">
        <f ca="1">IF(
  AND($A113&lt;&gt;"",$I113="○"),
  (
    "mkdir """&amp;T113&amp;""" &amp; "
  )&amp;(
    """"&amp;shortcut設定!$F$7&amp;""""&amp;
    " """&amp;T113&amp;"\"&amp;$A113&amp;"（"&amp;$B113&amp;"）.lnk"""&amp;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13" s="9" t="str">
        <f ca="1">IFERROR(
  VLOOKUP(
    $H113,
    shortcut設定!$F:$J,
    MATCH(
      "ProgramsIndex",
      shortcut設定!$F$12:$J$12,
      0
    ),
    FALSE
  ),
  ""
)</f>
        <v>162</v>
      </c>
      <c r="T113" s="13" t="str">
        <f ca="1">IF(
  AND($A113&lt;&gt;"",$I113="○"),
  shortcut設定!$F$4&amp;"\"&amp;S113&amp;"_"&amp;H113,
  ""
)</f>
        <v>%USERPROFILE%\AppData\Roaming\Microsoft\Windows\Start Menu\Programs\162_Network_Local</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162</v>
      </c>
      <c r="AA113" s="20" t="str">
        <f t="shared" si="7"/>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183</v>
      </c>
    </row>
    <row r="114" spans="1:32">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980</v>
      </c>
      <c r="P114" s="9" t="str">
        <f t="shared" si="9"/>
        <v/>
      </c>
      <c r="Q114" s="9" t="str">
        <f t="shared" si="8"/>
        <v/>
      </c>
      <c r="R114" s="13" t="str">
        <f ca="1">IF(
  AND($A114&lt;&gt;"",$I114="○"),
  (
    "mkdir """&amp;T114&amp;""" &amp; "
  )&amp;(
    """"&amp;shortcut設定!$F$7&amp;""""&amp;
    " """&amp;T114&amp;"\"&amp;$A114&amp;"（"&amp;$B114&amp;"）.lnk"""&amp;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14" s="9" t="str">
        <f ca="1">IFERROR(
  VLOOKUP(
    $H114,
    shortcut設定!$F:$J,
    MATCH(
      "ProgramsIndex",
      shortcut設定!$F$12:$J$12,
      0
    ),
    FALSE
  ),
  ""
)</f>
        <v>172</v>
      </c>
      <c r="T114" s="13" t="str">
        <f ca="1">IF(
  AND($A114&lt;&gt;"",$I114="○"),
  shortcut設定!$F$4&amp;"\"&amp;S114&amp;"_"&amp;H114,
  ""
)</f>
        <v>%USERPROFILE%\AppData\Roaming\Microsoft\Windows\Start Menu\Programs\172_Utility_Other</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172</v>
      </c>
      <c r="AA114" s="20" t="str">
        <f t="shared" si="7"/>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183</v>
      </c>
    </row>
    <row r="115" spans="1:32">
      <c r="A115" s="9" t="s">
        <v>1184</v>
      </c>
      <c r="B115" s="9" t="s">
        <v>1182</v>
      </c>
      <c r="C115" s="9" t="s">
        <v>1181</v>
      </c>
      <c r="D115" s="15" t="s">
        <v>979</v>
      </c>
      <c r="E115" s="26" t="s">
        <v>40</v>
      </c>
      <c r="F115" s="15" t="s">
        <v>0</v>
      </c>
      <c r="G115" s="15" t="s">
        <v>0</v>
      </c>
      <c r="H115" s="9" t="s">
        <v>87</v>
      </c>
      <c r="I115" s="15" t="s">
        <v>0</v>
      </c>
      <c r="J115" s="15" t="s">
        <v>1183</v>
      </c>
      <c r="K115" s="15" t="s">
        <v>1183</v>
      </c>
      <c r="L115" s="97" t="s">
        <v>1183</v>
      </c>
      <c r="M115" s="98" t="s">
        <v>1183</v>
      </c>
      <c r="N115" s="15" t="s">
        <v>1183</v>
      </c>
      <c r="O115" s="26" t="s">
        <v>1183</v>
      </c>
      <c r="P115" s="9" t="str">
        <f t="shared" si="9"/>
        <v/>
      </c>
      <c r="Q115" s="9" t="str">
        <f>IF(
  OR(
    $H115="-",
    COUNTIF(カテゴリ,$H115)&gt;0
  ),
  "",
  "★NG★"
)</f>
        <v/>
      </c>
      <c r="R115" s="13" t="str">
        <f ca="1">IF(
  AND($A115&lt;&gt;"",$I115="○"),
  (
    "mkdir """&amp;T115&amp;""" &amp; "
  )&amp;(
    """"&amp;shortcut設定!$F$7&amp;""""&amp;
    " """&amp;T115&amp;"\"&amp;$A115&amp;"（"&amp;$B115&amp;"）.lnk"""&amp;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15" s="9" t="str">
        <f ca="1">IFERROR(
  VLOOKUP(
    $H115,
    shortcut設定!$F:$J,
    MATCH(
      "ProgramsIndex",
      shortcut設定!$F$12:$J$12,
      0
    ),
    FALSE
  ),
  ""
)</f>
        <v>162</v>
      </c>
      <c r="T115" s="13" t="str">
        <f ca="1">IF(
  AND($A115&lt;&gt;"",$I115="○"),
  shortcut設定!$F$4&amp;"\"&amp;S115&amp;"_"&amp;H115,
  ""
)</f>
        <v>%USERPROFILE%\AppData\Roaming\Microsoft\Windows\Start Menu\Programs\162_Network_Local</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162</v>
      </c>
      <c r="AA115" s="20" t="str">
        <f>IF(AND($M115&lt;&gt;"",$M115&lt;&gt;"-")," (&amp;"&amp;$M115&amp;")","")</f>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183</v>
      </c>
    </row>
    <row r="116" spans="1:32">
      <c r="A116" s="9" t="s">
        <v>1250</v>
      </c>
      <c r="B116" s="9" t="s">
        <v>1251</v>
      </c>
      <c r="C116" s="9" t="s">
        <v>1249</v>
      </c>
      <c r="D116" s="15" t="s">
        <v>1252</v>
      </c>
      <c r="E116" s="26" t="s">
        <v>1252</v>
      </c>
      <c r="F116" s="15" t="s">
        <v>0</v>
      </c>
      <c r="G116" s="15" t="s">
        <v>0</v>
      </c>
      <c r="H116" s="9" t="s">
        <v>74</v>
      </c>
      <c r="I116" s="15" t="s">
        <v>0</v>
      </c>
      <c r="J116" s="15" t="s">
        <v>979</v>
      </c>
      <c r="K116" s="15" t="s">
        <v>979</v>
      </c>
      <c r="L116" s="97" t="s">
        <v>979</v>
      </c>
      <c r="M116" s="98" t="s">
        <v>979</v>
      </c>
      <c r="N116" s="15" t="s">
        <v>0</v>
      </c>
      <c r="O116" s="26" t="s">
        <v>1252</v>
      </c>
      <c r="P116" s="9" t="str">
        <f t="shared" si="9"/>
        <v/>
      </c>
      <c r="Q116" s="9" t="str">
        <f>IF(
  OR(
    $H116="-",
    COUNTIF(カテゴリ,$H116)&gt;0
  ),
  "",
  "★NG★"
)</f>
        <v/>
      </c>
      <c r="R116" s="13" t="str">
        <f ca="1">IF(
  AND($A116&lt;&gt;"",$I116="○"),
  (
    "mkdir """&amp;T116&amp;""" &amp; "
  )&amp;(
    """"&amp;shortcut設定!$F$7&amp;""""&amp;
    " """&amp;T116&amp;"\"&amp;$A116&amp;"（"&amp;$B116&amp;"）.lnk"""&amp;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S116" s="9" t="str">
        <f ca="1">IFERROR(
  VLOOKUP(
    $H116,
    shortcut設定!$F:$J,
    MATCH(
      "ProgramsIndex",
      shortcut設定!$F$12:$J$12,
      0
    ),
    FALSE
  ),
  ""
)</f>
        <v>171</v>
      </c>
      <c r="T116" s="13" t="str">
        <f ca="1">IF(
  AND($A116&lt;&gt;"",$I116="○"),
  shortcut設定!$F$4&amp;"\"&amp;S116&amp;"_"&amp;H116,
  ""
)</f>
        <v>%USERPROFILE%\AppData\Roaming\Microsoft\Windows\Start Menu\Programs\171_Utility_System</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171</v>
      </c>
      <c r="AA116" s="20" t="str">
        <f>IF(AND($M116&lt;&gt;"",$M116&lt;&gt;"-")," (&amp;"&amp;$M116&amp;")","")</f>
        <v/>
      </c>
      <c r="AB116" s="13" t="str">
        <f>IF(
  AND($A116&lt;&gt;"",$L116="○"),
  shortcut設定!$F$5&amp;"\"&amp;Z116&amp;"_"&amp;A116&amp;"（"&amp;B116&amp;"）"&amp;AA116&amp;".lnk",
  ""
)</f>
        <v/>
      </c>
      <c r="AC116" s="13" t="str">
        <f>IF(
  AND($A116&lt;&gt;"",$N116="○"),
  (
    """"&amp;shortcut設定!$F$7&amp;""""&amp;
    " """&amp;$AD116&amp;""""&amp;
    " """&amp;$C116&amp;""""&amp;
    IF($D116="-"," """""," """&amp;$D116&amp;"""")&amp;
    IF($E116="-"," """""," """&amp;$E116&amp;"""")
  ),
  ""
)</f>
        <v>"C:\codes\vbs\command\CreateShortcutFile.vbs" "%USERPROFILE%\AppData\Roaming\Microsoft\Windows\Start Menu\Programs\Startup\HiddeX（ボスが来た）.lnk" "C:\prg_exe\hiddex\HiddeX.exe" "" ""</v>
      </c>
      <c r="AD116" s="9" t="str">
        <f>IF(
  AND($A116&lt;&gt;"",$N116="○"),
  shortcut設定!$F$6&amp;"\"&amp;A116&amp;"（"&amp;B116&amp;"）.lnk",
  ""
)</f>
        <v>%USERPROFILE%\AppData\Roaming\Microsoft\Windows\Start Menu\Programs\Startup\HiddeX（ボスが来た）.lnk</v>
      </c>
      <c r="AE116" s="13" t="str">
        <f>IF(
  AND($A116&lt;&gt;"",$O116&lt;&gt;"-",$O116&lt;&gt;""),
  (
    """"&amp;shortcut設定!$F$7&amp;""""&amp;
    " """&amp;$O116&amp;".lnk"""&amp;
    " """&amp;$C116&amp;""""&amp;
    IF($D116="-"," """""," """&amp;$D116&amp;"""")&amp;
    IF($E116="-"," """""," """&amp;$E116&amp;"""")
  ),
  ""
)</f>
        <v/>
      </c>
      <c r="AF116" s="95" t="s">
        <v>183</v>
      </c>
    </row>
    <row r="117" spans="1:32">
      <c r="A117" s="9" t="s">
        <v>1269</v>
      </c>
      <c r="B117" s="9" t="s">
        <v>1270</v>
      </c>
      <c r="C117" s="9" t="s">
        <v>1268</v>
      </c>
      <c r="D117" s="15" t="s">
        <v>979</v>
      </c>
      <c r="E117" s="26" t="s">
        <v>1271</v>
      </c>
      <c r="F117" s="15" t="s">
        <v>0</v>
      </c>
      <c r="G117" s="15" t="s">
        <v>28</v>
      </c>
      <c r="H117" s="9" t="s">
        <v>65</v>
      </c>
      <c r="I117" s="15" t="s">
        <v>0</v>
      </c>
      <c r="J117" s="15" t="s">
        <v>979</v>
      </c>
      <c r="K117" s="15" t="s">
        <v>979</v>
      </c>
      <c r="L117" s="97" t="s">
        <v>979</v>
      </c>
      <c r="M117" s="98" t="s">
        <v>979</v>
      </c>
      <c r="N117" s="15" t="s">
        <v>979</v>
      </c>
      <c r="O117" s="26" t="s">
        <v>979</v>
      </c>
      <c r="P117" s="9" t="str">
        <f t="shared" si="9"/>
        <v/>
      </c>
      <c r="Q117" s="9" t="str">
        <f>IF(
  OR(
    $H117="-",
    COUNTIF(カテゴリ,$H117)&gt;0
  ),
  "",
  "★NG★"
)</f>
        <v/>
      </c>
      <c r="R117" s="13" t="str">
        <f ca="1">IF(
  AND($A117&lt;&gt;"",$I117="○"),
  (
    "mkdir """&amp;T117&amp;""" &amp; "
  )&amp;(
    """"&amp;shortcut設定!$F$7&amp;""""&amp;
    " """&amp;T117&amp;"\"&amp;$A117&amp;"（"&amp;$B117&amp;"）.lnk"""&amp;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S117" s="9" t="str">
        <f ca="1">IFERROR(
  VLOOKUP(
    $H117,
    shortcut設定!$F:$J,
    MATCH(
      "ProgramsIndex",
      shortcut設定!$F$12:$J$12,
      0
    ),
    FALSE
  ),
  ""
)</f>
        <v>113</v>
      </c>
      <c r="T117" s="13" t="str">
        <f ca="1">IF(
  AND($A117&lt;&gt;"",$I117="○"),
  shortcut設定!$F$4&amp;"\"&amp;S117&amp;"_"&amp;H117,
  ""
)</f>
        <v>%USERPROFILE%\AppData\Roaming\Microsoft\Windows\Start Menu\Programs\113_Common_Edit</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113</v>
      </c>
      <c r="AA117" s="20" t="str">
        <f>IF(AND($M117&lt;&gt;"",$M117&lt;&gt;"-")," (&amp;"&amp;$M117&amp;")","")</f>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183</v>
      </c>
    </row>
    <row r="118" spans="1:32">
      <c r="A118" s="9" t="s">
        <v>56</v>
      </c>
      <c r="B118" s="9" t="s">
        <v>819</v>
      </c>
      <c r="C118" s="9" t="s">
        <v>95</v>
      </c>
      <c r="D118" s="15" t="s">
        <v>40</v>
      </c>
      <c r="E118" s="26" t="s">
        <v>40</v>
      </c>
      <c r="F118" s="15" t="s">
        <v>175</v>
      </c>
      <c r="G118" s="15" t="s">
        <v>156</v>
      </c>
      <c r="H118" s="9" t="s">
        <v>84</v>
      </c>
      <c r="I118" s="15" t="s">
        <v>877</v>
      </c>
      <c r="J118" s="15" t="s">
        <v>66</v>
      </c>
      <c r="K118" s="15" t="s">
        <v>66</v>
      </c>
      <c r="L118" s="97" t="s">
        <v>66</v>
      </c>
      <c r="M118" s="98" t="s">
        <v>578</v>
      </c>
      <c r="N118" s="15" t="s">
        <v>66</v>
      </c>
      <c r="O118" s="26" t="s">
        <v>980</v>
      </c>
      <c r="P118" s="9" t="str">
        <f t="shared" si="9"/>
        <v/>
      </c>
      <c r="Q118" s="9" t="str">
        <f t="shared" si="8"/>
        <v/>
      </c>
      <c r="R118" s="13" t="str">
        <f ca="1">IF(
  AND($A118&lt;&gt;"",$I118="○"),
  (
    "mkdir """&amp;T118&amp;""" &amp; "
  )&amp;(
    """"&amp;shortcut設定!$F$7&amp;""""&amp;
    " """&amp;T118&amp;"\"&amp;$A118&amp;"（"&amp;$B118&amp;"）.lnk"""&amp;
    " """&amp;$C118&amp;""""&amp;
    IF($D118="-"," """""," """&amp;$D118&amp;"""")&amp;
    IF($E118="-"," """""," """&amp;$E118&amp;"""")
  ),
  ""
)</f>
        <v>mkdir "%USERPROFILE%\AppData\Roaming\Microsoft\Windows\Start Menu\Programs\143_Movie_Edit" &amp; "C:\codes\vbs\command\CreateShortcutFile.vbs" "%USERPROFILE%\AppData\Roaming\Microsoft\Windows\Start Menu\Programs\143_Movie_Edit\DVD Shrink（DVDリッピング）.lnk" "C:\prg\DVD Shrink\DVD Shrink 3.2.exe" "" ""</v>
      </c>
      <c r="S118" s="9" t="str">
        <f ca="1">IFERROR(
  VLOOKUP(
    $H118,
    shortcut設定!$F:$J,
    MATCH(
      "ProgramsIndex",
      shortcut設定!$F$12:$J$12,
      0
    ),
    FALSE
  ),
  ""
)</f>
        <v>143</v>
      </c>
      <c r="T118" s="13" t="str">
        <f ca="1">IF(
  AND($A118&lt;&gt;"",$I118="○"),
  shortcut設定!$F$4&amp;"\"&amp;S118&amp;"_"&amp;H118,
  ""
)</f>
        <v>%USERPROFILE%\AppData\Roaming\Microsoft\Windows\Start Menu\Programs\143_Movie_Edit</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143</v>
      </c>
      <c r="AA118" s="20" t="str">
        <f t="shared" si="7"/>
        <v/>
      </c>
      <c r="AB118" s="13" t="str">
        <f>IF(
  AND($A118&lt;&gt;"",$L118="○"),
  shortcut設定!$F$5&amp;"\"&amp;Z118&amp;"_"&amp;A118&amp;"（"&amp;B118&amp;"）"&amp;AA118&amp;".lnk",
  ""
)</f>
        <v/>
      </c>
      <c r="AC118" s="13" t="str">
        <f>IF(
  AND($A118&lt;&gt;"",$N118="○"),
  (
    """"&amp;shortcut設定!$F$7&amp;""""&amp;
    " """&amp;$AD118&amp;""""&amp;
    " """&amp;$C118&amp;""""&amp;
    IF($D118="-"," """""," """&amp;$D118&amp;"""")&amp;
    IF($E118="-"," """""," """&amp;$E118&amp;"""")
  ),
  ""
)</f>
        <v/>
      </c>
      <c r="AD118" s="9" t="str">
        <f>IF(
  AND($A118&lt;&gt;"",$N118="○"),
  shortcut設定!$F$6&amp;"\"&amp;A118&amp;"（"&amp;B118&amp;"）.lnk",
  ""
)</f>
        <v/>
      </c>
      <c r="AE118" s="13" t="str">
        <f>IF(
  AND($A118&lt;&gt;"",$O118&lt;&gt;"-",$O118&lt;&gt;""),
  (
    """"&amp;shortcut設定!$F$7&amp;""""&amp;
    " """&amp;$O118&amp;".lnk"""&amp;
    " """&amp;$C118&amp;""""&amp;
    IF($D118="-"," """""," """&amp;$D118&amp;"""")&amp;
    IF($E118="-"," """""," """&amp;$E118&amp;"""")
  ),
  ""
)</f>
        <v/>
      </c>
      <c r="AF118" s="95" t="s">
        <v>183</v>
      </c>
    </row>
    <row r="119" spans="1:32">
      <c r="A119" s="9" t="s">
        <v>680</v>
      </c>
      <c r="B119" s="9" t="s">
        <v>817</v>
      </c>
      <c r="C119" s="9" t="s">
        <v>163</v>
      </c>
      <c r="D119" s="15" t="s">
        <v>40</v>
      </c>
      <c r="E119" s="26" t="s">
        <v>40</v>
      </c>
      <c r="F119" s="15" t="s">
        <v>175</v>
      </c>
      <c r="G119" s="15" t="s">
        <v>156</v>
      </c>
      <c r="H119" s="9" t="s">
        <v>87</v>
      </c>
      <c r="I119" s="15" t="s">
        <v>877</v>
      </c>
      <c r="J119" s="15" t="s">
        <v>66</v>
      </c>
      <c r="K119" s="15" t="s">
        <v>66</v>
      </c>
      <c r="L119" s="97" t="s">
        <v>66</v>
      </c>
      <c r="M119" s="98" t="s">
        <v>578</v>
      </c>
      <c r="N119" s="15" t="s">
        <v>66</v>
      </c>
      <c r="O119" s="26" t="s">
        <v>980</v>
      </c>
      <c r="P119" s="9" t="str">
        <f t="shared" si="9"/>
        <v/>
      </c>
      <c r="Q119" s="9" t="str">
        <f t="shared" si="8"/>
        <v/>
      </c>
      <c r="R119" s="13" t="str">
        <f ca="1">IF(
  AND($A119&lt;&gt;"",$I119="○"),
  (
    "mkdir """&amp;T119&amp;""" &amp; "
  )&amp;(
    """"&amp;shortcut設定!$F$7&amp;""""&amp;
    " """&amp;T119&amp;"\"&amp;$A119&amp;"（"&amp;$B119&amp;"）.lnk"""&amp;
    " """&amp;$C119&amp;""""&amp;
    IF($D119="-"," """""," """&amp;$D119&amp;"""")&amp;
    IF($E119="-"," """""," """&amp;$E119&amp;"""")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9" s="9" t="str">
        <f ca="1">IFERROR(
  VLOOKUP(
    $H119,
    shortcut設定!$F:$J,
    MATCH(
      "ProgramsIndex",
      shortcut設定!$F$12:$J$12,
      0
    ),
    FALSE
  ),
  ""
)</f>
        <v>162</v>
      </c>
      <c r="T119" s="13" t="str">
        <f ca="1">IF(
  AND($A119&lt;&gt;"",$I119="○"),
  shortcut設定!$F$4&amp;"\"&amp;S119&amp;"_"&amp;H119,
  ""
)</f>
        <v>%USERPROFILE%\AppData\Roaming\Microsoft\Windows\Start Menu\Programs\162_Network_Local</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162</v>
      </c>
      <c r="AA119" s="20" t="str">
        <f t="shared" si="7"/>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183</v>
      </c>
    </row>
    <row r="120" spans="1:32">
      <c r="A120" s="9" t="s">
        <v>681</v>
      </c>
      <c r="B120" s="9" t="s">
        <v>820</v>
      </c>
      <c r="C120" s="9" t="s">
        <v>166</v>
      </c>
      <c r="D120" s="15" t="s">
        <v>40</v>
      </c>
      <c r="E120" s="26" t="s">
        <v>40</v>
      </c>
      <c r="F120" s="15" t="s">
        <v>175</v>
      </c>
      <c r="G120" s="15" t="s">
        <v>156</v>
      </c>
      <c r="H120" s="9" t="s">
        <v>79</v>
      </c>
      <c r="I120" s="15" t="s">
        <v>877</v>
      </c>
      <c r="J120" s="15" t="s">
        <v>66</v>
      </c>
      <c r="K120" s="15" t="s">
        <v>66</v>
      </c>
      <c r="L120" s="97" t="s">
        <v>66</v>
      </c>
      <c r="M120" s="98" t="s">
        <v>578</v>
      </c>
      <c r="N120" s="15" t="s">
        <v>66</v>
      </c>
      <c r="O120" s="26" t="s">
        <v>980</v>
      </c>
      <c r="P120" s="9" t="str">
        <f t="shared" si="9"/>
        <v/>
      </c>
      <c r="Q120" s="9" t="str">
        <f t="shared" si="8"/>
        <v/>
      </c>
      <c r="R120" s="13" t="str">
        <f ca="1">IF(
  AND($A120&lt;&gt;"",$I120="○"),
  (
    "mkdir """&amp;T120&amp;""" &amp; "
  )&amp;(
    """"&amp;shortcut設定!$F$7&amp;""""&amp;
    " """&amp;T120&amp;"\"&amp;$A120&amp;"（"&amp;$B120&amp;"）.lnk"""&amp;
    " """&amp;$C120&amp;""""&amp;
    IF($D120="-"," """""," """&amp;$D120&amp;"""")&amp;
    IF($E120="-"," """""," """&amp;$E120&amp;"""")
  ),
  ""
)</f>
        <v>mkdir "%USERPROFILE%\AppData\Roaming\Microsoft\Windows\Start Menu\Programs\123_Doc_Edit" &amp; "C:\codes\vbs\command\CreateShortcutFile.vbs" "%USERPROFILE%\AppData\Roaming\Microsoft\Windows\Start Menu\Programs\123_Doc_Edit\LibreOffice（Office互換）.lnk" "C:\prg\LibreOffice\program\soffice.exe" "" ""</v>
      </c>
      <c r="S120" s="9" t="str">
        <f ca="1">IFERROR(
  VLOOKUP(
    $H120,
    shortcut設定!$F:$J,
    MATCH(
      "ProgramsIndex",
      shortcut設定!$F$12:$J$12,
      0
    ),
    FALSE
  ),
  ""
)</f>
        <v>123</v>
      </c>
      <c r="T120" s="13" t="str">
        <f ca="1">IF(
  AND($A120&lt;&gt;"",$I120="○"),
  shortcut設定!$F$4&amp;"\"&amp;S120&amp;"_"&amp;H120,
  ""
)</f>
        <v>%USERPROFILE%\AppData\Roaming\Microsoft\Windows\Start Menu\Programs\123_Doc_Edit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123</v>
      </c>
      <c r="AA120" s="20" t="str">
        <f t="shared" si="7"/>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183</v>
      </c>
    </row>
    <row r="121" spans="1:32">
      <c r="A121" s="9" t="s">
        <v>486</v>
      </c>
      <c r="B121" s="9" t="s">
        <v>775</v>
      </c>
      <c r="C121" s="9" t="s">
        <v>167</v>
      </c>
      <c r="D121" s="15" t="s">
        <v>40</v>
      </c>
      <c r="E121" s="26" t="s">
        <v>40</v>
      </c>
      <c r="F121" s="15" t="s">
        <v>175</v>
      </c>
      <c r="G121" s="15" t="s">
        <v>156</v>
      </c>
      <c r="H121" s="9" t="s">
        <v>80</v>
      </c>
      <c r="I121" s="15" t="s">
        <v>877</v>
      </c>
      <c r="J121" s="15" t="s">
        <v>66</v>
      </c>
      <c r="K121" s="15" t="s">
        <v>66</v>
      </c>
      <c r="L121" s="97" t="s">
        <v>66</v>
      </c>
      <c r="M121" s="98" t="s">
        <v>578</v>
      </c>
      <c r="N121" s="15" t="s">
        <v>66</v>
      </c>
      <c r="O121" s="26" t="s">
        <v>980</v>
      </c>
      <c r="P121" s="9" t="str">
        <f t="shared" si="9"/>
        <v/>
      </c>
      <c r="Q121" s="9" t="str">
        <f t="shared" si="8"/>
        <v/>
      </c>
      <c r="R121" s="13" t="str">
        <f ca="1">IF(
  AND($A121&lt;&gt;"",$I121="○"),
  (
    "mkdir """&amp;T121&amp;""" &amp; "
  )&amp;(
    """"&amp;shortcut設定!$F$7&amp;""""&amp;
    " """&amp;T121&amp;"\"&amp;$A121&amp;"（"&amp;$B121&amp;"）.lnk"""&amp;
    " """&amp;$C121&amp;""""&amp;
    IF($D121="-"," """""," """&amp;$D121&amp;"""")&amp;
    IF($E121="-"," """""," """&amp;$E121&amp;"""")
  ),
  ""
)</f>
        <v>mkdir "%USERPROFILE%\AppData\Roaming\Microsoft\Windows\Start Menu\Programs\133_Music_Listen" &amp; "C:\codes\vbs\command\CreateShortcutFile.vbs" "%USERPROFILE%\AppData\Roaming\Microsoft\Windows\Start Menu\Programs\133_Music_Listen\iTunes（音楽再生）.lnk" "C:\prg\iTunes\iTunes.exe" "" ""</v>
      </c>
      <c r="S121" s="9" t="str">
        <f ca="1">IFERROR(
  VLOOKUP(
    $H121,
    shortcut設定!$F:$J,
    MATCH(
      "ProgramsIndex",
      shortcut設定!$F$12:$J$12,
      0
    ),
    FALSE
  ),
  ""
)</f>
        <v>133</v>
      </c>
      <c r="T121" s="13" t="str">
        <f ca="1">IF(
  AND($A121&lt;&gt;"",$I121="○"),
  shortcut設定!$F$4&amp;"\"&amp;S121&amp;"_"&amp;H121,
  ""
)</f>
        <v>%USERPROFILE%\AppData\Roaming\Microsoft\Windows\Start Menu\Programs\133_Music_Listen</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133</v>
      </c>
      <c r="AA121" s="20" t="str">
        <f t="shared" si="7"/>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183</v>
      </c>
    </row>
    <row r="122" spans="1:32">
      <c r="A122" s="9" t="s">
        <v>682</v>
      </c>
      <c r="B122" s="9" t="s">
        <v>821</v>
      </c>
      <c r="C122" s="9" t="s">
        <v>168</v>
      </c>
      <c r="D122" s="15" t="s">
        <v>40</v>
      </c>
      <c r="E122" s="26" t="s">
        <v>40</v>
      </c>
      <c r="F122" s="15" t="s">
        <v>175</v>
      </c>
      <c r="G122" s="15" t="s">
        <v>156</v>
      </c>
      <c r="H122" s="9" t="s">
        <v>81</v>
      </c>
      <c r="I122" s="15" t="s">
        <v>877</v>
      </c>
      <c r="J122" s="15" t="s">
        <v>66</v>
      </c>
      <c r="K122" s="15" t="s">
        <v>66</v>
      </c>
      <c r="L122" s="97" t="s">
        <v>66</v>
      </c>
      <c r="M122" s="98" t="s">
        <v>578</v>
      </c>
      <c r="N122" s="15" t="s">
        <v>66</v>
      </c>
      <c r="O122" s="26" t="s">
        <v>980</v>
      </c>
      <c r="P122" s="9" t="str">
        <f t="shared" si="9"/>
        <v/>
      </c>
      <c r="Q122" s="9" t="str">
        <f t="shared" si="8"/>
        <v/>
      </c>
      <c r="R122" s="13" t="str">
        <f ca="1">IF(
  AND($A122&lt;&gt;"",$I122="○"),
  (
    "mkdir """&amp;T122&amp;""" &amp; "
  )&amp;(
    """"&amp;shortcut設定!$F$7&amp;""""&amp;
    " """&amp;T122&amp;"\"&amp;$A122&amp;"（"&amp;$B122&amp;"）.lnk"""&amp;
    " """&amp;$C122&amp;""""&amp;
    IF($D122="-"," """""," """&amp;$D122&amp;"""")&amp;
    IF($E122="-"," """""," """&amp;$E122&amp;"""")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22" s="9" t="str">
        <f ca="1">IFERROR(
  VLOOKUP(
    $H122,
    shortcut設定!$F:$J,
    MATCH(
      "ProgramsIndex",
      shortcut設定!$F$12:$J$12,
      0
    ),
    FALSE
  ),
  ""
)</f>
        <v>153</v>
      </c>
      <c r="T122" s="13" t="str">
        <f ca="1">IF(
  AND($A122&lt;&gt;"",$I122="○"),
  shortcut設定!$F$4&amp;"\"&amp;S122&amp;"_"&amp;H122,
  ""
)</f>
        <v>%USERPROFILE%\AppData\Roaming\Microsoft\Windows\Start Menu\Programs\153_Picture_Edit</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153</v>
      </c>
      <c r="AA122" s="20" t="str">
        <f t="shared" si="7"/>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183</v>
      </c>
    </row>
    <row r="123" spans="1:32">
      <c r="A123" s="9" t="s">
        <v>683</v>
      </c>
      <c r="B123" s="9" t="s">
        <v>822</v>
      </c>
      <c r="C123" s="9" t="s">
        <v>169</v>
      </c>
      <c r="D123" s="15" t="s">
        <v>40</v>
      </c>
      <c r="E123" s="26" t="s">
        <v>40</v>
      </c>
      <c r="F123" s="15" t="s">
        <v>156</v>
      </c>
      <c r="G123" s="15" t="s">
        <v>175</v>
      </c>
      <c r="H123" s="9" t="s">
        <v>71</v>
      </c>
      <c r="I123" s="15" t="s">
        <v>877</v>
      </c>
      <c r="J123" s="15" t="s">
        <v>66</v>
      </c>
      <c r="K123" s="15" t="s">
        <v>66</v>
      </c>
      <c r="L123" s="97" t="s">
        <v>66</v>
      </c>
      <c r="M123" s="98" t="s">
        <v>578</v>
      </c>
      <c r="N123" s="15" t="s">
        <v>66</v>
      </c>
      <c r="O123" s="26" t="s">
        <v>980</v>
      </c>
      <c r="P123" s="9" t="str">
        <f t="shared" si="9"/>
        <v/>
      </c>
      <c r="Q123" s="9" t="str">
        <f t="shared" si="8"/>
        <v/>
      </c>
      <c r="R123" s="13" t="str">
        <f ca="1">IF(
  AND($A123&lt;&gt;"",$I123="○"),
  (
    "mkdir """&amp;T123&amp;""" &amp; "
  )&amp;(
    """"&amp;shortcut設定!$F$7&amp;""""&amp;
    " """&amp;T123&amp;"\"&amp;$A123&amp;"（"&amp;$B123&amp;"）.lnk"""&amp;
    " """&amp;$C123&amp;""""&amp;
    IF($D123="-"," """""," """&amp;$D123&amp;"""")&amp;
    IF($E123="-"," """""," """&amp;$E123&amp;"""")
  ),
  ""
)</f>
        <v>mkdir "%USERPROFILE%\AppData\Roaming\Microsoft\Windows\Start Menu\Programs\161_Network_Global" &amp; "C:\codes\vbs\command\CreateShortcutFile.vbs" "%USERPROFILE%\AppData\Roaming\Microsoft\Windows\Start Menu\Programs\161_Network_Global\VcXsrv（X11サーバー）.lnk" "C:\prg\VcXsrv\xlaunch.exe" "" ""</v>
      </c>
      <c r="S123" s="9" t="str">
        <f ca="1">IFERROR(
  VLOOKUP(
    $H123,
    shortcut設定!$F:$J,
    MATCH(
      "ProgramsIndex",
      shortcut設定!$F$12:$J$12,
      0
    ),
    FALSE
  ),
  ""
)</f>
        <v>161</v>
      </c>
      <c r="T123" s="13" t="str">
        <f ca="1">IF(
  AND($A123&lt;&gt;"",$I123="○"),
  shortcut設定!$F$4&amp;"\"&amp;S123&amp;"_"&amp;H123,
  ""
)</f>
        <v>%USERPROFILE%\AppData\Roaming\Microsoft\Windows\Start Menu\Programs\161_Network_Global</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161</v>
      </c>
      <c r="AA123" s="20" t="str">
        <f t="shared" si="7"/>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183</v>
      </c>
    </row>
    <row r="124" spans="1:32">
      <c r="A124" s="9" t="s">
        <v>54</v>
      </c>
      <c r="B124" s="9" t="s">
        <v>823</v>
      </c>
      <c r="C124" s="9" t="s">
        <v>90</v>
      </c>
      <c r="D124" s="15" t="s">
        <v>40</v>
      </c>
      <c r="E124" s="26" t="s">
        <v>40</v>
      </c>
      <c r="F124" s="15" t="s">
        <v>175</v>
      </c>
      <c r="G124" s="15" t="s">
        <v>156</v>
      </c>
      <c r="H124" s="9" t="s">
        <v>70</v>
      </c>
      <c r="I124" s="15" t="s">
        <v>877</v>
      </c>
      <c r="J124" s="15" t="s">
        <v>66</v>
      </c>
      <c r="K124" s="15" t="s">
        <v>66</v>
      </c>
      <c r="L124" s="97" t="s">
        <v>66</v>
      </c>
      <c r="M124" s="98" t="s">
        <v>578</v>
      </c>
      <c r="N124" s="15" t="s">
        <v>66</v>
      </c>
      <c r="O124" s="26" t="s">
        <v>980</v>
      </c>
      <c r="P124" s="9" t="str">
        <f t="shared" si="9"/>
        <v/>
      </c>
      <c r="Q124" s="9" t="str">
        <f t="shared" si="8"/>
        <v/>
      </c>
      <c r="R124" s="13" t="str">
        <f ca="1">IF(
  AND($A124&lt;&gt;"",$I124="○"),
  (
    "mkdir """&amp;T124&amp;""" &amp; "
  )&amp;(
    """"&amp;shortcut設定!$F$7&amp;""""&amp;
    " """&amp;T124&amp;"\"&amp;$A124&amp;"（"&amp;$B124&amp;"）.lnk"""&amp;
    " """&amp;$C124&amp;""""&amp;
    IF($D124="-"," """""," """&amp;$D124&amp;"""")&amp;
    IF($E124="-"," """""," """&amp;$E124&amp;"""")
  ),
  ""
)</f>
        <v>mkdir "%USERPROFILE%\AppData\Roaming\Microsoft\Windows\Start Menu\Programs\172_Utility_Other" &amp; "C:\codes\vbs\command\CreateShortcutFile.vbs" "%USERPROFILE%\AppData\Roaming\Microsoft\Windows\Start Menu\Programs\172_Utility_Other\Anki（暗記補助）.lnk" "C:\prg\Anki\anki.exe" "" ""</v>
      </c>
      <c r="S124" s="9" t="str">
        <f ca="1">IFERROR(
  VLOOKUP(
    $H124,
    shortcut設定!$F:$J,
    MATCH(
      "ProgramsIndex",
      shortcut設定!$F$12:$J$12,
      0
    ),
    FALSE
  ),
  ""
)</f>
        <v>172</v>
      </c>
      <c r="T124" s="13" t="str">
        <f ca="1">IF(
  AND($A124&lt;&gt;"",$I124="○"),
  shortcut設定!$F$4&amp;"\"&amp;S124&amp;"_"&amp;H124,
  ""
)</f>
        <v>%USERPROFILE%\AppData\Roaming\Microsoft\Windows\Start Menu\Programs\172_Utility_Other</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172</v>
      </c>
      <c r="AA124" s="20" t="str">
        <f t="shared" si="7"/>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183</v>
      </c>
    </row>
    <row r="125" spans="1:32">
      <c r="A125" s="9" t="s">
        <v>684</v>
      </c>
      <c r="B125" s="9" t="s">
        <v>824</v>
      </c>
      <c r="C125" s="9" t="s">
        <v>313</v>
      </c>
      <c r="D125" s="15" t="s">
        <v>40</v>
      </c>
      <c r="E125" s="26" t="s">
        <v>40</v>
      </c>
      <c r="F125" s="15" t="s">
        <v>175</v>
      </c>
      <c r="G125" s="15" t="s">
        <v>156</v>
      </c>
      <c r="H125" s="9" t="s">
        <v>79</v>
      </c>
      <c r="I125" s="15" t="s">
        <v>877</v>
      </c>
      <c r="J125" s="15" t="s">
        <v>66</v>
      </c>
      <c r="K125" s="15" t="s">
        <v>66</v>
      </c>
      <c r="L125" s="97" t="s">
        <v>66</v>
      </c>
      <c r="M125" s="98" t="s">
        <v>578</v>
      </c>
      <c r="N125" s="15" t="s">
        <v>66</v>
      </c>
      <c r="O125" s="26" t="s">
        <v>980</v>
      </c>
      <c r="P125" s="9" t="str">
        <f t="shared" si="9"/>
        <v/>
      </c>
      <c r="Q125" s="9" t="str">
        <f t="shared" si="8"/>
        <v/>
      </c>
      <c r="R125" s="13" t="str">
        <f ca="1">IF(
  AND($A125&lt;&gt;"",$I125="○"),
  (
    "mkdir """&amp;T125&amp;""" &amp; "
  )&amp;(
    """"&amp;shortcut設定!$F$7&amp;""""&amp;
    " """&amp;T125&amp;"\"&amp;$A125&amp;"（"&amp;$B125&amp;"）.lnk"""&amp;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25" s="9" t="str">
        <f ca="1">IFERROR(
  VLOOKUP(
    $H125,
    shortcut設定!$F:$J,
    MATCH(
      "ProgramsIndex",
      shortcut設定!$F$12:$J$12,
      0
    ),
    FALSE
  ),
  ""
)</f>
        <v>123</v>
      </c>
      <c r="T125" s="13" t="str">
        <f ca="1">IF(
  AND($A125&lt;&gt;"",$I125="○"),
  shortcut設定!$F$4&amp;"\"&amp;S125&amp;"_"&amp;H125,
  ""
)</f>
        <v>%USERPROFILE%\AppData\Roaming\Microsoft\Windows\Start Menu\Programs\123_Doc_Edit</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123</v>
      </c>
      <c r="AA125" s="20" t="str">
        <f t="shared" si="7"/>
        <v/>
      </c>
      <c r="AB125" s="13" t="str">
        <f>IF(
  AND($A125&lt;&gt;"",$L125="○"),
  shortcut設定!$F$5&amp;"\"&amp;Z125&amp;"_"&amp;A125&amp;"（"&amp;B125&amp;"）"&amp;AA125&amp;".lnk",
  ""
)</f>
        <v/>
      </c>
      <c r="AC125" s="13" t="str">
        <f>IF(
  AND($A125&lt;&gt;"",$N125="○"),
  (
    """"&amp;shortcut設定!$F$7&amp;""""&amp;
    " """&amp;$AD125&amp;""""&amp;
    " """&amp;$C125&amp;""""&amp;
    IF($D125="-"," """""," """&amp;$D125&amp;"""")&amp;
    IF($E125="-"," """""," """&amp;$E125&amp;"""")
  ),
  ""
)</f>
        <v/>
      </c>
      <c r="AD125" s="9" t="str">
        <f>IF(
  AND($A125&lt;&gt;"",$N125="○"),
  shortcut設定!$F$6&amp;"\"&amp;A125&amp;"（"&amp;B125&amp;"）.lnk",
  ""
)</f>
        <v/>
      </c>
      <c r="AE125" s="13" t="str">
        <f>IF(
  AND($A125&lt;&gt;"",$O125&lt;&gt;"-",$O125&lt;&gt;""),
  (
    """"&amp;shortcut設定!$F$7&amp;""""&amp;
    " """&amp;$O125&amp;".lnk"""&amp;
    " """&amp;$C125&amp;""""&amp;
    IF($D125="-"," """""," """&amp;$D125&amp;"""")&amp;
    IF($E125="-"," """""," """&amp;$E125&amp;"""")
  ),
  ""
)</f>
        <v/>
      </c>
      <c r="AF125" s="95" t="s">
        <v>183</v>
      </c>
    </row>
    <row r="126" spans="1:32">
      <c r="A126" s="9" t="s">
        <v>685</v>
      </c>
      <c r="B126" s="9" t="s">
        <v>825</v>
      </c>
      <c r="C126" s="9" t="s">
        <v>314</v>
      </c>
      <c r="D126" s="15" t="s">
        <v>40</v>
      </c>
      <c r="E126" s="26" t="s">
        <v>40</v>
      </c>
      <c r="F126" s="15" t="s">
        <v>175</v>
      </c>
      <c r="G126" s="15" t="s">
        <v>156</v>
      </c>
      <c r="H126" s="9" t="s">
        <v>79</v>
      </c>
      <c r="I126" s="15" t="s">
        <v>877</v>
      </c>
      <c r="J126" s="15" t="s">
        <v>66</v>
      </c>
      <c r="K126" s="15" t="s">
        <v>66</v>
      </c>
      <c r="L126" s="97" t="s">
        <v>66</v>
      </c>
      <c r="M126" s="98" t="s">
        <v>578</v>
      </c>
      <c r="N126" s="15" t="s">
        <v>66</v>
      </c>
      <c r="O126" s="26" t="s">
        <v>980</v>
      </c>
      <c r="P126" s="9" t="str">
        <f t="shared" si="9"/>
        <v/>
      </c>
      <c r="Q126" s="9" t="str">
        <f t="shared" si="8"/>
        <v/>
      </c>
      <c r="R126" s="13" t="str">
        <f ca="1">IF(
  AND($A126&lt;&gt;"",$I126="○"),
  (
    "mkdir """&amp;T126&amp;""" &amp; "
  )&amp;(
    """"&amp;shortcut設定!$F$7&amp;""""&amp;
    " """&amp;T126&amp;"\"&amp;$A126&amp;"（"&amp;$B126&amp;"）.lnk"""&amp;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26" s="9" t="str">
        <f ca="1">IFERROR(
  VLOOKUP(
    $H126,
    shortcut設定!$F:$J,
    MATCH(
      "ProgramsIndex",
      shortcut設定!$F$12:$J$12,
      0
    ),
    FALSE
  ),
  ""
)</f>
        <v>123</v>
      </c>
      <c r="T126" s="13" t="str">
        <f ca="1">IF(
  AND($A126&lt;&gt;"",$I126="○"),
  shortcut設定!$F$4&amp;"\"&amp;S126&amp;"_"&amp;H126,
  ""
)</f>
        <v>%USERPROFILE%\AppData\Roaming\Microsoft\Windows\Start Menu\Programs\123_Doc_Edit</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123</v>
      </c>
      <c r="AA126" s="20" t="str">
        <f t="shared" si="7"/>
        <v/>
      </c>
      <c r="AB126" s="13" t="str">
        <f>IF(
  AND($A126&lt;&gt;"",$L126="○"),
  shortcut設定!$F$5&amp;"\"&amp;Z126&amp;"_"&amp;A126&amp;"（"&amp;B126&amp;"）"&amp;AA126&amp;".lnk",
  ""
)</f>
        <v/>
      </c>
      <c r="AC126" s="13" t="str">
        <f>IF(
  AND($A126&lt;&gt;"",$N126="○"),
  (
    """"&amp;shortcut設定!$F$7&amp;""""&amp;
    " """&amp;$AD126&amp;""""&amp;
    " """&amp;$C126&amp;""""&amp;
    IF($D126="-"," """""," """&amp;$D126&amp;"""")&amp;
    IF($E126="-"," """""," """&amp;$E126&amp;"""")
  ),
  ""
)</f>
        <v/>
      </c>
      <c r="AD126" s="9" t="str">
        <f>IF(
  AND($A126&lt;&gt;"",$N126="○"),
  shortcut設定!$F$6&amp;"\"&amp;A126&amp;"（"&amp;B126&amp;"）.lnk",
  ""
)</f>
        <v/>
      </c>
      <c r="AE126" s="13" t="str">
        <f>IF(
  AND($A126&lt;&gt;"",$O126&lt;&gt;"-",$O126&lt;&gt;""),
  (
    """"&amp;shortcut設定!$F$7&amp;""""&amp;
    " """&amp;$O126&amp;".lnk"""&amp;
    " """&amp;$C126&amp;""""&amp;
    IF($D126="-"," """""," """&amp;$D126&amp;"""")&amp;
    IF($E126="-"," """""," """&amp;$E126&amp;"""")
  ),
  ""
)</f>
        <v/>
      </c>
      <c r="AF126" s="95" t="s">
        <v>183</v>
      </c>
    </row>
    <row r="127" spans="1:32">
      <c r="A127" s="9" t="s">
        <v>1243</v>
      </c>
      <c r="B127" s="9" t="s">
        <v>1244</v>
      </c>
      <c r="C127" s="9" t="s">
        <v>1242</v>
      </c>
      <c r="D127" s="15" t="s">
        <v>979</v>
      </c>
      <c r="E127" s="26" t="s">
        <v>40</v>
      </c>
      <c r="F127" s="15" t="s">
        <v>28</v>
      </c>
      <c r="G127" s="15" t="s">
        <v>0</v>
      </c>
      <c r="H127" s="9" t="s">
        <v>71</v>
      </c>
      <c r="I127" s="15" t="s">
        <v>0</v>
      </c>
      <c r="J127" s="15" t="s">
        <v>979</v>
      </c>
      <c r="K127" s="15" t="s">
        <v>979</v>
      </c>
      <c r="L127" s="97" t="s">
        <v>979</v>
      </c>
      <c r="M127" s="98" t="s">
        <v>979</v>
      </c>
      <c r="N127" s="15" t="s">
        <v>979</v>
      </c>
      <c r="O127" s="26" t="s">
        <v>40</v>
      </c>
      <c r="P127" s="9" t="str">
        <f t="shared" si="9"/>
        <v/>
      </c>
      <c r="Q127" s="9" t="str">
        <f>IF(
  OR(
    $H127="-",
    COUNTIF(カテゴリ,$H127)&gt;0
  ),
  "",
  "★NG★"
)</f>
        <v/>
      </c>
      <c r="R127" s="13" t="str">
        <f ca="1">IF(
  AND($A127&lt;&gt;"",$I127="○"),
  (
    "mkdir """&amp;T127&amp;""" &amp; "
  )&amp;(
    """"&amp;shortcut設定!$F$7&amp;""""&amp;
    " """&amp;T127&amp;"\"&amp;$A127&amp;"（"&amp;$B127&amp;"）.lnk"""&amp;
    " """&amp;$C127&amp;""""&amp;
    IF($D127="-"," """""," """&amp;$D127&amp;"""")&amp;
    IF($E127="-"," """""," """&amp;$E127&amp;"""")
  ),
  ""
)</f>
        <v>mkdir "%USERPROFILE%\AppData\Roaming\Microsoft\Windows\Start Menu\Programs\161_Network_Global" &amp; "C:\codes\vbs\command\CreateShortcutFile.vbs" "%USERPROFILE%\AppData\Roaming\Microsoft\Windows\Start Menu\Programs\161_Network_Global\Steam（ゲーム）.lnk" "C:\prg\Steam\steam.exe" "" ""</v>
      </c>
      <c r="S127" s="9" t="str">
        <f ca="1">IFERROR(
  VLOOKUP(
    $H127,
    shortcut設定!$F:$J,
    MATCH(
      "ProgramsIndex",
      shortcut設定!$F$12:$J$12,
      0
    ),
    FALSE
  ),
  ""
)</f>
        <v>161</v>
      </c>
      <c r="T127" s="13" t="str">
        <f ca="1">IF(
  AND($A127&lt;&gt;"",$I127="○"),
  shortcut設定!$F$4&amp;"\"&amp;S127&amp;"_"&amp;H127,
  ""
)</f>
        <v>%USERPROFILE%\AppData\Roaming\Microsoft\Windows\Start Menu\Programs\161_Network_Global</v>
      </c>
      <c r="U127" s="13" t="str">
        <f>IF(
  AND($A127&lt;&gt;"",$J127&lt;&gt;"-",$J127&lt;&gt;""),
  (
    "mkdir """&amp;shortcut設定!$F$4&amp;"\"&amp;shortcut設定!$F$8&amp;""" &amp; "
  )&amp;(
    """"&amp;shortcut設定!$F$7&amp;""""&amp;
    " """&amp;$V127&amp;""""&amp;
    " """&amp;$C127&amp;""""&amp;
    IF($D127="-"," """""," """&amp;$D127&amp;"""")&amp;
    IF($E127="-"," """""," """&amp;$E127&amp;"""")
  ),
  ""
)</f>
        <v/>
      </c>
      <c r="V127" s="14" t="str">
        <f>IF(
  AND($A127&lt;&gt;"",$J127&lt;&gt;"-",$J127&lt;&gt;""),
  shortcut設定!$F$4&amp;"\"&amp;shortcut設定!$F$8&amp;"\"&amp;$J127&amp;"（"&amp;$B127&amp;"）.lnk",
  ""
)</f>
        <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161</v>
      </c>
      <c r="AA127" s="20" t="str">
        <f>IF(AND($M127&lt;&gt;"",$M127&lt;&gt;"-")," (&amp;"&amp;$M127&amp;")","")</f>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183</v>
      </c>
    </row>
    <row r="128" spans="1:32">
      <c r="A128" s="9" t="s">
        <v>686</v>
      </c>
      <c r="B128" s="9" t="s">
        <v>750</v>
      </c>
      <c r="C128" s="9" t="s">
        <v>89</v>
      </c>
      <c r="D128" s="15" t="s">
        <v>40</v>
      </c>
      <c r="E128" s="26" t="s">
        <v>40</v>
      </c>
      <c r="F128" s="15" t="s">
        <v>156</v>
      </c>
      <c r="G128" s="15" t="s">
        <v>156</v>
      </c>
      <c r="H128" s="9" t="s">
        <v>71</v>
      </c>
      <c r="I128" s="15" t="s">
        <v>877</v>
      </c>
      <c r="J128" s="15" t="s">
        <v>66</v>
      </c>
      <c r="K128" s="15" t="s">
        <v>66</v>
      </c>
      <c r="L128" s="97" t="s">
        <v>66</v>
      </c>
      <c r="M128" s="98" t="s">
        <v>578</v>
      </c>
      <c r="N128" s="15" t="s">
        <v>877</v>
      </c>
      <c r="O128" s="26" t="s">
        <v>980</v>
      </c>
      <c r="P128" s="9" t="str">
        <f t="shared" si="9"/>
        <v/>
      </c>
      <c r="Q128" s="9" t="str">
        <f t="shared" si="8"/>
        <v/>
      </c>
      <c r="R128" s="13" t="str">
        <f ca="1">IF(
  AND($A128&lt;&gt;"",$I128="○"),
  (
    "mkdir """&amp;T128&amp;""" &amp; "
  )&amp;(
    """"&amp;shortcut設定!$F$7&amp;""""&amp;
    " """&amp;T128&amp;"\"&amp;$A128&amp;"（"&amp;$B128&amp;"）.lnk"""&amp;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28" s="9" t="str">
        <f ca="1">IFERROR(
  VLOOKUP(
    $H128,
    shortcut設定!$F:$J,
    MATCH(
      "ProgramsIndex",
      shortcut設定!$F$12:$J$12,
      0
    ),
    FALSE
  ),
  ""
)</f>
        <v>161</v>
      </c>
      <c r="T128" s="13" t="str">
        <f ca="1">IF(
  AND($A128&lt;&gt;"",$I128="○"),
  shortcut設定!$F$4&amp;"\"&amp;S128&amp;"_"&amp;H128,
  ""
)</f>
        <v>%USERPROFILE%\AppData\Roaming\Microsoft\Windows\Start Menu\Programs\161_Network_Global</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161</v>
      </c>
      <c r="AA128" s="20" t="str">
        <f t="shared" si="7"/>
        <v/>
      </c>
      <c r="AB128" s="13" t="str">
        <f>IF(
  AND($A128&lt;&gt;"",$L128="○"),
  shortcut設定!$F$5&amp;"\"&amp;Z128&amp;"_"&amp;A128&amp;"（"&amp;B128&amp;"）"&amp;AA128&amp;".lnk",
  ""
)</f>
        <v/>
      </c>
      <c r="AC128" s="13" t="str">
        <f>IF(
  AND($A128&lt;&gt;"",$N128="○"),
  (
    """"&amp;shortcut設定!$F$7&amp;""""&amp;
    " """&amp;$AD128&amp;""""&amp;
    " """&amp;$C128&amp;""""&amp;
    IF($D128="-"," """""," """&amp;$D128&amp;"""")&amp;
    IF($E128="-"," """""," """&amp;$E128&amp;"""")
  ),
  ""
)</f>
        <v>"C:\codes\vbs\command\CreateShortcutFile.vbs" "%USERPROFILE%\AppData\Roaming\Microsoft\Windows\Start Menu\Programs\Startup\MicrosoftEdge（ブラウザ）.lnk" "C:\Program Files (x86)\Microsoft\Edge\Application\msedge.exe" "" ""</v>
      </c>
      <c r="AD128" s="9" t="str">
        <f>IF(
  AND($A128&lt;&gt;"",$N128="○"),
  shortcut設定!$F$6&amp;"\"&amp;A128&amp;"（"&amp;B128&amp;"）.lnk",
  ""
)</f>
        <v>%USERPROFILE%\AppData\Roaming\Microsoft\Windows\Start Menu\Programs\Startup\MicrosoftEdge（ブラウザ）.lnk</v>
      </c>
      <c r="AE128" s="13" t="str">
        <f>IF(
  AND($A128&lt;&gt;"",$O128&lt;&gt;"-",$O128&lt;&gt;""),
  (
    """"&amp;shortcut設定!$F$7&amp;""""&amp;
    " """&amp;$O128&amp;".lnk"""&amp;
    " """&amp;$C128&amp;""""&amp;
    IF($D128="-"," """""," """&amp;$D128&amp;"""")&amp;
    IF($E128="-"," """""," """&amp;$E128&amp;"""")
  ),
  ""
)</f>
        <v/>
      </c>
      <c r="AF128" s="95" t="s">
        <v>183</v>
      </c>
    </row>
    <row r="129" spans="1:32">
      <c r="A129" s="9" t="s">
        <v>687</v>
      </c>
      <c r="B129" s="9" t="s">
        <v>826</v>
      </c>
      <c r="C129" s="81" t="s">
        <v>91</v>
      </c>
      <c r="D129" s="15" t="s">
        <v>899</v>
      </c>
      <c r="E129" s="26" t="s">
        <v>40</v>
      </c>
      <c r="F129" s="15" t="s">
        <v>156</v>
      </c>
      <c r="G129" s="15" t="s">
        <v>156</v>
      </c>
      <c r="H129" s="9" t="s">
        <v>79</v>
      </c>
      <c r="I129" s="15" t="s">
        <v>877</v>
      </c>
      <c r="J129" s="15" t="s">
        <v>66</v>
      </c>
      <c r="K129" s="15" t="s">
        <v>66</v>
      </c>
      <c r="L129" s="97" t="s">
        <v>66</v>
      </c>
      <c r="M129" s="98" t="s">
        <v>578</v>
      </c>
      <c r="N129" s="15" t="s">
        <v>66</v>
      </c>
      <c r="O129" s="26" t="s">
        <v>980</v>
      </c>
      <c r="P129" s="9" t="str">
        <f t="shared" si="9"/>
        <v/>
      </c>
      <c r="Q129" s="9" t="str">
        <f t="shared" si="8"/>
        <v/>
      </c>
      <c r="R129" s="13" t="str">
        <f ca="1">IF(
  AND($A129&lt;&gt;"",$I129="○"),
  (
    "mkdir """&amp;T129&amp;""" &amp; "
  )&amp;(
    """"&amp;shortcut設定!$F$7&amp;""""&amp;
    " """&amp;T129&amp;"\"&amp;$A129&amp;"（"&amp;$B129&amp;"）.lnk"""&amp;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29" s="9" t="str">
        <f ca="1">IFERROR(
  VLOOKUP(
    $H129,
    shortcut設定!$F:$J,
    MATCH(
      "ProgramsIndex",
      shortcut設定!$F$12:$J$12,
      0
    ),
    FALSE
  ),
  ""
)</f>
        <v>123</v>
      </c>
      <c r="T129" s="13" t="str">
        <f ca="1">IF(
  AND($A129&lt;&gt;"",$I129="○"),
  shortcut設定!$F$4&amp;"\"&amp;S129&amp;"_"&amp;H129,
  ""
)</f>
        <v>%USERPROFILE%\AppData\Roaming\Microsoft\Windows\Start Menu\Programs\123_Doc_Edit</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IF(
  AND($A129&lt;&gt;"",$L129&lt;&gt;"-",$L129&lt;&gt;""),
  (
    """"&amp;shortcut設定!$F$7&amp;""""&amp;
    " """&amp;$AB129&amp;""""&amp;
    " """&amp;$C129&amp;""""&amp;
    IF($D129="-"," """""," """&amp;$D129&amp;"""")&amp;
    IF($E129="-"," """""," """&amp;$E129&amp;"""")
  ),
  ""
)</f>
        <v/>
      </c>
      <c r="Z129" s="9" t="str">
        <f ca="1">IFERROR(
  VLOOKUP(
    $H129,
    shortcut設定!$F:$J,
    MATCH(
      "ProgramsIndex",
      shortcut設定!$F$12:$J$12,
      0
    ),
    FALSE
  ),
  ""
)</f>
        <v>123</v>
      </c>
      <c r="AA129" s="20" t="str">
        <f t="shared" si="7"/>
        <v/>
      </c>
      <c r="AB129" s="13" t="str">
        <f>IF(
  AND($A129&lt;&gt;"",$L129="○"),
  shortcut設定!$F$5&amp;"\"&amp;Z129&amp;"_"&amp;A129&amp;"（"&amp;B129&amp;"）"&amp;AA129&amp;".lnk",
  ""
)</f>
        <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183</v>
      </c>
    </row>
    <row r="130" spans="1:32">
      <c r="A130" s="9" t="s">
        <v>688</v>
      </c>
      <c r="B130" s="9" t="s">
        <v>826</v>
      </c>
      <c r="C130" s="9" t="s">
        <v>92</v>
      </c>
      <c r="D130" s="15" t="s">
        <v>40</v>
      </c>
      <c r="E130" s="26" t="s">
        <v>40</v>
      </c>
      <c r="F130" s="15" t="s">
        <v>156</v>
      </c>
      <c r="G130" s="15" t="s">
        <v>156</v>
      </c>
      <c r="H130" s="9" t="s">
        <v>79</v>
      </c>
      <c r="I130" s="15" t="s">
        <v>877</v>
      </c>
      <c r="J130" s="15" t="s">
        <v>66</v>
      </c>
      <c r="K130" s="15" t="s">
        <v>66</v>
      </c>
      <c r="L130" s="97" t="s">
        <v>66</v>
      </c>
      <c r="M130" s="98" t="s">
        <v>578</v>
      </c>
      <c r="N130" s="15" t="s">
        <v>66</v>
      </c>
      <c r="O130" s="26" t="s">
        <v>980</v>
      </c>
      <c r="P130" s="9" t="str">
        <f t="shared" si="9"/>
        <v/>
      </c>
      <c r="Q130" s="9" t="str">
        <f t="shared" si="8"/>
        <v/>
      </c>
      <c r="R130" s="13" t="str">
        <f ca="1">IF(
  AND($A130&lt;&gt;"",$I130="○"),
  (
    "mkdir """&amp;T130&amp;""" &amp; "
  )&amp;(
    """"&amp;shortcut設定!$F$7&amp;""""&amp;
    " """&amp;T130&amp;"\"&amp;$A130&amp;"（"&amp;$B130&amp;"）.lnk"""&amp;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30" s="9" t="str">
        <f ca="1">IFERROR(
  VLOOKUP(
    $H130,
    shortcut設定!$F:$J,
    MATCH(
      "ProgramsIndex",
      shortcut設定!$F$12:$J$12,
      0
    ),
    FALSE
  ),
  ""
)</f>
        <v>123</v>
      </c>
      <c r="T130" s="13" t="str">
        <f ca="1">IF(
  AND($A130&lt;&gt;"",$I130="○"),
  shortcut設定!$F$4&amp;"\"&amp;S130&amp;"_"&amp;H130,
  ""
)</f>
        <v>%USERPROFILE%\AppData\Roaming\Microsoft\Windows\Start Menu\Programs\123_Doc_Edit</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IF(
  AND($A130&lt;&gt;"",$L130&lt;&gt;"-",$L130&lt;&gt;""),
  (
    """"&amp;shortcut設定!$F$7&amp;""""&amp;
    " """&amp;$AB130&amp;""""&amp;
    " """&amp;$C130&amp;""""&amp;
    IF($D130="-"," """""," """&amp;$D130&amp;"""")&amp;
    IF($E130="-"," """""," """&amp;$E130&amp;"""")
  ),
  ""
)</f>
        <v/>
      </c>
      <c r="Z130" s="9" t="str">
        <f ca="1">IFERROR(
  VLOOKUP(
    $H130,
    shortcut設定!$F:$J,
    MATCH(
      "ProgramsIndex",
      shortcut設定!$F$12:$J$12,
      0
    ),
    FALSE
  ),
  ""
)</f>
        <v>123</v>
      </c>
      <c r="AA130" s="20" t="str">
        <f t="shared" si="7"/>
        <v/>
      </c>
      <c r="AB130" s="13" t="str">
        <f>IF(
  AND($A130&lt;&gt;"",$L130="○"),
  shortcut設定!$F$5&amp;"\"&amp;Z130&amp;"_"&amp;A130&amp;"（"&amp;B130&amp;"）"&amp;AA130&amp;".lnk",
  ""
)</f>
        <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183</v>
      </c>
    </row>
    <row r="131" spans="1:32">
      <c r="A131" s="9" t="s">
        <v>689</v>
      </c>
      <c r="B131" s="9" t="s">
        <v>826</v>
      </c>
      <c r="C131" s="9" t="s">
        <v>93</v>
      </c>
      <c r="D131" s="15" t="s">
        <v>40</v>
      </c>
      <c r="E131" s="26" t="s">
        <v>40</v>
      </c>
      <c r="F131" s="15" t="s">
        <v>156</v>
      </c>
      <c r="G131" s="15" t="s">
        <v>156</v>
      </c>
      <c r="H131" s="9" t="s">
        <v>79</v>
      </c>
      <c r="I131" s="15" t="s">
        <v>877</v>
      </c>
      <c r="J131" s="15" t="s">
        <v>66</v>
      </c>
      <c r="K131" s="15" t="s">
        <v>66</v>
      </c>
      <c r="L131" s="97" t="s">
        <v>66</v>
      </c>
      <c r="M131" s="98" t="s">
        <v>578</v>
      </c>
      <c r="N131" s="15" t="s">
        <v>66</v>
      </c>
      <c r="O131" s="26" t="s">
        <v>980</v>
      </c>
      <c r="P131" s="9" t="str">
        <f t="shared" si="9"/>
        <v/>
      </c>
      <c r="Q131" s="9" t="str">
        <f t="shared" si="8"/>
        <v/>
      </c>
      <c r="R131" s="13" t="str">
        <f ca="1">IF(
  AND($A131&lt;&gt;"",$I131="○"),
  (
    "mkdir """&amp;T131&amp;""" &amp; "
  )&amp;(
    """"&amp;shortcut設定!$F$7&amp;""""&amp;
    " """&amp;T131&amp;"\"&amp;$A131&amp;"（"&amp;$B131&amp;"）.lnk"""&amp;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31" s="9" t="str">
        <f ca="1">IFERROR(
  VLOOKUP(
    $H131,
    shortcut設定!$F:$J,
    MATCH(
      "ProgramsIndex",
      shortcut設定!$F$12:$J$12,
      0
    ),
    FALSE
  ),
  ""
)</f>
        <v>123</v>
      </c>
      <c r="T131" s="13" t="str">
        <f ca="1">IF(
  AND($A131&lt;&gt;"",$I131="○"),
  shortcut設定!$F$4&amp;"\"&amp;S131&amp;"_"&amp;H131,
  ""
)</f>
        <v>%USERPROFILE%\AppData\Roaming\Microsoft\Windows\Start Menu\Programs\123_Doc_Edit</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IF(
  AND($A131&lt;&gt;"",$L131&lt;&gt;"-",$L131&lt;&gt;""),
  (
    """"&amp;shortcut設定!$F$7&amp;""""&amp;
    " """&amp;$AB131&amp;""""&amp;
    " """&amp;$C131&amp;""""&amp;
    IF($D131="-"," """""," """&amp;$D131&amp;"""")&amp;
    IF($E131="-"," """""," """&amp;$E131&amp;"""")
  ),
  ""
)</f>
        <v/>
      </c>
      <c r="Z131" s="9" t="str">
        <f ca="1">IFERROR(
  VLOOKUP(
    $H131,
    shortcut設定!$F:$J,
    MATCH(
      "ProgramsIndex",
      shortcut設定!$F$12:$J$12,
      0
    ),
    FALSE
  ),
  ""
)</f>
        <v>123</v>
      </c>
      <c r="AA131" s="20" t="str">
        <f t="shared" si="7"/>
        <v/>
      </c>
      <c r="AB131" s="13" t="str">
        <f>IF(
  AND($A131&lt;&gt;"",$L131="○"),
  shortcut設定!$F$5&amp;"\"&amp;Z131&amp;"_"&amp;A131&amp;"（"&amp;B131&amp;"）"&amp;AA131&amp;".lnk",
  ""
)</f>
        <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183</v>
      </c>
    </row>
    <row r="132" spans="1:32">
      <c r="A132" s="9" t="s">
        <v>690</v>
      </c>
      <c r="B132" s="9" t="s">
        <v>827</v>
      </c>
      <c r="C132" s="9" t="s">
        <v>94</v>
      </c>
      <c r="D132" s="15" t="s">
        <v>40</v>
      </c>
      <c r="E132" s="26" t="s">
        <v>40</v>
      </c>
      <c r="F132" s="15" t="s">
        <v>156</v>
      </c>
      <c r="G132" s="15" t="s">
        <v>156</v>
      </c>
      <c r="H132" s="9" t="s">
        <v>71</v>
      </c>
      <c r="I132" s="15" t="s">
        <v>877</v>
      </c>
      <c r="J132" s="15" t="s">
        <v>66</v>
      </c>
      <c r="K132" s="15" t="s">
        <v>66</v>
      </c>
      <c r="L132" s="97" t="s">
        <v>66</v>
      </c>
      <c r="M132" s="98" t="s">
        <v>578</v>
      </c>
      <c r="N132" s="15" t="s">
        <v>66</v>
      </c>
      <c r="O132" s="26" t="s">
        <v>980</v>
      </c>
      <c r="P132" s="9" t="str">
        <f t="shared" si="9"/>
        <v/>
      </c>
      <c r="Q132" s="9" t="str">
        <f t="shared" si="8"/>
        <v/>
      </c>
      <c r="R132" s="13" t="str">
        <f ca="1">IF(
  AND($A132&lt;&gt;"",$I132="○"),
  (
    "mkdir """&amp;T132&amp;""" &amp; "
  )&amp;(
    """"&amp;shortcut設定!$F$7&amp;""""&amp;
    " """&amp;T132&amp;"\"&amp;$A132&amp;"（"&amp;$B132&amp;"）.lnk"""&amp;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32" s="9" t="str">
        <f ca="1">IFERROR(
  VLOOKUP(
    $H132,
    shortcut設定!$F:$J,
    MATCH(
      "ProgramsIndex",
      shortcut設定!$F$12:$J$12,
      0
    ),
    FALSE
  ),
  ""
)</f>
        <v>161</v>
      </c>
      <c r="T132" s="13" t="str">
        <f ca="1">IF(
  AND($A132&lt;&gt;"",$I132="○"),
  shortcut設定!$F$4&amp;"\"&amp;S132&amp;"_"&amp;H132,
  ""
)</f>
        <v>%USERPROFILE%\AppData\Roaming\Microsoft\Windows\Start Menu\Programs\161_Network_Global</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IF(
  AND($A132&lt;&gt;"",$L132&lt;&gt;"-",$L132&lt;&gt;""),
  (
    """"&amp;shortcut設定!$F$7&amp;""""&amp;
    " """&amp;$AB132&amp;""""&amp;
    " """&amp;$C132&amp;""""&amp;
    IF($D132="-"," """""," """&amp;$D132&amp;"""")&amp;
    IF($E132="-"," """""," """&amp;$E132&amp;"""")
  ),
  ""
)</f>
        <v/>
      </c>
      <c r="Z132" s="9" t="str">
        <f ca="1">IFERROR(
  VLOOKUP(
    $H132,
    shortcut設定!$F:$J,
    MATCH(
      "ProgramsIndex",
      shortcut設定!$F$12:$J$12,
      0
    ),
    FALSE
  ),
  ""
)</f>
        <v>161</v>
      </c>
      <c r="AA132" s="20" t="str">
        <f t="shared" si="7"/>
        <v/>
      </c>
      <c r="AB132" s="13" t="str">
        <f>IF(
  AND($A132&lt;&gt;"",$L132="○"),
  shortcut設定!$F$5&amp;"\"&amp;Z132&amp;"_"&amp;A132&amp;"（"&amp;B132&amp;"）"&amp;AA132&amp;".lnk",
  ""
)</f>
        <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183</v>
      </c>
    </row>
    <row r="133" spans="1:32">
      <c r="A133" s="9" t="s">
        <v>691</v>
      </c>
      <c r="B133" s="9" t="s">
        <v>828</v>
      </c>
      <c r="C133" s="9" t="s">
        <v>888</v>
      </c>
      <c r="D133" s="15" t="s">
        <v>40</v>
      </c>
      <c r="E133" s="26" t="s">
        <v>40</v>
      </c>
      <c r="F133" s="15" t="s">
        <v>175</v>
      </c>
      <c r="G133" s="15" t="s">
        <v>156</v>
      </c>
      <c r="H133" s="9" t="s">
        <v>81</v>
      </c>
      <c r="I133" s="15" t="s">
        <v>877</v>
      </c>
      <c r="J133" s="15" t="s">
        <v>66</v>
      </c>
      <c r="K133" s="15" t="s">
        <v>66</v>
      </c>
      <c r="L133" s="97" t="s">
        <v>66</v>
      </c>
      <c r="M133" s="98" t="s">
        <v>578</v>
      </c>
      <c r="N133" s="15" t="s">
        <v>66</v>
      </c>
      <c r="O133" s="26" t="s">
        <v>980</v>
      </c>
      <c r="P133" s="9" t="str">
        <f t="shared" si="9"/>
        <v/>
      </c>
      <c r="Q133" s="9" t="str">
        <f t="shared" si="8"/>
        <v/>
      </c>
      <c r="R133" s="13" t="str">
        <f ca="1">IF(
  AND($A133&lt;&gt;"",$I133="○"),
  (
    "mkdir """&amp;T133&amp;""" &amp; "
  )&amp;(
    """"&amp;shortcut設定!$F$7&amp;""""&amp;
    " """&amp;T133&amp;"\"&amp;$A133&amp;"（"&amp;$B133&amp;"）.lnk"""&amp;
    " """&amp;$C133&amp;""""&amp;
    IF($D133="-"," """""," """&amp;$D133&amp;"""")&amp;
    IF($E133="-"," """""," """&amp;$E133&amp;"""")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33" s="9" t="str">
        <f ca="1">IFERROR(
  VLOOKUP(
    $H133,
    shortcut設定!$F:$J,
    MATCH(
      "ProgramsIndex",
      shortcut設定!$F$12:$J$12,
      0
    ),
    FALSE
  ),
  ""
)</f>
        <v>153</v>
      </c>
      <c r="T133" s="13" t="str">
        <f ca="1">IF(
  AND($A133&lt;&gt;"",$I133="○"),
  shortcut設定!$F$4&amp;"\"&amp;S133&amp;"_"&amp;H133,
  ""
)</f>
        <v>%USERPROFILE%\AppData\Roaming\Microsoft\Windows\Start Menu\Programs\153_Picture_Edit</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IF(
  AND($A133&lt;&gt;"",$L133&lt;&gt;"-",$L133&lt;&gt;""),
  (
    """"&amp;shortcut設定!$F$7&amp;""""&amp;
    " """&amp;$AB133&amp;""""&amp;
    " """&amp;$C133&amp;""""&amp;
    IF($D133="-"," """""," """&amp;$D133&amp;"""")&amp;
    IF($E133="-"," """""," """&amp;$E133&amp;"""")
  ),
  ""
)</f>
        <v/>
      </c>
      <c r="Z133" s="9" t="str">
        <f ca="1">IFERROR(
  VLOOKUP(
    $H133,
    shortcut設定!$F:$J,
    MATCH(
      "ProgramsIndex",
      shortcut設定!$F$12:$J$12,
      0
    ),
    FALSE
  ),
  ""
)</f>
        <v>153</v>
      </c>
      <c r="AA133" s="20" t="str">
        <f t="shared" si="7"/>
        <v/>
      </c>
      <c r="AB133" s="13" t="str">
        <f>IF(
  AND($A133&lt;&gt;"",$L133="○"),
  shortcut設定!$F$5&amp;"\"&amp;Z133&amp;"_"&amp;A133&amp;"（"&amp;B133&amp;"）"&amp;AA133&amp;".lnk",
  ""
)</f>
        <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183</v>
      </c>
    </row>
    <row r="134" spans="1:32">
      <c r="A134" s="9" t="s">
        <v>886</v>
      </c>
      <c r="B134" s="9" t="s">
        <v>887</v>
      </c>
      <c r="C134" s="9" t="s">
        <v>889</v>
      </c>
      <c r="D134" s="15" t="s">
        <v>40</v>
      </c>
      <c r="E134" s="26" t="s">
        <v>40</v>
      </c>
      <c r="F134" s="15" t="s">
        <v>28</v>
      </c>
      <c r="G134" s="15" t="s">
        <v>0</v>
      </c>
      <c r="H134" s="9" t="s">
        <v>67</v>
      </c>
      <c r="I134" s="15" t="s">
        <v>0</v>
      </c>
      <c r="J134" s="15" t="s">
        <v>582</v>
      </c>
      <c r="K134" s="15" t="s">
        <v>40</v>
      </c>
      <c r="L134" s="97" t="s">
        <v>582</v>
      </c>
      <c r="M134" s="98" t="s">
        <v>582</v>
      </c>
      <c r="N134" s="15" t="s">
        <v>582</v>
      </c>
      <c r="O134" s="26" t="s">
        <v>980</v>
      </c>
      <c r="P134" s="9" t="str">
        <f t="shared" si="9"/>
        <v/>
      </c>
      <c r="Q134" s="9" t="str">
        <f>IF(
  OR(
    $H134="-",
    COUNTIF(カテゴリ,$H134)&gt;0
  ),
  "",
  "★NG★"
)</f>
        <v/>
      </c>
      <c r="R134" s="13" t="str">
        <f ca="1">IF(
  AND($A134&lt;&gt;"",$I134="○"),
  (
    "mkdir """&amp;T134&amp;""" &amp; "
  )&amp;(
    """"&amp;shortcut設定!$F$7&amp;""""&amp;
    " """&amp;T134&amp;"\"&amp;$A134&amp;"（"&amp;$B134&amp;"）.lnk"""&amp;
    " """&amp;$C134&amp;""""&amp;
    IF($D134="-"," """""," """&amp;$D134&amp;"""")&amp;
    IF($E134="-"," """""," """&amp;$E134&amp;"""")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34" s="9" t="str">
        <f ca="1">IFERROR(
  VLOOKUP(
    $H134,
    shortcut設定!$F:$J,
    MATCH(
      "ProgramsIndex",
      shortcut設定!$F$12:$J$12,
      0
    ),
    FALSE
  ),
  ""
)</f>
        <v>122</v>
      </c>
      <c r="T134" s="13" t="str">
        <f ca="1">IF(
  AND($A134&lt;&gt;"",$I134="○"),
  shortcut設定!$F$4&amp;"\"&amp;S134&amp;"_"&amp;H134,
  ""
)</f>
        <v>%USERPROFILE%\AppData\Roaming\Microsoft\Windows\Start Menu\Programs\122_Doc_View</v>
      </c>
      <c r="U134" s="13" t="str">
        <f>IF(
  AND($A134&lt;&gt;"",$J134&lt;&gt;"-",$J134&lt;&gt;""),
  (
    "mkdir """&amp;shortcut設定!$F$4&amp;"\"&amp;shortcut設定!$F$8&amp;""" &amp; "
  )&amp;(
    """"&amp;shortcut設定!$F$7&amp;""""&amp;
    " """&amp;$V134&amp;""""&amp;
    " """&amp;$C134&amp;""""&amp;
    IF($D134="-"," """""," """&amp;$D134&amp;"""")&amp;
    IF($E134="-"," """""," """&amp;$E134&amp;"""")
  ),
  ""
)</f>
        <v/>
      </c>
      <c r="V134" s="14" t="str">
        <f>IF(
  AND($A134&lt;&gt;"",$J134&lt;&gt;"-",$J134&lt;&gt;""),
  shortcut設定!$F$4&amp;"\"&amp;shortcut設定!$F$8&amp;"\"&amp;$J134&amp;"（"&amp;$B134&amp;"）.lnk",
  ""
)</f>
        <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122</v>
      </c>
      <c r="AA134" s="20" t="str">
        <f>IF(AND($M134&lt;&gt;"",$M134&lt;&gt;"-")," (&amp;"&amp;$M134&amp;")","")</f>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183</v>
      </c>
    </row>
    <row r="135" spans="1:32">
      <c r="A135" s="9" t="s">
        <v>891</v>
      </c>
      <c r="B135" s="9" t="s">
        <v>894</v>
      </c>
      <c r="C135" s="9" t="s">
        <v>890</v>
      </c>
      <c r="D135" s="15" t="s">
        <v>40</v>
      </c>
      <c r="E135" s="26" t="s">
        <v>40</v>
      </c>
      <c r="F135" s="15" t="s">
        <v>28</v>
      </c>
      <c r="G135" s="15" t="s">
        <v>0</v>
      </c>
      <c r="H135" s="9" t="s">
        <v>71</v>
      </c>
      <c r="I135" s="15" t="s">
        <v>0</v>
      </c>
      <c r="J135" s="15" t="s">
        <v>582</v>
      </c>
      <c r="K135" s="15" t="s">
        <v>40</v>
      </c>
      <c r="L135" s="97" t="s">
        <v>582</v>
      </c>
      <c r="M135" s="98" t="s">
        <v>582</v>
      </c>
      <c r="N135" s="15" t="s">
        <v>582</v>
      </c>
      <c r="O135" s="26" t="s">
        <v>980</v>
      </c>
      <c r="P135" s="9" t="str">
        <f t="shared" si="9"/>
        <v/>
      </c>
      <c r="Q135" s="9" t="str">
        <f>IF(
  OR(
    $H135="-",
    COUNTIF(カテゴリ,$H135)&gt;0
  ),
  "",
  "★NG★"
)</f>
        <v/>
      </c>
      <c r="R135" s="13" t="str">
        <f ca="1">IF(
  AND($A135&lt;&gt;"",$I135="○"),
  (
    "mkdir """&amp;T135&amp;""" &amp; "
  )&amp;(
    """"&amp;shortcut設定!$F$7&amp;""""&amp;
    " """&amp;T135&amp;"\"&amp;$A135&amp;"（"&amp;$B135&amp;"）.lnk"""&amp;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35" s="9" t="str">
        <f ca="1">IFERROR(
  VLOOKUP(
    $H135,
    shortcut設定!$F:$J,
    MATCH(
      "ProgramsIndex",
      shortcut設定!$F$12:$J$12,
      0
    ),
    FALSE
  ),
  ""
)</f>
        <v>161</v>
      </c>
      <c r="T135" s="13" t="str">
        <f ca="1">IF(
  AND($A135&lt;&gt;"",$I135="○"),
  shortcut設定!$F$4&amp;"\"&amp;S135&amp;"_"&amp;H135,
  ""
)</f>
        <v>%USERPROFILE%\AppData\Roaming\Microsoft\Windows\Start Menu\Programs\161_Network_Global</v>
      </c>
      <c r="U135" s="13" t="str">
        <f>IF(
  AND($A135&lt;&gt;"",$J135&lt;&gt;"-",$J135&lt;&gt;""),
  (
    "mkdir """&amp;shortcut設定!$F$4&amp;"\"&amp;shortcut設定!$F$8&amp;""" &amp; "
  )&amp;(
    """"&amp;shortcut設定!$F$7&amp;""""&amp;
    " """&amp;$V135&amp;""""&amp;
    " """&amp;$C135&amp;""""&amp;
    IF($D135="-"," """""," """&amp;$D135&amp;"""")&amp;
    IF($E135="-"," """""," """&amp;$E135&amp;"""")
  ),
  ""
)</f>
        <v/>
      </c>
      <c r="V135" s="14" t="str">
        <f>IF(
  AND($A135&lt;&gt;"",$J135&lt;&gt;"-",$J135&lt;&gt;""),
  shortcut設定!$F$4&amp;"\"&amp;shortcut設定!$F$8&amp;"\"&amp;$J135&amp;"（"&amp;$B135&amp;"）.lnk",
  ""
)</f>
        <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161</v>
      </c>
      <c r="AA135" s="20" t="str">
        <f>IF(AND($M135&lt;&gt;"",$M135&lt;&gt;"-")," (&amp;"&amp;$M135&amp;")","")</f>
        <v/>
      </c>
      <c r="AB135" s="13" t="str">
        <f>IF(
  AND($A135&lt;&gt;"",$L135="○"),
  shortcut設定!$F$5&amp;"\"&amp;Z135&amp;"_"&amp;A135&amp;"（"&amp;B135&amp;"）"&amp;AA135&amp;".lnk",
  ""
)</f>
        <v/>
      </c>
      <c r="AC135" s="13" t="str">
        <f>IF(
  AND($A135&lt;&gt;"",$N135="○"),
  (
    """"&amp;shortcut設定!$F$7&amp;""""&amp;
    " """&amp;$AD135&amp;""""&amp;
    " """&amp;$C135&amp;""""&amp;
    IF($D135="-"," """""," """&amp;$D135&amp;"""")&amp;
    IF($E135="-"," """""," """&amp;$E135&amp;"""")
  ),
  ""
)</f>
        <v/>
      </c>
      <c r="AD135" s="9" t="str">
        <f>IF(
  AND($A135&lt;&gt;"",$N135="○"),
  shortcut設定!$F$6&amp;"\"&amp;A135&amp;"（"&amp;B135&amp;"）.lnk",
  ""
)</f>
        <v/>
      </c>
      <c r="AE135" s="13" t="str">
        <f>IF(
  AND($A135&lt;&gt;"",$O135&lt;&gt;"-",$O135&lt;&gt;""),
  (
    """"&amp;shortcut設定!$F$7&amp;""""&amp;
    " """&amp;$O135&amp;".lnk"""&amp;
    " """&amp;$C135&amp;""""&amp;
    IF($D135="-"," """""," """&amp;$D135&amp;"""")&amp;
    IF($E135="-"," """""," """&amp;$E135&amp;"""")
  ),
  ""
)</f>
        <v/>
      </c>
      <c r="AF135" s="95" t="s">
        <v>183</v>
      </c>
    </row>
    <row r="136" spans="1:32">
      <c r="A136" s="9" t="s">
        <v>893</v>
      </c>
      <c r="B136" s="9" t="s">
        <v>894</v>
      </c>
      <c r="C136" s="9" t="s">
        <v>892</v>
      </c>
      <c r="D136" s="15" t="s">
        <v>40</v>
      </c>
      <c r="E136" s="26" t="s">
        <v>40</v>
      </c>
      <c r="F136" s="15" t="s">
        <v>0</v>
      </c>
      <c r="G136" s="15" t="s">
        <v>28</v>
      </c>
      <c r="H136" s="9" t="s">
        <v>71</v>
      </c>
      <c r="I136" s="15" t="s">
        <v>0</v>
      </c>
      <c r="J136" s="15" t="s">
        <v>582</v>
      </c>
      <c r="K136" s="15" t="s">
        <v>40</v>
      </c>
      <c r="L136" s="97" t="s">
        <v>582</v>
      </c>
      <c r="M136" s="98" t="s">
        <v>582</v>
      </c>
      <c r="N136" s="15" t="s">
        <v>582</v>
      </c>
      <c r="O136" s="26" t="s">
        <v>980</v>
      </c>
      <c r="P136" s="9" t="str">
        <f t="shared" si="9"/>
        <v/>
      </c>
      <c r="Q136" s="9" t="str">
        <f>IF(
  OR(
    $H136="-",
    COUNTIF(カテゴリ,$H136)&gt;0
  ),
  "",
  "★NG★"
)</f>
        <v/>
      </c>
      <c r="R136" s="13" t="str">
        <f ca="1">IF(
  AND($A136&lt;&gt;"",$I136="○"),
  (
    "mkdir """&amp;T136&amp;""" &amp; "
  )&amp;(
    """"&amp;shortcut設定!$F$7&amp;""""&amp;
    " """&amp;T136&amp;"\"&amp;$A136&amp;"（"&amp;$B136&amp;"）.lnk"""&amp;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36" s="9" t="str">
        <f ca="1">IFERROR(
  VLOOKUP(
    $H136,
    shortcut設定!$F:$J,
    MATCH(
      "ProgramsIndex",
      shortcut設定!$F$12:$J$12,
      0
    ),
    FALSE
  ),
  ""
)</f>
        <v>161</v>
      </c>
      <c r="T136" s="13" t="str">
        <f ca="1">IF(
  AND($A136&lt;&gt;"",$I136="○"),
  shortcut設定!$F$4&amp;"\"&amp;S136&amp;"_"&amp;H136,
  ""
)</f>
        <v>%USERPROFILE%\AppData\Roaming\Microsoft\Windows\Start Menu\Programs\161_Network_Global</v>
      </c>
      <c r="U136" s="13" t="str">
        <f>IF(
  AND($A136&lt;&gt;"",$J136&lt;&gt;"-",$J136&lt;&gt;""),
  (
    "mkdir """&amp;shortcut設定!$F$4&amp;"\"&amp;shortcut設定!$F$8&amp;""" &amp; "
  )&amp;(
    """"&amp;shortcut設定!$F$7&amp;""""&amp;
    " """&amp;$V136&amp;""""&amp;
    " """&amp;$C136&amp;""""&amp;
    IF($D136="-"," """""," """&amp;$D136&amp;"""")&amp;
    IF($E136="-"," """""," """&amp;$E136&amp;"""")
  ),
  ""
)</f>
        <v/>
      </c>
      <c r="V136" s="14" t="str">
        <f>IF(
  AND($A136&lt;&gt;"",$J136&lt;&gt;"-",$J136&lt;&gt;""),
  shortcut設定!$F$4&amp;"\"&amp;shortcut設定!$F$8&amp;"\"&amp;$J136&amp;"（"&amp;$B136&amp;"）.lnk",
  ""
)</f>
        <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IF(
  AND($A136&lt;&gt;"",$L136&lt;&gt;"-",$L136&lt;&gt;""),
  (
    """"&amp;shortcut設定!$F$7&amp;""""&amp;
    " """&amp;$AB136&amp;""""&amp;
    " """&amp;$C136&amp;""""&amp;
    IF($D136="-"," """""," """&amp;$D136&amp;"""")&amp;
    IF($E136="-"," """""," """&amp;$E136&amp;"""")
  ),
  ""
)</f>
        <v/>
      </c>
      <c r="Z136" s="9" t="str">
        <f ca="1">IFERROR(
  VLOOKUP(
    $H136,
    shortcut設定!$F:$J,
    MATCH(
      "ProgramsIndex",
      shortcut設定!$F$12:$J$12,
      0
    ),
    FALSE
  ),
  ""
)</f>
        <v>161</v>
      </c>
      <c r="AA136" s="20" t="str">
        <f>IF(AND($M136&lt;&gt;"",$M136&lt;&gt;"-")," (&amp;"&amp;$M136&amp;")","")</f>
        <v/>
      </c>
      <c r="AB136" s="13" t="str">
        <f>IF(
  AND($A136&lt;&gt;"",$L136="○"),
  shortcut設定!$F$5&amp;"\"&amp;Z136&amp;"_"&amp;A136&amp;"（"&amp;B136&amp;"）"&amp;AA136&amp;".lnk",
  ""
)</f>
        <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183</v>
      </c>
    </row>
    <row r="137" spans="1:32">
      <c r="A137" s="9" t="s">
        <v>1196</v>
      </c>
      <c r="B137" s="9" t="s">
        <v>1198</v>
      </c>
      <c r="C137" s="9" t="s">
        <v>1195</v>
      </c>
      <c r="D137" s="15" t="s">
        <v>40</v>
      </c>
      <c r="E137" s="26" t="s">
        <v>1245</v>
      </c>
      <c r="F137" s="15" t="s">
        <v>0</v>
      </c>
      <c r="G137" s="15" t="s">
        <v>0</v>
      </c>
      <c r="H137" s="9" t="s">
        <v>70</v>
      </c>
      <c r="I137" s="15" t="s">
        <v>0</v>
      </c>
      <c r="J137" s="15" t="s">
        <v>1197</v>
      </c>
      <c r="K137" s="15" t="s">
        <v>40</v>
      </c>
      <c r="L137" s="97" t="s">
        <v>40</v>
      </c>
      <c r="M137" s="98" t="s">
        <v>40</v>
      </c>
      <c r="N137" s="15" t="s">
        <v>40</v>
      </c>
      <c r="O137" s="26" t="s">
        <v>40</v>
      </c>
      <c r="P137" s="9" t="str">
        <f t="shared" si="9"/>
        <v/>
      </c>
      <c r="Q137" s="9" t="str">
        <f>IF(
  OR(
    $H137="-",
    COUNTIF(カテゴリ,$H137)&gt;0
  ),
  "",
  "★NG★"
)</f>
        <v/>
      </c>
      <c r="R137" s="13" t="str">
        <f ca="1">IF(
  AND($A137&lt;&gt;"",$I137="○"),
  (
    "mkdir """&amp;T137&amp;""" &amp; "
  )&amp;(
    """"&amp;shortcut設定!$F$7&amp;""""&amp;
    " """&amp;T137&amp;"\"&amp;$A137&amp;"（"&amp;$B137&amp;"）.lnk"""&amp;
    " """&amp;$C137&amp;""""&amp;
    IF($D137="-"," """""," """&amp;$D137&amp;"""")&amp;
    IF($E137="-"," """""," """&amp;$E137&amp;"""")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S137" s="9" t="str">
        <f ca="1">IFERROR(
  VLOOKUP(
    $H137,
    shortcut設定!$F:$J,
    MATCH(
      "ProgramsIndex",
      shortcut設定!$F$12:$J$12,
      0
    ),
    FALSE
  ),
  ""
)</f>
        <v>172</v>
      </c>
      <c r="T137" s="13" t="str">
        <f ca="1">IF(
  AND($A137&lt;&gt;"",$I137="○"),
  shortcut設定!$F$4&amp;"\"&amp;S137&amp;"_"&amp;H137,
  ""
)</f>
        <v>%USERPROFILE%\AppData\Roaming\Microsoft\Windows\Start Menu\Programs\172_Utility_Other</v>
      </c>
      <c r="U137" s="13" t="str">
        <f>IF(
  AND($A137&lt;&gt;"",$J137&lt;&gt;"-",$J137&lt;&gt;""),
  (
    "mkdir """&amp;shortcut設定!$F$4&amp;"\"&amp;shortcut設定!$F$8&amp;""" &amp; "
  )&amp;(
    """"&amp;shortcut設定!$F$7&amp;""""&amp;
    " """&amp;$V137&amp;""""&amp;
    " """&amp;$C137&amp;""""&amp;
    IF($D137="-"," """""," """&amp;$D137&amp;"""")&amp;
    IF($E137="-"," """""," """&amp;$E137&amp;"""")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V137" s="14" t="str">
        <f>IF(
  AND($A137&lt;&gt;"",$J137&lt;&gt;"-",$J137&lt;&gt;""),
  shortcut設定!$F$4&amp;"\"&amp;shortcut設定!$F$8&amp;"\"&amp;$J137&amp;"（"&amp;$B137&amp;"）.lnk",
  ""
)</f>
        <v>%USERPROFILE%\AppData\Roaming\Microsoft\Windows\Start Menu\Programs\$QuickAccess\cmd（コマンドプロンプト起動）.lnk</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IF(
  AND($A137&lt;&gt;"",$L137&lt;&gt;"-",$L137&lt;&gt;""),
  (
    """"&amp;shortcut設定!$F$7&amp;""""&amp;
    " """&amp;$AB137&amp;""""&amp;
    " """&amp;$C137&amp;""""&amp;
    IF($D137="-"," """""," """&amp;$D137&amp;"""")&amp;
    IF($E137="-"," """""," """&amp;$E137&amp;"""")
  ),
  ""
)</f>
        <v/>
      </c>
      <c r="Z137" s="9" t="str">
        <f ca="1">IFERROR(
  VLOOKUP(
    $H137,
    shortcut設定!$F:$J,
    MATCH(
      "ProgramsIndex",
      shortcut設定!$F$12:$J$12,
      0
    ),
    FALSE
  ),
  ""
)</f>
        <v>172</v>
      </c>
      <c r="AA137" s="20" t="str">
        <f>IF(AND($M137&lt;&gt;"",$M137&lt;&gt;"-")," (&amp;"&amp;$M137&amp;")","")</f>
        <v/>
      </c>
      <c r="AB137" s="13" t="str">
        <f>IF(
  AND($A137&lt;&gt;"",$L137="○"),
  shortcut設定!$F$5&amp;"\"&amp;Z137&amp;"_"&amp;A137&amp;"（"&amp;B137&amp;"）"&amp;AA137&amp;".lnk",
  ""
)</f>
        <v/>
      </c>
      <c r="AC137" s="13" t="str">
        <f>IF(
  AND($A137&lt;&gt;"",$N137="○"),
  (
    """"&amp;shortcut設定!$F$7&amp;""""&amp;
    " """&amp;$AD137&amp;""""&amp;
    " """&amp;$C137&amp;""""&amp;
    IF($D137="-"," """""," """&amp;$D137&amp;"""")&amp;
    IF($E137="-"," """""," """&amp;$E137&amp;"""")
  ),
  ""
)</f>
        <v/>
      </c>
      <c r="AD137" s="9" t="str">
        <f>IF(
  AND($A137&lt;&gt;"",$N137="○"),
  shortcut設定!$F$6&amp;"\"&amp;A137&amp;"（"&amp;B137&amp;"）.lnk",
  ""
)</f>
        <v/>
      </c>
      <c r="AE137" s="13" t="str">
        <f>IF(
  AND($A137&lt;&gt;"",$O137&lt;&gt;"-",$O137&lt;&gt;""),
  (
    """"&amp;shortcut設定!$F$7&amp;""""&amp;
    " """&amp;$O137&amp;".lnk"""&amp;
    " """&amp;$C137&amp;""""&amp;
    IF($D137="-"," """""," """&amp;$D137&amp;"""")&amp;
    IF($E137="-"," """""," """&amp;$E137&amp;"""")
  ),
  ""
)</f>
        <v/>
      </c>
      <c r="AF137" s="95" t="s">
        <v>183</v>
      </c>
    </row>
    <row r="138" spans="1:32">
      <c r="A138" s="9" t="s">
        <v>1196</v>
      </c>
      <c r="B138" s="9" t="s">
        <v>1247</v>
      </c>
      <c r="C138" s="9" t="s">
        <v>1246</v>
      </c>
      <c r="D138" s="15" t="s">
        <v>1248</v>
      </c>
      <c r="E138" s="26" t="s">
        <v>40</v>
      </c>
      <c r="F138" s="15" t="s">
        <v>0</v>
      </c>
      <c r="G138" s="15" t="s">
        <v>0</v>
      </c>
      <c r="H138" s="9" t="s">
        <v>70</v>
      </c>
      <c r="I138" s="15" t="s">
        <v>0</v>
      </c>
      <c r="J138" s="15" t="s">
        <v>1197</v>
      </c>
      <c r="K138" s="15" t="s">
        <v>40</v>
      </c>
      <c r="L138" s="97" t="s">
        <v>40</v>
      </c>
      <c r="M138" s="98" t="s">
        <v>40</v>
      </c>
      <c r="N138" s="15" t="s">
        <v>40</v>
      </c>
      <c r="O138" s="26" t="s">
        <v>40</v>
      </c>
      <c r="P138" s="9" t="str">
        <f t="shared" si="9"/>
        <v/>
      </c>
      <c r="Q138" s="9" t="str">
        <f>IF(
  OR(
    $H138="-",
    COUNTIF(カテゴリ,$H138)&gt;0
  ),
  "",
  "★NG★"
)</f>
        <v/>
      </c>
      <c r="R138" s="13" t="str">
        <f ca="1">IF(
  AND($A138&lt;&gt;"",$I138="○"),
  (
    "mkdir """&amp;T138&amp;""" &amp; "
  )&amp;(
    """"&amp;shortcut設定!$F$7&amp;""""&amp;
    " """&amp;T138&amp;"\"&amp;$A138&amp;"（"&amp;$B138&amp;"）.lnk"""&amp;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S138" s="9" t="str">
        <f ca="1">IFERROR(
  VLOOKUP(
    $H138,
    shortcut設定!$F:$J,
    MATCH(
      "ProgramsIndex",
      shortcut設定!$F$12:$J$12,
      0
    ),
    FALSE
  ),
  ""
)</f>
        <v>172</v>
      </c>
      <c r="T138" s="13" t="str">
        <f ca="1">IF(
  AND($A138&lt;&gt;"",$I138="○"),
  shortcut設定!$F$4&amp;"\"&amp;S138&amp;"_"&amp;H138,
  ""
)</f>
        <v>%USERPROFILE%\AppData\Roaming\Microsoft\Windows\Start Menu\Programs\172_Utility_Other</v>
      </c>
      <c r="U138" s="13" t="str">
        <f>IF(
  AND($A138&lt;&gt;"",$J138&lt;&gt;"-",$J138&lt;&gt;""),
  (
    "mkdir """&amp;shortcut設定!$F$4&amp;"\"&amp;shortcut設定!$F$8&amp;""" &amp; "
  )&amp;(
    """"&amp;shortcut設定!$F$7&amp;""""&amp;
    " """&amp;$V138&amp;""""&amp;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V138" s="14" t="str">
        <f>IF(
  AND($A138&lt;&gt;"",$J138&lt;&gt;"-",$J138&lt;&gt;""),
  shortcut設定!$F$4&amp;"\"&amp;shortcut設定!$F$8&amp;"\"&amp;$J138&amp;"（"&amp;$B138&amp;"）.lnk",
  ""
)</f>
        <v>%USERPROFILE%\AppData\Roaming\Microsoft\Windows\Start Menu\Programs\$QuickAccess\cmd（コマンドプロンプト起動_管理者権限）.lnk</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IF(
  AND($A138&lt;&gt;"",$L138&lt;&gt;"-",$L138&lt;&gt;""),
  (
    """"&amp;shortcut設定!$F$7&amp;""""&amp;
    " """&amp;$AB138&amp;""""&amp;
    " """&amp;$C138&amp;""""&amp;
    IF($D138="-"," """""," """&amp;$D138&amp;"""")&amp;
    IF($E138="-"," """""," """&amp;$E138&amp;"""")
  ),
  ""
)</f>
        <v/>
      </c>
      <c r="Z138" s="9" t="str">
        <f ca="1">IFERROR(
  VLOOKUP(
    $H138,
    shortcut設定!$F:$J,
    MATCH(
      "ProgramsIndex",
      shortcut設定!$F$12:$J$12,
      0
    ),
    FALSE
  ),
  ""
)</f>
        <v>172</v>
      </c>
      <c r="AA138" s="20" t="str">
        <f>IF(AND($M138&lt;&gt;"",$M138&lt;&gt;"-")," (&amp;"&amp;$M138&amp;")","")</f>
        <v/>
      </c>
      <c r="AB138" s="13" t="str">
        <f>IF(
  AND($A138&lt;&gt;"",$L138="○"),
  shortcut設定!$F$5&amp;"\"&amp;Z138&amp;"_"&amp;A138&amp;"（"&amp;B138&amp;"）"&amp;AA138&amp;".lnk",
  ""
)</f>
        <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183</v>
      </c>
    </row>
    <row r="139" spans="1:32">
      <c r="A139" s="9" t="s">
        <v>692</v>
      </c>
      <c r="B139" s="9" t="s">
        <v>829</v>
      </c>
      <c r="C139" s="9" t="s">
        <v>96</v>
      </c>
      <c r="D139" s="15" t="s">
        <v>40</v>
      </c>
      <c r="E139" s="26" t="s">
        <v>40</v>
      </c>
      <c r="F139" s="15" t="s">
        <v>0</v>
      </c>
      <c r="G139" s="15" t="s">
        <v>0</v>
      </c>
      <c r="H139" s="9" t="s">
        <v>550</v>
      </c>
      <c r="I139" s="15" t="s">
        <v>66</v>
      </c>
      <c r="J139" s="15" t="s">
        <v>66</v>
      </c>
      <c r="K139" s="15" t="s">
        <v>66</v>
      </c>
      <c r="L139" s="97" t="s">
        <v>66</v>
      </c>
      <c r="M139" s="98" t="s">
        <v>578</v>
      </c>
      <c r="N139" s="15" t="s">
        <v>877</v>
      </c>
      <c r="O139" s="26" t="s">
        <v>980</v>
      </c>
      <c r="P139" s="9" t="str">
        <f t="shared" ref="P139:P170" si="10">IF(
  AND(
    $A139&lt;&gt;"",
    COUNTIF(C:C,$A139)&gt;1
  ),
  "★NG★",
  ""
)</f>
        <v/>
      </c>
      <c r="Q139" s="9" t="str">
        <f t="shared" si="8"/>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IF(
  AND($A139&lt;&gt;"",$L139&lt;&gt;"-",$L139&lt;&gt;""),
  (
    """"&amp;shortcut設定!$F$7&amp;""""&amp;
    " """&amp;$AB139&amp;""""&amp;
    " """&amp;$C139&amp;""""&amp;
    IF($D139="-"," """""," """&amp;$D139&amp;"""")&amp;
    IF($E139="-"," """""," """&amp;$E139&amp;"""")
  ),
  ""
)</f>
        <v/>
      </c>
      <c r="Z139" s="9" t="str">
        <f ca="1">IFERROR(
  VLOOKUP(
    $H139,
    shortcut設定!$F:$J,
    MATCH(
      "ProgramsIndex",
      shortcut設定!$F$12:$J$12,
      0
    ),
    FALSE
  ),
  ""
)</f>
        <v>200</v>
      </c>
      <c r="AA139" s="20" t="str">
        <f t="shared" si="7"/>
        <v/>
      </c>
      <c r="AB139" s="13" t="str">
        <f>IF(
  AND($A139&lt;&gt;"",$L139="○"),
  shortcut設定!$F$5&amp;"\"&amp;Z139&amp;"_"&amp;A139&amp;"（"&amp;B139&amp;"）"&amp;AA139&amp;".lnk",
  ""
)</f>
        <v/>
      </c>
      <c r="AC139" s="13" t="str">
        <f>IF(
  AND($A139&lt;&gt;"",$N139="○"),
  (
    """"&amp;shortcut設定!$F$7&amp;""""&amp;
    " """&amp;$AD139&amp;""""&amp;
    " """&amp;$C139&amp;""""&amp;
    IF($D139="-"," """""," """&amp;$D139&amp;"""")&amp;
    IF($E139="-"," """""," """&amp;$E139&amp;"""")
  ),
  ""
)</f>
        <v>"C:\codes\vbs\command\CreateShortcutFile.vbs" "%USERPROFILE%\AppData\Roaming\Microsoft\Windows\Start Menu\Programs\Startup\UserDefHotKey2.ahk（ホットキー）.lnk" "C:\codes\ahk\UserDefHotKey2.ahk" "" ""</v>
      </c>
      <c r="AD139" s="9" t="str">
        <f>IF(
  AND($A139&lt;&gt;"",$N139="○"),
  shortcut設定!$F$6&amp;"\"&amp;A139&amp;"（"&amp;B139&amp;"）.lnk",
  ""
)</f>
        <v>%USERPROFILE%\AppData\Roaming\Microsoft\Windows\Start Menu\Programs\Startup\UserDefHotKey2.ahk（ホットキー）.lnk</v>
      </c>
      <c r="AE139" s="13" t="str">
        <f>IF(
  AND($A139&lt;&gt;"",$O139&lt;&gt;"-",$O139&lt;&gt;""),
  (
    """"&amp;shortcut設定!$F$7&amp;""""&amp;
    " """&amp;$O139&amp;".lnk"""&amp;
    " """&amp;$C139&amp;""""&amp;
    IF($D139="-"," """""," """&amp;$D139&amp;"""")&amp;
    IF($E139="-"," """""," """&amp;$E139&amp;"""")
  ),
  ""
)</f>
        <v/>
      </c>
      <c r="AF139" s="95" t="s">
        <v>183</v>
      </c>
    </row>
    <row r="140" spans="1:32">
      <c r="A140" s="9" t="s">
        <v>693</v>
      </c>
      <c r="B140" s="9" t="s">
        <v>830</v>
      </c>
      <c r="C140" s="9" t="s">
        <v>574</v>
      </c>
      <c r="D140" s="15" t="s">
        <v>40</v>
      </c>
      <c r="E140" s="26" t="s">
        <v>40</v>
      </c>
      <c r="F140" s="15" t="s">
        <v>0</v>
      </c>
      <c r="G140" s="15" t="s">
        <v>0</v>
      </c>
      <c r="H140" s="9" t="s">
        <v>550</v>
      </c>
      <c r="I140" s="15" t="s">
        <v>66</v>
      </c>
      <c r="J140" s="15" t="s">
        <v>66</v>
      </c>
      <c r="K140" s="15" t="s">
        <v>66</v>
      </c>
      <c r="L140" s="97" t="s">
        <v>877</v>
      </c>
      <c r="M140" s="98" t="s">
        <v>578</v>
      </c>
      <c r="N140" s="15" t="s">
        <v>66</v>
      </c>
      <c r="O140" s="26" t="s">
        <v>980</v>
      </c>
      <c r="P140" s="9" t="str">
        <f t="shared" si="10"/>
        <v/>
      </c>
      <c r="Q140" s="9" t="str">
        <f t="shared" si="8"/>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"%USERPROFILE%\AppData\Roaming\Microsoft\Windows\SendTo\200_AddString2FileFolder.vbs（ファイルフォルダ接尾辞付与）.lnk" "C:\codes\vbs\tools\win\file_ope\AddString2FileFolder.vbs" "" ""</v>
      </c>
      <c r="Z140" s="9" t="str">
        <f ca="1">IFERROR(
  VLOOKUP(
    $H140,
    shortcut設定!$F:$J,
    MATCH(
      "ProgramsIndex",
      shortcut設定!$F$12:$J$12,
      0
    ),
    FALSE
  ),
  ""
)</f>
        <v>200</v>
      </c>
      <c r="AA140" s="20" t="str">
        <f t="shared" si="7"/>
        <v/>
      </c>
      <c r="AB140" s="13" t="str">
        <f ca="1">IF(
  AND($A140&lt;&gt;"",$L140="○"),
  shortcut設定!$F$5&amp;"\"&amp;Z140&amp;"_"&amp;A140&amp;"（"&amp;B140&amp;"）"&amp;AA140&amp;".lnk",
  ""
)</f>
        <v>%USERPROFILE%\AppData\Roaming\Microsoft\Windows\SendTo\200_AddString2FileFolder.vbs（ファイルフォルダ接尾辞付与）.lnk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183</v>
      </c>
    </row>
    <row r="141" spans="1:32">
      <c r="A141" s="9" t="s">
        <v>694</v>
      </c>
      <c r="B141" s="9" t="s">
        <v>831</v>
      </c>
      <c r="C141" s="9" t="s">
        <v>97</v>
      </c>
      <c r="D141" s="15" t="s">
        <v>40</v>
      </c>
      <c r="E141" s="26" t="s">
        <v>40</v>
      </c>
      <c r="F141" s="15" t="s">
        <v>0</v>
      </c>
      <c r="G141" s="15" t="s">
        <v>0</v>
      </c>
      <c r="H141" s="9" t="s">
        <v>550</v>
      </c>
      <c r="I141" s="15" t="s">
        <v>66</v>
      </c>
      <c r="J141" s="15" t="s">
        <v>66</v>
      </c>
      <c r="K141" s="15" t="s">
        <v>66</v>
      </c>
      <c r="L141" s="97" t="s">
        <v>877</v>
      </c>
      <c r="M141" s="98" t="s">
        <v>578</v>
      </c>
      <c r="N141" s="15" t="s">
        <v>66</v>
      </c>
      <c r="O141" s="26" t="s">
        <v>980</v>
      </c>
      <c r="P141" s="9" t="str">
        <f t="shared" si="10"/>
        <v/>
      </c>
      <c r="Q141" s="9" t="str">
        <f t="shared" si="8"/>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 ca="1">IF(
  AND($A141&lt;&gt;"",$L141&lt;&gt;"-",$L141&lt;&gt;""),
  (
    """"&amp;shortcut設定!$F$7&amp;""""&amp;
    " """&amp;$AB141&amp;""""&amp;
    " """&amp;$C141&amp;""""&amp;
    IF($D141="-"," """""," """&amp;$D141&amp;"""")&amp;
    IF($E141="-"," """""," """&amp;$E141&amp;"""")
  ),
  ""
)</f>
        <v>"C:\codes\vbs\command\CreateShortcutFile.vbs" "%USERPROFILE%\AppData\Roaming\Microsoft\Windows\SendTo\200_BackUpFile.vbs（ファイルバックアップ）.lnk" "C:\codes\vbs\tools\win\file_ope\BackUpFile.vbs" "" ""</v>
      </c>
      <c r="Z141" s="9" t="str">
        <f ca="1">IFERROR(
  VLOOKUP(
    $H141,
    shortcut設定!$F:$J,
    MATCH(
      "ProgramsIndex",
      shortcut設定!$F$12:$J$12,
      0
    ),
    FALSE
  ),
  ""
)</f>
        <v>200</v>
      </c>
      <c r="AA141" s="20" t="str">
        <f t="shared" si="7"/>
        <v/>
      </c>
      <c r="AB141" s="13" t="str">
        <f ca="1">IF(
  AND($A141&lt;&gt;"",$L141="○"),
  shortcut設定!$F$5&amp;"\"&amp;Z141&amp;"_"&amp;A141&amp;"（"&amp;B141&amp;"）"&amp;AA141&amp;".lnk",
  ""
)</f>
        <v>%USERPROFILE%\AppData\Roaming\Microsoft\Windows\SendTo\200_BackUpFile.vbs（ファイルバックアップ）.lnk</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183</v>
      </c>
    </row>
    <row r="142" spans="1:32">
      <c r="A142" s="9" t="s">
        <v>695</v>
      </c>
      <c r="B142" s="9" t="s">
        <v>832</v>
      </c>
      <c r="C142" s="9" t="s">
        <v>98</v>
      </c>
      <c r="D142" s="15" t="s">
        <v>40</v>
      </c>
      <c r="E142" s="26" t="s">
        <v>40</v>
      </c>
      <c r="F142" s="15" t="s">
        <v>0</v>
      </c>
      <c r="G142" s="15" t="s">
        <v>0</v>
      </c>
      <c r="H142" s="9" t="s">
        <v>550</v>
      </c>
      <c r="I142" s="15" t="s">
        <v>66</v>
      </c>
      <c r="J142" s="15" t="s">
        <v>66</v>
      </c>
      <c r="K142" s="15" t="s">
        <v>66</v>
      </c>
      <c r="L142" s="97" t="s">
        <v>877</v>
      </c>
      <c r="M142" s="98" t="s">
        <v>578</v>
      </c>
      <c r="N142" s="15" t="s">
        <v>66</v>
      </c>
      <c r="O142" s="26" t="s">
        <v>980</v>
      </c>
      <c r="P142" s="9" t="str">
        <f t="shared" si="10"/>
        <v/>
      </c>
      <c r="Q142" s="9" t="str">
        <f t="shared" si="8"/>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 ca="1">IF(
  AND($A142&lt;&gt;"",$L142&lt;&gt;"-",$L142&lt;&gt;""),
  (
    """"&amp;shortcut設定!$F$7&amp;""""&amp;
    " """&amp;$AB142&amp;""""&amp;
    " """&amp;$C142&amp;""""&amp;
    IF($D142="-"," """""," """&amp;$D142&amp;"""")&amp;
    IF($E142="-"," """""," """&amp;$E142&amp;"""")
  ),
  ""
)</f>
        <v>"C:\codes\vbs\command\CreateShortcutFile.vbs" "%USERPROFILE%\AppData\Roaming\Microsoft\Windows\SendTo\200_BackUpMemoFiles.vbs（ファイル一括バックアップ）.lnk" "C:\codes\vbs\tools\win\file_ope\BackUpMemoFiles.vbs" "" ""</v>
      </c>
      <c r="Z142" s="9" t="str">
        <f ca="1">IFERROR(
  VLOOKUP(
    $H142,
    shortcut設定!$F:$J,
    MATCH(
      "ProgramsIndex",
      shortcut設定!$F$12:$J$12,
      0
    ),
    FALSE
  ),
  ""
)</f>
        <v>200</v>
      </c>
      <c r="AA142" s="20" t="str">
        <f t="shared" si="7"/>
        <v/>
      </c>
      <c r="AB142" s="13" t="str">
        <f ca="1">IF(
  AND($A142&lt;&gt;"",$L142="○"),
  shortcut設定!$F$5&amp;"\"&amp;Z142&amp;"_"&amp;A142&amp;"（"&amp;B142&amp;"）"&amp;AA142&amp;".lnk",
  ""
)</f>
        <v>%USERPROFILE%\AppData\Roaming\Microsoft\Windows\SendTo\200_BackUpMemoFiles.vbs（ファイル一括バックアップ）.lnk</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183</v>
      </c>
    </row>
    <row r="143" spans="1:32">
      <c r="A143" s="9" t="s">
        <v>696</v>
      </c>
      <c r="B143" s="9" t="s">
        <v>833</v>
      </c>
      <c r="C143" s="9" t="s">
        <v>99</v>
      </c>
      <c r="D143" s="15" t="s">
        <v>40</v>
      </c>
      <c r="E143" s="26" t="s">
        <v>40</v>
      </c>
      <c r="F143" s="15" t="s">
        <v>0</v>
      </c>
      <c r="G143" s="15" t="s">
        <v>0</v>
      </c>
      <c r="H143" s="9" t="s">
        <v>550</v>
      </c>
      <c r="I143" s="15" t="s">
        <v>66</v>
      </c>
      <c r="J143" s="15" t="s">
        <v>66</v>
      </c>
      <c r="K143" s="15" t="s">
        <v>66</v>
      </c>
      <c r="L143" s="97" t="s">
        <v>877</v>
      </c>
      <c r="M143" s="98" t="s">
        <v>578</v>
      </c>
      <c r="N143" s="15" t="s">
        <v>66</v>
      </c>
      <c r="O143" s="26" t="s">
        <v>980</v>
      </c>
      <c r="P143" s="9" t="str">
        <f t="shared" si="10"/>
        <v/>
      </c>
      <c r="Q143" s="9" t="str">
        <f t="shared" si="8"/>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 ca="1">IF(
  AND($A143&lt;&gt;"",$L143&lt;&gt;"-",$L143&lt;&gt;""),
  (
    """"&amp;shortcut設定!$F$7&amp;""""&amp;
    " """&amp;$AB143&amp;""""&amp;
    " """&amp;$C143&amp;""""&amp;
    IF($D143="-"," """""," """&amp;$D143&amp;"""")&amp;
    IF($E143="-"," """""," """&amp;$E143&amp;"""")
  ),
  ""
)</f>
        <v>"C:\codes\vbs\command\CreateShortcutFile.vbs" "%USERPROFILE%\AppData\Roaming\Microsoft\Windows\SendTo\200_CopyRefFile.vbs（参照ファイル複製）.lnk" "C:\codes\vbs\tools\win\file_ope\CopyRefFile.vbs" "" ""</v>
      </c>
      <c r="Z143" s="9" t="str">
        <f ca="1">IFERROR(
  VLOOKUP(
    $H143,
    shortcut設定!$F:$J,
    MATCH(
      "ProgramsIndex",
      shortcut設定!$F$12:$J$12,
      0
    ),
    FALSE
  ),
  ""
)</f>
        <v>200</v>
      </c>
      <c r="AA143" s="20" t="str">
        <f t="shared" si="7"/>
        <v/>
      </c>
      <c r="AB143" s="13" t="str">
        <f ca="1">IF(
  AND($A143&lt;&gt;"",$L143="○"),
  shortcut設定!$F$5&amp;"\"&amp;Z143&amp;"_"&amp;A143&amp;"（"&amp;B143&amp;"）"&amp;AA143&amp;".lnk",
  ""
)</f>
        <v>%USERPROFILE%\AppData\Roaming\Microsoft\Windows\SendTo\200_CopyRefFile.vbs（参照ファイル複製）.lnk</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183</v>
      </c>
    </row>
    <row r="144" spans="1:32">
      <c r="A144" s="9" t="s">
        <v>697</v>
      </c>
      <c r="B144" s="9" t="s">
        <v>834</v>
      </c>
      <c r="C144" s="9" t="s">
        <v>100</v>
      </c>
      <c r="D144" s="15" t="s">
        <v>40</v>
      </c>
      <c r="E144" s="26" t="s">
        <v>40</v>
      </c>
      <c r="F144" s="15" t="s">
        <v>0</v>
      </c>
      <c r="G144" s="15" t="s">
        <v>0</v>
      </c>
      <c r="H144" s="9" t="s">
        <v>550</v>
      </c>
      <c r="I144" s="15" t="s">
        <v>66</v>
      </c>
      <c r="J144" s="15" t="s">
        <v>66</v>
      </c>
      <c r="K144" s="15" t="s">
        <v>66</v>
      </c>
      <c r="L144" s="97" t="s">
        <v>877</v>
      </c>
      <c r="M144" s="98" t="s">
        <v>578</v>
      </c>
      <c r="N144" s="15" t="s">
        <v>66</v>
      </c>
      <c r="O144" s="26" t="s">
        <v>980</v>
      </c>
      <c r="P144" s="9" t="str">
        <f t="shared" si="10"/>
        <v/>
      </c>
      <c r="Q144" s="9" t="str">
        <f t="shared" ref="Q144:Q174" si="11">IF(
  OR(
    $H144="-",
    COUNTIF(カテゴリ,$H144)&gt;0
  ),
  "",
  "★NG★"
)</f>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 ca="1">IF(
  AND($A144&lt;&gt;"",$L144&lt;&gt;"-",$L144&lt;&gt;""),
  (
    """"&amp;shortcut設定!$F$7&amp;""""&amp;
    " """&amp;$AB144&amp;""""&amp;
    " """&amp;$C144&amp;""""&amp;
    IF($D144="-"," """""," """&amp;$D144&amp;"""")&amp;
    IF($E144="-"," """""," """&amp;$E144&amp;"""")
  ),
  ""
)</f>
        <v>"C:\codes\vbs\command\CreateShortcutFile.vbs" "%USERPROFILE%\AppData\Roaming\Microsoft\Windows\SendTo\200_CopyRefFileFromWeb.vbs（参照ファイル複製fromWeb）.lnk" "C:\codes\vbs\tools\win\file_ope\CopyRefFileFromWeb.vbs" "" ""</v>
      </c>
      <c r="Z144" s="9" t="str">
        <f ca="1">IFERROR(
  VLOOKUP(
    $H144,
    shortcut設定!$F:$J,
    MATCH(
      "ProgramsIndex",
      shortcut設定!$F$12:$J$12,
      0
    ),
    FALSE
  ),
  ""
)</f>
        <v>200</v>
      </c>
      <c r="AA144" s="20" t="str">
        <f t="shared" si="7"/>
        <v/>
      </c>
      <c r="AB144" s="13" t="str">
        <f ca="1">IF(
  AND($A144&lt;&gt;"",$L144="○"),
  shortcut設定!$F$5&amp;"\"&amp;Z144&amp;"_"&amp;A144&amp;"（"&amp;B144&amp;"）"&amp;AA144&amp;".lnk",
  ""
)</f>
        <v>%USERPROFILE%\AppData\Roaming\Microsoft\Windows\SendTo\200_CopyRefFileFromWeb.vbs（参照ファイル複製fromWeb）.lnk</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183</v>
      </c>
    </row>
    <row r="145" spans="1:32">
      <c r="A145" s="9" t="s">
        <v>698</v>
      </c>
      <c r="B145" s="9" t="s">
        <v>835</v>
      </c>
      <c r="C145" s="9" t="s">
        <v>102</v>
      </c>
      <c r="D145" s="15" t="s">
        <v>40</v>
      </c>
      <c r="E145" s="26" t="s">
        <v>40</v>
      </c>
      <c r="F145" s="15" t="s">
        <v>0</v>
      </c>
      <c r="G145" s="15" t="s">
        <v>0</v>
      </c>
      <c r="H145" s="9" t="s">
        <v>550</v>
      </c>
      <c r="I145" s="15" t="s">
        <v>66</v>
      </c>
      <c r="J145" s="15" t="s">
        <v>66</v>
      </c>
      <c r="K145" s="15" t="s">
        <v>66</v>
      </c>
      <c r="L145" s="97" t="s">
        <v>66</v>
      </c>
      <c r="M145" s="98" t="s">
        <v>578</v>
      </c>
      <c r="N145" s="15" t="s">
        <v>66</v>
      </c>
      <c r="O145" s="26" t="s">
        <v>980</v>
      </c>
      <c r="P145" s="9" t="str">
        <f t="shared" si="10"/>
        <v/>
      </c>
      <c r="Q145" s="9" t="str">
        <f t="shared" si="11"/>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7"/>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183</v>
      </c>
    </row>
    <row r="146" spans="1:32">
      <c r="A146" s="9" t="s">
        <v>699</v>
      </c>
      <c r="B146" s="9" t="s">
        <v>836</v>
      </c>
      <c r="C146" s="9" t="s">
        <v>103</v>
      </c>
      <c r="D146" s="15" t="s">
        <v>40</v>
      </c>
      <c r="E146" s="26" t="s">
        <v>40</v>
      </c>
      <c r="F146" s="15" t="s">
        <v>0</v>
      </c>
      <c r="G146" s="15" t="s">
        <v>0</v>
      </c>
      <c r="H146" s="9" t="s">
        <v>550</v>
      </c>
      <c r="I146" s="15" t="s">
        <v>66</v>
      </c>
      <c r="J146" s="15" t="s">
        <v>66</v>
      </c>
      <c r="K146" s="15" t="s">
        <v>66</v>
      </c>
      <c r="L146" s="97" t="s">
        <v>66</v>
      </c>
      <c r="M146" s="98" t="s">
        <v>578</v>
      </c>
      <c r="N146" s="15" t="s">
        <v>66</v>
      </c>
      <c r="O146" s="26" t="s">
        <v>980</v>
      </c>
      <c r="P146" s="9" t="str">
        <f t="shared" si="10"/>
        <v/>
      </c>
      <c r="Q146" s="9" t="str">
        <f t="shared" si="11"/>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si="7"/>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183</v>
      </c>
    </row>
    <row r="147" spans="1:32">
      <c r="A147" s="9" t="s">
        <v>700</v>
      </c>
      <c r="B147" s="9" t="s">
        <v>837</v>
      </c>
      <c r="C147" s="9" t="s">
        <v>104</v>
      </c>
      <c r="D147" s="15" t="s">
        <v>40</v>
      </c>
      <c r="E147" s="26" t="s">
        <v>40</v>
      </c>
      <c r="F147" s="15" t="s">
        <v>0</v>
      </c>
      <c r="G147" s="15" t="s">
        <v>0</v>
      </c>
      <c r="H147" s="9" t="s">
        <v>550</v>
      </c>
      <c r="I147" s="15" t="s">
        <v>66</v>
      </c>
      <c r="J147" s="15" t="s">
        <v>66</v>
      </c>
      <c r="K147" s="15" t="s">
        <v>66</v>
      </c>
      <c r="L147" s="97" t="s">
        <v>66</v>
      </c>
      <c r="M147" s="98" t="s">
        <v>578</v>
      </c>
      <c r="N147" s="15" t="s">
        <v>66</v>
      </c>
      <c r="O147" s="26" t="s">
        <v>980</v>
      </c>
      <c r="P147" s="9" t="str">
        <f t="shared" si="10"/>
        <v/>
      </c>
      <c r="Q147" s="9" t="str">
        <f t="shared" si="11"/>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IF(
  AND($A147&lt;&gt;"",$L147&lt;&gt;"-",$L147&lt;&gt;""),
  (
    """"&amp;shortcut設定!$F$7&amp;""""&amp;
    " """&amp;$AB147&amp;""""&amp;
    " """&amp;$C147&amp;""""&amp;
    IF($D147="-"," """""," """&amp;$D147&amp;"""")&amp;
    IF($E147="-"," """""," """&amp;$E147&amp;"""")
  ),
  ""
)</f>
        <v/>
      </c>
      <c r="Z147" s="9" t="str">
        <f ca="1">IFERROR(
  VLOOKUP(
    $H147,
    shortcut設定!$F:$J,
    MATCH(
      "ProgramsIndex",
      shortcut設定!$F$12:$J$12,
      0
    ),
    FALSE
  ),
  ""
)</f>
        <v>200</v>
      </c>
      <c r="AA147" s="20" t="str">
        <f t="shared" si="7"/>
        <v/>
      </c>
      <c r="AB147" s="13" t="str">
        <f>IF(
  AND($A147&lt;&gt;"",$L147="○"),
  shortcut設定!$F$5&amp;"\"&amp;Z147&amp;"_"&amp;A147&amp;"（"&amp;B147&amp;"）"&amp;AA147&amp;".lnk",
  ""
)</f>
        <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183</v>
      </c>
    </row>
    <row r="148" spans="1:32">
      <c r="A148" s="9" t="s">
        <v>701</v>
      </c>
      <c r="B148" s="9" t="s">
        <v>838</v>
      </c>
      <c r="C148" s="9" t="s">
        <v>110</v>
      </c>
      <c r="D148" s="15" t="s">
        <v>40</v>
      </c>
      <c r="E148" s="26" t="s">
        <v>40</v>
      </c>
      <c r="F148" s="15" t="s">
        <v>0</v>
      </c>
      <c r="G148" s="15" t="s">
        <v>0</v>
      </c>
      <c r="H148" s="9" t="s">
        <v>550</v>
      </c>
      <c r="I148" s="15" t="s">
        <v>66</v>
      </c>
      <c r="J148" s="15" t="s">
        <v>66</v>
      </c>
      <c r="K148" s="15" t="s">
        <v>66</v>
      </c>
      <c r="L148" s="97" t="s">
        <v>66</v>
      </c>
      <c r="M148" s="98" t="s">
        <v>578</v>
      </c>
      <c r="N148" s="15" t="s">
        <v>66</v>
      </c>
      <c r="O148" s="26" t="s">
        <v>980</v>
      </c>
      <c r="P148" s="9" t="str">
        <f t="shared" si="10"/>
        <v/>
      </c>
      <c r="Q148" s="9" t="str">
        <f>IF(
  OR(
    $H148="-",
    COUNTIF(カテゴリ,$H148)&gt;0
  ),
  "",
  "★NG★"
)</f>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IF(
  AND($A148&lt;&gt;"",$L148&lt;&gt;"-",$L148&lt;&gt;""),
  (
    """"&amp;shortcut設定!$F$7&amp;""""&amp;
    " """&amp;$AB148&amp;""""&amp;
    " """&amp;$C148&amp;""""&amp;
    IF($D148="-"," """""," """&amp;$D148&amp;"""")&amp;
    IF($E148="-"," """""," """&amp;$E148&amp;"""")
  ),
  ""
)</f>
        <v/>
      </c>
      <c r="Z148" s="9" t="str">
        <f ca="1">IFERROR(
  VLOOKUP(
    $H148,
    shortcut設定!$F:$J,
    MATCH(
      "ProgramsIndex",
      shortcut設定!$F$12:$J$12,
      0
    ),
    FALSE
  ),
  ""
)</f>
        <v>200</v>
      </c>
      <c r="AA148" s="20" t="str">
        <f t="shared" ref="AA148:AA168" si="12">IF(AND($M148&lt;&gt;"",$M148&lt;&gt;"-")," (&amp;"&amp;$M148&amp;")","")</f>
        <v/>
      </c>
      <c r="AB148" s="13" t="str">
        <f>IF(
  AND($A148&lt;&gt;"",$L148="○"),
  shortcut設定!$F$5&amp;"\"&amp;Z148&amp;"_"&amp;A148&amp;"（"&amp;B148&amp;"）"&amp;AA148&amp;".lnk",
  ""
)</f>
        <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183</v>
      </c>
    </row>
    <row r="149" spans="1:32">
      <c r="A149" s="9" t="s">
        <v>702</v>
      </c>
      <c r="B149" s="9" t="s">
        <v>839</v>
      </c>
      <c r="C149" s="9" t="s">
        <v>111</v>
      </c>
      <c r="D149" s="15" t="s">
        <v>40</v>
      </c>
      <c r="E149" s="26" t="s">
        <v>40</v>
      </c>
      <c r="F149" s="15" t="s">
        <v>0</v>
      </c>
      <c r="G149" s="15" t="s">
        <v>0</v>
      </c>
      <c r="H149" s="9" t="s">
        <v>550</v>
      </c>
      <c r="I149" s="15" t="s">
        <v>66</v>
      </c>
      <c r="J149" s="15" t="s">
        <v>66</v>
      </c>
      <c r="K149" s="15" t="s">
        <v>66</v>
      </c>
      <c r="L149" s="97" t="s">
        <v>66</v>
      </c>
      <c r="M149" s="98" t="s">
        <v>578</v>
      </c>
      <c r="N149" s="15" t="s">
        <v>66</v>
      </c>
      <c r="O149" s="26" t="s">
        <v>980</v>
      </c>
      <c r="P149" s="9" t="str">
        <f t="shared" si="10"/>
        <v/>
      </c>
      <c r="Q149" s="9" t="str">
        <f>IF(
  OR(
    $H149="-",
    COUNTIF(カテゴリ,$H149)&gt;0
  ),
  "",
  "★NG★"
)</f>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IF(
  AND($A149&lt;&gt;"",$L149&lt;&gt;"-",$L149&lt;&gt;""),
  (
    """"&amp;shortcut設定!$F$7&amp;""""&amp;
    " """&amp;$AB149&amp;""""&amp;
    " """&amp;$C149&amp;""""&amp;
    IF($D149="-"," """""," """&amp;$D149&amp;"""")&amp;
    IF($E149="-"," """""," """&amp;$E149&amp;"""")
  ),
  ""
)</f>
        <v/>
      </c>
      <c r="Z149" s="9" t="str">
        <f ca="1">IFERROR(
  VLOOKUP(
    $H149,
    shortcut設定!$F:$J,
    MATCH(
      "ProgramsIndex",
      shortcut設定!$F$12:$J$12,
      0
    ),
    FALSE
  ),
  ""
)</f>
        <v>200</v>
      </c>
      <c r="AA149" s="20" t="str">
        <f t="shared" si="12"/>
        <v/>
      </c>
      <c r="AB149" s="13" t="str">
        <f>IF(
  AND($A149&lt;&gt;"",$L149="○"),
  shortcut設定!$F$5&amp;"\"&amp;Z149&amp;"_"&amp;A149&amp;"（"&amp;B149&amp;"）"&amp;AA149&amp;".lnk",
  ""
)</f>
        <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183</v>
      </c>
    </row>
    <row r="150" spans="1:32">
      <c r="A150" s="9" t="s">
        <v>703</v>
      </c>
      <c r="B150" s="9" t="s">
        <v>840</v>
      </c>
      <c r="C150" s="9" t="s">
        <v>112</v>
      </c>
      <c r="D150" s="15" t="s">
        <v>40</v>
      </c>
      <c r="E150" s="26" t="s">
        <v>40</v>
      </c>
      <c r="F150" s="15" t="s">
        <v>0</v>
      </c>
      <c r="G150" s="15" t="s">
        <v>0</v>
      </c>
      <c r="H150" s="9" t="s">
        <v>550</v>
      </c>
      <c r="I150" s="15" t="s">
        <v>66</v>
      </c>
      <c r="J150" s="15" t="s">
        <v>66</v>
      </c>
      <c r="K150" s="15" t="s">
        <v>66</v>
      </c>
      <c r="L150" s="97" t="s">
        <v>66</v>
      </c>
      <c r="M150" s="98" t="s">
        <v>578</v>
      </c>
      <c r="N150" s="15" t="s">
        <v>66</v>
      </c>
      <c r="O150" s="26" t="s">
        <v>980</v>
      </c>
      <c r="P150" s="9" t="str">
        <f t="shared" si="10"/>
        <v/>
      </c>
      <c r="Q150" s="9" t="str">
        <f>IF(
  OR(
    $H150="-",
    COUNTIF(カテゴリ,$H150)&gt;0
  ),
  "",
  "★NG★"
)</f>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IF(
  AND($A150&lt;&gt;"",$L150&lt;&gt;"-",$L150&lt;&gt;""),
  (
    """"&amp;shortcut設定!$F$7&amp;""""&amp;
    " """&amp;$AB150&amp;""""&amp;
    " """&amp;$C150&amp;""""&amp;
    IF($D150="-"," """""," """&amp;$D150&amp;"""")&amp;
    IF($E150="-"," """""," """&amp;$E150&amp;"""")
  ),
  ""
)</f>
        <v/>
      </c>
      <c r="Z150" s="9" t="str">
        <f ca="1">IFERROR(
  VLOOKUP(
    $H150,
    shortcut設定!$F:$J,
    MATCH(
      "ProgramsIndex",
      shortcut設定!$F$12:$J$12,
      0
    ),
    FALSE
  ),
  ""
)</f>
        <v>200</v>
      </c>
      <c r="AA150" s="20" t="str">
        <f t="shared" si="12"/>
        <v/>
      </c>
      <c r="AB150" s="13" t="str">
        <f>IF(
  AND($A150&lt;&gt;"",$L150="○"),
  shortcut設定!$F$5&amp;"\"&amp;Z150&amp;"_"&amp;A150&amp;"（"&amp;B150&amp;"）"&amp;AA150&amp;".lnk",
  ""
)</f>
        <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183</v>
      </c>
    </row>
    <row r="151" spans="1:32">
      <c r="A151" s="9" t="s">
        <v>704</v>
      </c>
      <c r="B151" s="9" t="s">
        <v>841</v>
      </c>
      <c r="C151" s="9" t="s">
        <v>30</v>
      </c>
      <c r="D151" s="15" t="s">
        <v>40</v>
      </c>
      <c r="E151" s="26" t="s">
        <v>40</v>
      </c>
      <c r="F151" s="15" t="s">
        <v>0</v>
      </c>
      <c r="G151" s="15" t="s">
        <v>0</v>
      </c>
      <c r="H151" s="9" t="s">
        <v>550</v>
      </c>
      <c r="I151" s="15" t="s">
        <v>66</v>
      </c>
      <c r="J151" s="15" t="s">
        <v>66</v>
      </c>
      <c r="K151" s="15" t="s">
        <v>66</v>
      </c>
      <c r="L151" s="97" t="s">
        <v>877</v>
      </c>
      <c r="M151" s="98" t="s">
        <v>578</v>
      </c>
      <c r="N151" s="15" t="s">
        <v>66</v>
      </c>
      <c r="O151" s="26" t="s">
        <v>980</v>
      </c>
      <c r="P151" s="9" t="str">
        <f t="shared" si="10"/>
        <v/>
      </c>
      <c r="Q151" s="9" t="str">
        <f t="shared" si="11"/>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 ca="1">IF(
  AND($A151&lt;&gt;"",$L151&lt;&gt;"-",$L151&lt;&gt;""),
  (
    """"&amp;shortcut設定!$F$7&amp;""""&amp;
    " """&amp;$AB151&amp;""""&amp;
    " """&amp;$C151&amp;""""&amp;
    IF($D151="-"," """""," """&amp;$D151&amp;"""")&amp;
    IF($E151="-"," """""," """&amp;$E151&amp;"""")
  ),
  ""
)</f>
        <v>"C:\codes\vbs\command\CreateShortcutFile.vbs" "%USERPROFILE%\AppData\Roaming\Microsoft\Windows\SendTo\200_CreateRenameBat.vbs（リネーム用バッチ作成）.lnk" "C:\codes\vbs\tools\win\file_ope\CreateRenameBat.vbs" "" ""</v>
      </c>
      <c r="Z151" s="9" t="str">
        <f ca="1">IFERROR(
  VLOOKUP(
    $H151,
    shortcut設定!$F:$J,
    MATCH(
      "ProgramsIndex",
      shortcut設定!$F$12:$J$12,
      0
    ),
    FALSE
  ),
  ""
)</f>
        <v>200</v>
      </c>
      <c r="AA151" s="20" t="str">
        <f t="shared" si="12"/>
        <v/>
      </c>
      <c r="AB151" s="13" t="str">
        <f ca="1">IF(
  AND($A151&lt;&gt;"",$L151="○"),
  shortcut設定!$F$5&amp;"\"&amp;Z151&amp;"_"&amp;A151&amp;"（"&amp;B151&amp;"）"&amp;AA151&amp;".lnk",
  ""
)</f>
        <v>%USERPROFILE%\AppData\Roaming\Microsoft\Windows\SendTo\200_CreateRenameBat.vbs（リネーム用バッチ作成）.lnk</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183</v>
      </c>
    </row>
    <row r="152" spans="1:32">
      <c r="A152" s="9" t="s">
        <v>705</v>
      </c>
      <c r="B152" s="9" t="s">
        <v>842</v>
      </c>
      <c r="C152" s="9" t="s">
        <v>31</v>
      </c>
      <c r="D152" s="15" t="s">
        <v>40</v>
      </c>
      <c r="E152" s="26" t="s">
        <v>40</v>
      </c>
      <c r="F152" s="15" t="s">
        <v>0</v>
      </c>
      <c r="G152" s="15" t="s">
        <v>0</v>
      </c>
      <c r="H152" s="9" t="s">
        <v>550</v>
      </c>
      <c r="I152" s="15" t="s">
        <v>66</v>
      </c>
      <c r="J152" s="15" t="s">
        <v>66</v>
      </c>
      <c r="K152" s="15" t="s">
        <v>66</v>
      </c>
      <c r="L152" s="97" t="s">
        <v>877</v>
      </c>
      <c r="M152" s="98" t="s">
        <v>578</v>
      </c>
      <c r="N152" s="15" t="s">
        <v>66</v>
      </c>
      <c r="O152" s="26" t="s">
        <v>980</v>
      </c>
      <c r="P152" s="9" t="str">
        <f t="shared" si="10"/>
        <v/>
      </c>
      <c r="Q152" s="9" t="str">
        <f t="shared" si="11"/>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 ca="1">IF(
  AND($A152&lt;&gt;"",$L152&lt;&gt;"-",$L152&lt;&gt;""),
  (
    """"&amp;shortcut設定!$F$7&amp;""""&amp;
    " """&amp;$AB152&amp;""""&amp;
    " """&amp;$C152&amp;""""&amp;
    IF($D152="-"," """""," """&amp;$D152&amp;"""")&amp;
    IF($E152="-"," """""," """&amp;$E152&amp;"""")
  ),
  ""
)</f>
        <v>"C:\codes\vbs\command\CreateShortcutFile.vbs" "%USERPROFILE%\AppData\Roaming\Microsoft\Windows\SendTo\200_CreateSymbolicLink.vbs（シンボリックリンク作成）.lnk" "C:\codes\vbs\tools\win\file_ope\CreateSymbolicLink.vbs" "" ""</v>
      </c>
      <c r="Z152" s="9" t="str">
        <f ca="1">IFERROR(
  VLOOKUP(
    $H152,
    shortcut設定!$F:$J,
    MATCH(
      "ProgramsIndex",
      shortcut設定!$F$12:$J$12,
      0
    ),
    FALSE
  ),
  ""
)</f>
        <v>200</v>
      </c>
      <c r="AA152" s="20" t="str">
        <f t="shared" si="12"/>
        <v/>
      </c>
      <c r="AB152" s="13" t="str">
        <f ca="1">IF(
  AND($A152&lt;&gt;"",$L152="○"),
  shortcut設定!$F$5&amp;"\"&amp;Z152&amp;"_"&amp;A152&amp;"（"&amp;B152&amp;"）"&amp;AA152&amp;".lnk",
  ""
)</f>
        <v>%USERPROFILE%\AppData\Roaming\Microsoft\Windows\SendTo\200_CreateSymbolicLink.vbs（シンボリックリンク作成）.lnk</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183</v>
      </c>
    </row>
    <row r="153" spans="1:32">
      <c r="A153" s="9" t="s">
        <v>706</v>
      </c>
      <c r="B153" s="9" t="s">
        <v>843</v>
      </c>
      <c r="C153" s="9" t="s">
        <v>105</v>
      </c>
      <c r="D153" s="15" t="s">
        <v>40</v>
      </c>
      <c r="E153" s="26" t="s">
        <v>40</v>
      </c>
      <c r="F153" s="15" t="s">
        <v>0</v>
      </c>
      <c r="G153" s="15" t="s">
        <v>0</v>
      </c>
      <c r="H153" s="9" t="s">
        <v>550</v>
      </c>
      <c r="I153" s="15" t="s">
        <v>66</v>
      </c>
      <c r="J153" s="15" t="s">
        <v>66</v>
      </c>
      <c r="K153" s="15" t="s">
        <v>66</v>
      </c>
      <c r="L153" s="97" t="s">
        <v>877</v>
      </c>
      <c r="M153" s="98" t="s">
        <v>578</v>
      </c>
      <c r="N153" s="15" t="s">
        <v>66</v>
      </c>
      <c r="O153" s="26" t="s">
        <v>980</v>
      </c>
      <c r="P153" s="9" t="str">
        <f t="shared" si="10"/>
        <v/>
      </c>
      <c r="Q153" s="9" t="str">
        <f t="shared" si="11"/>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 ca="1">IF(
  AND($A153&lt;&gt;"",$L153&lt;&gt;"-",$L153&lt;&gt;""),
  (
    """"&amp;shortcut設定!$F$7&amp;""""&amp;
    " """&amp;$AB153&amp;""""&amp;
    " """&amp;$C153&amp;""""&amp;
    IF($D153="-"," """""," """&amp;$D153&amp;"""")&amp;
    IF($E153="-"," """""," """&amp;$E153&amp;"""")
  ),
  ""
)</f>
        <v>"C:\codes\vbs\command\CreateShortcutFile.vbs" "%USERPROFILE%\AppData\Roaming\Microsoft\Windows\SendTo\200_ExtractIfdef.vbs（C言語ifdef削除）.lnk" "C:\codes\vbs\tools\win\file_ope\ExtractIfdef.vbs" "" ""</v>
      </c>
      <c r="Z153" s="9" t="str">
        <f ca="1">IFERROR(
  VLOOKUP(
    $H153,
    shortcut設定!$F:$J,
    MATCH(
      "ProgramsIndex",
      shortcut設定!$F$12:$J$12,
      0
    ),
    FALSE
  ),
  ""
)</f>
        <v>200</v>
      </c>
      <c r="AA153" s="20" t="str">
        <f t="shared" si="12"/>
        <v/>
      </c>
      <c r="AB153" s="13" t="str">
        <f ca="1">IF(
  AND($A153&lt;&gt;"",$L153="○"),
  shortcut設定!$F$5&amp;"\"&amp;Z153&amp;"_"&amp;A153&amp;"（"&amp;B153&amp;"）"&amp;AA153&amp;".lnk",
  ""
)</f>
        <v>%USERPROFILE%\AppData\Roaming\Microsoft\Windows\SendTo\200_ExtractIfdef.vbs（C言語ifdef削除）.lnk</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183</v>
      </c>
    </row>
    <row r="154" spans="1:32">
      <c r="A154" s="81" t="s">
        <v>707</v>
      </c>
      <c r="B154" s="81" t="s">
        <v>844</v>
      </c>
      <c r="C154" s="9" t="s">
        <v>106</v>
      </c>
      <c r="D154" s="15" t="s">
        <v>40</v>
      </c>
      <c r="E154" s="26" t="s">
        <v>40</v>
      </c>
      <c r="F154" s="15" t="s">
        <v>0</v>
      </c>
      <c r="G154" s="15" t="s">
        <v>0</v>
      </c>
      <c r="H154" s="9" t="s">
        <v>550</v>
      </c>
      <c r="I154" s="15" t="s">
        <v>66</v>
      </c>
      <c r="J154" s="15" t="s">
        <v>66</v>
      </c>
      <c r="K154" s="15" t="s">
        <v>66</v>
      </c>
      <c r="L154" s="97" t="s">
        <v>66</v>
      </c>
      <c r="M154" s="98" t="s">
        <v>578</v>
      </c>
      <c r="N154" s="15" t="s">
        <v>66</v>
      </c>
      <c r="O154" s="26" t="s">
        <v>980</v>
      </c>
      <c r="P154" s="9" t="str">
        <f t="shared" si="10"/>
        <v/>
      </c>
      <c r="Q154" s="9" t="str">
        <f t="shared" si="11"/>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12"/>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183</v>
      </c>
    </row>
    <row r="155" spans="1:32">
      <c r="A155" s="9" t="s">
        <v>708</v>
      </c>
      <c r="B155" s="9" t="s">
        <v>845</v>
      </c>
      <c r="C155" s="9" t="s">
        <v>101</v>
      </c>
      <c r="D155" s="15" t="s">
        <v>40</v>
      </c>
      <c r="E155" s="26" t="s">
        <v>40</v>
      </c>
      <c r="F155" s="15" t="s">
        <v>0</v>
      </c>
      <c r="G155" s="15" t="s">
        <v>0</v>
      </c>
      <c r="H155" s="9" t="s">
        <v>550</v>
      </c>
      <c r="I155" s="15" t="s">
        <v>66</v>
      </c>
      <c r="J155" s="15" t="s">
        <v>66</v>
      </c>
      <c r="K155" s="15" t="s">
        <v>66</v>
      </c>
      <c r="L155" s="97" t="s">
        <v>877</v>
      </c>
      <c r="M155" s="98" t="s">
        <v>578</v>
      </c>
      <c r="N155" s="15" t="s">
        <v>66</v>
      </c>
      <c r="O155" s="26" t="s">
        <v>980</v>
      </c>
      <c r="P155" s="9" t="str">
        <f t="shared" si="10"/>
        <v/>
      </c>
      <c r="Q155" s="9" t="str">
        <f>IF(
  OR(
    $H155="-",
    COUNTIF(カテゴリ,$H155)&gt;0
  ),
  "",
  "★NG★"
)</f>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 ca="1">IF(
  AND($A155&lt;&gt;"",$L155&lt;&gt;"-",$L155&lt;&gt;""),
  (
    """"&amp;shortcut設定!$F$7&amp;""""&amp;
    " """&amp;$AB155&amp;""""&amp;
    " """&amp;$C155&amp;""""&amp;
    IF($D155="-"," """""," """&amp;$D155&amp;"""")&amp;
    IF($E155="-"," """""," """&amp;$E155&amp;"""")
  ),
  ""
)</f>
        <v>"C:\codes\vbs\command\CreateShortcutFile.vbs" "%USERPROFILE%\AppData\Roaming\Microsoft\Windows\SendTo\200_CopyToDir.vbs（フォルダファイルコピー）.lnk" "C:\codes\vbs\tools\win\file_ope\CopyToDir.vbs" "" ""</v>
      </c>
      <c r="Z155" s="9" t="str">
        <f ca="1">IFERROR(
  VLOOKUP(
    $H155,
    shortcut設定!$F:$J,
    MATCH(
      "ProgramsIndex",
      shortcut設定!$F$12:$J$12,
      0
    ),
    FALSE
  ),
  ""
)</f>
        <v>200</v>
      </c>
      <c r="AA155" s="20" t="str">
        <f t="shared" si="12"/>
        <v/>
      </c>
      <c r="AB155" s="13" t="str">
        <f ca="1">IF(
  AND($A155&lt;&gt;"",$L155="○"),
  shortcut設定!$F$5&amp;"\"&amp;Z155&amp;"_"&amp;A155&amp;"（"&amp;B155&amp;"）"&amp;AA155&amp;".lnk",
  ""
)</f>
        <v>%USERPROFILE%\AppData\Roaming\Microsoft\Windows\SendTo\200_CopyToDir.vbs（フォルダファイルコピー）.lnk</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183</v>
      </c>
    </row>
    <row r="156" spans="1:32">
      <c r="A156" s="9" t="s">
        <v>709</v>
      </c>
      <c r="B156" s="9" t="s">
        <v>846</v>
      </c>
      <c r="C156" s="9" t="s">
        <v>107</v>
      </c>
      <c r="D156" s="15" t="s">
        <v>40</v>
      </c>
      <c r="E156" s="26" t="s">
        <v>40</v>
      </c>
      <c r="F156" s="15" t="s">
        <v>0</v>
      </c>
      <c r="G156" s="15" t="s">
        <v>0</v>
      </c>
      <c r="H156" s="9" t="s">
        <v>550</v>
      </c>
      <c r="I156" s="15" t="s">
        <v>66</v>
      </c>
      <c r="J156" s="15" t="s">
        <v>66</v>
      </c>
      <c r="K156" s="15" t="s">
        <v>66</v>
      </c>
      <c r="L156" s="97" t="s">
        <v>66</v>
      </c>
      <c r="M156" s="98" t="s">
        <v>578</v>
      </c>
      <c r="N156" s="15" t="s">
        <v>66</v>
      </c>
      <c r="O156" s="26" t="s">
        <v>980</v>
      </c>
      <c r="P156" s="9" t="str">
        <f t="shared" si="10"/>
        <v/>
      </c>
      <c r="Q156" s="9" t="str">
        <f t="shared" si="11"/>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12"/>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183</v>
      </c>
    </row>
    <row r="157" spans="1:32">
      <c r="A157" s="9" t="s">
        <v>710</v>
      </c>
      <c r="B157" s="9" t="s">
        <v>847</v>
      </c>
      <c r="C157" s="9" t="s">
        <v>108</v>
      </c>
      <c r="D157" s="15" t="s">
        <v>40</v>
      </c>
      <c r="E157" s="26" t="s">
        <v>40</v>
      </c>
      <c r="F157" s="15" t="s">
        <v>572</v>
      </c>
      <c r="G157" s="15" t="s">
        <v>0</v>
      </c>
      <c r="H157" s="9" t="s">
        <v>550</v>
      </c>
      <c r="I157" s="15" t="s">
        <v>66</v>
      </c>
      <c r="J157" s="15" t="s">
        <v>66</v>
      </c>
      <c r="K157" s="15" t="s">
        <v>66</v>
      </c>
      <c r="L157" s="97" t="s">
        <v>66</v>
      </c>
      <c r="M157" s="98" t="s">
        <v>578</v>
      </c>
      <c r="N157" s="15" t="s">
        <v>66</v>
      </c>
      <c r="O157" s="26" t="s">
        <v>980</v>
      </c>
      <c r="P157" s="9" t="str">
        <f t="shared" si="10"/>
        <v/>
      </c>
      <c r="Q157" s="9" t="str">
        <f t="shared" si="11"/>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12"/>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183</v>
      </c>
    </row>
    <row r="158" spans="1:32">
      <c r="A158" s="9" t="s">
        <v>711</v>
      </c>
      <c r="B158" s="9" t="s">
        <v>848</v>
      </c>
      <c r="C158" s="9" t="s">
        <v>109</v>
      </c>
      <c r="D158" s="15" t="s">
        <v>40</v>
      </c>
      <c r="E158" s="26" t="s">
        <v>40</v>
      </c>
      <c r="F158" s="15" t="s">
        <v>572</v>
      </c>
      <c r="G158" s="15" t="s">
        <v>0</v>
      </c>
      <c r="H158" s="9" t="s">
        <v>550</v>
      </c>
      <c r="I158" s="15" t="s">
        <v>66</v>
      </c>
      <c r="J158" s="15" t="s">
        <v>66</v>
      </c>
      <c r="K158" s="15" t="s">
        <v>66</v>
      </c>
      <c r="L158" s="97" t="s">
        <v>66</v>
      </c>
      <c r="M158" s="98" t="s">
        <v>578</v>
      </c>
      <c r="N158" s="15" t="s">
        <v>66</v>
      </c>
      <c r="O158" s="26" t="s">
        <v>980</v>
      </c>
      <c r="P158" s="9" t="str">
        <f t="shared" si="10"/>
        <v/>
      </c>
      <c r="Q158" s="9" t="str">
        <f t="shared" si="11"/>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IF(
  AND($A158&lt;&gt;"",$L158&lt;&gt;"-",$L158&lt;&gt;""),
  (
    """"&amp;shortcut設定!$F$7&amp;""""&amp;
    " """&amp;$AB158&amp;""""&amp;
    " """&amp;$C158&amp;""""&amp;
    IF($D158="-"," """""," """&amp;$D158&amp;"""")&amp;
    IF($E158="-"," """""," """&amp;$E158&amp;"""")
  ),
  ""
)</f>
        <v/>
      </c>
      <c r="Z158" s="9" t="str">
        <f ca="1">IFERROR(
  VLOOKUP(
    $H158,
    shortcut設定!$F:$J,
    MATCH(
      "ProgramsIndex",
      shortcut設定!$F$12:$J$12,
      0
    ),
    FALSE
  ),
  ""
)</f>
        <v>200</v>
      </c>
      <c r="AA158" s="20" t="str">
        <f t="shared" si="12"/>
        <v/>
      </c>
      <c r="AB158" s="13" t="str">
        <f>IF(
  AND($A158&lt;&gt;"",$L158="○"),
  shortcut設定!$F$5&amp;"\"&amp;Z158&amp;"_"&amp;A158&amp;"（"&amp;B158&amp;"）"&amp;AA158&amp;".lnk",
  ""
)</f>
        <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183</v>
      </c>
    </row>
    <row r="159" spans="1:32">
      <c r="A159" s="9" t="s">
        <v>712</v>
      </c>
      <c r="B159" s="9" t="s">
        <v>849</v>
      </c>
      <c r="C159" s="9" t="s">
        <v>113</v>
      </c>
      <c r="D159" s="15" t="s">
        <v>40</v>
      </c>
      <c r="E159" s="26" t="s">
        <v>40</v>
      </c>
      <c r="F159" s="15" t="s">
        <v>0</v>
      </c>
      <c r="G159" s="15" t="s">
        <v>0</v>
      </c>
      <c r="H159" s="9" t="s">
        <v>550</v>
      </c>
      <c r="I159" s="15" t="s">
        <v>66</v>
      </c>
      <c r="J159" s="15" t="s">
        <v>66</v>
      </c>
      <c r="K159" s="15" t="s">
        <v>66</v>
      </c>
      <c r="L159" s="97" t="s">
        <v>66</v>
      </c>
      <c r="M159" s="98" t="s">
        <v>578</v>
      </c>
      <c r="N159" s="15" t="s">
        <v>66</v>
      </c>
      <c r="O159" s="26" t="s">
        <v>980</v>
      </c>
      <c r="P159" s="9" t="str">
        <f t="shared" si="10"/>
        <v/>
      </c>
      <c r="Q159" s="9" t="str">
        <f t="shared" si="11"/>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IF(
  AND($A159&lt;&gt;"",$L159&lt;&gt;"-",$L159&lt;&gt;""),
  (
    """"&amp;shortcut設定!$F$7&amp;""""&amp;
    " """&amp;$AB159&amp;""""&amp;
    " """&amp;$C159&amp;""""&amp;
    IF($D159="-"," """""," """&amp;$D159&amp;"""")&amp;
    IF($E159="-"," """""," """&amp;$E159&amp;"""")
  ),
  ""
)</f>
        <v/>
      </c>
      <c r="Z159" s="9" t="str">
        <f ca="1">IFERROR(
  VLOOKUP(
    $H159,
    shortcut設定!$F:$J,
    MATCH(
      "ProgramsIndex",
      shortcut設定!$F$12:$J$12,
      0
    ),
    FALSE
  ),
  ""
)</f>
        <v>200</v>
      </c>
      <c r="AA159" s="20" t="str">
        <f t="shared" si="12"/>
        <v/>
      </c>
      <c r="AB159" s="13" t="str">
        <f>IF(
  AND($A159&lt;&gt;"",$L159="○"),
  shortcut設定!$F$5&amp;"\"&amp;Z159&amp;"_"&amp;A159&amp;"（"&amp;B159&amp;"）"&amp;AA159&amp;".lnk",
  ""
)</f>
        <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183</v>
      </c>
    </row>
    <row r="160" spans="1:32">
      <c r="A160" s="9" t="s">
        <v>713</v>
      </c>
      <c r="B160" s="9" t="s">
        <v>850</v>
      </c>
      <c r="C160" s="9" t="s">
        <v>116</v>
      </c>
      <c r="D160" s="15" t="s">
        <v>40</v>
      </c>
      <c r="E160" s="26" t="s">
        <v>40</v>
      </c>
      <c r="F160" s="15" t="s">
        <v>0</v>
      </c>
      <c r="G160" s="15" t="s">
        <v>0</v>
      </c>
      <c r="H160" s="9" t="s">
        <v>550</v>
      </c>
      <c r="I160" s="15" t="s">
        <v>66</v>
      </c>
      <c r="J160" s="15" t="s">
        <v>66</v>
      </c>
      <c r="K160" s="15" t="s">
        <v>66</v>
      </c>
      <c r="L160" s="97" t="s">
        <v>66</v>
      </c>
      <c r="M160" s="98" t="s">
        <v>578</v>
      </c>
      <c r="N160" s="15" t="s">
        <v>66</v>
      </c>
      <c r="O160" s="26" t="s">
        <v>980</v>
      </c>
      <c r="P160" s="9" t="str">
        <f t="shared" si="10"/>
        <v/>
      </c>
      <c r="Q160" s="9" t="str">
        <f>IF(
  OR(
    $H160="-",
    COUNTIF(カテゴリ,$H160)&gt;0
  ),
  "",
  "★NG★"
)</f>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IF(
  AND($A160&lt;&gt;"",$L160&lt;&gt;"-",$L160&lt;&gt;""),
  (
    """"&amp;shortcut設定!$F$7&amp;""""&amp;
    " """&amp;$AB160&amp;""""&amp;
    " """&amp;$C160&amp;""""&amp;
    IF($D160="-"," """""," """&amp;$D160&amp;"""")&amp;
    IF($E160="-"," """""," """&amp;$E160&amp;"""")
  ),
  ""
)</f>
        <v/>
      </c>
      <c r="Z160" s="9" t="str">
        <f ca="1">IFERROR(
  VLOOKUP(
    $H160,
    shortcut設定!$F:$J,
    MATCH(
      "ProgramsIndex",
      shortcut設定!$F$12:$J$12,
      0
    ),
    FALSE
  ),
  ""
)</f>
        <v>200</v>
      </c>
      <c r="AA160" s="20" t="str">
        <f t="shared" si="12"/>
        <v/>
      </c>
      <c r="AB160" s="13" t="str">
        <f>IF(
  AND($A160&lt;&gt;"",$L160="○"),
  shortcut設定!$F$5&amp;"\"&amp;Z160&amp;"_"&amp;A160&amp;"（"&amp;B160&amp;"）"&amp;AA160&amp;".lnk",
  ""
)</f>
        <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183</v>
      </c>
    </row>
    <row r="161" spans="1:32">
      <c r="A161" s="9" t="s">
        <v>714</v>
      </c>
      <c r="B161" s="9" t="s">
        <v>851</v>
      </c>
      <c r="C161" s="9" t="s">
        <v>114</v>
      </c>
      <c r="D161" s="15" t="s">
        <v>40</v>
      </c>
      <c r="E161" s="26" t="s">
        <v>40</v>
      </c>
      <c r="F161" s="15" t="s">
        <v>0</v>
      </c>
      <c r="G161" s="15" t="s">
        <v>0</v>
      </c>
      <c r="H161" s="9" t="s">
        <v>550</v>
      </c>
      <c r="I161" s="15" t="s">
        <v>66</v>
      </c>
      <c r="J161" s="15" t="s">
        <v>66</v>
      </c>
      <c r="K161" s="15" t="s">
        <v>66</v>
      </c>
      <c r="L161" s="97" t="s">
        <v>66</v>
      </c>
      <c r="M161" s="98" t="s">
        <v>578</v>
      </c>
      <c r="N161" s="15" t="s">
        <v>66</v>
      </c>
      <c r="O161" s="26" t="s">
        <v>980</v>
      </c>
      <c r="P161" s="9" t="str">
        <f t="shared" si="10"/>
        <v/>
      </c>
      <c r="Q161" s="9" t="str">
        <f t="shared" si="11"/>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IF(
  AND($A161&lt;&gt;"",$L161&lt;&gt;"-",$L161&lt;&gt;""),
  (
    """"&amp;shortcut設定!$F$7&amp;""""&amp;
    " """&amp;$AB161&amp;""""&amp;
    " """&amp;$C161&amp;""""&amp;
    IF($D161="-"," """""," """&amp;$D161&amp;"""")&amp;
    IF($E161="-"," """""," """&amp;$E161&amp;"""")
  ),
  ""
)</f>
        <v/>
      </c>
      <c r="Z161" s="9" t="str">
        <f ca="1">IFERROR(
  VLOOKUP(
    $H161,
    shortcut設定!$F:$J,
    MATCH(
      "ProgramsIndex",
      shortcut設定!$F$12:$J$12,
      0
    ),
    FALSE
  ),
  ""
)</f>
        <v>200</v>
      </c>
      <c r="AA161" s="20" t="str">
        <f t="shared" si="12"/>
        <v/>
      </c>
      <c r="AB161" s="13" t="str">
        <f>IF(
  AND($A161&lt;&gt;"",$L161="○"),
  shortcut設定!$F$5&amp;"\"&amp;Z161&amp;"_"&amp;A161&amp;"（"&amp;B161&amp;"）"&amp;AA161&amp;".lnk",
  ""
)</f>
        <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183</v>
      </c>
    </row>
    <row r="162" spans="1:32">
      <c r="A162" s="9" t="s">
        <v>715</v>
      </c>
      <c r="B162" s="9" t="s">
        <v>852</v>
      </c>
      <c r="C162" s="9" t="s">
        <v>115</v>
      </c>
      <c r="D162" s="15" t="s">
        <v>40</v>
      </c>
      <c r="E162" s="26" t="s">
        <v>40</v>
      </c>
      <c r="F162" s="15" t="s">
        <v>0</v>
      </c>
      <c r="G162" s="15" t="s">
        <v>0</v>
      </c>
      <c r="H162" s="9" t="s">
        <v>550</v>
      </c>
      <c r="I162" s="15" t="s">
        <v>66</v>
      </c>
      <c r="J162" s="15" t="s">
        <v>66</v>
      </c>
      <c r="K162" s="15" t="s">
        <v>66</v>
      </c>
      <c r="L162" s="97" t="s">
        <v>66</v>
      </c>
      <c r="M162" s="98" t="s">
        <v>578</v>
      </c>
      <c r="N162" s="15" t="s">
        <v>66</v>
      </c>
      <c r="O162" s="26" t="s">
        <v>980</v>
      </c>
      <c r="P162" s="9" t="str">
        <f t="shared" si="10"/>
        <v/>
      </c>
      <c r="Q162" s="9" t="str">
        <f t="shared" si="11"/>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IF(
  AND($A162&lt;&gt;"",$L162&lt;&gt;"-",$L162&lt;&gt;""),
  (
    """"&amp;shortcut設定!$F$7&amp;""""&amp;
    " """&amp;$AB162&amp;""""&amp;
    " """&amp;$C162&amp;""""&amp;
    IF($D162="-"," """""," """&amp;$D162&amp;"""")&amp;
    IF($E162="-"," """""," """&amp;$E162&amp;"""")
  ),
  ""
)</f>
        <v/>
      </c>
      <c r="Z162" s="9" t="str">
        <f ca="1">IFERROR(
  VLOOKUP(
    $H162,
    shortcut設定!$F:$J,
    MATCH(
      "ProgramsIndex",
      shortcut設定!$F$12:$J$12,
      0
    ),
    FALSE
  ),
  ""
)</f>
        <v>200</v>
      </c>
      <c r="AA162" s="20" t="str">
        <f t="shared" si="12"/>
        <v/>
      </c>
      <c r="AB162" s="13" t="str">
        <f>IF(
  AND($A162&lt;&gt;"",$L162="○"),
  shortcut設定!$F$5&amp;"\"&amp;Z162&amp;"_"&amp;A162&amp;"（"&amp;B162&amp;"）"&amp;AA162&amp;".lnk",
  ""
)</f>
        <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183</v>
      </c>
    </row>
    <row r="163" spans="1:32">
      <c r="A163" s="9" t="s">
        <v>716</v>
      </c>
      <c r="B163" s="9" t="s">
        <v>853</v>
      </c>
      <c r="C163" s="9" t="s">
        <v>117</v>
      </c>
      <c r="D163" s="15" t="s">
        <v>40</v>
      </c>
      <c r="E163" s="26" t="s">
        <v>40</v>
      </c>
      <c r="F163" s="15" t="s">
        <v>0</v>
      </c>
      <c r="G163" s="15" t="s">
        <v>0</v>
      </c>
      <c r="H163" s="9" t="s">
        <v>550</v>
      </c>
      <c r="I163" s="15" t="s">
        <v>66</v>
      </c>
      <c r="J163" s="15" t="s">
        <v>66</v>
      </c>
      <c r="K163" s="15" t="s">
        <v>66</v>
      </c>
      <c r="L163" s="97" t="s">
        <v>66</v>
      </c>
      <c r="M163" s="98" t="s">
        <v>578</v>
      </c>
      <c r="N163" s="15" t="s">
        <v>66</v>
      </c>
      <c r="O163" s="26" t="s">
        <v>980</v>
      </c>
      <c r="P163" s="9" t="str">
        <f t="shared" si="10"/>
        <v/>
      </c>
      <c r="Q163" s="9" t="str">
        <f t="shared" si="11"/>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IF(
  AND($A163&lt;&gt;"",$L163&lt;&gt;"-",$L163&lt;&gt;""),
  (
    """"&amp;shortcut設定!$F$7&amp;""""&amp;
    " """&amp;$AB163&amp;""""&amp;
    " """&amp;$C163&amp;""""&amp;
    IF($D163="-"," """""," """&amp;$D163&amp;"""")&amp;
    IF($E163="-"," """""," """&amp;$E163&amp;"""")
  ),
  ""
)</f>
        <v/>
      </c>
      <c r="Z163" s="9" t="str">
        <f ca="1">IFERROR(
  VLOOKUP(
    $H163,
    shortcut設定!$F:$J,
    MATCH(
      "ProgramsIndex",
      shortcut設定!$F$12:$J$12,
      0
    ),
    FALSE
  ),
  ""
)</f>
        <v>200</v>
      </c>
      <c r="AA163" s="20" t="str">
        <f t="shared" si="12"/>
        <v/>
      </c>
      <c r="AB163" s="13" t="str">
        <f>IF(
  AND($A163&lt;&gt;"",$L163="○"),
  shortcut設定!$F$5&amp;"\"&amp;Z163&amp;"_"&amp;A163&amp;"（"&amp;B163&amp;"）"&amp;AA163&amp;".lnk",
  ""
)</f>
        <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183</v>
      </c>
    </row>
    <row r="164" spans="1:32">
      <c r="A164" s="9" t="s">
        <v>717</v>
      </c>
      <c r="B164" s="9" t="s">
        <v>854</v>
      </c>
      <c r="C164" s="9" t="s">
        <v>118</v>
      </c>
      <c r="D164" s="15" t="s">
        <v>40</v>
      </c>
      <c r="E164" s="26" t="s">
        <v>40</v>
      </c>
      <c r="F164" s="15" t="s">
        <v>0</v>
      </c>
      <c r="G164" s="15" t="s">
        <v>0</v>
      </c>
      <c r="H164" s="9" t="s">
        <v>550</v>
      </c>
      <c r="I164" s="15" t="s">
        <v>66</v>
      </c>
      <c r="J164" s="15" t="s">
        <v>66</v>
      </c>
      <c r="K164" s="15" t="s">
        <v>66</v>
      </c>
      <c r="L164" s="97" t="s">
        <v>877</v>
      </c>
      <c r="M164" s="98" t="s">
        <v>578</v>
      </c>
      <c r="N164" s="15" t="s">
        <v>66</v>
      </c>
      <c r="O164" s="26" t="s">
        <v>980</v>
      </c>
      <c r="P164" s="9" t="str">
        <f t="shared" si="10"/>
        <v/>
      </c>
      <c r="Q164" s="9" t="str">
        <f t="shared" si="11"/>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 ca="1">IF(
  AND($A164&lt;&gt;"",$L164&lt;&gt;"-",$L164&lt;&gt;""),
  (
    """"&amp;shortcut設定!$F$7&amp;""""&amp;
    " """&amp;$AB164&amp;""""&amp;
    " """&amp;$C164&amp;""""&amp;
    IF($D164="-"," """""," """&amp;$D164&amp;"""")&amp;
    IF($E164="-"," """""," """&amp;$E164&amp;"""")
  ),
  ""
)</f>
        <v>"C:\codes\vbs\command\CreateShortcutFile.vbs" "%USERPROFILE%\AppData\Roaming\Microsoft\Windows\SendTo\200_OutputFileInfo.vbs（ファイル情報出力）.lnk" "C:\codes\vbs\tools\win\file_info\OutputFileInfo.vbs" "" ""</v>
      </c>
      <c r="Z164" s="9" t="str">
        <f ca="1">IFERROR(
  VLOOKUP(
    $H164,
    shortcut設定!$F:$J,
    MATCH(
      "ProgramsIndex",
      shortcut設定!$F$12:$J$12,
      0
    ),
    FALSE
  ),
  ""
)</f>
        <v>200</v>
      </c>
      <c r="AA164" s="20" t="str">
        <f t="shared" si="12"/>
        <v/>
      </c>
      <c r="AB164" s="13" t="str">
        <f ca="1">IF(
  AND($A164&lt;&gt;"",$L164="○"),
  shortcut設定!$F$5&amp;"\"&amp;Z164&amp;"_"&amp;A164&amp;"（"&amp;B164&amp;"）"&amp;AA164&amp;".lnk",
  ""
)</f>
        <v>%USERPROFILE%\AppData\Roaming\Microsoft\Windows\SendTo\200_OutputFileInfo.vbs（ファイル情報出力）.lnk</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183</v>
      </c>
    </row>
    <row r="165" spans="1:32">
      <c r="A165" s="9" t="s">
        <v>718</v>
      </c>
      <c r="B165" s="9" t="s">
        <v>855</v>
      </c>
      <c r="C165" s="9" t="s">
        <v>119</v>
      </c>
      <c r="D165" s="15" t="s">
        <v>40</v>
      </c>
      <c r="E165" s="26" t="s">
        <v>40</v>
      </c>
      <c r="F165" s="15" t="s">
        <v>0</v>
      </c>
      <c r="G165" s="15" t="s">
        <v>0</v>
      </c>
      <c r="H165" s="9" t="s">
        <v>550</v>
      </c>
      <c r="I165" s="15" t="s">
        <v>66</v>
      </c>
      <c r="J165" s="15" t="s">
        <v>66</v>
      </c>
      <c r="K165" s="15" t="s">
        <v>66</v>
      </c>
      <c r="L165" s="97" t="s">
        <v>66</v>
      </c>
      <c r="M165" s="98" t="s">
        <v>578</v>
      </c>
      <c r="N165" s="15" t="s">
        <v>66</v>
      </c>
      <c r="O165" s="26" t="s">
        <v>980</v>
      </c>
      <c r="P165" s="9" t="str">
        <f t="shared" si="10"/>
        <v/>
      </c>
      <c r="Q165" s="9" t="str">
        <f t="shared" si="11"/>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IF(
  AND($A165&lt;&gt;"",$L165&lt;&gt;"-",$L165&lt;&gt;""),
  (
    """"&amp;shortcut設定!$F$7&amp;""""&amp;
    " """&amp;$AB165&amp;""""&amp;
    " """&amp;$C165&amp;""""&amp;
    IF($D165="-"," """""," """&amp;$D165&amp;"""")&amp;
    IF($E165="-"," """""," """&amp;$E165&amp;"""")
  ),
  ""
)</f>
        <v/>
      </c>
      <c r="Z165" s="9" t="str">
        <f ca="1">IFERROR(
  VLOOKUP(
    $H165,
    shortcut設定!$F:$J,
    MATCH(
      "ProgramsIndex",
      shortcut設定!$F$12:$J$12,
      0
    ),
    FALSE
  ),
  ""
)</f>
        <v>200</v>
      </c>
      <c r="AA165" s="20" t="str">
        <f t="shared" si="12"/>
        <v/>
      </c>
      <c r="AB165" s="13" t="str">
        <f>IF(
  AND($A165&lt;&gt;"",$L165="○"),
  shortcut設定!$F$5&amp;"\"&amp;Z165&amp;"_"&amp;A165&amp;"（"&amp;B165&amp;"）"&amp;AA165&amp;".lnk",
  ""
)</f>
        <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183</v>
      </c>
    </row>
    <row r="166" spans="1:32">
      <c r="A166" s="9" t="s">
        <v>719</v>
      </c>
      <c r="B166" s="9" t="s">
        <v>856</v>
      </c>
      <c r="C166" s="9" t="s">
        <v>120</v>
      </c>
      <c r="D166" s="15" t="s">
        <v>40</v>
      </c>
      <c r="E166" s="26" t="s">
        <v>40</v>
      </c>
      <c r="F166" s="15" t="s">
        <v>0</v>
      </c>
      <c r="G166" s="15" t="s">
        <v>0</v>
      </c>
      <c r="H166" s="9" t="s">
        <v>550</v>
      </c>
      <c r="I166" s="15" t="s">
        <v>66</v>
      </c>
      <c r="J166" s="15" t="s">
        <v>66</v>
      </c>
      <c r="K166" s="15" t="s">
        <v>66</v>
      </c>
      <c r="L166" s="97" t="s">
        <v>66</v>
      </c>
      <c r="M166" s="98" t="s">
        <v>578</v>
      </c>
      <c r="N166" s="15" t="s">
        <v>66</v>
      </c>
      <c r="O166" s="26" t="s">
        <v>980</v>
      </c>
      <c r="P166" s="9" t="str">
        <f t="shared" si="10"/>
        <v/>
      </c>
      <c r="Q166" s="9" t="str">
        <f t="shared" si="11"/>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
      </c>
      <c r="V166" s="14" t="str">
        <f>IF(
  AND($A166&lt;&gt;"",$J166&lt;&gt;"-",$J166&lt;&gt;""),
  shortcut設定!$F$4&amp;"\"&amp;shortcut設定!$F$8&amp;"\"&amp;$J166&amp;"（"&amp;$B166&amp;"）.lnk",
  ""
)</f>
        <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IF(
  AND($A166&lt;&gt;"",$L166&lt;&gt;"-",$L166&lt;&gt;""),
  (
    """"&amp;shortcut設定!$F$7&amp;""""&amp;
    " """&amp;$AB166&amp;""""&amp;
    " """&amp;$C166&amp;""""&amp;
    IF($D166="-"," """""," """&amp;$D166&amp;"""")&amp;
    IF($E166="-"," """""," """&amp;$E166&amp;"""")
  ),
  ""
)</f>
        <v/>
      </c>
      <c r="Z166" s="9" t="str">
        <f ca="1">IFERROR(
  VLOOKUP(
    $H166,
    shortcut設定!$F:$J,
    MATCH(
      "ProgramsIndex",
      shortcut設定!$F$12:$J$12,
      0
    ),
    FALSE
  ),
  ""
)</f>
        <v>200</v>
      </c>
      <c r="AA166" s="20" t="str">
        <f t="shared" si="12"/>
        <v/>
      </c>
      <c r="AB166" s="13" t="str">
        <f>IF(
  AND($A166&lt;&gt;"",$L166="○"),
  shortcut設定!$F$5&amp;"\"&amp;Z166&amp;"_"&amp;A166&amp;"（"&amp;B166&amp;"）"&amp;AA166&amp;".lnk",
  ""
)</f>
        <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183</v>
      </c>
    </row>
    <row r="167" spans="1:32">
      <c r="A167" s="9" t="s">
        <v>720</v>
      </c>
      <c r="B167" s="9" t="s">
        <v>857</v>
      </c>
      <c r="C167" s="9" t="s">
        <v>121</v>
      </c>
      <c r="D167" s="15" t="s">
        <v>40</v>
      </c>
      <c r="E167" s="26" t="s">
        <v>40</v>
      </c>
      <c r="F167" s="15" t="s">
        <v>0</v>
      </c>
      <c r="G167" s="15" t="s">
        <v>0</v>
      </c>
      <c r="H167" s="9" t="s">
        <v>550</v>
      </c>
      <c r="I167" s="15" t="s">
        <v>66</v>
      </c>
      <c r="J167" s="15" t="s">
        <v>66</v>
      </c>
      <c r="K167" s="15" t="s">
        <v>66</v>
      </c>
      <c r="L167" s="97" t="s">
        <v>66</v>
      </c>
      <c r="M167" s="98" t="s">
        <v>578</v>
      </c>
      <c r="N167" s="15" t="s">
        <v>66</v>
      </c>
      <c r="O167" s="26" t="s">
        <v>980</v>
      </c>
      <c r="P167" s="9" t="str">
        <f t="shared" si="10"/>
        <v/>
      </c>
      <c r="Q167" s="9" t="str">
        <f t="shared" si="11"/>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IF(
  AND($A167&lt;&gt;"",$L167&lt;&gt;"-",$L167&lt;&gt;""),
  (
    """"&amp;shortcut設定!$F$7&amp;""""&amp;
    " """&amp;$AB167&amp;""""&amp;
    " """&amp;$C167&amp;""""&amp;
    IF($D167="-"," """""," """&amp;$D167&amp;"""")&amp;
    IF($E167="-"," """""," """&amp;$E167&amp;"""")
  ),
  ""
)</f>
        <v/>
      </c>
      <c r="Z167" s="9" t="str">
        <f ca="1">IFERROR(
  VLOOKUP(
    $H167,
    shortcut設定!$F:$J,
    MATCH(
      "ProgramsIndex",
      shortcut設定!$F$12:$J$12,
      0
    ),
    FALSE
  ),
  ""
)</f>
        <v>200</v>
      </c>
      <c r="AA167" s="20" t="str">
        <f t="shared" si="12"/>
        <v/>
      </c>
      <c r="AB167" s="13" t="str">
        <f>IF(
  AND($A167&lt;&gt;"",$L167="○"),
  shortcut設定!$F$5&amp;"\"&amp;Z167&amp;"_"&amp;A167&amp;"（"&amp;B167&amp;"）"&amp;AA167&amp;".lnk",
  ""
)</f>
        <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183</v>
      </c>
    </row>
    <row r="168" spans="1:32">
      <c r="A168" s="9" t="s">
        <v>721</v>
      </c>
      <c r="B168" s="9" t="s">
        <v>858</v>
      </c>
      <c r="C168" s="9" t="s">
        <v>122</v>
      </c>
      <c r="D168" s="15" t="s">
        <v>40</v>
      </c>
      <c r="E168" s="26" t="s">
        <v>40</v>
      </c>
      <c r="F168" s="15" t="s">
        <v>0</v>
      </c>
      <c r="G168" s="15" t="s">
        <v>28</v>
      </c>
      <c r="H168" s="9" t="s">
        <v>550</v>
      </c>
      <c r="I168" s="15" t="s">
        <v>66</v>
      </c>
      <c r="J168" s="15" t="s">
        <v>66</v>
      </c>
      <c r="K168" s="15" t="s">
        <v>66</v>
      </c>
      <c r="L168" s="97" t="s">
        <v>66</v>
      </c>
      <c r="M168" s="98" t="s">
        <v>578</v>
      </c>
      <c r="N168" s="15" t="s">
        <v>66</v>
      </c>
      <c r="O168" s="26" t="s">
        <v>980</v>
      </c>
      <c r="P168" s="9" t="str">
        <f t="shared" si="10"/>
        <v/>
      </c>
      <c r="Q168" s="9" t="str">
        <f t="shared" si="11"/>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
      </c>
      <c r="V168" s="14" t="str">
        <f>IF(
  AND($A168&lt;&gt;"",$J168&lt;&gt;"-",$J168&lt;&gt;""),
  shortcut設定!$F$4&amp;"\"&amp;shortcut設定!$F$8&amp;"\"&amp;$J168&amp;"（"&amp;$B168&amp;"）.lnk",
  ""
)</f>
        <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IF(
  AND($A168&lt;&gt;"",$L168&lt;&gt;"-",$L168&lt;&gt;""),
  (
    """"&amp;shortcut設定!$F$7&amp;""""&amp;
    " """&amp;$AB168&amp;""""&amp;
    " """&amp;$C168&amp;""""&amp;
    IF($D168="-"," """""," """&amp;$D168&amp;"""")&amp;
    IF($E168="-"," """""," """&amp;$E168&amp;"""")
  ),
  ""
)</f>
        <v/>
      </c>
      <c r="Z168" s="9" t="str">
        <f ca="1">IFERROR(
  VLOOKUP(
    $H168,
    shortcut設定!$F:$J,
    MATCH(
      "ProgramsIndex",
      shortcut設定!$F$12:$J$12,
      0
    ),
    FALSE
  ),
  ""
)</f>
        <v>200</v>
      </c>
      <c r="AA168" s="20" t="str">
        <f t="shared" si="12"/>
        <v/>
      </c>
      <c r="AB168" s="13" t="str">
        <f>IF(
  AND($A168&lt;&gt;"",$L168="○"),
  shortcut設定!$F$5&amp;"\"&amp;Z168&amp;"_"&amp;A168&amp;"（"&amp;B168&amp;"）"&amp;AA168&amp;".lnk",
  ""
)</f>
        <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183</v>
      </c>
    </row>
    <row r="169" spans="1:32">
      <c r="A169" s="9" t="s">
        <v>722</v>
      </c>
      <c r="B169" s="9" t="s">
        <v>859</v>
      </c>
      <c r="C169" s="9" t="s">
        <v>123</v>
      </c>
      <c r="D169" s="15" t="s">
        <v>40</v>
      </c>
      <c r="E169" s="26" t="s">
        <v>40</v>
      </c>
      <c r="F169" s="15" t="s">
        <v>0</v>
      </c>
      <c r="G169" s="15" t="s">
        <v>0</v>
      </c>
      <c r="H169" s="9" t="s">
        <v>550</v>
      </c>
      <c r="I169" s="15" t="s">
        <v>66</v>
      </c>
      <c r="J169" s="15" t="s">
        <v>66</v>
      </c>
      <c r="K169" s="15" t="s">
        <v>66</v>
      </c>
      <c r="L169" s="97" t="s">
        <v>877</v>
      </c>
      <c r="M169" s="98" t="s">
        <v>579</v>
      </c>
      <c r="N169" s="15" t="s">
        <v>66</v>
      </c>
      <c r="O169" s="26" t="s">
        <v>980</v>
      </c>
      <c r="P169" s="9" t="str">
        <f t="shared" si="10"/>
        <v/>
      </c>
      <c r="Q169" s="9" t="str">
        <f t="shared" si="11"/>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
      </c>
      <c r="V169" s="14" t="str">
        <f>IF(
  AND($A169&lt;&gt;"",$J169&lt;&gt;"-",$J169&lt;&gt;""),
  shortcut設定!$F$4&amp;"\"&amp;shortcut設定!$F$8&amp;"\"&amp;$J169&amp;"（"&amp;$B169&amp;"）.lnk",
  ""
)</f>
        <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 ca="1">IF(
  AND($A169&lt;&gt;"",$L169&lt;&gt;"-",$L169&lt;&gt;""),
  (
    """"&amp;shortcut設定!$F$7&amp;""""&amp;
    " """&amp;$AB169&amp;""""&amp;
    " """&amp;$C169&amp;""""&amp;
    IF($D169="-"," """""," """&amp;$D169&amp;"""")&amp;
    IF($E169="-"," """""," """&amp;$E169&amp;"""")
  ),
  ""
)</f>
        <v>"C:\codes\vbs\command\CreateShortcutFile.vbs" "%USERPROFILE%\AppData\Roaming\Microsoft\Windows\SendTo\200_CompareWithWinmerge.vbs（ファイル比較＠Winmerge） (&amp;D).lnk" "C:\codes\vbs\tools\wimmerge\CompareWithWinmerge.vbs" "" ""</v>
      </c>
      <c r="Z169" s="9" t="str">
        <f ca="1">IFERROR(
  VLOOKUP(
    $H169,
    shortcut設定!$F:$J,
    MATCH(
      "ProgramsIndex",
      shortcut設定!$F$12:$J$12,
      0
    ),
    FALSE
  ),
  ""
)</f>
        <v>200</v>
      </c>
      <c r="AA169" s="20" t="str">
        <f>IF(AND($M169&lt;&gt;"",$M169&lt;&gt;"-")," (&amp;"&amp;$M169&amp;")","")</f>
        <v xml:space="preserve"> (&amp;D)</v>
      </c>
      <c r="AB169" s="13" t="str">
        <f ca="1">IF(
  AND($A169&lt;&gt;"",$L169="○"),
  shortcut設定!$F$5&amp;"\"&amp;Z169&amp;"_"&amp;A169&amp;"（"&amp;B169&amp;"）"&amp;AA169&amp;".lnk",
  ""
)</f>
        <v>%USERPROFILE%\AppData\Roaming\Microsoft\Windows\SendTo\200_CompareWithWinmerge.vbs（ファイル比較＠Winmerge） (&amp;D).lnk</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183</v>
      </c>
    </row>
    <row r="170" spans="1:32">
      <c r="A170" s="9" t="s">
        <v>723</v>
      </c>
      <c r="B170" s="9" t="s">
        <v>860</v>
      </c>
      <c r="C170" s="9" t="s">
        <v>124</v>
      </c>
      <c r="D170" s="15" t="s">
        <v>40</v>
      </c>
      <c r="E170" s="26" t="s">
        <v>40</v>
      </c>
      <c r="F170" s="15" t="s">
        <v>0</v>
      </c>
      <c r="G170" s="15" t="s">
        <v>0</v>
      </c>
      <c r="H170" s="9" t="s">
        <v>550</v>
      </c>
      <c r="I170" s="15" t="s">
        <v>66</v>
      </c>
      <c r="J170" s="15" t="s">
        <v>66</v>
      </c>
      <c r="K170" s="15" t="s">
        <v>66</v>
      </c>
      <c r="L170" s="97" t="s">
        <v>877</v>
      </c>
      <c r="M170" s="98" t="s">
        <v>578</v>
      </c>
      <c r="N170" s="15" t="s">
        <v>66</v>
      </c>
      <c r="O170" s="26" t="s">
        <v>980</v>
      </c>
      <c r="P170" s="9" t="str">
        <f t="shared" si="10"/>
        <v/>
      </c>
      <c r="Q170" s="9" t="str">
        <f t="shared" si="11"/>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
      </c>
      <c r="V170" s="14" t="str">
        <f>IF(
  AND($A170&lt;&gt;"",$J170&lt;&gt;"-",$J170&lt;&gt;""),
  shortcut設定!$F$4&amp;"\"&amp;shortcut設定!$F$8&amp;"\"&amp;$J170&amp;"（"&amp;$B170&amp;"）.lnk",
  ""
)</f>
        <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 ca="1">IF(
  AND($A170&lt;&gt;"",$L170&lt;&gt;"-",$L170&lt;&gt;""),
  (
    """"&amp;shortcut設定!$F$7&amp;""""&amp;
    " """&amp;$AB170&amp;""""&amp;
    " """&amp;$C170&amp;""""&amp;
    IF($D170="-"," """""," """&amp;$D170&amp;"""")&amp;
    IF($E170="-"," """""," """&amp;$E170&amp;"""")
  ),
  ""
)</f>
        <v>"C:\codes\vbs\command\CreateShortcutFile.vbs" "%USERPROFILE%\AppData\Roaming\Microsoft\Windows\SendTo\200_OpenAllFilesWithVim.vbs（全ファイル開く＠Vim）.lnk" "C:\codes\vbs\tools\vim\OpenAllFilesWithVim.vbs" "" ""</v>
      </c>
      <c r="Z170" s="9" t="str">
        <f ca="1">IFERROR(
  VLOOKUP(
    $H170,
    shortcut設定!$F:$J,
    MATCH(
      "ProgramsIndex",
      shortcut設定!$F$12:$J$12,
      0
    ),
    FALSE
  ),
  ""
)</f>
        <v>200</v>
      </c>
      <c r="AA170" s="20" t="str">
        <f t="shared" ref="AA170:AA194" si="13">IF(AND($M170&lt;&gt;"",$M170&lt;&gt;"-")," (&amp;"&amp;$M170&amp;")","")</f>
        <v/>
      </c>
      <c r="AB170" s="13" t="str">
        <f ca="1">IF(
  AND($A170&lt;&gt;"",$L170="○"),
  shortcut設定!$F$5&amp;"\"&amp;Z170&amp;"_"&amp;A170&amp;"（"&amp;B170&amp;"）"&amp;AA170&amp;".lnk",
  ""
)</f>
        <v>%USERPROFILE%\AppData\Roaming\Microsoft\Windows\SendTo\200_OpenAllFilesWithVim.vbs（全ファイル開く＠Vim）.lnk</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183</v>
      </c>
    </row>
    <row r="171" spans="1:32">
      <c r="A171" s="9" t="s">
        <v>724</v>
      </c>
      <c r="B171" s="9" t="s">
        <v>861</v>
      </c>
      <c r="C171" s="9" t="s">
        <v>125</v>
      </c>
      <c r="D171" s="15" t="s">
        <v>40</v>
      </c>
      <c r="E171" s="26" t="s">
        <v>40</v>
      </c>
      <c r="F171" s="15" t="s">
        <v>0</v>
      </c>
      <c r="G171" s="15" t="s">
        <v>0</v>
      </c>
      <c r="H171" s="9" t="s">
        <v>550</v>
      </c>
      <c r="I171" s="15" t="s">
        <v>66</v>
      </c>
      <c r="J171" s="15" t="s">
        <v>66</v>
      </c>
      <c r="K171" s="15" t="s">
        <v>66</v>
      </c>
      <c r="L171" s="97" t="s">
        <v>66</v>
      </c>
      <c r="M171" s="98" t="s">
        <v>578</v>
      </c>
      <c r="N171" s="15" t="s">
        <v>66</v>
      </c>
      <c r="O171" s="26" t="s">
        <v>980</v>
      </c>
      <c r="P171" s="9" t="str">
        <f t="shared" ref="P171:P194" si="14">IF(
  AND(
    $A171&lt;&gt;"",
    COUNTIF(C:C,$A171)&gt;1
  ),
  "★NG★",
  ""
)</f>
        <v/>
      </c>
      <c r="Q171" s="9" t="str">
        <f t="shared" si="11"/>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IF(
  AND($A171&lt;&gt;"",$L171&lt;&gt;"-",$L171&lt;&gt;""),
  (
    """"&amp;shortcut設定!$F$7&amp;""""&amp;
    " """&amp;$AB171&amp;""""&amp;
    " """&amp;$C171&amp;""""&amp;
    IF($D171="-"," """""," """&amp;$D171&amp;"""")&amp;
    IF($E171="-"," """""," """&amp;$E171&amp;"""")
  ),
  ""
)</f>
        <v/>
      </c>
      <c r="Z171" s="9" t="str">
        <f ca="1">IFERROR(
  VLOOKUP(
    $H171,
    shortcut設定!$F:$J,
    MATCH(
      "ProgramsIndex",
      shortcut設定!$F$12:$J$12,
      0
    ),
    FALSE
  ),
  ""
)</f>
        <v>200</v>
      </c>
      <c r="AA171" s="20" t="str">
        <f t="shared" si="13"/>
        <v/>
      </c>
      <c r="AB171" s="13" t="str">
        <f>IF(
  AND($A171&lt;&gt;"",$L171="○"),
  shortcut設定!$F$5&amp;"\"&amp;Z171&amp;"_"&amp;A171&amp;"（"&amp;B171&amp;"）"&amp;AA171&amp;".lnk",
  ""
)</f>
        <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183</v>
      </c>
    </row>
    <row r="172" spans="1:32">
      <c r="A172" s="9" t="s">
        <v>725</v>
      </c>
      <c r="B172" s="9" t="s">
        <v>862</v>
      </c>
      <c r="C172" s="9" t="s">
        <v>126</v>
      </c>
      <c r="D172" s="15" t="s">
        <v>40</v>
      </c>
      <c r="E172" s="26" t="s">
        <v>40</v>
      </c>
      <c r="F172" s="15" t="s">
        <v>0</v>
      </c>
      <c r="G172" s="15" t="s">
        <v>0</v>
      </c>
      <c r="H172" s="9" t="s">
        <v>550</v>
      </c>
      <c r="I172" s="15" t="s">
        <v>66</v>
      </c>
      <c r="J172" s="15" t="s">
        <v>66</v>
      </c>
      <c r="K172" s="15" t="s">
        <v>66</v>
      </c>
      <c r="L172" s="97" t="s">
        <v>877</v>
      </c>
      <c r="M172" s="98" t="s">
        <v>580</v>
      </c>
      <c r="N172" s="15" t="s">
        <v>66</v>
      </c>
      <c r="O172" s="26" t="s">
        <v>980</v>
      </c>
      <c r="P172" s="9" t="str">
        <f t="shared" si="14"/>
        <v/>
      </c>
      <c r="Q172" s="9" t="str">
        <f t="shared" si="11"/>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 ca="1">IF(
  AND($A172&lt;&gt;"",$L172&lt;&gt;"-",$L172&lt;&gt;""),
  (
    """"&amp;shortcut設定!$F$7&amp;""""&amp;
    " """&amp;$AB172&amp;""""&amp;
    " """&amp;$C172&amp;""""&amp;
    IF($D172="-"," """""," """&amp;$D172&amp;"""")&amp;
    IF($E172="-"," """""," """&amp;$E172&amp;"""")
  ),
  ""
)</f>
        <v>"C:\codes\vbs\command\CreateShortcutFile.vbs" "%USERPROFILE%\AppData\Roaming\Microsoft\Windows\SendTo\200_UnzipFile.vbs（Zip解凍） (&amp;U).lnk" "C:\codes\vbs\tools\7zip\UnzipFile.vbs" "" ""</v>
      </c>
      <c r="Z172" s="9" t="str">
        <f ca="1">IFERROR(
  VLOOKUP(
    $H172,
    shortcut設定!$F:$J,
    MATCH(
      "ProgramsIndex",
      shortcut設定!$F$12:$J$12,
      0
    ),
    FALSE
  ),
  ""
)</f>
        <v>200</v>
      </c>
      <c r="AA172" s="20" t="str">
        <f t="shared" si="13"/>
        <v xml:space="preserve"> (&amp;U)</v>
      </c>
      <c r="AB172" s="13" t="str">
        <f ca="1">IF(
  AND($A172&lt;&gt;"",$L172="○"),
  shortcut設定!$F$5&amp;"\"&amp;Z172&amp;"_"&amp;A172&amp;"（"&amp;B172&amp;"）"&amp;AA172&amp;".lnk",
  ""
)</f>
        <v>%USERPROFILE%\AppData\Roaming\Microsoft\Windows\SendTo\200_UnzipFile.vbs（Zip解凍） (&amp;U).lnk</v>
      </c>
      <c r="AC172" s="13" t="str">
        <f>IF(
  AND($A172&lt;&gt;"",$N172="○"),
  (
    """"&amp;shortcut設定!$F$7&amp;""""&amp;
    " """&amp;$AD172&amp;""""&amp;
    " """&amp;$C172&amp;""""&amp;
    IF($D172="-"," """""," """&amp;$D172&amp;"""")&amp;
    IF($E172="-"," """""," """&amp;$E172&amp;"""")
  ),
  ""
)</f>
        <v/>
      </c>
      <c r="AD172" s="9" t="str">
        <f>IF(
  AND($A172&lt;&gt;"",$N172="○"),
  shortcut設定!$F$6&amp;"\"&amp;A172&amp;"（"&amp;B172&amp;"）.lnk",
  ""
)</f>
        <v/>
      </c>
      <c r="AE172" s="13" t="str">
        <f>IF(
  AND($A172&lt;&gt;"",$O172&lt;&gt;"-",$O172&lt;&gt;""),
  (
    """"&amp;shortcut設定!$F$7&amp;""""&amp;
    " """&amp;$O172&amp;".lnk"""&amp;
    " """&amp;$C172&amp;""""&amp;
    IF($D172="-"," """""," """&amp;$D172&amp;"""")&amp;
    IF($E172="-"," """""," """&amp;$E172&amp;"""")
  ),
  ""
)</f>
        <v/>
      </c>
      <c r="AF172" s="95" t="s">
        <v>183</v>
      </c>
    </row>
    <row r="173" spans="1:32">
      <c r="A173" s="9" t="s">
        <v>726</v>
      </c>
      <c r="B173" s="9" t="s">
        <v>863</v>
      </c>
      <c r="C173" s="9" t="s">
        <v>127</v>
      </c>
      <c r="D173" s="15" t="s">
        <v>40</v>
      </c>
      <c r="E173" s="26" t="s">
        <v>40</v>
      </c>
      <c r="F173" s="15" t="s">
        <v>0</v>
      </c>
      <c r="G173" s="15" t="s">
        <v>0</v>
      </c>
      <c r="H173" s="9" t="s">
        <v>550</v>
      </c>
      <c r="I173" s="15" t="s">
        <v>66</v>
      </c>
      <c r="J173" s="15" t="s">
        <v>66</v>
      </c>
      <c r="K173" s="15" t="s">
        <v>66</v>
      </c>
      <c r="L173" s="97" t="s">
        <v>877</v>
      </c>
      <c r="M173" s="98" t="s">
        <v>581</v>
      </c>
      <c r="N173" s="15" t="s">
        <v>66</v>
      </c>
      <c r="O173" s="26" t="s">
        <v>980</v>
      </c>
      <c r="P173" s="9" t="str">
        <f t="shared" si="14"/>
        <v/>
      </c>
      <c r="Q173" s="9" t="str">
        <f t="shared" si="11"/>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
      </c>
      <c r="V173" s="14" t="str">
        <f>IF(
  AND($A173&lt;&gt;"",$J173&lt;&gt;"-",$J173&lt;&gt;""),
  shortcut設定!$F$4&amp;"\"&amp;shortcut設定!$F$8&amp;"\"&amp;$J173&amp;"（"&amp;$B173&amp;"）.lnk",
  ""
)</f>
        <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 ca="1">IF(
  AND($A173&lt;&gt;"",$L173&lt;&gt;"-",$L173&lt;&gt;""),
  (
    """"&amp;shortcut設定!$F$7&amp;""""&amp;
    " """&amp;$AB173&amp;""""&amp;
    " """&amp;$C173&amp;""""&amp;
    IF($D173="-"," """""," """&amp;$D173&amp;"""")&amp;
    IF($E173="-"," """""," """&amp;$E173&amp;"""")
  ),
  ""
)</f>
        <v>"C:\codes\vbs\command\CreateShortcutFile.vbs" "%USERPROFILE%\AppData\Roaming\Microsoft\Windows\SendTo\200_ZipFile.vbs（Zip圧縮） (&amp;Z).lnk" "C:\codes\vbs\tools\7zip\ZipFile.vbs" "" ""</v>
      </c>
      <c r="Z173" s="9" t="str">
        <f ca="1">IFERROR(
  VLOOKUP(
    $H173,
    shortcut設定!$F:$J,
    MATCH(
      "ProgramsIndex",
      shortcut設定!$F$12:$J$12,
      0
    ),
    FALSE
  ),
  ""
)</f>
        <v>200</v>
      </c>
      <c r="AA173" s="20" t="str">
        <f t="shared" si="13"/>
        <v xml:space="preserve"> (&amp;Z)</v>
      </c>
      <c r="AB173" s="13" t="str">
        <f ca="1">IF(
  AND($A173&lt;&gt;"",$L173="○"),
  shortcut設定!$F$5&amp;"\"&amp;Z173&amp;"_"&amp;A173&amp;"（"&amp;B173&amp;"）"&amp;AA173&amp;".lnk",
  ""
)</f>
        <v>%USERPROFILE%\AppData\Roaming\Microsoft\Windows\SendTo\200_ZipFile.vbs（Zip圧縮） (&amp;Z).lnk</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183</v>
      </c>
    </row>
    <row r="174" spans="1:32">
      <c r="A174" s="9" t="s">
        <v>727</v>
      </c>
      <c r="B174" s="9" t="s">
        <v>864</v>
      </c>
      <c r="C174" s="9" t="s">
        <v>128</v>
      </c>
      <c r="D174" s="15" t="s">
        <v>40</v>
      </c>
      <c r="E174" s="26" t="s">
        <v>40</v>
      </c>
      <c r="F174" s="15" t="s">
        <v>0</v>
      </c>
      <c r="G174" s="15" t="s">
        <v>0</v>
      </c>
      <c r="H174" s="9" t="s">
        <v>550</v>
      </c>
      <c r="I174" s="15" t="s">
        <v>66</v>
      </c>
      <c r="J174" s="15" t="s">
        <v>66</v>
      </c>
      <c r="K174" s="15" t="s">
        <v>66</v>
      </c>
      <c r="L174" s="97" t="s">
        <v>877</v>
      </c>
      <c r="M174" s="98" t="s">
        <v>578</v>
      </c>
      <c r="N174" s="15" t="s">
        <v>66</v>
      </c>
      <c r="O174" s="26" t="s">
        <v>980</v>
      </c>
      <c r="P174" s="9" t="str">
        <f t="shared" si="14"/>
        <v/>
      </c>
      <c r="Q174" s="9" t="str">
        <f t="shared" si="11"/>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 ca="1">IF(
  AND($A174&lt;&gt;"",$L174&lt;&gt;"-",$L174&lt;&gt;""),
  (
    """"&amp;shortcut設定!$F$7&amp;""""&amp;
    " """&amp;$AB174&amp;""""&amp;
    " """&amp;$C174&amp;""""&amp;
    IF($D174="-"," """""," """&amp;$D174&amp;"""")&amp;
    IF($E174="-"," """""," """&amp;$E174&amp;"""")
  ),
  ""
)</f>
        <v>"C:\codes\vbs\command\CreateShortcutFile.vbs" "%USERPROFILE%\AppData\Roaming\Microsoft\Windows\SendTo\200_ZipPasswordFile.vbs（Zipパスワード圧縮）.lnk" "C:\codes\vbs\tools\7zip\ZipPasswordFile.vbs" "" ""</v>
      </c>
      <c r="Z174" s="9" t="str">
        <f ca="1">IFERROR(
  VLOOKUP(
    $H174,
    shortcut設定!$F:$J,
    MATCH(
      "ProgramsIndex",
      shortcut設定!$F$12:$J$12,
      0
    ),
    FALSE
  ),
  ""
)</f>
        <v>200</v>
      </c>
      <c r="AA174" s="20" t="str">
        <f t="shared" si="13"/>
        <v/>
      </c>
      <c r="AB174" s="13" t="str">
        <f ca="1">IF(
  AND($A174&lt;&gt;"",$L174="○"),
  shortcut設定!$F$5&amp;"\"&amp;Z174&amp;"_"&amp;A174&amp;"（"&amp;B174&amp;"）"&amp;AA174&amp;".lnk",
  ""
)</f>
        <v>%USERPROFILE%\AppData\Roaming\Microsoft\Windows\SendTo\200_ZipPasswordFile.vbs（Zipパスワード圧縮）.lnk</v>
      </c>
      <c r="AC174" s="13" t="str">
        <f>IF(
  AND($A174&lt;&gt;"",$N174="○"),
  (
    """"&amp;shortcut設定!$F$7&amp;""""&amp;
    " """&amp;$AD174&amp;""""&amp;
    " """&amp;$C174&amp;""""&amp;
    IF($D174="-"," """""," """&amp;$D174&amp;"""")&amp;
    IF($E174="-"," """""," """&amp;$E174&amp;"""")
  ),
  ""
)</f>
        <v/>
      </c>
      <c r="AD174" s="9" t="str">
        <f>IF(
  AND($A174&lt;&gt;"",$N174="○"),
  shortcut設定!$F$6&amp;"\"&amp;A174&amp;"（"&amp;B174&amp;"）.lnk",
  ""
)</f>
        <v/>
      </c>
      <c r="AE174" s="13" t="str">
        <f>IF(
  AND($A174&lt;&gt;"",$O174&lt;&gt;"-",$O174&lt;&gt;""),
  (
    """"&amp;shortcut設定!$F$7&amp;""""&amp;
    " """&amp;$O174&amp;".lnk"""&amp;
    " """&amp;$C174&amp;""""&amp;
    IF($D174="-"," """""," """&amp;$D174&amp;"""")&amp;
    IF($E174="-"," """""," """&amp;$E174&amp;"""")
  ),
  ""
)</f>
        <v/>
      </c>
      <c r="AF174" s="95" t="s">
        <v>183</v>
      </c>
    </row>
    <row r="175" spans="1:32">
      <c r="A175" s="9" t="s">
        <v>728</v>
      </c>
      <c r="B175" s="9" t="s">
        <v>865</v>
      </c>
      <c r="C175" s="9" t="s">
        <v>573</v>
      </c>
      <c r="D175" s="15" t="s">
        <v>40</v>
      </c>
      <c r="E175" s="26" t="s">
        <v>40</v>
      </c>
      <c r="F175" s="15" t="s">
        <v>0</v>
      </c>
      <c r="G175" s="15" t="s">
        <v>0</v>
      </c>
      <c r="H175" s="9" t="s">
        <v>550</v>
      </c>
      <c r="I175" s="15" t="s">
        <v>66</v>
      </c>
      <c r="J175" s="15" t="s">
        <v>66</v>
      </c>
      <c r="K175" s="15" t="s">
        <v>66</v>
      </c>
      <c r="L175" s="97" t="s">
        <v>66</v>
      </c>
      <c r="M175" s="98" t="s">
        <v>578</v>
      </c>
      <c r="N175" s="15" t="s">
        <v>66</v>
      </c>
      <c r="O175" s="26" t="s">
        <v>980</v>
      </c>
      <c r="P175" s="9" t="str">
        <f t="shared" si="14"/>
        <v/>
      </c>
      <c r="Q175" s="9" t="str">
        <f t="shared" ref="Q175:Q194" si="15">IF(
  OR(
    $H175="-",
    COUNTIF(カテゴリ,$H175)&gt;0
  ),
  "",
  "★NG★"
)</f>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
      </c>
      <c r="V175" s="14" t="str">
        <f>IF(
  AND($A175&lt;&gt;"",$J175&lt;&gt;"-",$J175&lt;&gt;""),
  shortcut設定!$F$4&amp;"\"&amp;shortcut設定!$F$8&amp;"\"&amp;$J175&amp;"（"&amp;$B175&amp;"）.lnk",
  ""
)</f>
        <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13"/>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183</v>
      </c>
    </row>
    <row r="176" spans="1:32">
      <c r="A176" s="9" t="s">
        <v>729</v>
      </c>
      <c r="B176" s="9" t="s">
        <v>866</v>
      </c>
      <c r="C176" s="9" t="s">
        <v>556</v>
      </c>
      <c r="D176" s="15" t="s">
        <v>40</v>
      </c>
      <c r="E176" s="26" t="s">
        <v>40</v>
      </c>
      <c r="F176" s="15" t="s">
        <v>28</v>
      </c>
      <c r="G176" s="15" t="s">
        <v>0</v>
      </c>
      <c r="H176" s="9" t="s">
        <v>550</v>
      </c>
      <c r="I176" s="15" t="s">
        <v>66</v>
      </c>
      <c r="J176" s="15" t="s">
        <v>66</v>
      </c>
      <c r="K176" s="15" t="s">
        <v>66</v>
      </c>
      <c r="L176" s="97" t="s">
        <v>66</v>
      </c>
      <c r="M176" s="98" t="s">
        <v>578</v>
      </c>
      <c r="N176" s="15" t="s">
        <v>40</v>
      </c>
      <c r="O176" s="26" t="s">
        <v>980</v>
      </c>
      <c r="P176" s="9" t="str">
        <f t="shared" si="14"/>
        <v/>
      </c>
      <c r="Q176" s="9" t="str">
        <f t="shared" si="15"/>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
      </c>
      <c r="V176" s="14" t="str">
        <f>IF(
  AND($A176&lt;&gt;"",$J176&lt;&gt;"-",$J176&lt;&gt;""),
  shortcut設定!$F$4&amp;"\"&amp;shortcut設定!$F$8&amp;"\"&amp;$J176&amp;"（"&amp;$B176&amp;"）.lnk",
  ""
)</f>
        <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13"/>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183</v>
      </c>
    </row>
    <row r="177" spans="1:32">
      <c r="A177" s="9" t="s">
        <v>730</v>
      </c>
      <c r="B177" s="9" t="s">
        <v>867</v>
      </c>
      <c r="C177" s="9" t="s">
        <v>557</v>
      </c>
      <c r="D177" s="15" t="s">
        <v>40</v>
      </c>
      <c r="E177" s="26" t="s">
        <v>40</v>
      </c>
      <c r="F177" s="15" t="s">
        <v>0</v>
      </c>
      <c r="G177" s="15" t="s">
        <v>0</v>
      </c>
      <c r="H177" s="9" t="s">
        <v>550</v>
      </c>
      <c r="I177" s="15" t="s">
        <v>66</v>
      </c>
      <c r="J177" s="15" t="s">
        <v>878</v>
      </c>
      <c r="K177" s="15" t="s">
        <v>66</v>
      </c>
      <c r="L177" s="97" t="s">
        <v>66</v>
      </c>
      <c r="M177" s="98" t="s">
        <v>578</v>
      </c>
      <c r="N177" s="15" t="s">
        <v>66</v>
      </c>
      <c r="O177" s="26" t="s">
        <v>980</v>
      </c>
      <c r="P177" s="9" t="str">
        <f t="shared" si="14"/>
        <v/>
      </c>
      <c r="Q177" s="9" t="str">
        <f t="shared" si="15"/>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77" s="14" t="str">
        <f>IF(
  AND($A177&lt;&gt;"",$J177&lt;&gt;"-",$J177&lt;&gt;""),
  shortcut設定!$F$4&amp;"\"&amp;shortcut設定!$F$8&amp;"\"&amp;$J177&amp;"（"&amp;$B177&amp;"）.lnk",
  ""
)</f>
        <v>%USERPROFILE%\AppData\Roaming\Microsoft\Windows\Start Menu\Programs\$QuickAccess\ttw（SSH接続toWSL2＠Teraterm）.lnk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13"/>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183</v>
      </c>
    </row>
    <row r="178" spans="1:32">
      <c r="A178" s="9" t="s">
        <v>731</v>
      </c>
      <c r="B178" s="9" t="s">
        <v>867</v>
      </c>
      <c r="C178" s="9" t="s">
        <v>129</v>
      </c>
      <c r="D178" s="15" t="s">
        <v>40</v>
      </c>
      <c r="E178" s="26" t="s">
        <v>40</v>
      </c>
      <c r="F178" s="15" t="s">
        <v>0</v>
      </c>
      <c r="G178" s="15" t="s">
        <v>0</v>
      </c>
      <c r="H178" s="9" t="s">
        <v>550</v>
      </c>
      <c r="I178" s="15" t="s">
        <v>66</v>
      </c>
      <c r="J178" s="15" t="s">
        <v>66</v>
      </c>
      <c r="K178" s="15" t="s">
        <v>66</v>
      </c>
      <c r="L178" s="97" t="s">
        <v>66</v>
      </c>
      <c r="M178" s="98" t="s">
        <v>578</v>
      </c>
      <c r="N178" s="15" t="s">
        <v>66</v>
      </c>
      <c r="O178" s="26" t="s">
        <v>980</v>
      </c>
      <c r="P178" s="9" t="str">
        <f t="shared" si="14"/>
        <v/>
      </c>
      <c r="Q178" s="9" t="str">
        <f t="shared" si="15"/>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
      </c>
      <c r="V178" s="14" t="str">
        <f>IF(
  AND($A178&lt;&gt;"",$J178&lt;&gt;"-",$J178&lt;&gt;""),
  shortcut設定!$F$4&amp;"\"&amp;shortcut設定!$F$8&amp;"\"&amp;$J178&amp;"（"&amp;$B178&amp;"）.lnk",
  ""
)</f>
        <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13"/>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
      </c>
      <c r="AF178" s="95" t="s">
        <v>183</v>
      </c>
    </row>
    <row r="179" spans="1:32">
      <c r="A179" s="9" t="s">
        <v>732</v>
      </c>
      <c r="B179" s="9" t="s">
        <v>868</v>
      </c>
      <c r="C179" s="9" t="s">
        <v>130</v>
      </c>
      <c r="D179" s="15" t="s">
        <v>40</v>
      </c>
      <c r="E179" s="26" t="s">
        <v>40</v>
      </c>
      <c r="F179" s="15" t="s">
        <v>28</v>
      </c>
      <c r="G179" s="15" t="s">
        <v>0</v>
      </c>
      <c r="H179" s="9" t="s">
        <v>550</v>
      </c>
      <c r="I179" s="15" t="s">
        <v>66</v>
      </c>
      <c r="J179" s="15" t="s">
        <v>879</v>
      </c>
      <c r="K179" s="15" t="s">
        <v>66</v>
      </c>
      <c r="L179" s="97" t="s">
        <v>66</v>
      </c>
      <c r="M179" s="98" t="s">
        <v>578</v>
      </c>
      <c r="N179" s="15" t="s">
        <v>66</v>
      </c>
      <c r="O179" s="26" t="s">
        <v>980</v>
      </c>
      <c r="P179" s="9" t="str">
        <f t="shared" si="14"/>
        <v/>
      </c>
      <c r="Q179" s="9" t="str">
        <f t="shared" si="15"/>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mkdir "%USERPROFILE%\AppData\Roaming\Microsoft\Windows\Start Menu\Programs\$QuickAccess" &amp; "C:\codes\vbs\command\CreateShortcutFile.vbs" "%USERPROFILE%\AppData\Roaming\Microsoft\Windows\Start Menu\Programs\$QuickAccess\ttr（SSH接続toMyRaspberryPi＠Teraterm）.lnk" "C:\codes\ttl\login_raspberrypi.ttl" "" ""</v>
      </c>
      <c r="V179" s="14" t="str">
        <f>IF(
  AND($A179&lt;&gt;"",$J179&lt;&gt;"-",$J179&lt;&gt;""),
  shortcut設定!$F$4&amp;"\"&amp;shortcut設定!$F$8&amp;"\"&amp;$J179&amp;"（"&amp;$B179&amp;"）.lnk",
  ""
)</f>
        <v>%USERPROFILE%\AppData\Roaming\Microsoft\Windows\Start Menu\Programs\$QuickAccess\ttr（SSH接続toMyRaspberryPi＠Teraterm）.lnk</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13"/>
        <v/>
      </c>
      <c r="AB179" s="13" t="str">
        <f>IF(
  AND($A179&lt;&gt;"",$L179="○"),
  shortcut設定!$F$5&amp;"\"&amp;Z179&amp;"_"&amp;A179&amp;"（"&amp;B179&amp;"）"&amp;AA179&amp;".lnk",
  ""
)</f>
        <v/>
      </c>
      <c r="AC179" s="13" t="str">
        <f>IF(
  AND($A179&lt;&gt;"",$N179="○"),
  (
    """"&amp;shortcut設定!$F$7&amp;""""&amp;
    " """&amp;$AD179&amp;""""&amp;
    " """&amp;$C179&amp;""""&amp;
    IF($D179="-"," """""," """&amp;$D179&amp;"""")&amp;
    IF($E179="-"," """""," """&amp;$E179&amp;"""")
  ),
  ""
)</f>
        <v/>
      </c>
      <c r="AD179" s="9" t="str">
        <f>IF(
  AND($A179&lt;&gt;"",$N179="○"),
  shortcut設定!$F$6&amp;"\"&amp;A179&amp;"（"&amp;B179&amp;"）.lnk",
  ""
)</f>
        <v/>
      </c>
      <c r="AE179" s="13" t="str">
        <f>IF(
  AND($A179&lt;&gt;"",$O179&lt;&gt;"-",$O179&lt;&gt;""),
  (
    """"&amp;shortcut設定!$F$7&amp;""""&amp;
    " """&amp;$O179&amp;".lnk"""&amp;
    " """&amp;$C179&amp;""""&amp;
    IF($D179="-"," """""," """&amp;$D179&amp;"""")&amp;
    IF($E179="-"," """""," """&amp;$E179&amp;"""")
  ),
  ""
)</f>
        <v/>
      </c>
      <c r="AF179" s="95" t="s">
        <v>183</v>
      </c>
    </row>
    <row r="180" spans="1:32">
      <c r="A180" s="9" t="s">
        <v>733</v>
      </c>
      <c r="B180" s="9" t="s">
        <v>869</v>
      </c>
      <c r="C180" s="9" t="s">
        <v>558</v>
      </c>
      <c r="D180" s="15" t="s">
        <v>40</v>
      </c>
      <c r="E180" s="26" t="s">
        <v>40</v>
      </c>
      <c r="F180" s="15" t="s">
        <v>28</v>
      </c>
      <c r="G180" s="15" t="s">
        <v>0</v>
      </c>
      <c r="H180" s="9" t="s">
        <v>550</v>
      </c>
      <c r="I180" s="15" t="s">
        <v>66</v>
      </c>
      <c r="J180" s="15" t="s">
        <v>880</v>
      </c>
      <c r="K180" s="15" t="s">
        <v>66</v>
      </c>
      <c r="L180" s="97" t="s">
        <v>66</v>
      </c>
      <c r="M180" s="98" t="s">
        <v>578</v>
      </c>
      <c r="N180" s="15" t="s">
        <v>66</v>
      </c>
      <c r="O180" s="26" t="s">
        <v>980</v>
      </c>
      <c r="P180" s="9" t="str">
        <f t="shared" si="14"/>
        <v/>
      </c>
      <c r="Q180" s="9" t="str">
        <f t="shared" si="15"/>
        <v/>
      </c>
      <c r="R180" s="13" t="str">
        <f>IF(
  AND($A180&lt;&gt;"",$I180="○"),
  (
    "mkdir """&amp;T180&amp;""" &amp; "
  )&amp;(
    """"&amp;shortcut設定!$F$7&amp;""""&amp;
    " """&amp;T180&amp;"\"&amp;$A180&amp;"（"&amp;$B180&amp;"）.lnk"""&amp;
    " """&amp;$C180&amp;""""&amp;
    IF($D180="-"," """""," """&amp;$D180&amp;"""")&amp;
    IF($E180="-"," """""," """&amp;$E180&amp;"""")
  ),
  ""
)</f>
        <v/>
      </c>
      <c r="S180" s="9" t="str">
        <f ca="1">IFERROR(
  VLOOKUP(
    $H180,
    shortcut設定!$F:$J,
    MATCH(
      "ProgramsIndex",
      shortcut設定!$F$12:$J$12,
      0
    ),
    FALSE
  ),
  ""
)</f>
        <v>200</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mkdir "%USERPROFILE%\AppData\Roaming\Microsoft\Windows\Start Menu\Programs\$QuickAccess" &amp; "C:\codes\vbs\command\CreateShortcutFile.vbs" "%USERPROFILE%\AppData\Roaming\Microsoft\Windows\Start Menu\Programs\$QuickAccess\ttm（SSH接続toMyMac＠Teraterm）.lnk" "C:\codes\ttl\login_mac.ttl" "" ""</v>
      </c>
      <c r="V180" s="14" t="str">
        <f>IF(
  AND($A180&lt;&gt;"",$J180&lt;&gt;"-",$J180&lt;&gt;""),
  shortcut設定!$F$4&amp;"\"&amp;shortcut設定!$F$8&amp;"\"&amp;$J180&amp;"（"&amp;$B180&amp;"）.lnk",
  ""
)</f>
        <v>%USERPROFILE%\AppData\Roaming\Microsoft\Windows\Start Menu\Programs\$QuickAccess\ttm（SSH接続toMyMac＠Teraterm）.lnk</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 ca="1">IFERROR(
  VLOOKUP(
    $H180,
    shortcut設定!$F:$J,
    MATCH(
      "ProgramsIndex",
      shortcut設定!$F$12:$J$12,
      0
    ),
    FALSE
  ),
  ""
)</f>
        <v>200</v>
      </c>
      <c r="AA180" s="20" t="str">
        <f t="shared" si="13"/>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183</v>
      </c>
    </row>
    <row r="181" spans="1:32">
      <c r="A181" s="9" t="s">
        <v>734</v>
      </c>
      <c r="B181" s="9" t="s">
        <v>870</v>
      </c>
      <c r="C181" s="9" t="s">
        <v>559</v>
      </c>
      <c r="D181" s="15" t="s">
        <v>40</v>
      </c>
      <c r="E181" s="26" t="s">
        <v>40</v>
      </c>
      <c r="F181" s="15" t="s">
        <v>28</v>
      </c>
      <c r="G181" s="15" t="s">
        <v>0</v>
      </c>
      <c r="H181" s="9" t="s">
        <v>550</v>
      </c>
      <c r="I181" s="15" t="s">
        <v>66</v>
      </c>
      <c r="J181" s="15" t="s">
        <v>881</v>
      </c>
      <c r="K181" s="15" t="s">
        <v>66</v>
      </c>
      <c r="L181" s="97" t="s">
        <v>66</v>
      </c>
      <c r="M181" s="98" t="s">
        <v>578</v>
      </c>
      <c r="N181" s="15" t="s">
        <v>66</v>
      </c>
      <c r="O181" s="26" t="s">
        <v>980</v>
      </c>
      <c r="P181" s="9" t="str">
        <f t="shared" si="14"/>
        <v/>
      </c>
      <c r="Q181" s="9" t="str">
        <f t="shared" si="15"/>
        <v/>
      </c>
      <c r="R181" s="13" t="str">
        <f>IF(
  AND($A181&lt;&gt;"",$I181="○"),
  (
    "mkdir """&amp;T181&amp;""" &amp; "
  )&amp;(
    """"&amp;shortcut設定!$F$7&amp;""""&amp;
    " """&amp;T181&amp;"\"&amp;$A181&amp;"（"&amp;$B181&amp;"）.lnk"""&amp;
    " """&amp;$C181&amp;""""&amp;
    IF($D181="-"," """""," """&amp;$D181&amp;"""")&amp;
    IF($E181="-"," """""," """&amp;$E181&amp;"""")
  ),
  ""
)</f>
        <v/>
      </c>
      <c r="S181" s="9" t="str">
        <f ca="1">IFERROR(
  VLOOKUP(
    $H181,
    shortcut設定!$F:$J,
    MATCH(
      "ProgramsIndex",
      shortcut設定!$F$12:$J$12,
      0
    ),
    FALSE
  ),
  ""
)</f>
        <v>200</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mkdir "%USERPROFILE%\AppData\Roaming\Microsoft\Windows\Start Menu\Programs\$QuickAccess" &amp; "C:\codes\vbs\command\CreateShortcutFile.vbs" "%USERPROFILE%\AppData\Roaming\Microsoft\Windows\Start Menu\Programs\$QuickAccess\wsr（SFTP接続toMyRaspberryPi＠WinSCP）.lnk" "C:\codes\winscp\login_raspberrypi.bat" "" ""</v>
      </c>
      <c r="V181" s="14" t="str">
        <f>IF(
  AND($A181&lt;&gt;"",$J181&lt;&gt;"-",$J181&lt;&gt;""),
  shortcut設定!$F$4&amp;"\"&amp;shortcut設定!$F$8&amp;"\"&amp;$J181&amp;"（"&amp;$B181&amp;"）.lnk",
  ""
)</f>
        <v>%USERPROFILE%\AppData\Roaming\Microsoft\Windows\Start Menu\Programs\$QuickAccess\wsr（SFTP接続toMyRaspberryPi＠WinSCP）.lnk</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 ca="1">IFERROR(
  VLOOKUP(
    $H181,
    shortcut設定!$F:$J,
    MATCH(
      "ProgramsIndex",
      shortcut設定!$F$12:$J$12,
      0
    ),
    FALSE
  ),
  ""
)</f>
        <v>200</v>
      </c>
      <c r="AA181" s="20" t="str">
        <f t="shared" si="13"/>
        <v/>
      </c>
      <c r="AB181" s="13" t="str">
        <f>IF(
  AND($A181&lt;&gt;"",$L181="○"),
  shortcut設定!$F$5&amp;"\"&amp;Z181&amp;"_"&amp;A181&amp;"（"&amp;B181&amp;"）"&amp;AA181&amp;".lnk",
  ""
)</f>
        <v/>
      </c>
      <c r="AC181" s="13" t="str">
        <f>IF(
  AND($A181&lt;&gt;"",$N181="○"),
  (
    """"&amp;shortcut設定!$F$7&amp;""""&amp;
    " """&amp;$AD181&amp;""""&amp;
    " """&amp;$C181&amp;""""&amp;
    IF($D181="-"," """""," """&amp;$D181&amp;"""")&amp;
    IF($E181="-"," """""," """&amp;$E181&amp;"""")
  ),
  ""
)</f>
        <v/>
      </c>
      <c r="AD181" s="9" t="str">
        <f>IF(
  AND($A181&lt;&gt;"",$N181="○"),
  shortcut設定!$F$6&amp;"\"&amp;A181&amp;"（"&amp;B181&amp;"）.lnk",
  ""
)</f>
        <v/>
      </c>
      <c r="AE181" s="13" t="str">
        <f>IF(
  AND($A181&lt;&gt;"",$O181&lt;&gt;"-",$O181&lt;&gt;""),
  (
    """"&amp;shortcut設定!$F$7&amp;""""&amp;
    " """&amp;$O181&amp;".lnk"""&amp;
    " """&amp;$C181&amp;""""&amp;
    IF($D181="-"," """""," """&amp;$D181&amp;"""")&amp;
    IF($E181="-"," """""," """&amp;$E181&amp;"""")
  ),
  ""
)</f>
        <v/>
      </c>
      <c r="AF181" s="95" t="s">
        <v>183</v>
      </c>
    </row>
    <row r="182" spans="1:32">
      <c r="A182" s="9" t="s">
        <v>735</v>
      </c>
      <c r="B182" s="9" t="s">
        <v>871</v>
      </c>
      <c r="C182" s="9" t="s">
        <v>560</v>
      </c>
      <c r="D182" s="15" t="s">
        <v>40</v>
      </c>
      <c r="E182" s="26" t="s">
        <v>40</v>
      </c>
      <c r="F182" s="15" t="s">
        <v>0</v>
      </c>
      <c r="G182" s="15" t="s">
        <v>28</v>
      </c>
      <c r="H182" s="9" t="s">
        <v>550</v>
      </c>
      <c r="I182" s="15" t="s">
        <v>66</v>
      </c>
      <c r="J182" s="15" t="s">
        <v>66</v>
      </c>
      <c r="K182" s="15" t="s">
        <v>66</v>
      </c>
      <c r="L182" s="97" t="s">
        <v>66</v>
      </c>
      <c r="M182" s="98" t="s">
        <v>578</v>
      </c>
      <c r="N182" s="15" t="s">
        <v>66</v>
      </c>
      <c r="O182" s="26" t="s">
        <v>980</v>
      </c>
      <c r="P182" s="9" t="str">
        <f t="shared" si="14"/>
        <v/>
      </c>
      <c r="Q182" s="9" t="str">
        <f t="shared" si="15"/>
        <v/>
      </c>
      <c r="R182" s="13" t="str">
        <f>IF(
  AND($A182&lt;&gt;"",$I182="○"),
  (
    "mkdir """&amp;T182&amp;""" &amp; "
  )&amp;(
    """"&amp;shortcut設定!$F$7&amp;""""&amp;
    " """&amp;T182&amp;"\"&amp;$A182&amp;"（"&amp;$B182&amp;"）.lnk"""&amp;
    " """&amp;$C182&amp;""""&amp;
    IF($D182="-"," """""," """&amp;$D182&amp;"""")&amp;
    IF($E182="-"," """""," """&amp;$E182&amp;"""")
  ),
  ""
)</f>
        <v/>
      </c>
      <c r="S182" s="9" t="str">
        <f ca="1">IFERROR(
  VLOOKUP(
    $H182,
    shortcut設定!$F:$J,
    MATCH(
      "ProgramsIndex",
      shortcut設定!$F$12:$J$12,
      0
    ),
    FALSE
  ),
  ""
)</f>
        <v>200</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
      </c>
      <c r="V182" s="14" t="str">
        <f>IF(
  AND($A182&lt;&gt;"",$J182&lt;&gt;"-",$J182&lt;&gt;""),
  shortcut設定!$F$4&amp;"\"&amp;shortcut設定!$F$8&amp;"\"&amp;$J182&amp;"（"&amp;$B182&amp;"）.lnk",
  ""
)</f>
        <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 ca="1">IFERROR(
  VLOOKUP(
    $H182,
    shortcut設定!$F:$J,
    MATCH(
      "ProgramsIndex",
      shortcut設定!$F$12:$J$12,
      0
    ),
    FALSE
  ),
  ""
)</f>
        <v>200</v>
      </c>
      <c r="AA182" s="20" t="str">
        <f t="shared" si="13"/>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183</v>
      </c>
    </row>
    <row r="183" spans="1:32">
      <c r="A183" s="9" t="s">
        <v>736</v>
      </c>
      <c r="B183" s="9" t="s">
        <v>872</v>
      </c>
      <c r="C183" s="9" t="s">
        <v>561</v>
      </c>
      <c r="D183" s="15" t="s">
        <v>40</v>
      </c>
      <c r="E183" s="26" t="s">
        <v>40</v>
      </c>
      <c r="F183" s="15" t="s">
        <v>0</v>
      </c>
      <c r="G183" s="15" t="s">
        <v>0</v>
      </c>
      <c r="H183" s="9" t="s">
        <v>550</v>
      </c>
      <c r="I183" s="15" t="s">
        <v>66</v>
      </c>
      <c r="J183" s="15" t="s">
        <v>66</v>
      </c>
      <c r="K183" s="15" t="s">
        <v>66</v>
      </c>
      <c r="L183" s="97" t="s">
        <v>66</v>
      </c>
      <c r="M183" s="98" t="s">
        <v>578</v>
      </c>
      <c r="N183" s="15" t="s">
        <v>877</v>
      </c>
      <c r="O183" s="26" t="s">
        <v>980</v>
      </c>
      <c r="P183" s="9" t="str">
        <f t="shared" si="14"/>
        <v/>
      </c>
      <c r="Q183" s="9" t="str">
        <f t="shared" si="15"/>
        <v/>
      </c>
      <c r="R183" s="13" t="str">
        <f>IF(
  AND($A183&lt;&gt;"",$I183="○"),
  (
    "mkdir """&amp;T183&amp;""" &amp; "
  )&amp;(
    """"&amp;shortcut設定!$F$7&amp;""""&amp;
    " """&amp;T183&amp;"\"&amp;$A183&amp;"（"&amp;$B183&amp;"）.lnk"""&amp;
    " """&amp;$C183&amp;""""&amp;
    IF($D183="-"," """""," """&amp;$D183&amp;"""")&amp;
    IF($E183="-"," """""," """&amp;$E183&amp;"""")
  ),
  ""
)</f>
        <v/>
      </c>
      <c r="S183" s="9" t="str">
        <f ca="1">IFERROR(
  VLOOKUP(
    $H183,
    shortcut設定!$F:$J,
    MATCH(
      "ProgramsIndex",
      shortcut設定!$F$12:$J$12,
      0
    ),
    FALSE
  ),
  ""
)</f>
        <v>200</v>
      </c>
      <c r="T183" s="13" t="str">
        <f>IF(
  AND($A183&lt;&gt;"",$I183="○"),
  shortcut設定!$F$4&amp;"\"&amp;S183&amp;"_"&amp;H183,
  ""
)</f>
        <v/>
      </c>
      <c r="U183" s="13" t="str">
        <f>IF(
  AND($A183&lt;&gt;"",$J183&lt;&gt;"-",$J183&lt;&gt;""),
  (
    "mkdir """&amp;shortcut設定!$F$4&amp;"\"&amp;shortcut設定!$F$8&amp;""" &amp; "
  )&amp;(
    """"&amp;shortcut設定!$F$7&amp;""""&amp;
    " """&amp;$V183&amp;""""&amp;
    " """&amp;$C183&amp;""""&amp;
    IF($D183="-"," """""," """&amp;$D183&amp;"""")&amp;
    IF($E183="-"," """""," """&amp;$E183&amp;"""")
  ),
  ""
)</f>
        <v/>
      </c>
      <c r="V183" s="14" t="str">
        <f>IF(
  AND($A183&lt;&gt;"",$J183&lt;&gt;"-",$J183&lt;&gt;""),
  shortcut設定!$F$4&amp;"\"&amp;shortcut設定!$F$8&amp;"\"&amp;$J183&amp;"（"&amp;$B183&amp;"）.lnk",
  ""
)</f>
        <v/>
      </c>
      <c r="W183" s="13" t="str">
        <f>IF(
  AND($A183&lt;&gt;"",$K183&lt;&gt;"-",$K183&lt;&gt;""),
  (
    "mkdir """&amp;shortcut設定!$F$4&amp;"\"&amp;shortcut設定!$F$9&amp;""" &amp; "
  )&amp;(
    """"&amp;shortcut設定!$F$7&amp;""""&amp;
    " """&amp;$X183&amp;""""&amp;
    " """&amp;$C183&amp;""""&amp;
    IF($D183="-"," """""," """&amp;$D183&amp;"""")&amp;
    IF($E183="-"," """""," """&amp;$E183&amp;"""")&amp;
    IF($K183="-"," """""," """&amp;$K183&amp;"""")
  ),
  ""
)</f>
        <v/>
      </c>
      <c r="X183" s="14" t="str">
        <f>IF(
  AND($A183&lt;&gt;"",$K183&lt;&gt;"-",$K183&lt;&gt;""),
  shortcut設定!$F$4&amp;"\"&amp;shortcut設定!$F$9&amp;"\"&amp;$A183&amp;"（"&amp;$B183&amp;"）.lnk",
  ""
)</f>
        <v/>
      </c>
      <c r="Y183" s="13" t="str">
        <f>IF(
  AND($A183&lt;&gt;"",$L183&lt;&gt;"-",$L183&lt;&gt;""),
  (
    """"&amp;shortcut設定!$F$7&amp;""""&amp;
    " """&amp;$AB183&amp;""""&amp;
    " """&amp;$C183&amp;""""&amp;
    IF($D183="-"," """""," """&amp;$D183&amp;"""")&amp;
    IF($E183="-"," """""," """&amp;$E183&amp;"""")
  ),
  ""
)</f>
        <v/>
      </c>
      <c r="Z183" s="9" t="str">
        <f ca="1">IFERROR(
  VLOOKUP(
    $H183,
    shortcut設定!$F:$J,
    MATCH(
      "ProgramsIndex",
      shortcut設定!$F$12:$J$12,
      0
    ),
    FALSE
  ),
  ""
)</f>
        <v>200</v>
      </c>
      <c r="AA183" s="20" t="str">
        <f t="shared" si="13"/>
        <v/>
      </c>
      <c r="AB183" s="13" t="str">
        <f>IF(
  AND($A183&lt;&gt;"",$L183="○"),
  shortcut設定!$F$5&amp;"\"&amp;Z183&amp;"_"&amp;A183&amp;"（"&amp;B183&amp;"）"&amp;AA183&amp;".lnk",
  ""
)</f>
        <v/>
      </c>
      <c r="AC183" s="13" t="str">
        <f>IF(
  AND($A183&lt;&gt;"",$N183="○"),
  (
    """"&amp;shortcut設定!$F$7&amp;""""&amp;
    " """&amp;$AD183&amp;""""&amp;
    " """&amp;$C183&amp;""""&amp;
    IF($D183="-"," """""," """&amp;$D183&amp;"""")&amp;
    IF($E183="-"," """""," """&amp;$E183&amp;"""")
  ),
  ""
)</f>
        <v>"C:\codes\vbs\command\CreateShortcutFile.vbs" "%USERPROFILE%\AppData\Roaming\Microsoft\Windows\Start Menu\Programs\Startup\XF_BackupIniToTabbak.bat（X-Finder.iniタブバックアップ）.lnk" "C:\prg_exe\X-Finder\BackupIniToTabbak.bat" "" ""</v>
      </c>
      <c r="AD183" s="9" t="str">
        <f>IF(
  AND($A183&lt;&gt;"",$N183="○"),
  shortcut設定!$F$6&amp;"\"&amp;A183&amp;"（"&amp;B183&amp;"）.lnk",
  ""
)</f>
        <v>%USERPROFILE%\AppData\Roaming\Microsoft\Windows\Start Menu\Programs\Startup\XF_BackupIniToTabbak.bat（X-Finder.iniタブバックアップ）.lnk</v>
      </c>
      <c r="AE183" s="13" t="str">
        <f>IF(
  AND($A183&lt;&gt;"",$O183&lt;&gt;"-",$O183&lt;&gt;""),
  (
    """"&amp;shortcut設定!$F$7&amp;""""&amp;
    " """&amp;$O183&amp;".lnk"""&amp;
    " """&amp;$C183&amp;""""&amp;
    IF($D183="-"," """""," """&amp;$D183&amp;"""")&amp;
    IF($E183="-"," """""," """&amp;$E183&amp;"""")
  ),
  ""
)</f>
        <v/>
      </c>
      <c r="AF183" s="95" t="s">
        <v>183</v>
      </c>
    </row>
    <row r="184" spans="1:32">
      <c r="A184" s="9" t="s">
        <v>737</v>
      </c>
      <c r="B184" s="9" t="s">
        <v>831</v>
      </c>
      <c r="C184" s="9" t="s">
        <v>562</v>
      </c>
      <c r="D184" s="15" t="s">
        <v>40</v>
      </c>
      <c r="E184" s="26" t="s">
        <v>40</v>
      </c>
      <c r="F184" s="15" t="s">
        <v>0</v>
      </c>
      <c r="G184" s="15" t="s">
        <v>28</v>
      </c>
      <c r="H184" s="9" t="s">
        <v>550</v>
      </c>
      <c r="I184" s="15" t="s">
        <v>66</v>
      </c>
      <c r="J184" s="15" t="s">
        <v>66</v>
      </c>
      <c r="K184" s="15" t="s">
        <v>66</v>
      </c>
      <c r="L184" s="97" t="s">
        <v>66</v>
      </c>
      <c r="M184" s="98" t="s">
        <v>578</v>
      </c>
      <c r="N184" s="15" t="s">
        <v>571</v>
      </c>
      <c r="O184" s="26" t="s">
        <v>980</v>
      </c>
      <c r="P184" s="9" t="str">
        <f t="shared" si="14"/>
        <v/>
      </c>
      <c r="Q184" s="9" t="str">
        <f t="shared" si="15"/>
        <v/>
      </c>
      <c r="R184" s="13" t="str">
        <f>IF(
  AND($A184&lt;&gt;"",$I184="○"),
  (
    "mkdir """&amp;T184&amp;""" &amp; "
  )&amp;(
    """"&amp;shortcut設定!$F$7&amp;""""&amp;
    " """&amp;T184&amp;"\"&amp;$A184&amp;"（"&amp;$B184&amp;"）.lnk"""&amp;
    " """&amp;$C184&amp;""""&amp;
    IF($D184="-"," """""," """&amp;$D184&amp;"""")&amp;
    IF($E184="-"," """""," """&amp;$E184&amp;"""")
  ),
  ""
)</f>
        <v/>
      </c>
      <c r="S184" s="9" t="str">
        <f ca="1">IFERROR(
  VLOOKUP(
    $H184,
    shortcut設定!$F:$J,
    MATCH(
      "ProgramsIndex",
      shortcut設定!$F$12:$J$12,
      0
    ),
    FALSE
  ),
  ""
)</f>
        <v>200</v>
      </c>
      <c r="T184" s="13" t="str">
        <f>IF(
  AND($A184&lt;&gt;"",$I184="○"),
  shortcut設定!$F$4&amp;"\"&amp;S184&amp;"_"&amp;H184,
  ""
)</f>
        <v/>
      </c>
      <c r="U184" s="13" t="str">
        <f>IF(
  AND($A184&lt;&gt;"",$J184&lt;&gt;"-",$J184&lt;&gt;""),
  (
    "mkdir """&amp;shortcut設定!$F$4&amp;"\"&amp;shortcut設定!$F$8&amp;""" &amp; "
  )&amp;(
    """"&amp;shortcut設定!$F$7&amp;""""&amp;
    " """&amp;$V184&amp;""""&amp;
    " """&amp;$C184&amp;""""&amp;
    IF($D184="-"," """""," """&amp;$D184&amp;"""")&amp;
    IF($E184="-"," """""," """&amp;$E184&amp;"""")
  ),
  ""
)</f>
        <v/>
      </c>
      <c r="V184" s="14" t="str">
        <f>IF(
  AND($A184&lt;&gt;"",$J184&lt;&gt;"-",$J184&lt;&gt;""),
  shortcut設定!$F$4&amp;"\"&amp;shortcut設定!$F$8&amp;"\"&amp;$J184&amp;"（"&amp;$B184&amp;"）.lnk",
  ""
)</f>
        <v/>
      </c>
      <c r="W184" s="13" t="str">
        <f>IF(
  AND($A184&lt;&gt;"",$K184&lt;&gt;"-",$K184&lt;&gt;""),
  (
    "mkdir """&amp;shortcut設定!$F$4&amp;"\"&amp;shortcut設定!$F$9&amp;""" &amp; "
  )&amp;(
    """"&amp;shortcut設定!$F$7&amp;""""&amp;
    " """&amp;$X184&amp;""""&amp;
    " """&amp;$C184&amp;""""&amp;
    IF($D184="-"," """""," """&amp;$D184&amp;"""")&amp;
    IF($E184="-"," """""," """&amp;$E184&amp;"""")&amp;
    IF($K184="-"," """""," """&amp;$K184&amp;"""")
  ),
  ""
)</f>
        <v/>
      </c>
      <c r="X184" s="14" t="str">
        <f>IF(
  AND($A184&lt;&gt;"",$K184&lt;&gt;"-",$K184&lt;&gt;""),
  shortcut設定!$F$4&amp;"\"&amp;shortcut設定!$F$9&amp;"\"&amp;$A184&amp;"（"&amp;$B184&amp;"）.lnk",
  ""
)</f>
        <v/>
      </c>
      <c r="Y184" s="13" t="str">
        <f>IF(
  AND($A184&lt;&gt;"",$L184&lt;&gt;"-",$L184&lt;&gt;""),
  (
    """"&amp;shortcut設定!$F$7&amp;""""&amp;
    " """&amp;$AB184&amp;""""&amp;
    " """&amp;$C184&amp;""""&amp;
    IF($D184="-"," """""," """&amp;$D184&amp;"""")&amp;
    IF($E184="-"," """""," """&amp;$E184&amp;"""")
  ),
  ""
)</f>
        <v/>
      </c>
      <c r="Z184" s="9" t="str">
        <f ca="1">IFERROR(
  VLOOKUP(
    $H184,
    shortcut設定!$F:$J,
    MATCH(
      "ProgramsIndex",
      shortcut設定!$F$12:$J$12,
      0
    ),
    FALSE
  ),
  ""
)</f>
        <v>200</v>
      </c>
      <c r="AA184" s="20" t="str">
        <f t="shared" si="13"/>
        <v/>
      </c>
      <c r="AB184" s="13" t="str">
        <f>IF(
  AND($A184&lt;&gt;"",$L184="○"),
  shortcut設定!$F$5&amp;"\"&amp;Z184&amp;"_"&amp;A184&amp;"（"&amp;B184&amp;"）"&amp;AA184&amp;".lnk",
  ""
)</f>
        <v/>
      </c>
      <c r="AC184" s="13" t="str">
        <f>IF(
  AND($A184&lt;&gt;"",$N184="○"),
  (
    """"&amp;shortcut設定!$F$7&amp;""""&amp;
    " """&amp;$AD184&amp;""""&amp;
    " """&amp;$C184&amp;""""&amp;
    IF($D184="-"," """""," """&amp;$D184&amp;"""")&amp;
    IF($E184="-"," """""," """&amp;$E184&amp;"""")
  ),
  ""
)</f>
        <v/>
      </c>
      <c r="AD184" s="9" t="str">
        <f>IF(
  AND($A184&lt;&gt;"",$N184="○"),
  shortcut設定!$F$6&amp;"\"&amp;A184&amp;"（"&amp;B184&amp;"）.lnk",
  ""
)</f>
        <v/>
      </c>
      <c r="AE184" s="13" t="str">
        <f>IF(
  AND($A184&lt;&gt;"",$O184&lt;&gt;"-",$O184&lt;&gt;""),
  (
    """"&amp;shortcut設定!$F$7&amp;""""&amp;
    " """&amp;$O184&amp;".lnk"""&amp;
    " """&amp;$C184&amp;""""&amp;
    IF($D184="-"," """""," """&amp;$D184&amp;"""")&amp;
    IF($E184="-"," """""," """&amp;$E184&amp;"""")
  ),
  ""
)</f>
        <v/>
      </c>
      <c r="AF184" s="95" t="s">
        <v>183</v>
      </c>
    </row>
    <row r="185" spans="1:32">
      <c r="A185" s="9" t="s">
        <v>738</v>
      </c>
      <c r="B185" s="9" t="s">
        <v>873</v>
      </c>
      <c r="C185" s="9" t="s">
        <v>563</v>
      </c>
      <c r="D185" s="15" t="s">
        <v>40</v>
      </c>
      <c r="E185" s="26" t="s">
        <v>40</v>
      </c>
      <c r="F185" s="15" t="s">
        <v>0</v>
      </c>
      <c r="G185" s="15" t="s">
        <v>28</v>
      </c>
      <c r="H185" s="9" t="s">
        <v>550</v>
      </c>
      <c r="I185" s="15" t="s">
        <v>66</v>
      </c>
      <c r="J185" s="15" t="s">
        <v>66</v>
      </c>
      <c r="K185" s="15" t="s">
        <v>66</v>
      </c>
      <c r="L185" s="97" t="s">
        <v>66</v>
      </c>
      <c r="M185" s="98" t="s">
        <v>578</v>
      </c>
      <c r="N185" s="15" t="s">
        <v>877</v>
      </c>
      <c r="O185" s="26" t="s">
        <v>980</v>
      </c>
      <c r="P185" s="9" t="str">
        <f t="shared" si="14"/>
        <v/>
      </c>
      <c r="Q185" s="9" t="str">
        <f t="shared" si="15"/>
        <v/>
      </c>
      <c r="R185" s="13" t="str">
        <f>IF(
  AND($A185&lt;&gt;"",$I185="○"),
  (
    "mkdir """&amp;T185&amp;""" &amp; "
  )&amp;(
    """"&amp;shortcut設定!$F$7&amp;""""&amp;
    " """&amp;T185&amp;"\"&amp;$A185&amp;"（"&amp;$B185&amp;"）.lnk"""&amp;
    " """&amp;$C185&amp;""""&amp;
    IF($D185="-"," """""," """&amp;$D185&amp;"""")&amp;
    IF($E185="-"," """""," """&amp;$E185&amp;"""")
  ),
  ""
)</f>
        <v/>
      </c>
      <c r="S185" s="9" t="str">
        <f ca="1">IFERROR(
  VLOOKUP(
    $H185,
    shortcut設定!$F:$J,
    MATCH(
      "ProgramsIndex",
      shortcut設定!$F$12:$J$12,
      0
    ),
    FALSE
  ),
  ""
)</f>
        <v>200</v>
      </c>
      <c r="T185" s="13" t="str">
        <f>IF(
  AND($A185&lt;&gt;"",$I185="○"),
  shortcut設定!$F$4&amp;"\"&amp;S185&amp;"_"&amp;H185,
  ""
)</f>
        <v/>
      </c>
      <c r="U185" s="13" t="str">
        <f>IF(
  AND($A185&lt;&gt;"",$J185&lt;&gt;"-",$J185&lt;&gt;""),
  (
    "mkdir """&amp;shortcut設定!$F$4&amp;"\"&amp;shortcut設定!$F$8&amp;""" &amp; "
  )&amp;(
    """"&amp;shortcut設定!$F$7&amp;""""&amp;
    " """&amp;$V185&amp;""""&amp;
    " """&amp;$C185&amp;""""&amp;
    IF($D185="-"," """""," """&amp;$D185&amp;"""")&amp;
    IF($E185="-"," """""," """&amp;$E185&amp;"""")
  ),
  ""
)</f>
        <v/>
      </c>
      <c r="V185" s="14" t="str">
        <f>IF(
  AND($A185&lt;&gt;"",$J185&lt;&gt;"-",$J185&lt;&gt;""),
  shortcut設定!$F$4&amp;"\"&amp;shortcut設定!$F$8&amp;"\"&amp;$J185&amp;"（"&amp;$B185&amp;"）.lnk",
  ""
)</f>
        <v/>
      </c>
      <c r="W185" s="13" t="str">
        <f>IF(
  AND($A185&lt;&gt;"",$K185&lt;&gt;"-",$K185&lt;&gt;""),
  (
    "mkdir """&amp;shortcut設定!$F$4&amp;"\"&amp;shortcut設定!$F$9&amp;""" &amp; "
  )&amp;(
    """"&amp;shortcut設定!$F$7&amp;""""&amp;
    " """&amp;$X185&amp;""""&amp;
    " """&amp;$C185&amp;""""&amp;
    IF($D185="-"," """""," """&amp;$D185&amp;"""")&amp;
    IF($E185="-"," """""," """&amp;$E185&amp;"""")&amp;
    IF($K185="-"," """""," """&amp;$K185&amp;"""")
  ),
  ""
)</f>
        <v/>
      </c>
      <c r="X185" s="14" t="str">
        <f>IF(
  AND($A185&lt;&gt;"",$K185&lt;&gt;"-",$K185&lt;&gt;""),
  shortcut設定!$F$4&amp;"\"&amp;shortcut設定!$F$9&amp;"\"&amp;$A185&amp;"（"&amp;$B185&amp;"）.lnk",
  ""
)</f>
        <v/>
      </c>
      <c r="Y185" s="13" t="str">
        <f>IF(
  AND($A185&lt;&gt;"",$L185&lt;&gt;"-",$L185&lt;&gt;""),
  (
    """"&amp;shortcut設定!$F$7&amp;""""&amp;
    " """&amp;$AB185&amp;""""&amp;
    " """&amp;$C185&amp;""""&amp;
    IF($D185="-"," """""," """&amp;$D185&amp;"""")&amp;
    IF($E185="-"," """""," """&amp;$E185&amp;"""")
  ),
  ""
)</f>
        <v/>
      </c>
      <c r="Z185" s="9" t="str">
        <f ca="1">IFERROR(
  VLOOKUP(
    $H185,
    shortcut設定!$F:$J,
    MATCH(
      "ProgramsIndex",
      shortcut設定!$F$12:$J$12,
      0
    ),
    FALSE
  ),
  ""
)</f>
        <v>200</v>
      </c>
      <c r="AA185" s="20" t="str">
        <f t="shared" si="13"/>
        <v/>
      </c>
      <c r="AB185" s="13" t="str">
        <f>IF(
  AND($A185&lt;&gt;"",$L185="○"),
  shortcut設定!$F$5&amp;"\"&amp;Z185&amp;"_"&amp;A185&amp;"（"&amp;B185&amp;"）"&amp;AA185&amp;".lnk",
  ""
)</f>
        <v/>
      </c>
      <c r="AC185" s="13" t="str">
        <f>IF(
  AND($A185&lt;&gt;"",$N185="○"),
  (
    """"&amp;shortcut設定!$F$7&amp;""""&amp;
    " """&amp;$AD185&amp;""""&amp;
    " """&amp;$C185&amp;""""&amp;
    IF($D185="-"," """""," """&amp;$D185&amp;"""")&amp;
    IF($E185="-"," """""," """&amp;$E185&amp;"""")
  ),
  ""
)</f>
        <v>"C:\codes\vbs\command\CreateShortcutFile.vbs" "%USERPROFILE%\AppData\Roaming\Microsoft\Windows\Start Menu\Programs\Startup\ScheduledBackup.bat（定期ファイルバックアップ）.lnk" "C:\root\30_tool\ScheduledBackup.bat" "" ""</v>
      </c>
      <c r="AD185" s="9" t="str">
        <f>IF(
  AND($A185&lt;&gt;"",$N185="○"),
  shortcut設定!$F$6&amp;"\"&amp;A185&amp;"（"&amp;B185&amp;"）.lnk",
  ""
)</f>
        <v>%USERPROFILE%\AppData\Roaming\Microsoft\Windows\Start Menu\Programs\Startup\ScheduledBackup.bat（定期ファイルバックアップ）.lnk</v>
      </c>
      <c r="AE185" s="13" t="str">
        <f>IF(
  AND($A185&lt;&gt;"",$O185&lt;&gt;"-",$O185&lt;&gt;""),
  (
    """"&amp;shortcut設定!$F$7&amp;""""&amp;
    " """&amp;$O185&amp;".lnk"""&amp;
    " """&amp;$C185&amp;""""&amp;
    IF($D185="-"," """""," """&amp;$D185&amp;"""")&amp;
    IF($E185="-"," """""," """&amp;$E185&amp;"""")
  ),
  ""
)</f>
        <v/>
      </c>
      <c r="AF185" s="95" t="s">
        <v>183</v>
      </c>
    </row>
    <row r="186" spans="1:32">
      <c r="A186" s="9" t="s">
        <v>739</v>
      </c>
      <c r="B186" s="9" t="s">
        <v>874</v>
      </c>
      <c r="C186" s="9" t="s">
        <v>564</v>
      </c>
      <c r="D186" s="15" t="s">
        <v>40</v>
      </c>
      <c r="E186" s="26" t="s">
        <v>40</v>
      </c>
      <c r="F186" s="15" t="s">
        <v>0</v>
      </c>
      <c r="G186" s="15" t="s">
        <v>28</v>
      </c>
      <c r="H186" s="9" t="s">
        <v>550</v>
      </c>
      <c r="I186" s="15" t="s">
        <v>66</v>
      </c>
      <c r="J186" s="15" t="s">
        <v>882</v>
      </c>
      <c r="K186" s="15" t="s">
        <v>66</v>
      </c>
      <c r="L186" s="97" t="s">
        <v>66</v>
      </c>
      <c r="M186" s="98" t="s">
        <v>578</v>
      </c>
      <c r="N186" s="15" t="s">
        <v>66</v>
      </c>
      <c r="O186" s="26" t="s">
        <v>980</v>
      </c>
      <c r="P186" s="9" t="str">
        <f t="shared" si="14"/>
        <v/>
      </c>
      <c r="Q186" s="9" t="str">
        <f t="shared" si="15"/>
        <v/>
      </c>
      <c r="R186" s="13" t="str">
        <f>IF(
  AND($A186&lt;&gt;"",$I186="○"),
  (
    "mkdir """&amp;T186&amp;""" &amp; "
  )&amp;(
    """"&amp;shortcut設定!$F$7&amp;""""&amp;
    " """&amp;T186&amp;"\"&amp;$A186&amp;"（"&amp;$B186&amp;"）.lnk"""&amp;
    " """&amp;$C186&amp;""""&amp;
    IF($D186="-"," """""," """&amp;$D186&amp;"""")&amp;
    IF($E186="-"," """""," """&amp;$E186&amp;"""")
  ),
  ""
)</f>
        <v/>
      </c>
      <c r="S186" s="9" t="str">
        <f ca="1">IFERROR(
  VLOOKUP(
    $H186,
    shortcut設定!$F:$J,
    MATCH(
      "ProgramsIndex",
      shortcut設定!$F$12:$J$12,
      0
    ),
    FALSE
  ),
  ""
)</f>
        <v>200</v>
      </c>
      <c r="T186" s="13" t="str">
        <f>IF(
  AND($A186&lt;&gt;"",$I186="○"),
  shortcut設定!$F$4&amp;"\"&amp;S186&amp;"_"&amp;H186,
  ""
)</f>
        <v/>
      </c>
      <c r="U186" s="13" t="str">
        <f>IF(
  AND($A186&lt;&gt;"",$J186&lt;&gt;"-",$J186&lt;&gt;""),
  (
    "mkdir """&amp;shortcut設定!$F$4&amp;"\"&amp;shortcut設定!$F$8&amp;""" &amp; "
  )&amp;(
    """"&amp;shortcut設定!$F$7&amp;""""&amp;
    " """&amp;$V186&amp;""""&amp;
    " """&amp;$C186&amp;""""&amp;
    IF($D186="-"," """""," """&amp;$D186&amp;"""")&amp;
    IF($E186="-"," """""," """&amp;$E186&amp;"""")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86" s="14" t="str">
        <f>IF(
  AND($A186&lt;&gt;"",$J186&lt;&gt;"-",$J186&lt;&gt;""),
  shortcut設定!$F$4&amp;"\"&amp;shortcut設定!$F$8&amp;"\"&amp;$J186&amp;"（"&amp;$B186&amp;"）.lnk",
  ""
)</f>
        <v>%USERPROFILE%\AppData\Roaming\Microsoft\Windows\Start Menu\Programs\$QuickAccess\tvr（VNC接続toRobocipA1＠TurboVNC）.lnk</v>
      </c>
      <c r="W186" s="13" t="str">
        <f>IF(
  AND($A186&lt;&gt;"",$K186&lt;&gt;"-",$K186&lt;&gt;""),
  (
    "mkdir """&amp;shortcut設定!$F$4&amp;"\"&amp;shortcut設定!$F$9&amp;""" &amp; "
  )&amp;(
    """"&amp;shortcut設定!$F$7&amp;""""&amp;
    " """&amp;$X186&amp;""""&amp;
    " """&amp;$C186&amp;""""&amp;
    IF($D186="-"," """""," """&amp;$D186&amp;"""")&amp;
    IF($E186="-"," """""," """&amp;$E186&amp;"""")&amp;
    IF($K186="-"," """""," """&amp;$K186&amp;"""")
  ),
  ""
)</f>
        <v/>
      </c>
      <c r="X186" s="14" t="str">
        <f>IF(
  AND($A186&lt;&gt;"",$K186&lt;&gt;"-",$K186&lt;&gt;""),
  shortcut設定!$F$4&amp;"\"&amp;shortcut設定!$F$9&amp;"\"&amp;$A186&amp;"（"&amp;$B186&amp;"）.lnk",
  ""
)</f>
        <v/>
      </c>
      <c r="Y186" s="13" t="str">
        <f>IF(
  AND($A186&lt;&gt;"",$L186&lt;&gt;"-",$L186&lt;&gt;""),
  (
    """"&amp;shortcut設定!$F$7&amp;""""&amp;
    " """&amp;$AB186&amp;""""&amp;
    " """&amp;$C186&amp;""""&amp;
    IF($D186="-"," """""," """&amp;$D186&amp;"""")&amp;
    IF($E186="-"," """""," """&amp;$E186&amp;"""")
  ),
  ""
)</f>
        <v/>
      </c>
      <c r="Z186" s="9" t="str">
        <f ca="1">IFERROR(
  VLOOKUP(
    $H186,
    shortcut設定!$F:$J,
    MATCH(
      "ProgramsIndex",
      shortcut設定!$F$12:$J$12,
      0
    ),
    FALSE
  ),
  ""
)</f>
        <v>200</v>
      </c>
      <c r="AA186" s="20" t="str">
        <f t="shared" si="13"/>
        <v/>
      </c>
      <c r="AB186" s="13" t="str">
        <f>IF(
  AND($A186&lt;&gt;"",$L186="○"),
  shortcut設定!$F$5&amp;"\"&amp;Z186&amp;"_"&amp;A186&amp;"（"&amp;B186&amp;"）"&amp;AA186&amp;".lnk",
  ""
)</f>
        <v/>
      </c>
      <c r="AC186" s="13" t="str">
        <f>IF(
  AND($A186&lt;&gt;"",$N186="○"),
  (
    """"&amp;shortcut設定!$F$7&amp;""""&amp;
    " """&amp;$AD186&amp;""""&amp;
    " """&amp;$C186&amp;""""&amp;
    IF($D186="-"," """""," """&amp;$D186&amp;"""")&amp;
    IF($E186="-"," """""," """&amp;$E186&amp;"""")
  ),
  ""
)</f>
        <v/>
      </c>
      <c r="AD186" s="9" t="str">
        <f>IF(
  AND($A186&lt;&gt;"",$N186="○"),
  shortcut設定!$F$6&amp;"\"&amp;A186&amp;"（"&amp;B186&amp;"）.lnk",
  ""
)</f>
        <v/>
      </c>
      <c r="AE186" s="13" t="str">
        <f>IF(
  AND($A186&lt;&gt;"",$O186&lt;&gt;"-",$O186&lt;&gt;""),
  (
    """"&amp;shortcut設定!$F$7&amp;""""&amp;
    " """&amp;$O186&amp;".lnk"""&amp;
    " """&amp;$C186&amp;""""&amp;
    IF($D186="-"," """""," """&amp;$D186&amp;"""")&amp;
    IF($E186="-"," """""," """&amp;$E186&amp;"""")
  ),
  ""
)</f>
        <v/>
      </c>
      <c r="AF186" s="95" t="s">
        <v>183</v>
      </c>
    </row>
    <row r="187" spans="1:32">
      <c r="A187" s="9" t="s">
        <v>740</v>
      </c>
      <c r="B187" s="9" t="s">
        <v>875</v>
      </c>
      <c r="C187" s="9" t="s">
        <v>565</v>
      </c>
      <c r="D187" s="15" t="s">
        <v>40</v>
      </c>
      <c r="E187" s="26" t="s">
        <v>40</v>
      </c>
      <c r="F187" s="15" t="s">
        <v>0</v>
      </c>
      <c r="G187" s="15" t="s">
        <v>28</v>
      </c>
      <c r="H187" s="9" t="s">
        <v>550</v>
      </c>
      <c r="I187" s="15" t="s">
        <v>66</v>
      </c>
      <c r="J187" s="15" t="s">
        <v>879</v>
      </c>
      <c r="K187" s="15" t="s">
        <v>66</v>
      </c>
      <c r="L187" s="97" t="s">
        <v>66</v>
      </c>
      <c r="M187" s="98" t="s">
        <v>578</v>
      </c>
      <c r="N187" s="15" t="s">
        <v>66</v>
      </c>
      <c r="O187" s="26" t="s">
        <v>980</v>
      </c>
      <c r="P187" s="9" t="str">
        <f t="shared" si="14"/>
        <v/>
      </c>
      <c r="Q187" s="9" t="str">
        <f t="shared" si="15"/>
        <v/>
      </c>
      <c r="R187" s="13" t="str">
        <f>IF(
  AND($A187&lt;&gt;"",$I187="○"),
  (
    "mkdir """&amp;T187&amp;""" &amp; "
  )&amp;(
    """"&amp;shortcut設定!$F$7&amp;""""&amp;
    " """&amp;T187&amp;"\"&amp;$A187&amp;"（"&amp;$B187&amp;"）.lnk"""&amp;
    " """&amp;$C187&amp;""""&amp;
    IF($D187="-"," """""," """&amp;$D187&amp;"""")&amp;
    IF($E187="-"," """""," """&amp;$E187&amp;"""")
  ),
  ""
)</f>
        <v/>
      </c>
      <c r="S187" s="9" t="str">
        <f ca="1">IFERROR(
  VLOOKUP(
    $H187,
    shortcut設定!$F:$J,
    MATCH(
      "ProgramsIndex",
      shortcut設定!$F$12:$J$12,
      0
    ),
    FALSE
  ),
  ""
)</f>
        <v>200</v>
      </c>
      <c r="T187" s="13" t="str">
        <f>IF(
  AND($A187&lt;&gt;"",$I187="○"),
  shortcut設定!$F$4&amp;"\"&amp;S187&amp;"_"&amp;H187,
  ""
)</f>
        <v/>
      </c>
      <c r="U187" s="13" t="str">
        <f>IF(
  AND($A187&lt;&gt;"",$J187&lt;&gt;"-",$J187&lt;&gt;""),
  (
    "mkdir """&amp;shortcut設定!$F$4&amp;"\"&amp;shortcut設定!$F$8&amp;""" &amp; "
  )&amp;(
    """"&amp;shortcut設定!$F$7&amp;""""&amp;
    " """&amp;$V187&amp;""""&amp;
    " """&amp;$C187&amp;""""&amp;
    IF($D187="-"," """""," """&amp;$D187&amp;"""")&amp;
    IF($E187="-"," """""," """&amp;$E187&amp;"""")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87" s="14" t="str">
        <f>IF(
  AND($A187&lt;&gt;"",$J187&lt;&gt;"-",$J187&lt;&gt;""),
  shortcut設定!$F$4&amp;"\"&amp;shortcut設定!$F$8&amp;"\"&amp;$J187&amp;"（"&amp;$B187&amp;"）.lnk",
  ""
)</f>
        <v>%USERPROFILE%\AppData\Roaming\Microsoft\Windows\Start Menu\Programs\$QuickAccess\ttr（SSH接続toRobocipA1＠Teraterm）.lnk</v>
      </c>
      <c r="W187" s="13" t="str">
        <f>IF(
  AND($A187&lt;&gt;"",$K187&lt;&gt;"-",$K187&lt;&gt;""),
  (
    "mkdir """&amp;shortcut設定!$F$4&amp;"\"&amp;shortcut設定!$F$9&amp;""" &amp; "
  )&amp;(
    """"&amp;shortcut設定!$F$7&amp;""""&amp;
    " """&amp;$X187&amp;""""&amp;
    " """&amp;$C187&amp;""""&amp;
    IF($D187="-"," """""," """&amp;$D187&amp;"""")&amp;
    IF($E187="-"," """""," """&amp;$E187&amp;"""")&amp;
    IF($K187="-"," """""," """&amp;$K187&amp;"""")
  ),
  ""
)</f>
        <v/>
      </c>
      <c r="X187" s="14" t="str">
        <f>IF(
  AND($A187&lt;&gt;"",$K187&lt;&gt;"-",$K187&lt;&gt;""),
  shortcut設定!$F$4&amp;"\"&amp;shortcut設定!$F$9&amp;"\"&amp;$A187&amp;"（"&amp;$B187&amp;"）.lnk",
  ""
)</f>
        <v/>
      </c>
      <c r="Y187" s="13" t="str">
        <f>IF(
  AND($A187&lt;&gt;"",$L187&lt;&gt;"-",$L187&lt;&gt;""),
  (
    """"&amp;shortcut設定!$F$7&amp;""""&amp;
    " """&amp;$AB187&amp;""""&amp;
    " """&amp;$C187&amp;""""&amp;
    IF($D187="-"," """""," """&amp;$D187&amp;"""")&amp;
    IF($E187="-"," """""," """&amp;$E187&amp;"""")
  ),
  ""
)</f>
        <v/>
      </c>
      <c r="Z187" s="9" t="str">
        <f ca="1">IFERROR(
  VLOOKUP(
    $H187,
    shortcut設定!$F:$J,
    MATCH(
      "ProgramsIndex",
      shortcut設定!$F$12:$J$12,
      0
    ),
    FALSE
  ),
  ""
)</f>
        <v>200</v>
      </c>
      <c r="AA187" s="20" t="str">
        <f t="shared" si="13"/>
        <v/>
      </c>
      <c r="AB187" s="13" t="str">
        <f>IF(
  AND($A187&lt;&gt;"",$L187="○"),
  shortcut設定!$F$5&amp;"\"&amp;Z187&amp;"_"&amp;A187&amp;"（"&amp;B187&amp;"）"&amp;AA187&amp;".lnk",
  ""
)</f>
        <v/>
      </c>
      <c r="AC187" s="13" t="str">
        <f>IF(
  AND($A187&lt;&gt;"",$N187="○"),
  (
    """"&amp;shortcut設定!$F$7&amp;""""&amp;
    " """&amp;$AD187&amp;""""&amp;
    " """&amp;$C187&amp;""""&amp;
    IF($D187="-"," """""," """&amp;$D187&amp;"""")&amp;
    IF($E187="-"," """""," """&amp;$E187&amp;"""")
  ),
  ""
)</f>
        <v/>
      </c>
      <c r="AD187" s="9" t="str">
        <f>IF(
  AND($A187&lt;&gt;"",$N187="○"),
  shortcut設定!$F$6&amp;"\"&amp;A187&amp;"（"&amp;B187&amp;"）.lnk",
  ""
)</f>
        <v/>
      </c>
      <c r="AE187" s="13" t="str">
        <f>IF(
  AND($A187&lt;&gt;"",$O187&lt;&gt;"-",$O187&lt;&gt;""),
  (
    """"&amp;shortcut設定!$F$7&amp;""""&amp;
    " """&amp;$O187&amp;".lnk"""&amp;
    " """&amp;$C187&amp;""""&amp;
    IF($D187="-"," """""," """&amp;$D187&amp;"""")&amp;
    IF($E187="-"," """""," """&amp;$E187&amp;"""")
  ),
  ""
)</f>
        <v/>
      </c>
      <c r="AF187" s="95" t="s">
        <v>183</v>
      </c>
    </row>
    <row r="188" spans="1:32">
      <c r="A188" s="9" t="s">
        <v>741</v>
      </c>
      <c r="B188" s="9" t="s">
        <v>876</v>
      </c>
      <c r="C188" s="9" t="s">
        <v>566</v>
      </c>
      <c r="D188" s="15" t="s">
        <v>40</v>
      </c>
      <c r="E188" s="26" t="s">
        <v>40</v>
      </c>
      <c r="F188" s="15" t="s">
        <v>0</v>
      </c>
      <c r="G188" s="15" t="s">
        <v>28</v>
      </c>
      <c r="H188" s="9" t="s">
        <v>550</v>
      </c>
      <c r="I188" s="15" t="s">
        <v>66</v>
      </c>
      <c r="J188" s="15" t="s">
        <v>881</v>
      </c>
      <c r="K188" s="15" t="s">
        <v>66</v>
      </c>
      <c r="L188" s="97" t="s">
        <v>66</v>
      </c>
      <c r="M188" s="98" t="s">
        <v>578</v>
      </c>
      <c r="N188" s="15" t="s">
        <v>66</v>
      </c>
      <c r="O188" s="26" t="s">
        <v>980</v>
      </c>
      <c r="P188" s="9" t="str">
        <f t="shared" si="14"/>
        <v/>
      </c>
      <c r="Q188" s="9" t="str">
        <f t="shared" si="15"/>
        <v/>
      </c>
      <c r="R188" s="13" t="str">
        <f>IF(
  AND($A188&lt;&gt;"",$I188="○"),
  (
    "mkdir """&amp;T188&amp;""" &amp; "
  )&amp;(
    """"&amp;shortcut設定!$F$7&amp;""""&amp;
    " """&amp;T188&amp;"\"&amp;$A188&amp;"（"&amp;$B188&amp;"）.lnk"""&amp;
    " """&amp;$C188&amp;""""&amp;
    IF($D188="-"," """""," """&amp;$D188&amp;"""")&amp;
    IF($E188="-"," """""," """&amp;$E188&amp;"""")
  ),
  ""
)</f>
        <v/>
      </c>
      <c r="S188" s="9" t="str">
        <f ca="1">IFERROR(
  VLOOKUP(
    $H188,
    shortcut設定!$F:$J,
    MATCH(
      "ProgramsIndex",
      shortcut設定!$F$12:$J$12,
      0
    ),
    FALSE
  ),
  ""
)</f>
        <v>200</v>
      </c>
      <c r="T188" s="13" t="str">
        <f>IF(
  AND($A188&lt;&gt;"",$I188="○"),
  shortcut設定!$F$4&amp;"\"&amp;S188&amp;"_"&amp;H188,
  ""
)</f>
        <v/>
      </c>
      <c r="U188" s="13" t="str">
        <f>IF(
  AND($A188&lt;&gt;"",$J188&lt;&gt;"-",$J188&lt;&gt;""),
  (
    "mkdir """&amp;shortcut設定!$F$4&amp;"\"&amp;shortcut設定!$F$8&amp;""" &amp; "
  )&amp;(
    """"&amp;shortcut設定!$F$7&amp;""""&amp;
    " """&amp;$V188&amp;""""&amp;
    " """&amp;$C188&amp;""""&amp;
    IF($D188="-"," """""," """&amp;$D188&amp;"""")&amp;
    IF($E188="-"," """""," """&amp;$E188&amp;"""")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88" s="14" t="str">
        <f>IF(
  AND($A188&lt;&gt;"",$J188&lt;&gt;"-",$J188&lt;&gt;""),
  shortcut設定!$F$4&amp;"\"&amp;shortcut設定!$F$8&amp;"\"&amp;$J188&amp;"（"&amp;$B188&amp;"）.lnk",
  ""
)</f>
        <v>%USERPROFILE%\AppData\Roaming\Microsoft\Windows\Start Menu\Programs\$QuickAccess\wsr（SFTP接続toRobocipA1＠WinSCP）.lnk</v>
      </c>
      <c r="W188" s="13" t="str">
        <f>IF(
  AND($A188&lt;&gt;"",$K188&lt;&gt;"-",$K188&lt;&gt;""),
  (
    "mkdir """&amp;shortcut設定!$F$4&amp;"\"&amp;shortcut設定!$F$9&amp;""" &amp; "
  )&amp;(
    """"&amp;shortcut設定!$F$7&amp;""""&amp;
    " """&amp;$X188&amp;""""&amp;
    " """&amp;$C188&amp;""""&amp;
    IF($D188="-"," """""," """&amp;$D188&amp;"""")&amp;
    IF($E188="-"," """""," """&amp;$E188&amp;"""")&amp;
    IF($K188="-"," """""," """&amp;$K188&amp;"""")
  ),
  ""
)</f>
        <v/>
      </c>
      <c r="X188" s="14" t="str">
        <f>IF(
  AND($A188&lt;&gt;"",$K188&lt;&gt;"-",$K188&lt;&gt;""),
  shortcut設定!$F$4&amp;"\"&amp;shortcut設定!$F$9&amp;"\"&amp;$A188&amp;"（"&amp;$B188&amp;"）.lnk",
  ""
)</f>
        <v/>
      </c>
      <c r="Y188" s="13" t="str">
        <f>IF(
  AND($A188&lt;&gt;"",$L188&lt;&gt;"-",$L188&lt;&gt;""),
  (
    """"&amp;shortcut設定!$F$7&amp;""""&amp;
    " """&amp;$AB188&amp;""""&amp;
    " """&amp;$C188&amp;""""&amp;
    IF($D188="-"," """""," """&amp;$D188&amp;"""")&amp;
    IF($E188="-"," """""," """&amp;$E188&amp;"""")
  ),
  ""
)</f>
        <v/>
      </c>
      <c r="Z188" s="9" t="str">
        <f ca="1">IFERROR(
  VLOOKUP(
    $H188,
    shortcut設定!$F:$J,
    MATCH(
      "ProgramsIndex",
      shortcut設定!$F$12:$J$12,
      0
    ),
    FALSE
  ),
  ""
)</f>
        <v>200</v>
      </c>
      <c r="AA188" s="20" t="str">
        <f t="shared" si="13"/>
        <v/>
      </c>
      <c r="AB188" s="13" t="str">
        <f>IF(
  AND($A188&lt;&gt;"",$L188="○"),
  shortcut設定!$F$5&amp;"\"&amp;Z188&amp;"_"&amp;A188&amp;"（"&amp;B188&amp;"）"&amp;AA188&amp;".lnk",
  ""
)</f>
        <v/>
      </c>
      <c r="AC188" s="13" t="str">
        <f>IF(
  AND($A188&lt;&gt;"",$N188="○"),
  (
    """"&amp;shortcut設定!$F$7&amp;""""&amp;
    " """&amp;$AD188&amp;""""&amp;
    " """&amp;$C188&amp;""""&amp;
    IF($D188="-"," """""," """&amp;$D188&amp;"""")&amp;
    IF($E188="-"," """""," """&amp;$E188&amp;"""")
  ),
  ""
)</f>
        <v/>
      </c>
      <c r="AD188" s="9" t="str">
        <f>IF(
  AND($A188&lt;&gt;"",$N188="○"),
  shortcut設定!$F$6&amp;"\"&amp;A188&amp;"（"&amp;B188&amp;"）.lnk",
  ""
)</f>
        <v/>
      </c>
      <c r="AE188" s="13" t="str">
        <f>IF(
  AND($A188&lt;&gt;"",$O188&lt;&gt;"-",$O188&lt;&gt;""),
  (
    """"&amp;shortcut設定!$F$7&amp;""""&amp;
    " """&amp;$O188&amp;".lnk"""&amp;
    " """&amp;$C188&amp;""""&amp;
    IF($D188="-"," """""," """&amp;$D188&amp;"""")&amp;
    IF($E188="-"," """""," """&amp;$E188&amp;"""")
  ),
  ""
)</f>
        <v/>
      </c>
      <c r="AF188" s="95" t="s">
        <v>183</v>
      </c>
    </row>
    <row r="189" spans="1:32">
      <c r="A189" s="9" t="s">
        <v>986</v>
      </c>
      <c r="B189" s="9" t="s">
        <v>987</v>
      </c>
      <c r="C189" s="9" t="s">
        <v>981</v>
      </c>
      <c r="D189" s="15" t="s">
        <v>979</v>
      </c>
      <c r="E189" s="26" t="s">
        <v>40</v>
      </c>
      <c r="F189" s="15" t="s">
        <v>28</v>
      </c>
      <c r="G189" s="15" t="s">
        <v>0</v>
      </c>
      <c r="H189" s="9" t="s">
        <v>550</v>
      </c>
      <c r="I189" s="15" t="s">
        <v>66</v>
      </c>
      <c r="J189" s="15" t="s">
        <v>66</v>
      </c>
      <c r="K189" s="15" t="s">
        <v>66</v>
      </c>
      <c r="L189" s="97" t="s">
        <v>66</v>
      </c>
      <c r="M189" s="98" t="s">
        <v>40</v>
      </c>
      <c r="N189" s="15" t="s">
        <v>979</v>
      </c>
      <c r="O189" s="26" t="s">
        <v>982</v>
      </c>
      <c r="P189" s="9" t="str">
        <f t="shared" si="14"/>
        <v/>
      </c>
      <c r="Q189" s="9" t="str">
        <f t="shared" si="15"/>
        <v/>
      </c>
      <c r="R189" s="13" t="str">
        <f>IF(
  AND($A189&lt;&gt;"",$I189="○"),
  (
    "mkdir """&amp;T189&amp;""" &amp; "
  )&amp;(
    """"&amp;shortcut設定!$F$7&amp;""""&amp;
    " """&amp;T189&amp;"\"&amp;$A189&amp;"（"&amp;$B189&amp;"）.lnk"""&amp;
    " """&amp;$C189&amp;""""&amp;
    IF($D189="-"," """""," """&amp;$D189&amp;"""")&amp;
    IF($E189="-"," """""," """&amp;$E189&amp;"""")
  ),
  ""
)</f>
        <v/>
      </c>
      <c r="S189" s="9" t="str">
        <f ca="1">IFERROR(
  VLOOKUP(
    $H189,
    shortcut設定!$F:$J,
    MATCH(
      "ProgramsIndex",
      shortcut設定!$F$12:$J$12,
      0
    ),
    FALSE
  ),
  ""
)</f>
        <v>200</v>
      </c>
      <c r="T189" s="13" t="str">
        <f>IF(
  AND($A189&lt;&gt;"",$I189="○"),
  shortcut設定!$F$4&amp;"\"&amp;S189&amp;"_"&amp;H189,
  ""
)</f>
        <v/>
      </c>
      <c r="U189" s="13" t="str">
        <f>IF(
  AND($A189&lt;&gt;"",$J189&lt;&gt;"-",$J189&lt;&gt;""),
  (
    "mkdir """&amp;shortcut設定!$F$4&amp;"\"&amp;shortcut設定!$F$8&amp;""" &amp; "
  )&amp;(
    """"&amp;shortcut設定!$F$7&amp;""""&amp;
    " """&amp;$V189&amp;""""&amp;
    " """&amp;$C189&amp;""""&amp;
    IF($D189="-"," """""," """&amp;$D189&amp;"""")&amp;
    IF($E189="-"," """""," """&amp;$E189&amp;"""")
  ),
  ""
)</f>
        <v/>
      </c>
      <c r="V189" s="14" t="str">
        <f>IF(
  AND($A189&lt;&gt;"",$J189&lt;&gt;"-",$J189&lt;&gt;""),
  shortcut設定!$F$4&amp;"\"&amp;shortcut設定!$F$8&amp;"\"&amp;$J189&amp;"（"&amp;$B189&amp;"）.lnk",
  ""
)</f>
        <v/>
      </c>
      <c r="W189" s="13" t="str">
        <f>IF(
  AND($A189&lt;&gt;"",$K189&lt;&gt;"-",$K189&lt;&gt;""),
  (
    "mkdir """&amp;shortcut設定!$F$4&amp;"\"&amp;shortcut設定!$F$9&amp;""" &amp; "
  )&amp;(
    """"&amp;shortcut設定!$F$7&amp;""""&amp;
    " """&amp;$X189&amp;""""&amp;
    " """&amp;$C189&amp;""""&amp;
    IF($D189="-"," """""," """&amp;$D189&amp;"""")&amp;
    IF($E189="-"," """""," """&amp;$E189&amp;"""")&amp;
    IF($K189="-"," """""," """&amp;$K189&amp;"""")
  ),
  ""
)</f>
        <v/>
      </c>
      <c r="X189" s="14" t="str">
        <f>IF(
  AND($A189&lt;&gt;"",$K189&lt;&gt;"-",$K189&lt;&gt;""),
  shortcut設定!$F$4&amp;"\"&amp;shortcut設定!$F$9&amp;"\"&amp;$A189&amp;"（"&amp;$B189&amp;"）.lnk",
  ""
)</f>
        <v/>
      </c>
      <c r="Y189" s="13" t="str">
        <f>IF(
  AND($A189&lt;&gt;"",$L189&lt;&gt;"-",$L189&lt;&gt;""),
  (
    """"&amp;shortcut設定!$F$7&amp;""""&amp;
    " """&amp;$AB189&amp;""""&amp;
    " """&amp;$C189&amp;""""&amp;
    IF($D189="-"," """""," """&amp;$D189&amp;"""")&amp;
    IF($E189="-"," """""," """&amp;$E189&amp;"""")
  ),
  ""
)</f>
        <v/>
      </c>
      <c r="Z189" s="9" t="str">
        <f ca="1">IFERROR(
  VLOOKUP(
    $H189,
    shortcut設定!$F:$J,
    MATCH(
      "ProgramsIndex",
      shortcut設定!$F$12:$J$12,
      0
    ),
    FALSE
  ),
  ""
)</f>
        <v>200</v>
      </c>
      <c r="AA189" s="20" t="str">
        <f t="shared" si="13"/>
        <v/>
      </c>
      <c r="AB189" s="13" t="str">
        <f>IF(
  AND($A189&lt;&gt;"",$L189="○"),
  shortcut設定!$F$5&amp;"\"&amp;Z189&amp;"_"&amp;A189&amp;"（"&amp;B189&amp;"）"&amp;AA189&amp;".lnk",
  ""
)</f>
        <v/>
      </c>
      <c r="AC189" s="13" t="str">
        <f>IF(
  AND($A189&lt;&gt;"",$N189="○"),
  (
    """"&amp;shortcut設定!$F$7&amp;""""&amp;
    " """&amp;$AD189&amp;""""&amp;
    " """&amp;$C189&amp;""""&amp;
    IF($D189="-"," """""," """&amp;$D189&amp;"""")&amp;
    IF($E189="-"," """""," """&amp;$E189&amp;"""")
  ),
  ""
)</f>
        <v/>
      </c>
      <c r="AD189" s="9" t="str">
        <f>IF(
  AND($A189&lt;&gt;"",$N189="○"),
  shortcut設定!$F$6&amp;"\"&amp;A189&amp;"（"&amp;B189&amp;"）.lnk",
  ""
)</f>
        <v/>
      </c>
      <c r="AE189" s="13" t="str">
        <f>IF(
  AND($A189&lt;&gt;"",$O189&lt;&gt;"-",$O189&lt;&gt;""),
  (
    """"&amp;shortcut設定!$F$7&amp;""""&amp;
    " """&amp;$O189&amp;".lnk"""&amp;
    " """&amp;$C189&amp;""""&amp;
    IF($D189="-"," """""," """&amp;$D189&amp;"""")&amp;
    IF($E189="-"," """""," """&amp;$E189&amp;"""")
  ),
  ""
)</f>
        <v>"C:\codes\vbs\command\CreateShortcutFile.vbs" "C:\_push_all.bat.lnk" "C:\codes\bat\tools\tortoisegit\ShowGitPushWindows.bat" "" ""</v>
      </c>
      <c r="AF189" s="95" t="s">
        <v>183</v>
      </c>
    </row>
    <row r="190" spans="1:32">
      <c r="A190" s="9" t="s">
        <v>1103</v>
      </c>
      <c r="B190" s="9" t="s">
        <v>1064</v>
      </c>
      <c r="C190" s="9" t="s">
        <v>1102</v>
      </c>
      <c r="D190" s="15" t="s">
        <v>979</v>
      </c>
      <c r="E190" s="26" t="s">
        <v>40</v>
      </c>
      <c r="F190" s="15" t="s">
        <v>28</v>
      </c>
      <c r="G190" s="15" t="s">
        <v>0</v>
      </c>
      <c r="H190" s="9" t="s">
        <v>550</v>
      </c>
      <c r="I190" s="15" t="s">
        <v>979</v>
      </c>
      <c r="J190" s="15" t="s">
        <v>1065</v>
      </c>
      <c r="K190" s="15" t="s">
        <v>1065</v>
      </c>
      <c r="L190" s="97" t="s">
        <v>1065</v>
      </c>
      <c r="M190" s="98" t="s">
        <v>1065</v>
      </c>
      <c r="N190" s="15" t="s">
        <v>0</v>
      </c>
      <c r="O190" s="26" t="s">
        <v>40</v>
      </c>
      <c r="P190" s="9" t="str">
        <f t="shared" si="14"/>
        <v/>
      </c>
      <c r="Q190" s="9" t="str">
        <f t="shared" si="15"/>
        <v/>
      </c>
      <c r="R190" s="13" t="str">
        <f>IF(
  AND($A190&lt;&gt;"",$I190="○"),
  (
    "mkdir """&amp;T190&amp;""" &amp; "
  )&amp;(
    """"&amp;shortcut設定!$F$7&amp;""""&amp;
    " """&amp;T190&amp;"\"&amp;$A190&amp;"（"&amp;$B190&amp;"）.lnk"""&amp;
    " """&amp;$C190&amp;""""&amp;
    IF($D190="-"," """""," """&amp;$D190&amp;"""")&amp;
    IF($E190="-"," """""," """&amp;$E190&amp;"""")
  ),
  ""
)</f>
        <v/>
      </c>
      <c r="S190" s="9" t="str">
        <f ca="1">IFERROR(
  VLOOKUP(
    $H190,
    shortcut設定!$F:$J,
    MATCH(
      "ProgramsIndex",
      shortcut設定!$F$12:$J$12,
      0
    ),
    FALSE
  ),
  ""
)</f>
        <v>200</v>
      </c>
      <c r="T190" s="13" t="str">
        <f>IF(
  AND($A190&lt;&gt;"",$I190="○"),
  shortcut設定!$F$4&amp;"\"&amp;S190&amp;"_"&amp;H190,
  ""
)</f>
        <v/>
      </c>
      <c r="U190" s="13" t="str">
        <f>IF(
  AND($A190&lt;&gt;"",$J190&lt;&gt;"-",$J190&lt;&gt;""),
  (
    "mkdir """&amp;shortcut設定!$F$4&amp;"\"&amp;shortcut設定!$F$8&amp;""" &amp; "
  )&amp;(
    """"&amp;shortcut設定!$F$7&amp;""""&amp;
    " """&amp;$V190&amp;""""&amp;
    " """&amp;$C190&amp;""""&amp;
    IF($D190="-"," """""," """&amp;$D190&amp;"""")&amp;
    IF($E190="-"," """""," """&amp;$E190&amp;"""")
  ),
  ""
)</f>
        <v/>
      </c>
      <c r="V190" s="14" t="str">
        <f>IF(
  AND($A190&lt;&gt;"",$J190&lt;&gt;"-",$J190&lt;&gt;""),
  shortcut設定!$F$4&amp;"\"&amp;shortcut設定!$F$8&amp;"\"&amp;$J190&amp;"（"&amp;$B190&amp;"）.lnk",
  ""
)</f>
        <v/>
      </c>
      <c r="W190" s="13" t="str">
        <f>IF(
  AND($A190&lt;&gt;"",$K190&lt;&gt;"-",$K190&lt;&gt;""),
  (
    "mkdir """&amp;shortcut設定!$F$4&amp;"\"&amp;shortcut設定!$F$9&amp;""" &amp; "
  )&amp;(
    """"&amp;shortcut設定!$F$7&amp;""""&amp;
    " """&amp;$X190&amp;""""&amp;
    " """&amp;$C190&amp;""""&amp;
    IF($D190="-"," """""," """&amp;$D190&amp;"""")&amp;
    IF($E190="-"," """""," """&amp;$E190&amp;"""")&amp;
    IF($K190="-"," """""," """&amp;$K190&amp;"""")
  ),
  ""
)</f>
        <v/>
      </c>
      <c r="X190" s="14" t="str">
        <f>IF(
  AND($A190&lt;&gt;"",$K190&lt;&gt;"-",$K190&lt;&gt;""),
  shortcut設定!$F$4&amp;"\"&amp;shortcut設定!$F$9&amp;"\"&amp;$A190&amp;"（"&amp;$B190&amp;"）.lnk",
  ""
)</f>
        <v/>
      </c>
      <c r="Y190" s="13" t="str">
        <f>IF(
  AND($A190&lt;&gt;"",$L190&lt;&gt;"-",$L190&lt;&gt;""),
  (
    """"&amp;shortcut設定!$F$7&amp;""""&amp;
    " """&amp;$AB190&amp;""""&amp;
    " """&amp;$C190&amp;""""&amp;
    IF($D190="-"," """""," """&amp;$D190&amp;"""")&amp;
    IF($E190="-"," """""," """&amp;$E190&amp;"""")
  ),
  ""
)</f>
        <v/>
      </c>
      <c r="Z190" s="9" t="str">
        <f ca="1">IFERROR(
  VLOOKUP(
    $H190,
    shortcut設定!$F:$J,
    MATCH(
      "ProgramsIndex",
      shortcut設定!$F$12:$J$12,
      0
    ),
    FALSE
  ),
  ""
)</f>
        <v>200</v>
      </c>
      <c r="AA190" s="20" t="str">
        <f t="shared" si="13"/>
        <v/>
      </c>
      <c r="AB190" s="13" t="str">
        <f>IF(
  AND($A190&lt;&gt;"",$L190="○"),
  shortcut設定!$F$5&amp;"\"&amp;Z190&amp;"_"&amp;A190&amp;"（"&amp;B190&amp;"）"&amp;AA190&amp;".lnk",
  ""
)</f>
        <v/>
      </c>
      <c r="AC190" s="13" t="str">
        <f>IF(
  AND($A190&lt;&gt;"",$N190="○"),
  (
    """"&amp;shortcut設定!$F$7&amp;""""&amp;
    " """&amp;$AD190&amp;""""&amp;
    " """&amp;$C190&amp;""""&amp;
    IF($D190="-"," """""," """&amp;$D190&amp;"""")&amp;
    IF($E190="-"," """""," """&amp;$E190&amp;"""")
  ),
  ""
)</f>
        <v>"C:\codes\vbs\command\CreateShortcutFile.vbs" "%USERPROFILE%\AppData\Roaming\Microsoft\Windows\Start Menu\Programs\Startup\CreateProgramList.bat（インストールプログラム一覧作成）.lnk" "C:\codes\bat\tools\other\CreateProgramList.bat" "" ""</v>
      </c>
      <c r="AD190" s="9" t="str">
        <f>IF(
  AND($A190&lt;&gt;"",$N190="○"),
  shortcut設定!$F$6&amp;"\"&amp;A190&amp;"（"&amp;B190&amp;"）.lnk",
  ""
)</f>
        <v>%USERPROFILE%\AppData\Roaming\Microsoft\Windows\Start Menu\Programs\Startup\CreateProgramList.bat（インストールプログラム一覧作成）.lnk</v>
      </c>
      <c r="AE190" s="13" t="str">
        <f>IF(
  AND($A190&lt;&gt;"",$O190&lt;&gt;"-",$O190&lt;&gt;""),
  (
    """"&amp;shortcut設定!$F$7&amp;""""&amp;
    " """&amp;$O190&amp;".lnk"""&amp;
    " """&amp;$C190&amp;""""&amp;
    IF($D190="-"," """""," """&amp;$D190&amp;"""")&amp;
    IF($E190="-"," """""," """&amp;$E190&amp;"""")
  ),
  ""
)</f>
        <v/>
      </c>
      <c r="AF190" s="95" t="s">
        <v>183</v>
      </c>
    </row>
    <row r="191" spans="1:32">
      <c r="A191" s="9"/>
      <c r="B191" s="9"/>
      <c r="C191" s="9"/>
      <c r="D191" s="15"/>
      <c r="E191" s="26"/>
      <c r="F191" s="15"/>
      <c r="G191" s="15"/>
      <c r="H191" s="9" t="s">
        <v>66</v>
      </c>
      <c r="I191" s="15"/>
      <c r="J191" s="15"/>
      <c r="K191" s="15"/>
      <c r="L191" s="97"/>
      <c r="M191" s="98"/>
      <c r="N191" s="15"/>
      <c r="O191" s="26"/>
      <c r="P191" s="9" t="str">
        <f t="shared" si="14"/>
        <v/>
      </c>
      <c r="Q191" s="9" t="str">
        <f t="shared" si="15"/>
        <v/>
      </c>
      <c r="R191" s="13" t="str">
        <f>IF(
  AND($A191&lt;&gt;"",$I191="○"),
  (
    "mkdir """&amp;T191&amp;""" &amp; "
  )&amp;(
    """"&amp;shortcut設定!$F$7&amp;""""&amp;
    " """&amp;T191&amp;"\"&amp;$A191&amp;"（"&amp;$B191&amp;"）.lnk"""&amp;
    " """&amp;$C191&amp;""""&amp;
    IF($D191="-"," """""," """&amp;$D191&amp;"""")&amp;
    IF($E191="-"," """""," """&amp;$E191&amp;"""")
  ),
  ""
)</f>
        <v/>
      </c>
      <c r="S191" s="9" t="str">
        <f>IFERROR(
  VLOOKUP(
    $H191,
    shortcut設定!$F:$J,
    MATCH(
      "ProgramsIndex",
      shortcut設定!$F$12:$J$12,
      0
    ),
    FALSE
  ),
  ""
)</f>
        <v/>
      </c>
      <c r="T191" s="13" t="str">
        <f>IF(
  AND($A191&lt;&gt;"",$I191="○"),
  shortcut設定!$F$4&amp;"\"&amp;S191&amp;"_"&amp;H191,
  ""
)</f>
        <v/>
      </c>
      <c r="U191" s="13" t="str">
        <f>IF(
  AND($A191&lt;&gt;"",$J191&lt;&gt;"-",$J191&lt;&gt;""),
  (
    "mkdir """&amp;shortcut設定!$F$4&amp;"\"&amp;shortcut設定!$F$8&amp;""" &amp; "
  )&amp;(
    """"&amp;shortcut設定!$F$7&amp;""""&amp;
    " """&amp;$V191&amp;""""&amp;
    " """&amp;$C191&amp;""""&amp;
    IF($D191="-"," """""," """&amp;$D191&amp;"""")&amp;
    IF($E191="-"," """""," """&amp;$E191&amp;"""")
  ),
  ""
)</f>
        <v/>
      </c>
      <c r="V191" s="14" t="str">
        <f>IF(
  AND($A191&lt;&gt;"",$J191&lt;&gt;"-",$J191&lt;&gt;""),
  shortcut設定!$F$4&amp;"\"&amp;shortcut設定!$F$8&amp;"\"&amp;$J191&amp;"（"&amp;$B191&amp;"）.lnk",
  ""
)</f>
        <v/>
      </c>
      <c r="W191" s="13" t="str">
        <f>IF(
  AND($A191&lt;&gt;"",$K191&lt;&gt;"-",$K191&lt;&gt;""),
  (
    "mkdir """&amp;shortcut設定!$F$4&amp;"\"&amp;shortcut設定!$F$9&amp;""" &amp; "
  )&amp;(
    """"&amp;shortcut設定!$F$7&amp;""""&amp;
    " """&amp;$X191&amp;""""&amp;
    " """&amp;$C191&amp;""""&amp;
    IF($D191="-"," """""," """&amp;$D191&amp;"""")&amp;
    IF($E191="-"," """""," """&amp;$E191&amp;"""")&amp;
    IF($K191="-"," """""," """&amp;$K191&amp;"""")
  ),
  ""
)</f>
        <v/>
      </c>
      <c r="X191" s="14" t="str">
        <f>IF(
  AND($A191&lt;&gt;"",$K191&lt;&gt;"-",$K191&lt;&gt;""),
  shortcut設定!$F$4&amp;"\"&amp;shortcut設定!$F$9&amp;"\"&amp;$A191&amp;"（"&amp;$B191&amp;"）.lnk",
  ""
)</f>
        <v/>
      </c>
      <c r="Y191" s="13" t="str">
        <f>IF(
  AND($A191&lt;&gt;"",$L191&lt;&gt;"-",$L191&lt;&gt;""),
  (
    """"&amp;shortcut設定!$F$7&amp;""""&amp;
    " """&amp;$AB191&amp;""""&amp;
    " """&amp;$C191&amp;""""&amp;
    IF($D191="-"," """""," """&amp;$D191&amp;"""")&amp;
    IF($E191="-"," """""," """&amp;$E191&amp;"""")
  ),
  ""
)</f>
        <v/>
      </c>
      <c r="Z191" s="9" t="str">
        <f>IFERROR(
  VLOOKUP(
    $H191,
    shortcut設定!$F:$J,
    MATCH(
      "ProgramsIndex",
      shortcut設定!$F$12:$J$12,
      0
    ),
    FALSE
  ),
  ""
)</f>
        <v/>
      </c>
      <c r="AA191" s="20" t="str">
        <f t="shared" si="13"/>
        <v/>
      </c>
      <c r="AB191" s="13" t="str">
        <f>IF(
  AND($A191&lt;&gt;"",$L191="○"),
  shortcut設定!$F$5&amp;"\"&amp;Z191&amp;"_"&amp;A191&amp;"（"&amp;B191&amp;"）"&amp;AA191&amp;".lnk",
  ""
)</f>
        <v/>
      </c>
      <c r="AC191" s="13" t="str">
        <f>IF(
  AND($A191&lt;&gt;"",$N191="○"),
  (
    """"&amp;shortcut設定!$F$7&amp;""""&amp;
    " """&amp;$AD191&amp;""""&amp;
    " """&amp;$C191&amp;""""&amp;
    IF($D191="-"," """""," """&amp;$D191&amp;"""")&amp;
    IF($E191="-"," """""," """&amp;$E191&amp;"""")
  ),
  ""
)</f>
        <v/>
      </c>
      <c r="AD191" s="9" t="str">
        <f>IF(
  AND($A191&lt;&gt;"",$N191="○"),
  shortcut設定!$F$6&amp;"\"&amp;A191&amp;"（"&amp;B191&amp;"）.lnk",
  ""
)</f>
        <v/>
      </c>
      <c r="AE191" s="13" t="str">
        <f>IF(
  AND($A191&lt;&gt;"",$O191&lt;&gt;"-",$O191&lt;&gt;""),
  (
    """"&amp;shortcut設定!$F$7&amp;""""&amp;
    " """&amp;$O191&amp;".lnk"""&amp;
    " """&amp;$C191&amp;""""&amp;
    IF($D191="-"," """""," """&amp;$D191&amp;"""")&amp;
    IF($E191="-"," """""," """&amp;$E191&amp;"""")
  ),
  ""
)</f>
        <v/>
      </c>
      <c r="AF191" s="95" t="s">
        <v>183</v>
      </c>
    </row>
    <row r="192" spans="1:32">
      <c r="A192" s="9"/>
      <c r="B192" s="9"/>
      <c r="C192" s="9"/>
      <c r="D192" s="15"/>
      <c r="E192" s="26"/>
      <c r="F192" s="15"/>
      <c r="G192" s="15"/>
      <c r="H192" s="9" t="s">
        <v>66</v>
      </c>
      <c r="I192" s="15"/>
      <c r="J192" s="15"/>
      <c r="K192" s="15"/>
      <c r="L192" s="97"/>
      <c r="M192" s="98"/>
      <c r="N192" s="15"/>
      <c r="O192" s="26"/>
      <c r="P192" s="9" t="str">
        <f t="shared" si="14"/>
        <v/>
      </c>
      <c r="Q192" s="9" t="str">
        <f t="shared" si="15"/>
        <v/>
      </c>
      <c r="R192" s="13" t="str">
        <f>IF(
  AND($A192&lt;&gt;"",$I192="○"),
  (
    "mkdir """&amp;T192&amp;""" &amp; "
  )&amp;(
    """"&amp;shortcut設定!$F$7&amp;""""&amp;
    " """&amp;T192&amp;"\"&amp;$A192&amp;"（"&amp;$B192&amp;"）.lnk"""&amp;
    " """&amp;$C192&amp;""""&amp;
    IF($D192="-"," """""," """&amp;$D192&amp;"""")&amp;
    IF($E192="-"," """""," """&amp;$E192&amp;"""")
  ),
  ""
)</f>
        <v/>
      </c>
      <c r="S192" s="9" t="str">
        <f>IFERROR(
  VLOOKUP(
    $H192,
    shortcut設定!$F:$J,
    MATCH(
      "ProgramsIndex",
      shortcut設定!$F$12:$J$12,
      0
    ),
    FALSE
  ),
  ""
)</f>
        <v/>
      </c>
      <c r="T192" s="13" t="str">
        <f>IF(
  AND($A192&lt;&gt;"",$I192="○"),
  shortcut設定!$F$4&amp;"\"&amp;S192&amp;"_"&amp;H192,
  ""
)</f>
        <v/>
      </c>
      <c r="U192" s="13" t="str">
        <f>IF(
  AND($A192&lt;&gt;"",$J192&lt;&gt;"-",$J192&lt;&gt;""),
  (
    "mkdir """&amp;shortcut設定!$F$4&amp;"\"&amp;shortcut設定!$F$8&amp;""" &amp; "
  )&amp;(
    """"&amp;shortcut設定!$F$7&amp;""""&amp;
    " """&amp;$V192&amp;""""&amp;
    " """&amp;$C192&amp;""""&amp;
    IF($D192="-"," """""," """&amp;$D192&amp;"""")&amp;
    IF($E192="-"," """""," """&amp;$E192&amp;"""")
  ),
  ""
)</f>
        <v/>
      </c>
      <c r="V192" s="14" t="str">
        <f>IF(
  AND($A192&lt;&gt;"",$J192&lt;&gt;"-",$J192&lt;&gt;""),
  shortcut設定!$F$4&amp;"\"&amp;shortcut設定!$F$8&amp;"\"&amp;$J192&amp;"（"&amp;$B192&amp;"）.lnk",
  ""
)</f>
        <v/>
      </c>
      <c r="W192" s="13" t="str">
        <f>IF(
  AND($A192&lt;&gt;"",$K192&lt;&gt;"-",$K192&lt;&gt;""),
  (
    "mkdir """&amp;shortcut設定!$F$4&amp;"\"&amp;shortcut設定!$F$9&amp;""" &amp; "
  )&amp;(
    """"&amp;shortcut設定!$F$7&amp;""""&amp;
    " """&amp;$X192&amp;""""&amp;
    " """&amp;$C192&amp;""""&amp;
    IF($D192="-"," """""," """&amp;$D192&amp;"""")&amp;
    IF($E192="-"," """""," """&amp;$E192&amp;"""")&amp;
    IF($K192="-"," """""," """&amp;$K192&amp;"""")
  ),
  ""
)</f>
        <v/>
      </c>
      <c r="X192" s="14" t="str">
        <f>IF(
  AND($A192&lt;&gt;"",$K192&lt;&gt;"-",$K192&lt;&gt;""),
  shortcut設定!$F$4&amp;"\"&amp;shortcut設定!$F$9&amp;"\"&amp;$A192&amp;"（"&amp;$B192&amp;"）.lnk",
  ""
)</f>
        <v/>
      </c>
      <c r="Y192" s="13" t="str">
        <f>IF(
  AND($A192&lt;&gt;"",$L192&lt;&gt;"-",$L192&lt;&gt;""),
  (
    """"&amp;shortcut設定!$F$7&amp;""""&amp;
    " """&amp;$AB192&amp;""""&amp;
    " """&amp;$C192&amp;""""&amp;
    IF($D192="-"," """""," """&amp;$D192&amp;"""")&amp;
    IF($E192="-"," """""," """&amp;$E192&amp;"""")
  ),
  ""
)</f>
        <v/>
      </c>
      <c r="Z192" s="9" t="str">
        <f>IFERROR(
  VLOOKUP(
    $H192,
    shortcut設定!$F:$J,
    MATCH(
      "ProgramsIndex",
      shortcut設定!$F$12:$J$12,
      0
    ),
    FALSE
  ),
  ""
)</f>
        <v/>
      </c>
      <c r="AA192" s="20" t="str">
        <f t="shared" si="13"/>
        <v/>
      </c>
      <c r="AB192" s="13" t="str">
        <f>IF(
  AND($A192&lt;&gt;"",$L192="○"),
  shortcut設定!$F$5&amp;"\"&amp;Z192&amp;"_"&amp;A192&amp;"（"&amp;B192&amp;"）"&amp;AA192&amp;".lnk",
  ""
)</f>
        <v/>
      </c>
      <c r="AC192" s="13" t="str">
        <f>IF(
  AND($A192&lt;&gt;"",$N192="○"),
  (
    """"&amp;shortcut設定!$F$7&amp;""""&amp;
    " """&amp;$AD192&amp;""""&amp;
    " """&amp;$C192&amp;""""&amp;
    IF($D192="-"," """""," """&amp;$D192&amp;"""")&amp;
    IF($E192="-"," """""," """&amp;$E192&amp;"""")
  ),
  ""
)</f>
        <v/>
      </c>
      <c r="AD192" s="9" t="str">
        <f>IF(
  AND($A192&lt;&gt;"",$N192="○"),
  shortcut設定!$F$6&amp;"\"&amp;A192&amp;"（"&amp;B192&amp;"）.lnk",
  ""
)</f>
        <v/>
      </c>
      <c r="AE192" s="13" t="str">
        <f>IF(
  AND($A192&lt;&gt;"",$O192&lt;&gt;"-",$O192&lt;&gt;""),
  (
    """"&amp;shortcut設定!$F$7&amp;""""&amp;
    " """&amp;$O192&amp;".lnk"""&amp;
    " """&amp;$C192&amp;""""&amp;
    IF($D192="-"," """""," """&amp;$D192&amp;"""")&amp;
    IF($E192="-"," """""," """&amp;$E192&amp;"""")
  ),
  ""
)</f>
        <v/>
      </c>
      <c r="AF192" s="95" t="s">
        <v>183</v>
      </c>
    </row>
    <row r="193" spans="1:32">
      <c r="A193" s="9"/>
      <c r="B193" s="9"/>
      <c r="C193" s="9"/>
      <c r="D193" s="15"/>
      <c r="E193" s="26"/>
      <c r="F193" s="15"/>
      <c r="G193" s="15"/>
      <c r="H193" s="9" t="s">
        <v>66</v>
      </c>
      <c r="I193" s="15"/>
      <c r="J193" s="15"/>
      <c r="K193" s="15"/>
      <c r="L193" s="97"/>
      <c r="M193" s="98"/>
      <c r="N193" s="15"/>
      <c r="O193" s="26"/>
      <c r="P193" s="9" t="str">
        <f t="shared" si="14"/>
        <v/>
      </c>
      <c r="Q193" s="9" t="str">
        <f t="shared" si="15"/>
        <v/>
      </c>
      <c r="R193" s="13" t="str">
        <f>IF(
  AND($A193&lt;&gt;"",$I193="○"),
  (
    "mkdir """&amp;T193&amp;""" &amp; "
  )&amp;(
    """"&amp;shortcut設定!$F$7&amp;""""&amp;
    " """&amp;T193&amp;"\"&amp;$A193&amp;"（"&amp;$B193&amp;"）.lnk"""&amp;
    " """&amp;$C193&amp;""""&amp;
    IF($D193="-"," """""," """&amp;$D193&amp;"""")&amp;
    IF($E193="-"," """""," """&amp;$E193&amp;"""")
  ),
  ""
)</f>
        <v/>
      </c>
      <c r="S193" s="9" t="str">
        <f>IFERROR(
  VLOOKUP(
    $H193,
    shortcut設定!$F:$J,
    MATCH(
      "ProgramsIndex",
      shortcut設定!$F$12:$J$12,
      0
    ),
    FALSE
  ),
  ""
)</f>
        <v/>
      </c>
      <c r="T193" s="13" t="str">
        <f>IF(
  AND($A193&lt;&gt;"",$I193="○"),
  shortcut設定!$F$4&amp;"\"&amp;S193&amp;"_"&amp;H193,
  ""
)</f>
        <v/>
      </c>
      <c r="U193" s="13" t="str">
        <f>IF(
  AND($A193&lt;&gt;"",$J193&lt;&gt;"-",$J193&lt;&gt;""),
  (
    "mkdir """&amp;shortcut設定!$F$4&amp;"\"&amp;shortcut設定!$F$8&amp;""" &amp; "
  )&amp;(
    """"&amp;shortcut設定!$F$7&amp;""""&amp;
    " """&amp;$V193&amp;""""&amp;
    " """&amp;$C193&amp;""""&amp;
    IF($D193="-"," """""," """&amp;$D193&amp;"""")&amp;
    IF($E193="-"," """""," """&amp;$E193&amp;"""")
  ),
  ""
)</f>
        <v/>
      </c>
      <c r="V193" s="14" t="str">
        <f>IF(
  AND($A193&lt;&gt;"",$J193&lt;&gt;"-",$J193&lt;&gt;""),
  shortcut設定!$F$4&amp;"\"&amp;shortcut設定!$F$8&amp;"\"&amp;$J193&amp;"（"&amp;$B193&amp;"）.lnk",
  ""
)</f>
        <v/>
      </c>
      <c r="W193" s="13" t="str">
        <f>IF(
  AND($A193&lt;&gt;"",$K193&lt;&gt;"-",$K193&lt;&gt;""),
  (
    "mkdir """&amp;shortcut設定!$F$4&amp;"\"&amp;shortcut設定!$F$9&amp;""" &amp; "
  )&amp;(
    """"&amp;shortcut設定!$F$7&amp;""""&amp;
    " """&amp;$X193&amp;""""&amp;
    " """&amp;$C193&amp;""""&amp;
    IF($D193="-"," """""," """&amp;$D193&amp;"""")&amp;
    IF($E193="-"," """""," """&amp;$E193&amp;"""")&amp;
    IF($K193="-"," """""," """&amp;$K193&amp;"""")
  ),
  ""
)</f>
        <v/>
      </c>
      <c r="X193" s="14" t="str">
        <f>IF(
  AND($A193&lt;&gt;"",$K193&lt;&gt;"-",$K193&lt;&gt;""),
  shortcut設定!$F$4&amp;"\"&amp;shortcut設定!$F$9&amp;"\"&amp;$A193&amp;"（"&amp;$B193&amp;"）.lnk",
  ""
)</f>
        <v/>
      </c>
      <c r="Y193" s="13" t="str">
        <f>IF(
  AND($A193&lt;&gt;"",$L193&lt;&gt;"-",$L193&lt;&gt;""),
  (
    """"&amp;shortcut設定!$F$7&amp;""""&amp;
    " """&amp;$AB193&amp;""""&amp;
    " """&amp;$C193&amp;""""&amp;
    IF($D193="-"," """""," """&amp;$D193&amp;"""")&amp;
    IF($E193="-"," """""," """&amp;$E193&amp;"""")
  ),
  ""
)</f>
        <v/>
      </c>
      <c r="Z193" s="9" t="str">
        <f>IFERROR(
  VLOOKUP(
    $H193,
    shortcut設定!$F:$J,
    MATCH(
      "ProgramsIndex",
      shortcut設定!$F$12:$J$12,
      0
    ),
    FALSE
  ),
  ""
)</f>
        <v/>
      </c>
      <c r="AA193" s="20" t="str">
        <f t="shared" si="13"/>
        <v/>
      </c>
      <c r="AB193" s="13" t="str">
        <f>IF(
  AND($A193&lt;&gt;"",$L193="○"),
  shortcut設定!$F$5&amp;"\"&amp;Z193&amp;"_"&amp;A193&amp;"（"&amp;B193&amp;"）"&amp;AA193&amp;".lnk",
  ""
)</f>
        <v/>
      </c>
      <c r="AC193" s="13" t="str">
        <f>IF(
  AND($A193&lt;&gt;"",$N193="○"),
  (
    """"&amp;shortcut設定!$F$7&amp;""""&amp;
    " """&amp;$AD193&amp;""""&amp;
    " """&amp;$C193&amp;""""&amp;
    IF($D193="-"," """""," """&amp;$D193&amp;"""")&amp;
    IF($E193="-"," """""," """&amp;$E193&amp;"""")
  ),
  ""
)</f>
        <v/>
      </c>
      <c r="AD193" s="9" t="str">
        <f>IF(
  AND($A193&lt;&gt;"",$N193="○"),
  shortcut設定!$F$6&amp;"\"&amp;A193&amp;"（"&amp;B193&amp;"）.lnk",
  ""
)</f>
        <v/>
      </c>
      <c r="AE193" s="13" t="str">
        <f>IF(
  AND($A193&lt;&gt;"",$O193&lt;&gt;"-",$O193&lt;&gt;""),
  (
    """"&amp;shortcut設定!$F$7&amp;""""&amp;
    " """&amp;$O193&amp;".lnk"""&amp;
    " """&amp;$C193&amp;""""&amp;
    IF($D193="-"," """""," """&amp;$D193&amp;"""")&amp;
    IF($E193="-"," """""," """&amp;$E193&amp;"""")
  ),
  ""
)</f>
        <v/>
      </c>
      <c r="AF193" s="95" t="s">
        <v>183</v>
      </c>
    </row>
    <row r="194" spans="1:32">
      <c r="A194" s="9"/>
      <c r="B194" s="9"/>
      <c r="C194" s="9"/>
      <c r="D194" s="15"/>
      <c r="E194" s="26"/>
      <c r="F194" s="15"/>
      <c r="G194" s="15"/>
      <c r="H194" s="9" t="s">
        <v>66</v>
      </c>
      <c r="I194" s="15"/>
      <c r="J194" s="15"/>
      <c r="K194" s="15"/>
      <c r="L194" s="97"/>
      <c r="M194" s="98"/>
      <c r="N194" s="15"/>
      <c r="O194" s="26"/>
      <c r="P194" s="9" t="str">
        <f t="shared" si="14"/>
        <v/>
      </c>
      <c r="Q194" s="9" t="str">
        <f t="shared" si="15"/>
        <v/>
      </c>
      <c r="R194" s="13" t="str">
        <f>IF(
  AND($A194&lt;&gt;"",$I194="○"),
  (
    "mkdir """&amp;T194&amp;""" &amp; "
  )&amp;(
    """"&amp;shortcut設定!$F$7&amp;""""&amp;
    " """&amp;T194&amp;"\"&amp;$A194&amp;"（"&amp;$B194&amp;"）.lnk"""&amp;
    " """&amp;$C194&amp;""""&amp;
    IF($D194="-"," """""," """&amp;$D194&amp;"""")&amp;
    IF($E194="-"," """""," """&amp;$E194&amp;"""")
  ),
  ""
)</f>
        <v/>
      </c>
      <c r="S194" s="9" t="str">
        <f>IFERROR(
  VLOOKUP(
    $H194,
    shortcut設定!$F:$J,
    MATCH(
      "ProgramsIndex",
      shortcut設定!$F$12:$J$12,
      0
    ),
    FALSE
  ),
  ""
)</f>
        <v/>
      </c>
      <c r="T194" s="13" t="str">
        <f>IF(
  AND($A194&lt;&gt;"",$I194="○"),
  shortcut設定!$F$4&amp;"\"&amp;S194&amp;"_"&amp;H194,
  ""
)</f>
        <v/>
      </c>
      <c r="U194" s="13" t="str">
        <f>IF(
  AND($A194&lt;&gt;"",$J194&lt;&gt;"-",$J194&lt;&gt;""),
  (
    "mkdir """&amp;shortcut設定!$F$4&amp;"\"&amp;shortcut設定!$F$8&amp;""" &amp; "
  )&amp;(
    """"&amp;shortcut設定!$F$7&amp;""""&amp;
    " """&amp;$V194&amp;""""&amp;
    " """&amp;$C194&amp;""""&amp;
    IF($D194="-"," """""," """&amp;$D194&amp;"""")&amp;
    IF($E194="-"," """""," """&amp;$E194&amp;"""")
  ),
  ""
)</f>
        <v/>
      </c>
      <c r="V194" s="14" t="str">
        <f>IF(
  AND($A194&lt;&gt;"",$J194&lt;&gt;"-",$J194&lt;&gt;""),
  shortcut設定!$F$4&amp;"\"&amp;shortcut設定!$F$8&amp;"\"&amp;$J194&amp;"（"&amp;$B194&amp;"）.lnk",
  ""
)</f>
        <v/>
      </c>
      <c r="W194" s="13" t="str">
        <f>IF(
  AND($A194&lt;&gt;"",$K194&lt;&gt;"-",$K194&lt;&gt;""),
  (
    "mkdir """&amp;shortcut設定!$F$4&amp;"\"&amp;shortcut設定!$F$9&amp;""" &amp; "
  )&amp;(
    """"&amp;shortcut設定!$F$7&amp;""""&amp;
    " """&amp;$X194&amp;""""&amp;
    " """&amp;$C194&amp;""""&amp;
    IF($D194="-"," """""," """&amp;$D194&amp;"""")&amp;
    IF($E194="-"," """""," """&amp;$E194&amp;"""")&amp;
    IF($K194="-"," """""," """&amp;$K194&amp;"""")
  ),
  ""
)</f>
        <v/>
      </c>
      <c r="X194" s="14" t="str">
        <f>IF(
  AND($A194&lt;&gt;"",$K194&lt;&gt;"-",$K194&lt;&gt;""),
  shortcut設定!$F$4&amp;"\"&amp;shortcut設定!$F$9&amp;"\"&amp;$A194&amp;"（"&amp;$B194&amp;"）.lnk",
  ""
)</f>
        <v/>
      </c>
      <c r="Y194" s="13" t="str">
        <f>IF(
  AND($A194&lt;&gt;"",$L194&lt;&gt;"-",$L194&lt;&gt;""),
  (
    """"&amp;shortcut設定!$F$7&amp;""""&amp;
    " """&amp;$AB194&amp;""""&amp;
    " """&amp;$C194&amp;""""&amp;
    IF($D194="-"," """""," """&amp;$D194&amp;"""")&amp;
    IF($E194="-"," """""," """&amp;$E194&amp;"""")
  ),
  ""
)</f>
        <v/>
      </c>
      <c r="Z194" s="9" t="str">
        <f>IFERROR(
  VLOOKUP(
    $H194,
    shortcut設定!$F:$J,
    MATCH(
      "ProgramsIndex",
      shortcut設定!$F$12:$J$12,
      0
    ),
    FALSE
  ),
  ""
)</f>
        <v/>
      </c>
      <c r="AA194" s="20" t="str">
        <f t="shared" si="13"/>
        <v/>
      </c>
      <c r="AB194" s="13" t="str">
        <f>IF(
  AND($A194&lt;&gt;"",$L194="○"),
  shortcut設定!$F$5&amp;"\"&amp;Z194&amp;"_"&amp;A194&amp;"（"&amp;B194&amp;"）"&amp;AA194&amp;".lnk",
  ""
)</f>
        <v/>
      </c>
      <c r="AC194" s="13" t="str">
        <f>IF(
  AND($A194&lt;&gt;"",$N194="○"),
  (
    """"&amp;shortcut設定!$F$7&amp;""""&amp;
    " """&amp;$AD194&amp;""""&amp;
    " """&amp;$C194&amp;""""&amp;
    IF($D194="-"," """""," """&amp;$D194&amp;"""")&amp;
    IF($E194="-"," """""," """&amp;$E194&amp;"""")
  ),
  ""
)</f>
        <v/>
      </c>
      <c r="AD194" s="9" t="str">
        <f>IF(
  AND($A194&lt;&gt;"",$N194="○"),
  shortcut設定!$F$6&amp;"\"&amp;A194&amp;"（"&amp;B194&amp;"）.lnk",
  ""
)</f>
        <v/>
      </c>
      <c r="AE194" s="13" t="str">
        <f>IF(
  AND($A194&lt;&gt;"",$O194&lt;&gt;"-",$O194&lt;&gt;""),
  (
    """"&amp;shortcut設定!$F$7&amp;""""&amp;
    " """&amp;$O194&amp;".lnk"""&amp;
    " """&amp;$C194&amp;""""&amp;
    IF($D194="-"," """""," """&amp;$D194&amp;"""")&amp;
    IF($E194="-"," """""," """&amp;$E194&amp;"""")
  ),
  ""
)</f>
        <v/>
      </c>
      <c r="AF194" s="95" t="s">
        <v>183</v>
      </c>
    </row>
    <row r="195" spans="1:32" ht="1.5" customHeight="1">
      <c r="A195" s="16"/>
      <c r="B195" s="16"/>
      <c r="C195" s="16"/>
      <c r="D195" s="16"/>
      <c r="E195" s="16"/>
      <c r="F195" s="16"/>
      <c r="G195" s="16"/>
      <c r="H195" s="16"/>
      <c r="I195" s="16"/>
      <c r="J195" s="16"/>
      <c r="K195" s="16"/>
      <c r="L195" s="17"/>
      <c r="M195" s="18"/>
      <c r="N195" s="16"/>
      <c r="O195" s="100"/>
      <c r="P195" s="16"/>
      <c r="Q195" s="16"/>
      <c r="R195" s="17"/>
      <c r="S195" s="16"/>
      <c r="T195" s="17"/>
      <c r="U195" s="17"/>
      <c r="V195" s="18"/>
      <c r="W195" s="17"/>
      <c r="X195" s="18"/>
      <c r="Y195" s="17"/>
      <c r="Z195" s="16"/>
      <c r="AA195" s="94"/>
      <c r="AB195" s="17"/>
      <c r="AC195" s="17"/>
      <c r="AD195" s="16"/>
      <c r="AE195" s="17"/>
      <c r="AF195" s="95" t="s">
        <v>183</v>
      </c>
    </row>
  </sheetData>
  <autoFilter ref="A9:AF195" xr:uid="{734416C5-2068-4066-935A-BD778014C1E0}"/>
  <phoneticPr fontId="2"/>
  <dataValidations count="3">
    <dataValidation type="list" allowBlank="1" showInputMessage="1" showErrorMessage="1" sqref="H191:H194 H11:H190" xr:uid="{BC34F2BF-1C76-48EE-A440-60DE28D5BBFA}">
      <formula1>カテゴリ</formula1>
    </dataValidation>
    <dataValidation type="list" allowBlank="1" showInputMessage="1" showErrorMessage="1" sqref="F191:G194 F11:G190" xr:uid="{42051BDF-A6DF-499F-A931-4F8859B94E8C}">
      <formula1>"○,×"</formula1>
    </dataValidation>
    <dataValidation type="list" allowBlank="1" showInputMessage="1" showErrorMessage="1" sqref="N191:N194 I191:I194 I11:I190 L191:L194 L11:L190 N11:N190" xr:uid="{CBBC2DB5-1983-4F3D-9D37-F9D3AD0BFD81}">
      <formula1>"○,-"</formula1>
    </dataValidation>
  </dataValidations>
  <pageMargins left="0.7" right="0.7" top="0.75" bottom="0.75" header="0.3" footer="0.3"/>
  <pageSetup paperSize="9" scale="28" orientation="portrait" r:id="rId1"/>
  <colBreaks count="2" manualBreakCount="2">
    <brk id="15" min="7" max="189" man="1"/>
    <brk id="31"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975</v>
      </c>
    </row>
    <row r="3" spans="1:13">
      <c r="A3" s="99" t="s">
        <v>976</v>
      </c>
    </row>
    <row r="4" spans="1:13">
      <c r="A4" s="99" t="s">
        <v>977</v>
      </c>
    </row>
    <row r="5" spans="1:13">
      <c r="A5" s="99" t="s">
        <v>972</v>
      </c>
    </row>
    <row r="7" spans="1:13">
      <c r="A7" t="s">
        <v>973</v>
      </c>
    </row>
    <row r="8" spans="1:13">
      <c r="A8" s="99" t="s">
        <v>974</v>
      </c>
    </row>
    <row r="10" spans="1:13">
      <c r="C10" s="5" t="s">
        <v>174</v>
      </c>
      <c r="D10" s="5"/>
      <c r="G10" s="5" t="s">
        <v>43</v>
      </c>
      <c r="H10" s="5"/>
      <c r="I10" s="11" t="s">
        <v>968</v>
      </c>
      <c r="J10" s="11"/>
      <c r="K10" s="11" t="s">
        <v>967</v>
      </c>
      <c r="L10" s="11"/>
      <c r="M10" t="s">
        <v>29</v>
      </c>
    </row>
    <row r="11" spans="1:13" s="4" customFormat="1">
      <c r="A11" s="3" t="s">
        <v>32</v>
      </c>
      <c r="B11" s="3" t="s">
        <v>33</v>
      </c>
      <c r="C11" s="3" t="s">
        <v>176</v>
      </c>
      <c r="D11" s="3" t="s">
        <v>177</v>
      </c>
      <c r="E11" s="3" t="s">
        <v>18</v>
      </c>
      <c r="F11" s="5" t="s">
        <v>46</v>
      </c>
      <c r="G11" s="3" t="s">
        <v>44</v>
      </c>
      <c r="H11" s="3" t="s">
        <v>45</v>
      </c>
      <c r="I11" s="12" t="s">
        <v>1149</v>
      </c>
      <c r="J11" s="12" t="s">
        <v>1150</v>
      </c>
      <c r="K11" s="12" t="s">
        <v>189</v>
      </c>
      <c r="L11" s="12" t="s">
        <v>190</v>
      </c>
      <c r="M11" s="4" t="s">
        <v>29</v>
      </c>
    </row>
    <row r="12" spans="1:13">
      <c r="A12" s="1" t="s">
        <v>1205</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1205</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1205</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1205</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1206</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1206</v>
      </c>
      <c r="B17" s="1" t="s">
        <v>36</v>
      </c>
      <c r="C17" s="2" t="s">
        <v>28</v>
      </c>
      <c r="D17" s="2" t="s">
        <v>28</v>
      </c>
      <c r="E17" s="2" t="s">
        <v>17</v>
      </c>
      <c r="F17" s="2" t="s">
        <v>28</v>
      </c>
      <c r="G17" s="101" t="s">
        <v>997</v>
      </c>
      <c r="H17" s="101" t="s">
        <v>998</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1206</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1207</v>
      </c>
      <c r="C19" s="2" t="s">
        <v>156</v>
      </c>
      <c r="D19" s="2" t="s">
        <v>156</v>
      </c>
      <c r="E19" s="2" t="s">
        <v>16</v>
      </c>
      <c r="F19" s="2" t="s">
        <v>0</v>
      </c>
      <c r="G19" s="1" t="s">
        <v>1000</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919</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919</v>
      </c>
      <c r="B21" s="1" t="s">
        <v>39</v>
      </c>
      <c r="C21" s="2" t="s">
        <v>156</v>
      </c>
      <c r="D21" s="2" t="s">
        <v>156</v>
      </c>
      <c r="E21" s="2" t="s">
        <v>17</v>
      </c>
      <c r="F21" s="2" t="s">
        <v>0</v>
      </c>
      <c r="G21" s="1" t="s">
        <v>924</v>
      </c>
      <c r="H21" s="1" t="s">
        <v>925</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919</v>
      </c>
      <c r="B22" s="1" t="s">
        <v>923</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919</v>
      </c>
      <c r="B23" s="1" t="s">
        <v>922</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919</v>
      </c>
      <c r="B24" s="1" t="s">
        <v>926</v>
      </c>
      <c r="C24" s="2" t="s">
        <v>156</v>
      </c>
      <c r="D24" s="2" t="s">
        <v>156</v>
      </c>
      <c r="E24" s="2" t="s">
        <v>16</v>
      </c>
      <c r="F24" s="2" t="s">
        <v>0</v>
      </c>
      <c r="G24" s="1" t="s">
        <v>939</v>
      </c>
      <c r="H24" s="1" t="s">
        <v>938</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919</v>
      </c>
      <c r="B25" s="1" t="s">
        <v>927</v>
      </c>
      <c r="C25" s="2" t="s">
        <v>156</v>
      </c>
      <c r="D25" s="2" t="s">
        <v>156</v>
      </c>
      <c r="E25" s="2" t="s">
        <v>16</v>
      </c>
      <c r="F25" s="2" t="s">
        <v>0</v>
      </c>
      <c r="G25" s="1" t="s">
        <v>940</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919</v>
      </c>
      <c r="B26" s="1" t="s">
        <v>928</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919</v>
      </c>
      <c r="B27" s="1" t="s">
        <v>929</v>
      </c>
      <c r="C27" s="2" t="s">
        <v>156</v>
      </c>
      <c r="D27" s="2" t="s">
        <v>156</v>
      </c>
      <c r="E27" s="2" t="s">
        <v>16</v>
      </c>
      <c r="F27" s="2" t="s">
        <v>0</v>
      </c>
      <c r="G27" s="1" t="s">
        <v>941</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919</v>
      </c>
      <c r="B28" s="1" t="s">
        <v>930</v>
      </c>
      <c r="C28" s="2" t="s">
        <v>156</v>
      </c>
      <c r="D28" s="2" t="s">
        <v>156</v>
      </c>
      <c r="E28" s="2" t="s">
        <v>16</v>
      </c>
      <c r="F28" s="2" t="s">
        <v>0</v>
      </c>
      <c r="G28" s="1" t="s">
        <v>942</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919</v>
      </c>
      <c r="B29" s="1" t="s">
        <v>931</v>
      </c>
      <c r="C29" s="2" t="s">
        <v>156</v>
      </c>
      <c r="D29" s="2" t="s">
        <v>156</v>
      </c>
      <c r="E29" s="2" t="s">
        <v>16</v>
      </c>
      <c r="F29" s="2" t="s">
        <v>0</v>
      </c>
      <c r="G29" s="1" t="s">
        <v>943</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919</v>
      </c>
      <c r="B30" s="1" t="s">
        <v>920</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919</v>
      </c>
      <c r="B31" s="1" t="s">
        <v>921</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919</v>
      </c>
      <c r="B32" s="1" t="s">
        <v>1192</v>
      </c>
      <c r="C32" s="2" t="s">
        <v>156</v>
      </c>
      <c r="D32" s="2" t="s">
        <v>156</v>
      </c>
      <c r="E32" s="2" t="s">
        <v>16</v>
      </c>
      <c r="F32" s="2" t="s">
        <v>0</v>
      </c>
      <c r="G32" s="1" t="s">
        <v>1191</v>
      </c>
      <c r="H32" s="1" t="s">
        <v>1190</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919</v>
      </c>
      <c r="B33" s="1" t="s">
        <v>1204</v>
      </c>
      <c r="C33" s="2" t="s">
        <v>0</v>
      </c>
      <c r="D33" s="2" t="s">
        <v>0</v>
      </c>
      <c r="E33" s="2" t="s">
        <v>16</v>
      </c>
      <c r="F33" s="2" t="s">
        <v>0</v>
      </c>
      <c r="G33" s="1" t="s">
        <v>1203</v>
      </c>
      <c r="H33" s="1" t="s">
        <v>1199</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919</v>
      </c>
      <c r="B34" s="1" t="s">
        <v>1202</v>
      </c>
      <c r="C34" s="2" t="s">
        <v>0</v>
      </c>
      <c r="D34" s="2" t="s">
        <v>0</v>
      </c>
      <c r="E34" s="2" t="s">
        <v>16</v>
      </c>
      <c r="F34" s="2" t="s">
        <v>0</v>
      </c>
      <c r="G34" s="1" t="s">
        <v>1201</v>
      </c>
      <c r="H34" s="1" t="s">
        <v>1200</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919</v>
      </c>
      <c r="B35" s="1" t="s">
        <v>918</v>
      </c>
      <c r="C35" s="2" t="s">
        <v>156</v>
      </c>
      <c r="D35" s="2" t="s">
        <v>156</v>
      </c>
      <c r="E35" s="2" t="s">
        <v>16</v>
      </c>
      <c r="F35" s="2" t="s">
        <v>0</v>
      </c>
      <c r="G35" s="1" t="s">
        <v>1185</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919</v>
      </c>
      <c r="B36" s="1" t="s">
        <v>1221</v>
      </c>
      <c r="C36" s="2" t="s">
        <v>334</v>
      </c>
      <c r="D36" s="2" t="s">
        <v>335</v>
      </c>
      <c r="E36" s="2" t="s">
        <v>16</v>
      </c>
      <c r="F36" s="2" t="s">
        <v>0</v>
      </c>
      <c r="G36" s="1" t="s">
        <v>911</v>
      </c>
      <c r="H36" s="6" t="s">
        <v>1223</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919</v>
      </c>
      <c r="B37" s="1" t="s">
        <v>1220</v>
      </c>
      <c r="C37" s="2" t="s">
        <v>334</v>
      </c>
      <c r="D37" s="2" t="s">
        <v>335</v>
      </c>
      <c r="E37" s="2" t="s">
        <v>16</v>
      </c>
      <c r="F37" s="2" t="s">
        <v>0</v>
      </c>
      <c r="G37" s="1" t="s">
        <v>913</v>
      </c>
      <c r="H37" s="1" t="s">
        <v>1222</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917</v>
      </c>
      <c r="B38" s="1" t="s">
        <v>82</v>
      </c>
      <c r="C38" s="2" t="s">
        <v>334</v>
      </c>
      <c r="D38" s="2" t="s">
        <v>335</v>
      </c>
      <c r="E38" s="2" t="s">
        <v>17</v>
      </c>
      <c r="F38" s="2" t="s">
        <v>0</v>
      </c>
      <c r="G38" s="1" t="s">
        <v>904</v>
      </c>
      <c r="H38" s="1" t="s">
        <v>1120</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917</v>
      </c>
      <c r="B39" s="1" t="s">
        <v>83</v>
      </c>
      <c r="C39" s="2" t="s">
        <v>334</v>
      </c>
      <c r="D39" s="2" t="s">
        <v>335</v>
      </c>
      <c r="E39" s="2" t="s">
        <v>17</v>
      </c>
      <c r="F39" s="2" t="s">
        <v>0</v>
      </c>
      <c r="G39" s="1" t="s">
        <v>944</v>
      </c>
      <c r="H39" s="1" t="s">
        <v>1121</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917</v>
      </c>
      <c r="B40" s="1" t="s">
        <v>78</v>
      </c>
      <c r="C40" s="2" t="s">
        <v>334</v>
      </c>
      <c r="D40" s="2" t="s">
        <v>335</v>
      </c>
      <c r="E40" s="2" t="s">
        <v>17</v>
      </c>
      <c r="F40" s="2" t="s">
        <v>0</v>
      </c>
      <c r="G40" s="1" t="s">
        <v>915</v>
      </c>
      <c r="H40" s="1" t="s">
        <v>1122</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917</v>
      </c>
      <c r="B41" s="1" t="s">
        <v>76</v>
      </c>
      <c r="C41" s="2" t="s">
        <v>334</v>
      </c>
      <c r="D41" s="2" t="s">
        <v>335</v>
      </c>
      <c r="E41" s="2" t="s">
        <v>17</v>
      </c>
      <c r="F41" s="2" t="s">
        <v>0</v>
      </c>
      <c r="G41" s="1" t="s">
        <v>945</v>
      </c>
      <c r="H41" s="1" t="s">
        <v>1123</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917</v>
      </c>
      <c r="B42" s="1" t="s">
        <v>488</v>
      </c>
      <c r="C42" s="2" t="s">
        <v>334</v>
      </c>
      <c r="D42" s="2" t="s">
        <v>335</v>
      </c>
      <c r="E42" s="2" t="s">
        <v>17</v>
      </c>
      <c r="F42" s="2" t="s">
        <v>0</v>
      </c>
      <c r="G42" s="1" t="s">
        <v>905</v>
      </c>
      <c r="H42" s="1" t="s">
        <v>1124</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917</v>
      </c>
      <c r="B43" s="1" t="s">
        <v>88</v>
      </c>
      <c r="C43" s="2" t="s">
        <v>334</v>
      </c>
      <c r="D43" s="2" t="s">
        <v>335</v>
      </c>
      <c r="E43" s="2" t="s">
        <v>17</v>
      </c>
      <c r="F43" s="2" t="s">
        <v>0</v>
      </c>
      <c r="G43" s="1" t="s">
        <v>906</v>
      </c>
      <c r="H43" s="1" t="s">
        <v>1125</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917</v>
      </c>
      <c r="B44" s="1" t="s">
        <v>72</v>
      </c>
      <c r="C44" s="2" t="s">
        <v>334</v>
      </c>
      <c r="D44" s="2" t="s">
        <v>335</v>
      </c>
      <c r="E44" s="2" t="s">
        <v>17</v>
      </c>
      <c r="F44" s="2" t="s">
        <v>0</v>
      </c>
      <c r="G44" s="1" t="s">
        <v>907</v>
      </c>
      <c r="H44" s="1" t="s">
        <v>1126</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917</v>
      </c>
      <c r="B45" s="1" t="s">
        <v>490</v>
      </c>
      <c r="C45" s="2" t="s">
        <v>334</v>
      </c>
      <c r="D45" s="2" t="s">
        <v>335</v>
      </c>
      <c r="E45" s="2" t="s">
        <v>17</v>
      </c>
      <c r="F45" s="2" t="s">
        <v>0</v>
      </c>
      <c r="G45" s="1" t="s">
        <v>908</v>
      </c>
      <c r="H45" s="1" t="s">
        <v>1127</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917</v>
      </c>
      <c r="B46" s="1" t="s">
        <v>51</v>
      </c>
      <c r="C46" s="2" t="s">
        <v>334</v>
      </c>
      <c r="D46" s="2" t="s">
        <v>335</v>
      </c>
      <c r="E46" s="2" t="s">
        <v>17</v>
      </c>
      <c r="F46" s="2" t="s">
        <v>0</v>
      </c>
      <c r="G46" s="1" t="s">
        <v>933</v>
      </c>
      <c r="H46" s="1" t="s">
        <v>1128</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917</v>
      </c>
      <c r="B47" s="1" t="s">
        <v>55</v>
      </c>
      <c r="C47" s="2" t="s">
        <v>334</v>
      </c>
      <c r="D47" s="2" t="s">
        <v>335</v>
      </c>
      <c r="E47" s="2" t="s">
        <v>17</v>
      </c>
      <c r="F47" s="2" t="s">
        <v>0</v>
      </c>
      <c r="G47" s="1" t="s">
        <v>910</v>
      </c>
      <c r="H47" s="1" t="s">
        <v>1129</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917</v>
      </c>
      <c r="B48" s="1" t="s">
        <v>489</v>
      </c>
      <c r="C48" s="2" t="s">
        <v>334</v>
      </c>
      <c r="D48" s="2" t="s">
        <v>335</v>
      </c>
      <c r="E48" s="2" t="s">
        <v>17</v>
      </c>
      <c r="F48" s="2" t="s">
        <v>0</v>
      </c>
      <c r="G48" s="1" t="s">
        <v>909</v>
      </c>
      <c r="H48" s="1" t="s">
        <v>1130</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917</v>
      </c>
      <c r="B49" s="1" t="s">
        <v>916</v>
      </c>
      <c r="C49" s="2" t="s">
        <v>334</v>
      </c>
      <c r="D49" s="2" t="s">
        <v>335</v>
      </c>
      <c r="E49" s="2" t="s">
        <v>17</v>
      </c>
      <c r="F49" s="2" t="s">
        <v>0</v>
      </c>
      <c r="G49" s="1" t="s">
        <v>912</v>
      </c>
      <c r="H49" s="1" t="s">
        <v>1131</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917</v>
      </c>
      <c r="B50" s="1" t="s">
        <v>993</v>
      </c>
      <c r="C50" s="2" t="s">
        <v>0</v>
      </c>
      <c r="D50" s="2" t="s">
        <v>0</v>
      </c>
      <c r="E50" s="2" t="s">
        <v>17</v>
      </c>
      <c r="F50" s="2" t="s">
        <v>28</v>
      </c>
      <c r="G50" s="101" t="s">
        <v>992</v>
      </c>
      <c r="H50" s="101" t="s">
        <v>1138</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917</v>
      </c>
      <c r="B51" s="1" t="s">
        <v>993</v>
      </c>
      <c r="C51" s="2" t="s">
        <v>0</v>
      </c>
      <c r="D51" s="2" t="s">
        <v>0</v>
      </c>
      <c r="E51" s="2" t="s">
        <v>16</v>
      </c>
      <c r="F51" s="2" t="s">
        <v>28</v>
      </c>
      <c r="G51" s="101" t="s">
        <v>1236</v>
      </c>
      <c r="H51" s="101" t="s">
        <v>1237</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917</v>
      </c>
      <c r="B52" s="1" t="s">
        <v>994</v>
      </c>
      <c r="C52" s="2" t="s">
        <v>0</v>
      </c>
      <c r="D52" s="2" t="s">
        <v>0</v>
      </c>
      <c r="E52" s="2" t="s">
        <v>17</v>
      </c>
      <c r="F52" s="2" t="s">
        <v>0</v>
      </c>
      <c r="G52" s="1" t="s">
        <v>991</v>
      </c>
      <c r="H52" s="1" t="s">
        <v>1217</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917</v>
      </c>
      <c r="B53" s="1" t="s">
        <v>1216</v>
      </c>
      <c r="C53" s="2" t="s">
        <v>0</v>
      </c>
      <c r="D53" s="2" t="s">
        <v>335</v>
      </c>
      <c r="E53" s="2" t="s">
        <v>16</v>
      </c>
      <c r="F53" s="2" t="s">
        <v>0</v>
      </c>
      <c r="G53" s="1" t="s">
        <v>1218</v>
      </c>
      <c r="H53" s="1" t="s">
        <v>1219</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917</v>
      </c>
      <c r="B54" s="1" t="s">
        <v>951</v>
      </c>
      <c r="C54" s="2" t="s">
        <v>334</v>
      </c>
      <c r="D54" s="2" t="s">
        <v>335</v>
      </c>
      <c r="E54" s="2" t="s">
        <v>17</v>
      </c>
      <c r="F54" s="2" t="s">
        <v>0</v>
      </c>
      <c r="G54" s="1" t="s">
        <v>947</v>
      </c>
      <c r="H54" s="1" t="s">
        <v>1132</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917</v>
      </c>
      <c r="B55" s="1" t="s">
        <v>952</v>
      </c>
      <c r="C55" s="2" t="s">
        <v>334</v>
      </c>
      <c r="D55" s="2" t="s">
        <v>335</v>
      </c>
      <c r="E55" s="2" t="s">
        <v>16</v>
      </c>
      <c r="F55" s="2" t="s">
        <v>0</v>
      </c>
      <c r="G55" s="1" t="s">
        <v>948</v>
      </c>
      <c r="H55" s="1" t="s">
        <v>1133</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917</v>
      </c>
      <c r="B56" s="1" t="s">
        <v>953</v>
      </c>
      <c r="C56" s="2" t="s">
        <v>334</v>
      </c>
      <c r="D56" s="2" t="s">
        <v>335</v>
      </c>
      <c r="E56" s="2" t="s">
        <v>16</v>
      </c>
      <c r="F56" s="2" t="s">
        <v>0</v>
      </c>
      <c r="G56" s="1" t="s">
        <v>949</v>
      </c>
      <c r="H56" s="1" t="s">
        <v>1134</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917</v>
      </c>
      <c r="B57" s="1" t="s">
        <v>954</v>
      </c>
      <c r="C57" s="2" t="s">
        <v>334</v>
      </c>
      <c r="D57" s="2" t="s">
        <v>335</v>
      </c>
      <c r="E57" s="2" t="s">
        <v>16</v>
      </c>
      <c r="F57" s="2" t="s">
        <v>0</v>
      </c>
      <c r="G57" s="1" t="s">
        <v>950</v>
      </c>
      <c r="H57" s="1" t="s">
        <v>1135</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917</v>
      </c>
      <c r="B58" s="1" t="s">
        <v>955</v>
      </c>
      <c r="C58" s="2" t="s">
        <v>334</v>
      </c>
      <c r="D58" s="2" t="s">
        <v>335</v>
      </c>
      <c r="E58" s="2" t="s">
        <v>16</v>
      </c>
      <c r="F58" s="2" t="s">
        <v>0</v>
      </c>
      <c r="G58" s="1" t="s">
        <v>956</v>
      </c>
      <c r="H58" s="1" t="s">
        <v>1136</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917</v>
      </c>
      <c r="B59" s="1" t="s">
        <v>958</v>
      </c>
      <c r="C59" s="2" t="s">
        <v>334</v>
      </c>
      <c r="D59" s="2" t="s">
        <v>335</v>
      </c>
      <c r="E59" s="2" t="s">
        <v>16</v>
      </c>
      <c r="F59" s="2" t="s">
        <v>0</v>
      </c>
      <c r="G59" s="1" t="s">
        <v>957</v>
      </c>
      <c r="H59" s="1" t="s">
        <v>1137</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932</v>
      </c>
      <c r="B60" s="1" t="s">
        <v>959</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932</v>
      </c>
      <c r="B61" s="1" t="s">
        <v>961</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932</v>
      </c>
      <c r="B62" s="1" t="s">
        <v>960</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971</v>
      </c>
    </row>
    <row r="68" spans="1:13">
      <c r="A68" s="99" t="s">
        <v>970</v>
      </c>
    </row>
    <row r="69" spans="1:13">
      <c r="A69" t="s">
        <v>935</v>
      </c>
    </row>
    <row r="70" spans="1:13">
      <c r="A70" s="99" t="s">
        <v>934</v>
      </c>
    </row>
    <row r="71" spans="1:13">
      <c r="A71" t="s">
        <v>936</v>
      </c>
    </row>
    <row r="72" spans="1:13">
      <c r="A72" t="s">
        <v>937</v>
      </c>
    </row>
    <row r="73" spans="1:13">
      <c r="A73" t="s">
        <v>963</v>
      </c>
    </row>
    <row r="74" spans="1:13">
      <c r="A74" t="s">
        <v>962</v>
      </c>
    </row>
    <row r="75" spans="1:13">
      <c r="A75" t="s">
        <v>964</v>
      </c>
    </row>
    <row r="76" spans="1:13">
      <c r="A76" t="s">
        <v>969</v>
      </c>
    </row>
    <row r="77" spans="1:13">
      <c r="A77" t="s">
        <v>989</v>
      </c>
    </row>
    <row r="78" spans="1:13">
      <c r="A78" s="99" t="s">
        <v>966</v>
      </c>
    </row>
    <row r="79" spans="1:13">
      <c r="A79" s="99" t="s">
        <v>946</v>
      </c>
    </row>
    <row r="80" spans="1:13">
      <c r="A80" t="s">
        <v>990</v>
      </c>
    </row>
    <row r="81" spans="1:1">
      <c r="A81" t="s">
        <v>999</v>
      </c>
    </row>
    <row r="82" spans="1:1">
      <c r="A82" t="s">
        <v>1001</v>
      </c>
    </row>
    <row r="83" spans="1:1">
      <c r="A83" t="s">
        <v>1151</v>
      </c>
    </row>
    <row r="84" spans="1:1">
      <c r="A84" t="s">
        <v>1186</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90"/>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D77" sqref="D77"/>
    </sheetView>
  </sheetViews>
  <sheetFormatPr defaultColWidth="0" defaultRowHeight="11.25"/>
  <cols>
    <col min="1" max="1" width="38.5" bestFit="1" customWidth="1"/>
    <col min="2" max="2" width="30.5" bestFit="1" customWidth="1"/>
    <col min="3" max="5" width="95.33203125" customWidth="1"/>
    <col min="6" max="7" width="8.83203125" customWidth="1"/>
    <col min="8" max="8" width="71.83203125" bestFit="1" customWidth="1"/>
    <col min="9" max="9" width="3.83203125" customWidth="1"/>
    <col min="10" max="16384" width="3.83203125" hidden="1"/>
  </cols>
  <sheetData>
    <row r="2" spans="1:9">
      <c r="A2" t="s">
        <v>1177</v>
      </c>
    </row>
    <row r="3" spans="1:9">
      <c r="A3" s="99" t="s">
        <v>1179</v>
      </c>
    </row>
    <row r="4" spans="1:9">
      <c r="A4" s="99" t="s">
        <v>1178</v>
      </c>
    </row>
    <row r="6" spans="1:9">
      <c r="F6" s="5" t="s">
        <v>174</v>
      </c>
      <c r="G6" s="5"/>
      <c r="I6" t="s">
        <v>1180</v>
      </c>
    </row>
    <row r="7" spans="1:9">
      <c r="A7" s="3" t="s">
        <v>32</v>
      </c>
      <c r="B7" s="3" t="s">
        <v>1153</v>
      </c>
      <c r="C7" s="3" t="s">
        <v>193</v>
      </c>
      <c r="D7" s="3" t="s">
        <v>194</v>
      </c>
      <c r="E7" s="3" t="s">
        <v>1284</v>
      </c>
      <c r="F7" s="3" t="s">
        <v>172</v>
      </c>
      <c r="G7" s="3" t="s">
        <v>173</v>
      </c>
      <c r="H7" s="3" t="s">
        <v>200</v>
      </c>
      <c r="I7" t="s">
        <v>1180</v>
      </c>
    </row>
    <row r="8" spans="1:9" ht="3" customHeight="1">
      <c r="A8" s="16"/>
      <c r="B8" s="16"/>
      <c r="C8" s="16"/>
      <c r="D8" s="16"/>
      <c r="E8" s="16"/>
      <c r="F8" s="16"/>
      <c r="G8" s="16"/>
      <c r="H8" s="16"/>
      <c r="I8" t="s">
        <v>1180</v>
      </c>
    </row>
    <row r="9" spans="1:9" ht="22.5">
      <c r="A9" s="143" t="s">
        <v>1285</v>
      </c>
      <c r="B9" s="33"/>
      <c r="C9" s="148" t="s">
        <v>1290</v>
      </c>
      <c r="D9" s="148" t="s">
        <v>1290</v>
      </c>
      <c r="E9" s="148" t="s">
        <v>1286</v>
      </c>
      <c r="F9" s="103" t="s">
        <v>156</v>
      </c>
      <c r="G9" s="103" t="s">
        <v>156</v>
      </c>
      <c r="H9" s="33" t="s">
        <v>1287</v>
      </c>
      <c r="I9" t="s">
        <v>29</v>
      </c>
    </row>
    <row r="10" spans="1:9">
      <c r="A10" s="140" t="s">
        <v>315</v>
      </c>
      <c r="B10" s="33"/>
      <c r="C10" s="148" t="s">
        <v>321</v>
      </c>
      <c r="D10" s="148" t="s">
        <v>321</v>
      </c>
      <c r="E10" s="148" t="s">
        <v>1290</v>
      </c>
      <c r="F10" s="103" t="s">
        <v>156</v>
      </c>
      <c r="G10" s="103" t="s">
        <v>156</v>
      </c>
      <c r="H10" s="33"/>
      <c r="I10" t="s">
        <v>1180</v>
      </c>
    </row>
    <row r="11" spans="1:9">
      <c r="A11" s="147" t="s">
        <v>330</v>
      </c>
      <c r="B11" s="44"/>
      <c r="C11" s="153"/>
      <c r="D11" s="153"/>
      <c r="E11" s="42" t="s">
        <v>1288</v>
      </c>
      <c r="F11" s="38" t="s">
        <v>156</v>
      </c>
      <c r="G11" s="38" t="s">
        <v>156</v>
      </c>
      <c r="H11" s="37"/>
      <c r="I11" t="s">
        <v>29</v>
      </c>
    </row>
    <row r="12" spans="1:9">
      <c r="A12" s="147" t="s">
        <v>330</v>
      </c>
      <c r="B12" s="44"/>
      <c r="C12" s="42" t="s">
        <v>1209</v>
      </c>
      <c r="D12" s="42" t="s">
        <v>1208</v>
      </c>
      <c r="E12" s="42" t="s">
        <v>1300</v>
      </c>
      <c r="F12" s="38" t="s">
        <v>156</v>
      </c>
      <c r="G12" s="38" t="s">
        <v>156</v>
      </c>
      <c r="H12" s="37"/>
      <c r="I12" t="s">
        <v>1180</v>
      </c>
    </row>
    <row r="13" spans="1:9">
      <c r="A13" s="147" t="s">
        <v>330</v>
      </c>
      <c r="B13" s="44"/>
      <c r="C13" s="42" t="s">
        <v>1211</v>
      </c>
      <c r="D13" s="42" t="s">
        <v>1210</v>
      </c>
      <c r="E13" s="42" t="s">
        <v>1301</v>
      </c>
      <c r="F13" s="38" t="s">
        <v>156</v>
      </c>
      <c r="G13" s="38" t="s">
        <v>156</v>
      </c>
      <c r="H13" s="37"/>
      <c r="I13" t="s">
        <v>29</v>
      </c>
    </row>
    <row r="14" spans="1:9">
      <c r="A14" s="147" t="s">
        <v>330</v>
      </c>
      <c r="B14" s="44"/>
      <c r="C14" s="42" t="s">
        <v>1215</v>
      </c>
      <c r="D14" s="42" t="s">
        <v>1214</v>
      </c>
      <c r="E14" s="154" t="s">
        <v>1289</v>
      </c>
      <c r="F14" s="38" t="s">
        <v>156</v>
      </c>
      <c r="G14" s="38" t="s">
        <v>156</v>
      </c>
      <c r="H14" s="37"/>
      <c r="I14" t="s">
        <v>29</v>
      </c>
    </row>
    <row r="15" spans="1:9">
      <c r="A15" s="141" t="s">
        <v>330</v>
      </c>
      <c r="B15" s="45"/>
      <c r="C15" s="43" t="s">
        <v>1213</v>
      </c>
      <c r="D15" s="43" t="s">
        <v>1212</v>
      </c>
      <c r="E15" s="43" t="s">
        <v>1290</v>
      </c>
      <c r="F15" s="40" t="s">
        <v>156</v>
      </c>
      <c r="G15" s="40" t="s">
        <v>156</v>
      </c>
      <c r="H15" s="39"/>
      <c r="I15" t="s">
        <v>29</v>
      </c>
    </row>
    <row r="16" spans="1:9">
      <c r="A16" s="33" t="s">
        <v>310</v>
      </c>
      <c r="B16" s="33" t="s">
        <v>1232</v>
      </c>
      <c r="C16" s="35" t="s">
        <v>192</v>
      </c>
      <c r="D16" s="35" t="s">
        <v>309</v>
      </c>
      <c r="E16" s="35" t="s">
        <v>1290</v>
      </c>
      <c r="F16" s="36" t="s">
        <v>156</v>
      </c>
      <c r="G16" s="36" t="s">
        <v>156</v>
      </c>
      <c r="H16" s="35"/>
      <c r="I16" t="s">
        <v>1180</v>
      </c>
    </row>
    <row r="17" spans="1:9">
      <c r="A17" s="44" t="s">
        <v>310</v>
      </c>
      <c r="B17" s="44"/>
      <c r="C17" s="37" t="s">
        <v>195</v>
      </c>
      <c r="D17" s="37" t="s">
        <v>309</v>
      </c>
      <c r="E17" s="37" t="s">
        <v>1290</v>
      </c>
      <c r="F17" s="38" t="s">
        <v>156</v>
      </c>
      <c r="G17" s="38" t="s">
        <v>156</v>
      </c>
      <c r="H17" s="37"/>
      <c r="I17" t="s">
        <v>1180</v>
      </c>
    </row>
    <row r="18" spans="1:9">
      <c r="A18" s="44" t="s">
        <v>310</v>
      </c>
      <c r="B18" s="44"/>
      <c r="C18" s="37" t="s">
        <v>196</v>
      </c>
      <c r="D18" s="37" t="s">
        <v>309</v>
      </c>
      <c r="E18" s="37" t="s">
        <v>1290</v>
      </c>
      <c r="F18" s="38" t="s">
        <v>156</v>
      </c>
      <c r="G18" s="38" t="s">
        <v>156</v>
      </c>
      <c r="H18" s="37"/>
      <c r="I18" t="s">
        <v>1180</v>
      </c>
    </row>
    <row r="19" spans="1:9">
      <c r="A19" s="44" t="s">
        <v>310</v>
      </c>
      <c r="B19" s="44"/>
      <c r="C19" s="37" t="s">
        <v>197</v>
      </c>
      <c r="D19" s="37" t="s">
        <v>309</v>
      </c>
      <c r="E19" s="37" t="s">
        <v>1290</v>
      </c>
      <c r="F19" s="38" t="s">
        <v>156</v>
      </c>
      <c r="G19" s="38" t="s">
        <v>156</v>
      </c>
      <c r="H19" s="37"/>
      <c r="I19" t="s">
        <v>1180</v>
      </c>
    </row>
    <row r="20" spans="1:9">
      <c r="A20" s="44" t="s">
        <v>310</v>
      </c>
      <c r="B20" s="44"/>
      <c r="C20" s="37" t="s">
        <v>198</v>
      </c>
      <c r="D20" s="37" t="s">
        <v>309</v>
      </c>
      <c r="E20" s="37" t="s">
        <v>1290</v>
      </c>
      <c r="F20" s="38" t="s">
        <v>156</v>
      </c>
      <c r="G20" s="38" t="s">
        <v>156</v>
      </c>
      <c r="H20" s="37"/>
      <c r="I20" t="s">
        <v>1180</v>
      </c>
    </row>
    <row r="21" spans="1:9">
      <c r="A21" s="44" t="s">
        <v>310</v>
      </c>
      <c r="B21" s="44"/>
      <c r="C21" s="37" t="s">
        <v>199</v>
      </c>
      <c r="D21" s="37" t="s">
        <v>309</v>
      </c>
      <c r="E21" s="37" t="s">
        <v>1290</v>
      </c>
      <c r="F21" s="38" t="s">
        <v>156</v>
      </c>
      <c r="G21" s="38" t="s">
        <v>156</v>
      </c>
      <c r="H21" s="37"/>
      <c r="I21" t="s">
        <v>1180</v>
      </c>
    </row>
    <row r="22" spans="1:9">
      <c r="A22" s="44" t="s">
        <v>310</v>
      </c>
      <c r="B22" s="44"/>
      <c r="C22" s="49" t="s">
        <v>1224</v>
      </c>
      <c r="D22" s="49" t="s">
        <v>40</v>
      </c>
      <c r="E22" s="49" t="s">
        <v>1290</v>
      </c>
      <c r="F22" s="50" t="s">
        <v>156</v>
      </c>
      <c r="G22" s="50" t="s">
        <v>156</v>
      </c>
      <c r="H22" s="49"/>
      <c r="I22" t="s">
        <v>29</v>
      </c>
    </row>
    <row r="23" spans="1:9">
      <c r="A23" s="44" t="s">
        <v>310</v>
      </c>
      <c r="B23" s="49" t="s">
        <v>1233</v>
      </c>
      <c r="C23" s="37" t="s">
        <v>1226</v>
      </c>
      <c r="D23" s="37" t="s">
        <v>309</v>
      </c>
      <c r="E23" s="37" t="s">
        <v>1293</v>
      </c>
      <c r="F23" s="38" t="s">
        <v>156</v>
      </c>
      <c r="G23" s="38" t="s">
        <v>156</v>
      </c>
      <c r="H23" s="37"/>
      <c r="I23" t="s">
        <v>1180</v>
      </c>
    </row>
    <row r="24" spans="1:9">
      <c r="A24" s="44" t="s">
        <v>310</v>
      </c>
      <c r="B24" s="44"/>
      <c r="C24" s="37" t="s">
        <v>1227</v>
      </c>
      <c r="D24" s="37" t="s">
        <v>309</v>
      </c>
      <c r="E24" s="37" t="s">
        <v>1294</v>
      </c>
      <c r="F24" s="38" t="s">
        <v>156</v>
      </c>
      <c r="G24" s="38" t="s">
        <v>156</v>
      </c>
      <c r="H24" s="37"/>
      <c r="I24" t="s">
        <v>1180</v>
      </c>
    </row>
    <row r="25" spans="1:9">
      <c r="A25" s="44" t="s">
        <v>310</v>
      </c>
      <c r="B25" s="44"/>
      <c r="C25" s="37" t="s">
        <v>1228</v>
      </c>
      <c r="D25" s="37" t="s">
        <v>309</v>
      </c>
      <c r="E25" s="37" t="s">
        <v>1295</v>
      </c>
      <c r="F25" s="38" t="s">
        <v>156</v>
      </c>
      <c r="G25" s="38" t="s">
        <v>156</v>
      </c>
      <c r="H25" s="37"/>
      <c r="I25" t="s">
        <v>1180</v>
      </c>
    </row>
    <row r="26" spans="1:9">
      <c r="A26" s="44" t="s">
        <v>310</v>
      </c>
      <c r="B26" s="44"/>
      <c r="C26" s="37" t="s">
        <v>1229</v>
      </c>
      <c r="D26" s="37" t="s">
        <v>309</v>
      </c>
      <c r="E26" s="37" t="s">
        <v>1296</v>
      </c>
      <c r="F26" s="38" t="s">
        <v>156</v>
      </c>
      <c r="G26" s="38" t="s">
        <v>156</v>
      </c>
      <c r="H26" s="37"/>
      <c r="I26" t="s">
        <v>1180</v>
      </c>
    </row>
    <row r="27" spans="1:9">
      <c r="A27" s="44" t="s">
        <v>310</v>
      </c>
      <c r="B27" s="44"/>
      <c r="C27" s="37" t="s">
        <v>1230</v>
      </c>
      <c r="D27" s="37" t="s">
        <v>309</v>
      </c>
      <c r="E27" s="37" t="s">
        <v>1297</v>
      </c>
      <c r="F27" s="38" t="s">
        <v>156</v>
      </c>
      <c r="G27" s="38" t="s">
        <v>156</v>
      </c>
      <c r="H27" s="37"/>
      <c r="I27" t="s">
        <v>1180</v>
      </c>
    </row>
    <row r="28" spans="1:9">
      <c r="A28" s="44" t="s">
        <v>310</v>
      </c>
      <c r="B28" s="44"/>
      <c r="C28" s="37" t="s">
        <v>1231</v>
      </c>
      <c r="D28" s="37" t="s">
        <v>40</v>
      </c>
      <c r="E28" s="37" t="s">
        <v>1298</v>
      </c>
      <c r="F28" s="38" t="s">
        <v>156</v>
      </c>
      <c r="G28" s="38" t="s">
        <v>156</v>
      </c>
      <c r="H28" s="37"/>
      <c r="I28" t="s">
        <v>1180</v>
      </c>
    </row>
    <row r="29" spans="1:9">
      <c r="A29" s="45" t="s">
        <v>310</v>
      </c>
      <c r="B29" s="45"/>
      <c r="C29" s="39" t="s">
        <v>1225</v>
      </c>
      <c r="D29" s="39" t="s">
        <v>40</v>
      </c>
      <c r="E29" s="39" t="s">
        <v>1299</v>
      </c>
      <c r="F29" s="40" t="s">
        <v>156</v>
      </c>
      <c r="G29" s="40" t="s">
        <v>156</v>
      </c>
      <c r="H29" s="39"/>
      <c r="I29" t="s">
        <v>29</v>
      </c>
    </row>
    <row r="30" spans="1:9">
      <c r="A30" s="26" t="s">
        <v>311</v>
      </c>
      <c r="B30" s="26"/>
      <c r="C30" s="26" t="s">
        <v>1187</v>
      </c>
      <c r="D30" s="26" t="s">
        <v>544</v>
      </c>
      <c r="E30" s="26" t="s">
        <v>1290</v>
      </c>
      <c r="F30" s="15" t="s">
        <v>156</v>
      </c>
      <c r="G30" s="15" t="s">
        <v>156</v>
      </c>
      <c r="H30" s="139" t="s">
        <v>1189</v>
      </c>
      <c r="I30" t="s">
        <v>1180</v>
      </c>
    </row>
    <row r="31" spans="1:9">
      <c r="A31" s="33" t="s">
        <v>543</v>
      </c>
      <c r="B31" s="33" t="s">
        <v>1291</v>
      </c>
      <c r="C31" s="35" t="s">
        <v>547</v>
      </c>
      <c r="D31" s="35" t="s">
        <v>544</v>
      </c>
      <c r="E31" s="35" t="s">
        <v>1290</v>
      </c>
      <c r="F31" s="36" t="s">
        <v>0</v>
      </c>
      <c r="G31" s="36" t="s">
        <v>0</v>
      </c>
      <c r="H31" s="35" t="s">
        <v>1188</v>
      </c>
      <c r="I31" t="s">
        <v>1180</v>
      </c>
    </row>
    <row r="32" spans="1:9">
      <c r="A32" s="44" t="s">
        <v>543</v>
      </c>
      <c r="B32" s="44"/>
      <c r="C32" s="37" t="s">
        <v>548</v>
      </c>
      <c r="D32" s="37" t="s">
        <v>544</v>
      </c>
      <c r="E32" s="37" t="s">
        <v>1290</v>
      </c>
      <c r="F32" s="38" t="s">
        <v>0</v>
      </c>
      <c r="G32" s="38" t="s">
        <v>0</v>
      </c>
      <c r="H32" s="37" t="s">
        <v>569</v>
      </c>
      <c r="I32" t="s">
        <v>1180</v>
      </c>
    </row>
    <row r="33" spans="1:9">
      <c r="A33" s="44" t="s">
        <v>543</v>
      </c>
      <c r="B33" s="44"/>
      <c r="C33" s="49" t="s">
        <v>549</v>
      </c>
      <c r="D33" s="49" t="s">
        <v>544</v>
      </c>
      <c r="E33" s="49" t="s">
        <v>1290</v>
      </c>
      <c r="F33" s="50" t="s">
        <v>0</v>
      </c>
      <c r="G33" s="50" t="s">
        <v>0</v>
      </c>
      <c r="H33" s="49" t="s">
        <v>569</v>
      </c>
      <c r="I33" t="s">
        <v>1180</v>
      </c>
    </row>
    <row r="34" spans="1:9">
      <c r="A34" s="44" t="s">
        <v>543</v>
      </c>
      <c r="B34" s="137"/>
      <c r="C34" s="37" t="s">
        <v>568</v>
      </c>
      <c r="D34" s="37" t="s">
        <v>40</v>
      </c>
      <c r="E34" s="37" t="s">
        <v>1290</v>
      </c>
      <c r="F34" s="38" t="s">
        <v>0</v>
      </c>
      <c r="G34" s="38" t="s">
        <v>0</v>
      </c>
      <c r="H34" s="37" t="s">
        <v>569</v>
      </c>
      <c r="I34" t="s">
        <v>1180</v>
      </c>
    </row>
    <row r="35" spans="1:9" s="157" customFormat="1">
      <c r="A35" s="45" t="s">
        <v>543</v>
      </c>
      <c r="B35" s="155" t="s">
        <v>1292</v>
      </c>
      <c r="C35" s="155" t="s">
        <v>1290</v>
      </c>
      <c r="D35" s="158" t="s">
        <v>1302</v>
      </c>
      <c r="E35" s="158" t="s">
        <v>1302</v>
      </c>
      <c r="F35" s="156" t="s">
        <v>0</v>
      </c>
      <c r="G35" s="156" t="s">
        <v>0</v>
      </c>
      <c r="H35" s="155" t="s">
        <v>569</v>
      </c>
      <c r="I35" s="157" t="s">
        <v>29</v>
      </c>
    </row>
    <row r="36" spans="1:9">
      <c r="A36" s="140" t="s">
        <v>545</v>
      </c>
      <c r="B36" s="33"/>
      <c r="C36" s="33" t="s">
        <v>546</v>
      </c>
      <c r="D36" s="33" t="str">
        <f>C$36</f>
        <v>vim ~/.ssh/config</v>
      </c>
      <c r="E36" s="33" t="str">
        <f>D$36</f>
        <v>vim ~/.ssh/config</v>
      </c>
      <c r="F36" s="103" t="s">
        <v>0</v>
      </c>
      <c r="G36" s="103" t="s">
        <v>0</v>
      </c>
      <c r="H36" s="33"/>
      <c r="I36" t="s">
        <v>1180</v>
      </c>
    </row>
    <row r="37" spans="1:9">
      <c r="A37" s="104" t="s">
        <v>1089</v>
      </c>
      <c r="B37" s="1"/>
      <c r="C37" s="102" t="s">
        <v>1093</v>
      </c>
      <c r="D37" s="102" t="s">
        <v>1093</v>
      </c>
      <c r="E37" s="102" t="s">
        <v>1304</v>
      </c>
      <c r="F37" s="15" t="s">
        <v>156</v>
      </c>
      <c r="G37" s="15" t="s">
        <v>156</v>
      </c>
      <c r="H37" s="26" t="s">
        <v>1091</v>
      </c>
      <c r="I37" t="s">
        <v>1180</v>
      </c>
    </row>
    <row r="38" spans="1:9">
      <c r="A38" s="104" t="s">
        <v>1090</v>
      </c>
      <c r="B38" s="1"/>
      <c r="C38" s="102" t="s">
        <v>1093</v>
      </c>
      <c r="D38" s="26" t="s">
        <v>40</v>
      </c>
      <c r="E38" s="26" t="s">
        <v>1290</v>
      </c>
      <c r="F38" s="15" t="s">
        <v>156</v>
      </c>
      <c r="G38" s="15" t="s">
        <v>156</v>
      </c>
      <c r="H38" s="26" t="s">
        <v>1092</v>
      </c>
      <c r="I38" t="s">
        <v>1180</v>
      </c>
    </row>
    <row r="39" spans="1:9">
      <c r="A39" s="142" t="s">
        <v>317</v>
      </c>
      <c r="B39" s="26"/>
      <c r="C39" s="32" t="s">
        <v>318</v>
      </c>
      <c r="D39" s="26" t="str">
        <f>C39</f>
        <v>省略（~/.tmux.conf参照）</v>
      </c>
      <c r="E39" s="26" t="str">
        <f>D39</f>
        <v>省略（~/.tmux.conf参照）</v>
      </c>
      <c r="F39" s="15" t="s">
        <v>156</v>
      </c>
      <c r="G39" s="15" t="s">
        <v>156</v>
      </c>
      <c r="H39" s="26"/>
      <c r="I39" t="s">
        <v>1180</v>
      </c>
    </row>
    <row r="40" spans="1:9">
      <c r="A40" s="143" t="s">
        <v>312</v>
      </c>
      <c r="B40" s="34"/>
      <c r="C40" s="41" t="s">
        <v>319</v>
      </c>
      <c r="D40" s="35" t="str">
        <f>C40</f>
        <v>sudo apt install software-properties-common</v>
      </c>
      <c r="E40" s="35" t="s">
        <v>1303</v>
      </c>
      <c r="F40" s="36" t="s">
        <v>156</v>
      </c>
      <c r="G40" s="36" t="s">
        <v>156</v>
      </c>
      <c r="H40" s="35"/>
      <c r="I40" t="s">
        <v>1180</v>
      </c>
    </row>
    <row r="41" spans="1:9">
      <c r="A41" s="144" t="s">
        <v>312</v>
      </c>
      <c r="B41" s="46"/>
      <c r="C41" s="42" t="s">
        <v>320</v>
      </c>
      <c r="D41" s="37" t="str">
        <f t="shared" ref="D41:E50" si="0">C41</f>
        <v>sudo add-apt-repository ppa:greymd/tmux-xpanes</v>
      </c>
      <c r="E41" s="37" t="s">
        <v>40</v>
      </c>
      <c r="F41" s="38" t="s">
        <v>156</v>
      </c>
      <c r="G41" s="38" t="s">
        <v>156</v>
      </c>
      <c r="H41" s="37"/>
      <c r="I41" t="s">
        <v>1180</v>
      </c>
    </row>
    <row r="42" spans="1:9">
      <c r="A42" s="145" t="s">
        <v>312</v>
      </c>
      <c r="B42" s="47"/>
      <c r="C42" s="42" t="s">
        <v>321</v>
      </c>
      <c r="D42" s="37" t="str">
        <f t="shared" si="0"/>
        <v>sudo apt update</v>
      </c>
      <c r="E42" s="37" t="s">
        <v>40</v>
      </c>
      <c r="F42" s="38" t="s">
        <v>156</v>
      </c>
      <c r="G42" s="38" t="s">
        <v>156</v>
      </c>
      <c r="H42" s="37"/>
      <c r="I42" t="s">
        <v>1180</v>
      </c>
    </row>
    <row r="43" spans="1:9">
      <c r="A43" s="146" t="s">
        <v>312</v>
      </c>
      <c r="B43" s="48"/>
      <c r="C43" s="43" t="s">
        <v>322</v>
      </c>
      <c r="D43" s="39" t="str">
        <f t="shared" si="0"/>
        <v>sudo apt install -y tmux-xpanes</v>
      </c>
      <c r="E43" s="39" t="s">
        <v>40</v>
      </c>
      <c r="F43" s="40" t="s">
        <v>156</v>
      </c>
      <c r="G43" s="40" t="s">
        <v>156</v>
      </c>
      <c r="H43" s="39"/>
      <c r="I43" t="s">
        <v>1180</v>
      </c>
    </row>
    <row r="44" spans="1:9">
      <c r="A44" s="33" t="s">
        <v>316</v>
      </c>
      <c r="B44" s="33"/>
      <c r="C44" s="35" t="s">
        <v>328</v>
      </c>
      <c r="D44" s="35" t="s">
        <v>328</v>
      </c>
      <c r="E44" s="35" t="s">
        <v>328</v>
      </c>
      <c r="F44" s="36" t="s">
        <v>156</v>
      </c>
      <c r="G44" s="36" t="s">
        <v>156</v>
      </c>
      <c r="H44" s="35"/>
      <c r="I44" t="s">
        <v>1180</v>
      </c>
    </row>
    <row r="45" spans="1:9">
      <c r="A45" s="44" t="s">
        <v>316</v>
      </c>
      <c r="B45" s="44"/>
      <c r="C45" s="37" t="s">
        <v>329</v>
      </c>
      <c r="D45" s="37" t="s">
        <v>329</v>
      </c>
      <c r="E45" s="37" t="s">
        <v>329</v>
      </c>
      <c r="F45" s="38" t="s">
        <v>0</v>
      </c>
      <c r="G45" s="38" t="s">
        <v>0</v>
      </c>
      <c r="H45" s="37"/>
      <c r="I45" t="s">
        <v>1180</v>
      </c>
    </row>
    <row r="46" spans="1:9">
      <c r="A46" s="44" t="s">
        <v>316</v>
      </c>
      <c r="B46" s="44"/>
      <c r="C46" s="37" t="s">
        <v>323</v>
      </c>
      <c r="D46" s="37" t="str">
        <f t="shared" si="0"/>
        <v>git config --global core.editor vim</v>
      </c>
      <c r="E46" s="37" t="str">
        <f t="shared" si="0"/>
        <v>git config --global core.editor vim</v>
      </c>
      <c r="F46" s="38" t="s">
        <v>0</v>
      </c>
      <c r="G46" s="38" t="s">
        <v>0</v>
      </c>
      <c r="H46" s="37"/>
      <c r="I46" t="s">
        <v>1180</v>
      </c>
    </row>
    <row r="47" spans="1:9">
      <c r="A47" s="44" t="s">
        <v>316</v>
      </c>
      <c r="B47" s="44"/>
      <c r="C47" s="37" t="s">
        <v>324</v>
      </c>
      <c r="D47" s="37" t="str">
        <f t="shared" si="0"/>
        <v>git config --global diff.tool vimdiff</v>
      </c>
      <c r="E47" s="37" t="str">
        <f t="shared" si="0"/>
        <v>git config --global diff.tool vimdiff</v>
      </c>
      <c r="F47" s="38" t="s">
        <v>0</v>
      </c>
      <c r="G47" s="38" t="s">
        <v>0</v>
      </c>
      <c r="H47" s="37"/>
      <c r="I47" t="s">
        <v>1180</v>
      </c>
    </row>
    <row r="48" spans="1:9">
      <c r="A48" s="44" t="s">
        <v>316</v>
      </c>
      <c r="B48" s="44"/>
      <c r="C48" s="37" t="s">
        <v>325</v>
      </c>
      <c r="D48" s="37" t="str">
        <f t="shared" si="0"/>
        <v>git config --global difftool.prompt false</v>
      </c>
      <c r="E48" s="37" t="str">
        <f t="shared" si="0"/>
        <v>git config --global difftool.prompt false</v>
      </c>
      <c r="F48" s="38" t="s">
        <v>0</v>
      </c>
      <c r="G48" s="38" t="s">
        <v>0</v>
      </c>
      <c r="H48" s="37"/>
      <c r="I48" t="s">
        <v>1180</v>
      </c>
    </row>
    <row r="49" spans="1:9">
      <c r="A49" s="44" t="s">
        <v>316</v>
      </c>
      <c r="B49" s="44"/>
      <c r="C49" s="37" t="s">
        <v>326</v>
      </c>
      <c r="D49" s="37" t="str">
        <f t="shared" si="0"/>
        <v>git config --global merge.tool vimdiff</v>
      </c>
      <c r="E49" s="37" t="str">
        <f t="shared" si="0"/>
        <v>git config --global merge.tool vimdiff</v>
      </c>
      <c r="F49" s="38" t="s">
        <v>0</v>
      </c>
      <c r="G49" s="38" t="s">
        <v>0</v>
      </c>
      <c r="H49" s="37"/>
      <c r="I49" t="s">
        <v>1180</v>
      </c>
    </row>
    <row r="50" spans="1:9">
      <c r="A50" s="44" t="s">
        <v>316</v>
      </c>
      <c r="B50" s="44"/>
      <c r="C50" s="49" t="s">
        <v>327</v>
      </c>
      <c r="D50" s="49" t="str">
        <f t="shared" si="0"/>
        <v>git config --global mergetool.prompt false</v>
      </c>
      <c r="E50" s="49" t="str">
        <f t="shared" si="0"/>
        <v>git config --global mergetool.prompt false</v>
      </c>
      <c r="F50" s="50" t="s">
        <v>0</v>
      </c>
      <c r="G50" s="50" t="s">
        <v>0</v>
      </c>
      <c r="H50" s="49"/>
      <c r="I50" t="s">
        <v>1180</v>
      </c>
    </row>
    <row r="51" spans="1:9">
      <c r="A51" s="45" t="s">
        <v>316</v>
      </c>
      <c r="B51" s="45"/>
      <c r="C51" s="39" t="s">
        <v>331</v>
      </c>
      <c r="D51" s="39" t="str">
        <f t="shared" ref="D51:E51" si="1">C51</f>
        <v>git config --global credential.helper store</v>
      </c>
      <c r="E51" s="39" t="str">
        <f t="shared" si="1"/>
        <v>git config --global credential.helper store</v>
      </c>
      <c r="F51" s="40" t="s">
        <v>0</v>
      </c>
      <c r="G51" s="40" t="s">
        <v>0</v>
      </c>
      <c r="H51" s="39"/>
      <c r="I51" t="s">
        <v>1180</v>
      </c>
    </row>
    <row r="52" spans="1:9">
      <c r="A52" s="33" t="s">
        <v>1167</v>
      </c>
      <c r="B52" s="33" t="s">
        <v>1168</v>
      </c>
      <c r="C52" s="35" t="s">
        <v>1166</v>
      </c>
      <c r="D52" s="35" t="s">
        <v>1154</v>
      </c>
      <c r="E52" s="35" t="s">
        <v>1290</v>
      </c>
      <c r="F52" s="36" t="s">
        <v>0</v>
      </c>
      <c r="G52" s="36" t="s">
        <v>0</v>
      </c>
      <c r="H52" s="35"/>
      <c r="I52" t="s">
        <v>1180</v>
      </c>
    </row>
    <row r="53" spans="1:9">
      <c r="A53" s="44" t="s">
        <v>1167</v>
      </c>
      <c r="B53" s="44" t="s">
        <v>1168</v>
      </c>
      <c r="C53" s="37" t="s">
        <v>1166</v>
      </c>
      <c r="D53" s="37" t="s">
        <v>1155</v>
      </c>
      <c r="E53" s="37" t="s">
        <v>1290</v>
      </c>
      <c r="F53" s="38" t="s">
        <v>0</v>
      </c>
      <c r="G53" s="38" t="s">
        <v>0</v>
      </c>
      <c r="H53" s="37"/>
      <c r="I53" t="s">
        <v>1180</v>
      </c>
    </row>
    <row r="54" spans="1:9">
      <c r="A54" s="44" t="s">
        <v>1167</v>
      </c>
      <c r="B54" s="44" t="s">
        <v>1168</v>
      </c>
      <c r="C54" s="37" t="s">
        <v>1166</v>
      </c>
      <c r="D54" s="138" t="s">
        <v>1156</v>
      </c>
      <c r="E54" s="37" t="s">
        <v>1290</v>
      </c>
      <c r="F54" s="38" t="s">
        <v>0</v>
      </c>
      <c r="G54" s="38" t="s">
        <v>0</v>
      </c>
      <c r="H54" s="37"/>
      <c r="I54" t="s">
        <v>1180</v>
      </c>
    </row>
    <row r="55" spans="1:9">
      <c r="A55" s="44" t="s">
        <v>1167</v>
      </c>
      <c r="B55" s="44" t="s">
        <v>1168</v>
      </c>
      <c r="C55" s="37" t="s">
        <v>1166</v>
      </c>
      <c r="D55" s="37" t="s">
        <v>1157</v>
      </c>
      <c r="E55" s="37" t="s">
        <v>1290</v>
      </c>
      <c r="F55" s="38" t="s">
        <v>0</v>
      </c>
      <c r="G55" s="38" t="s">
        <v>0</v>
      </c>
      <c r="H55" s="37"/>
      <c r="I55" t="s">
        <v>1180</v>
      </c>
    </row>
    <row r="56" spans="1:9">
      <c r="A56" s="44" t="s">
        <v>1167</v>
      </c>
      <c r="B56" s="44" t="s">
        <v>1168</v>
      </c>
      <c r="C56" s="37" t="s">
        <v>1166</v>
      </c>
      <c r="D56" s="37" t="s">
        <v>1158</v>
      </c>
      <c r="E56" s="37" t="s">
        <v>1290</v>
      </c>
      <c r="F56" s="38" t="s">
        <v>0</v>
      </c>
      <c r="G56" s="38" t="s">
        <v>0</v>
      </c>
      <c r="H56" s="37"/>
      <c r="I56" t="s">
        <v>1180</v>
      </c>
    </row>
    <row r="57" spans="1:9">
      <c r="A57" s="44" t="s">
        <v>1167</v>
      </c>
      <c r="B57" s="44" t="s">
        <v>1168</v>
      </c>
      <c r="C57" s="37" t="s">
        <v>1166</v>
      </c>
      <c r="D57" s="37" t="s">
        <v>1159</v>
      </c>
      <c r="E57" s="37" t="s">
        <v>1290</v>
      </c>
      <c r="F57" s="38" t="s">
        <v>0</v>
      </c>
      <c r="G57" s="38" t="s">
        <v>0</v>
      </c>
      <c r="H57" s="37"/>
      <c r="I57" t="s">
        <v>1180</v>
      </c>
    </row>
    <row r="58" spans="1:9">
      <c r="A58" s="44" t="s">
        <v>1167</v>
      </c>
      <c r="B58" s="44" t="s">
        <v>1168</v>
      </c>
      <c r="C58" s="37" t="s">
        <v>1166</v>
      </c>
      <c r="D58" s="37" t="s">
        <v>1160</v>
      </c>
      <c r="E58" s="37" t="s">
        <v>1290</v>
      </c>
      <c r="F58" s="38" t="s">
        <v>0</v>
      </c>
      <c r="G58" s="38" t="s">
        <v>0</v>
      </c>
      <c r="H58" s="37"/>
      <c r="I58" t="s">
        <v>1180</v>
      </c>
    </row>
    <row r="59" spans="1:9">
      <c r="A59" s="44" t="s">
        <v>1167</v>
      </c>
      <c r="B59" s="44" t="s">
        <v>1168</v>
      </c>
      <c r="C59" s="37" t="s">
        <v>1166</v>
      </c>
      <c r="D59" s="37" t="s">
        <v>1161</v>
      </c>
      <c r="E59" s="37" t="s">
        <v>1290</v>
      </c>
      <c r="F59" s="38" t="s">
        <v>0</v>
      </c>
      <c r="G59" s="38" t="s">
        <v>0</v>
      </c>
      <c r="H59" s="37"/>
      <c r="I59" t="s">
        <v>1180</v>
      </c>
    </row>
    <row r="60" spans="1:9">
      <c r="A60" s="44" t="s">
        <v>1167</v>
      </c>
      <c r="B60" s="137" t="s">
        <v>1168</v>
      </c>
      <c r="C60" s="37" t="s">
        <v>1166</v>
      </c>
      <c r="D60" s="37" t="s">
        <v>1162</v>
      </c>
      <c r="E60" s="37" t="s">
        <v>1290</v>
      </c>
      <c r="F60" s="38" t="s">
        <v>0</v>
      </c>
      <c r="G60" s="38" t="s">
        <v>0</v>
      </c>
      <c r="H60" s="37"/>
      <c r="I60" t="s">
        <v>1180</v>
      </c>
    </row>
    <row r="61" spans="1:9">
      <c r="A61" s="44" t="s">
        <v>1167</v>
      </c>
      <c r="B61" s="49" t="s">
        <v>1165</v>
      </c>
      <c r="C61" s="37" t="s">
        <v>1166</v>
      </c>
      <c r="D61" s="37" t="s">
        <v>1163</v>
      </c>
      <c r="E61" s="37" t="s">
        <v>1290</v>
      </c>
      <c r="F61" s="38" t="s">
        <v>0</v>
      </c>
      <c r="G61" s="38" t="s">
        <v>0</v>
      </c>
      <c r="H61" s="37"/>
      <c r="I61" t="s">
        <v>1180</v>
      </c>
    </row>
    <row r="62" spans="1:9">
      <c r="A62" s="44" t="s">
        <v>1167</v>
      </c>
      <c r="B62" s="137" t="s">
        <v>1165</v>
      </c>
      <c r="C62" s="37" t="s">
        <v>1166</v>
      </c>
      <c r="D62" s="37" t="s">
        <v>1164</v>
      </c>
      <c r="E62" s="37" t="s">
        <v>1290</v>
      </c>
      <c r="F62" s="38" t="s">
        <v>0</v>
      </c>
      <c r="G62" s="38" t="s">
        <v>0</v>
      </c>
      <c r="H62" s="37"/>
      <c r="I62" t="s">
        <v>1180</v>
      </c>
    </row>
    <row r="63" spans="1:9">
      <c r="A63" s="45" t="s">
        <v>1167</v>
      </c>
      <c r="B63" s="39" t="s">
        <v>1170</v>
      </c>
      <c r="C63" s="39" t="s">
        <v>1166</v>
      </c>
      <c r="D63" s="39" t="s">
        <v>1169</v>
      </c>
      <c r="E63" s="39" t="s">
        <v>1290</v>
      </c>
      <c r="F63" s="40" t="s">
        <v>0</v>
      </c>
      <c r="G63" s="40" t="s">
        <v>0</v>
      </c>
      <c r="H63" s="39"/>
      <c r="I63" t="s">
        <v>1180</v>
      </c>
    </row>
    <row r="64" spans="1:9">
      <c r="A64" s="34" t="s">
        <v>1272</v>
      </c>
      <c r="B64" s="33"/>
      <c r="C64" s="35" t="s">
        <v>1273</v>
      </c>
      <c r="D64" s="35" t="str">
        <f>C64</f>
        <v>sudo apt-get update</v>
      </c>
      <c r="E64" s="159" t="s">
        <v>1290</v>
      </c>
      <c r="F64" s="36" t="s">
        <v>1283</v>
      </c>
      <c r="G64" s="36" t="s">
        <v>1283</v>
      </c>
      <c r="H64" s="35"/>
      <c r="I64" t="s">
        <v>1180</v>
      </c>
    </row>
    <row r="65" spans="1:9">
      <c r="A65" s="151"/>
      <c r="B65" s="151"/>
      <c r="C65" s="37" t="s">
        <v>1274</v>
      </c>
      <c r="D65" s="37" t="str">
        <f t="shared" ref="D65:D73" si="2">C65</f>
        <v>sudo apt-get install -y ca-certificates curl gnupg lsb-release</v>
      </c>
      <c r="E65" s="160" t="s">
        <v>1290</v>
      </c>
      <c r="F65" s="38" t="s">
        <v>1283</v>
      </c>
      <c r="G65" s="38" t="s">
        <v>1283</v>
      </c>
      <c r="H65" s="37"/>
      <c r="I65" t="s">
        <v>1180</v>
      </c>
    </row>
    <row r="66" spans="1:9">
      <c r="A66" s="151"/>
      <c r="B66" s="151"/>
      <c r="C66" s="37" t="s">
        <v>1275</v>
      </c>
      <c r="D66" s="37" t="str">
        <f t="shared" si="2"/>
        <v>sudo mkdir -p /etc/apt/keyrings</v>
      </c>
      <c r="E66" s="160" t="s">
        <v>1290</v>
      </c>
      <c r="F66" s="38" t="s">
        <v>1283</v>
      </c>
      <c r="G66" s="38" t="s">
        <v>1283</v>
      </c>
      <c r="H66" s="37"/>
      <c r="I66" t="s">
        <v>1180</v>
      </c>
    </row>
    <row r="67" spans="1:9">
      <c r="A67" s="151"/>
      <c r="B67" s="151"/>
      <c r="C67" s="37" t="s">
        <v>1276</v>
      </c>
      <c r="D67" s="37" t="str">
        <f t="shared" si="2"/>
        <v>curl -fsSL https://download.docker.com/linux/ubuntu/gpg | sudo gpg --dearmor -o /etc/apt/keyrings/docker.gpg</v>
      </c>
      <c r="E67" s="160" t="s">
        <v>1290</v>
      </c>
      <c r="F67" s="38" t="s">
        <v>1283</v>
      </c>
      <c r="G67" s="38" t="s">
        <v>1283</v>
      </c>
      <c r="H67" s="37"/>
      <c r="I67" t="s">
        <v>29</v>
      </c>
    </row>
    <row r="68" spans="1:9">
      <c r="A68" s="151"/>
      <c r="B68" s="151"/>
      <c r="C68" s="37" t="s">
        <v>1277</v>
      </c>
      <c r="D68" s="37" t="str">
        <f t="shared" si="2"/>
        <v>echo "deb [arch=$(dpkg --print-architecture) signed-by=/etc/apt/keyrings/docker.gpg] https://download.docker.com/linux/ubuntu $(lsb_release -cs) stable" | sudo tee /etc/apt/sources.list.d/docker.list &gt; /dev/null</v>
      </c>
      <c r="E68" s="160" t="s">
        <v>1290</v>
      </c>
      <c r="F68" s="38" t="s">
        <v>1283</v>
      </c>
      <c r="G68" s="38" t="s">
        <v>1283</v>
      </c>
      <c r="H68" s="37"/>
      <c r="I68" t="s">
        <v>29</v>
      </c>
    </row>
    <row r="69" spans="1:9">
      <c r="A69" s="151"/>
      <c r="B69" s="151"/>
      <c r="C69" s="37" t="s">
        <v>1273</v>
      </c>
      <c r="D69" s="37" t="str">
        <f t="shared" si="2"/>
        <v>sudo apt-get update</v>
      </c>
      <c r="E69" s="160" t="s">
        <v>1290</v>
      </c>
      <c r="F69" s="38" t="s">
        <v>1283</v>
      </c>
      <c r="G69" s="38" t="s">
        <v>1283</v>
      </c>
      <c r="H69" s="37"/>
      <c r="I69" t="s">
        <v>29</v>
      </c>
    </row>
    <row r="70" spans="1:9">
      <c r="A70" s="151"/>
      <c r="B70" s="151"/>
      <c r="C70" s="37" t="s">
        <v>1278</v>
      </c>
      <c r="D70" s="37" t="str">
        <f t="shared" si="2"/>
        <v>sudo apt-get install -y docker-ce docker-ce-cli containerd.io docker-compose-plugin</v>
      </c>
      <c r="E70" s="160" t="s">
        <v>1290</v>
      </c>
      <c r="F70" s="38" t="s">
        <v>1283</v>
      </c>
      <c r="G70" s="38" t="s">
        <v>1283</v>
      </c>
      <c r="H70" s="37"/>
      <c r="I70" t="s">
        <v>29</v>
      </c>
    </row>
    <row r="71" spans="1:9">
      <c r="A71" s="151"/>
      <c r="B71" s="151"/>
      <c r="C71" s="37" t="s">
        <v>1279</v>
      </c>
      <c r="D71" s="37" t="str">
        <f t="shared" si="2"/>
        <v>sudo groupadd docker</v>
      </c>
      <c r="E71" s="160" t="s">
        <v>1290</v>
      </c>
      <c r="F71" s="38" t="s">
        <v>1283</v>
      </c>
      <c r="G71" s="38" t="s">
        <v>1283</v>
      </c>
      <c r="H71" s="37"/>
      <c r="I71" t="s">
        <v>29</v>
      </c>
    </row>
    <row r="72" spans="1:9">
      <c r="A72" s="151"/>
      <c r="B72" s="151"/>
      <c r="C72" s="37" t="s">
        <v>1280</v>
      </c>
      <c r="D72" s="37" t="str">
        <f t="shared" si="2"/>
        <v>sudo usermod -aG docker $USER</v>
      </c>
      <c r="E72" s="160" t="s">
        <v>1290</v>
      </c>
      <c r="F72" s="38" t="s">
        <v>1283</v>
      </c>
      <c r="G72" s="38" t="s">
        <v>1283</v>
      </c>
      <c r="H72" s="37"/>
      <c r="I72" t="s">
        <v>29</v>
      </c>
    </row>
    <row r="73" spans="1:9">
      <c r="A73" s="152"/>
      <c r="B73" s="152"/>
      <c r="C73" s="39" t="s">
        <v>1281</v>
      </c>
      <c r="D73" s="39" t="str">
        <f t="shared" si="2"/>
        <v>vim ~/.profile</v>
      </c>
      <c r="E73" s="161" t="s">
        <v>1290</v>
      </c>
      <c r="F73" s="40" t="s">
        <v>1283</v>
      </c>
      <c r="G73" s="40" t="s">
        <v>1283</v>
      </c>
      <c r="H73" s="39" t="s">
        <v>1282</v>
      </c>
      <c r="I73" t="s">
        <v>29</v>
      </c>
    </row>
    <row r="74" spans="1:9">
      <c r="A74" s="33" t="s">
        <v>1173</v>
      </c>
      <c r="B74" s="33" t="s">
        <v>1171</v>
      </c>
      <c r="C74" s="35" t="s">
        <v>1174</v>
      </c>
      <c r="D74" s="35" t="s">
        <v>1172</v>
      </c>
      <c r="E74" s="159" t="s">
        <v>1290</v>
      </c>
      <c r="F74" s="36" t="s">
        <v>0</v>
      </c>
      <c r="G74" s="36" t="s">
        <v>0</v>
      </c>
      <c r="H74" s="35"/>
      <c r="I74" t="s">
        <v>1180</v>
      </c>
    </row>
    <row r="75" spans="1:9">
      <c r="A75" s="44" t="s">
        <v>1173</v>
      </c>
      <c r="B75" s="45" t="s">
        <v>1171</v>
      </c>
      <c r="C75" s="39" t="s">
        <v>1175</v>
      </c>
      <c r="D75" s="39" t="s">
        <v>1176</v>
      </c>
      <c r="E75" s="161" t="s">
        <v>1290</v>
      </c>
      <c r="F75" s="40" t="s">
        <v>0</v>
      </c>
      <c r="G75" s="40" t="s">
        <v>0</v>
      </c>
      <c r="H75" s="39"/>
      <c r="I75" t="s">
        <v>1180</v>
      </c>
    </row>
    <row r="76" spans="1:9">
      <c r="A76" s="45" t="s">
        <v>1173</v>
      </c>
      <c r="B76" s="26" t="s">
        <v>1254</v>
      </c>
      <c r="C76" s="26" t="s">
        <v>1253</v>
      </c>
      <c r="D76" s="26" t="s">
        <v>1253</v>
      </c>
      <c r="E76" s="162" t="s">
        <v>1290</v>
      </c>
      <c r="F76" s="40" t="s">
        <v>0</v>
      </c>
      <c r="G76" s="40" t="s">
        <v>0</v>
      </c>
      <c r="H76" s="26" t="s">
        <v>1255</v>
      </c>
      <c r="I76" t="s">
        <v>1180</v>
      </c>
    </row>
    <row r="77" spans="1:9">
      <c r="A77" s="26"/>
      <c r="B77" s="26"/>
      <c r="C77" s="26"/>
      <c r="D77" s="26"/>
      <c r="E77" s="26"/>
      <c r="F77" s="15"/>
      <c r="G77" s="15"/>
      <c r="H77" s="26"/>
      <c r="I77" t="s">
        <v>29</v>
      </c>
    </row>
    <row r="78" spans="1:9">
      <c r="A78" s="26"/>
      <c r="B78" s="26"/>
      <c r="C78" s="26"/>
      <c r="D78" s="26"/>
      <c r="E78" s="26"/>
      <c r="F78" s="15"/>
      <c r="G78" s="15"/>
      <c r="H78" s="26"/>
      <c r="I78" t="s">
        <v>29</v>
      </c>
    </row>
    <row r="79" spans="1:9">
      <c r="A79" s="26"/>
      <c r="B79" s="26"/>
      <c r="C79" s="26"/>
      <c r="D79" s="26"/>
      <c r="E79" s="26"/>
      <c r="F79" s="15"/>
      <c r="G79" s="15"/>
      <c r="H79" s="26"/>
      <c r="I79" t="s">
        <v>29</v>
      </c>
    </row>
    <row r="80" spans="1:9">
      <c r="A80" s="26"/>
      <c r="B80" s="26"/>
      <c r="C80" s="26"/>
      <c r="D80" s="26"/>
      <c r="E80" s="26"/>
      <c r="F80" s="15"/>
      <c r="G80" s="15"/>
      <c r="H80" s="26"/>
      <c r="I80" t="s">
        <v>29</v>
      </c>
    </row>
    <row r="81" spans="1:9">
      <c r="A81" s="26"/>
      <c r="B81" s="26"/>
      <c r="C81" s="26"/>
      <c r="D81" s="26"/>
      <c r="E81" s="26"/>
      <c r="F81" s="15"/>
      <c r="G81" s="15"/>
      <c r="H81" s="26"/>
      <c r="I81" t="s">
        <v>1180</v>
      </c>
    </row>
    <row r="82" spans="1:9">
      <c r="A82" s="26"/>
      <c r="B82" s="26"/>
      <c r="C82" s="26"/>
      <c r="D82" s="26"/>
      <c r="E82" s="26"/>
      <c r="F82" s="15"/>
      <c r="G82" s="15"/>
      <c r="H82" s="26"/>
      <c r="I82" t="s">
        <v>1180</v>
      </c>
    </row>
    <row r="83" spans="1:9">
      <c r="A83" s="26"/>
      <c r="B83" s="26"/>
      <c r="C83" s="26"/>
      <c r="D83" s="26"/>
      <c r="E83" s="26"/>
      <c r="F83" s="15"/>
      <c r="G83" s="15"/>
      <c r="H83" s="26"/>
      <c r="I83" t="s">
        <v>1180</v>
      </c>
    </row>
    <row r="84" spans="1:9">
      <c r="A84" s="26"/>
      <c r="B84" s="26"/>
      <c r="C84" s="26"/>
      <c r="D84" s="26"/>
      <c r="E84" s="26"/>
      <c r="F84" s="15"/>
      <c r="G84" s="15"/>
      <c r="H84" s="26"/>
      <c r="I84" t="s">
        <v>1180</v>
      </c>
    </row>
    <row r="85" spans="1:9">
      <c r="A85" s="26"/>
      <c r="B85" s="26"/>
      <c r="C85" s="26"/>
      <c r="D85" s="26"/>
      <c r="E85" s="26"/>
      <c r="F85" s="15"/>
      <c r="G85" s="15"/>
      <c r="H85" s="26"/>
      <c r="I85" t="s">
        <v>1180</v>
      </c>
    </row>
    <row r="86" spans="1:9">
      <c r="A86" s="26"/>
      <c r="B86" s="26"/>
      <c r="C86" s="26"/>
      <c r="D86" s="26"/>
      <c r="E86" s="26"/>
      <c r="F86" s="15"/>
      <c r="G86" s="15"/>
      <c r="H86" s="26"/>
      <c r="I86" t="s">
        <v>1180</v>
      </c>
    </row>
    <row r="87" spans="1:9">
      <c r="A87" s="26"/>
      <c r="B87" s="26"/>
      <c r="C87" s="26"/>
      <c r="D87" s="26"/>
      <c r="E87" s="26"/>
      <c r="F87" s="15"/>
      <c r="G87" s="15"/>
      <c r="H87" s="26"/>
      <c r="I87" t="s">
        <v>1180</v>
      </c>
    </row>
    <row r="88" spans="1:9">
      <c r="A88" s="26"/>
      <c r="B88" s="26"/>
      <c r="C88" s="26"/>
      <c r="D88" s="26"/>
      <c r="E88" s="26"/>
      <c r="F88" s="15"/>
      <c r="G88" s="15"/>
      <c r="H88" s="26"/>
      <c r="I88" t="s">
        <v>1180</v>
      </c>
    </row>
    <row r="89" spans="1:9">
      <c r="A89" s="26"/>
      <c r="B89" s="26"/>
      <c r="C89" s="26"/>
      <c r="D89" s="26"/>
      <c r="E89" s="26"/>
      <c r="F89" s="15"/>
      <c r="G89" s="15"/>
      <c r="H89" s="26"/>
      <c r="I89" t="s">
        <v>1180</v>
      </c>
    </row>
    <row r="90" spans="1:9">
      <c r="A90" s="26"/>
      <c r="B90" s="26"/>
      <c r="C90" s="26"/>
      <c r="D90" s="26"/>
      <c r="E90" s="26"/>
      <c r="F90" s="15"/>
      <c r="G90" s="15"/>
      <c r="H90" s="26"/>
      <c r="I90" t="s">
        <v>1180</v>
      </c>
    </row>
  </sheetData>
  <phoneticPr fontId="2"/>
  <hyperlinks>
    <hyperlink ref="A40" r:id="rId1" xr:uid="{6EEC3229-0B8C-4AB3-89F7-7EFBF167C9C5}"/>
    <hyperlink ref="C38" r:id="rId2" xr:uid="{7635C521-28C2-43E4-A5E7-615300630D2F}"/>
    <hyperlink ref="C37" r:id="rId3" xr:uid="{052F1D69-3A21-4195-803A-970A653CB7B2}"/>
    <hyperlink ref="D37" r:id="rId4" xr:uid="{99ADF0A5-7F93-4849-B4D0-7B7C6B54E9B3}"/>
    <hyperlink ref="A64" r:id="rId5" xr:uid="{AC983437-6890-4EFE-B564-0B27339742FD}"/>
    <hyperlink ref="A9" r:id="rId6" xr:uid="{434080DB-D5A1-49DB-951D-B78BEBC4312A}"/>
    <hyperlink ref="E14" r:id="rId7" xr:uid="{E88B0130-85C2-4B3B-9371-D915BFE4E2FE}"/>
    <hyperlink ref="E37" r:id="rId8" xr:uid="{E8BD7507-15D4-47D3-B603-D2D028F5E2D9}"/>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7"/>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44" sqref="A4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1152</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1148</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1097</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1097</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1145</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1146</v>
      </c>
    </row>
    <row r="38" spans="3:20">
      <c r="C38" s="60" t="s">
        <v>454</v>
      </c>
      <c r="D38" s="66" t="s">
        <v>1139</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1147</v>
      </c>
    </row>
    <row r="39" spans="3:20">
      <c r="C39" s="60" t="s">
        <v>455</v>
      </c>
      <c r="D39" s="66" t="s">
        <v>1140</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1141</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1142</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1267</v>
      </c>
    </row>
    <row r="43" spans="3: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1267</v>
      </c>
    </row>
    <row r="44" spans="3:20">
      <c r="C44" s="60" t="s">
        <v>1259</v>
      </c>
      <c r="D44" s="66" t="s">
        <v>1258</v>
      </c>
      <c r="E44" s="61" t="s">
        <v>1260</v>
      </c>
      <c r="F44" s="61" t="s">
        <v>1260</v>
      </c>
      <c r="G44" s="61" t="s">
        <v>1260</v>
      </c>
      <c r="H44" s="65" t="s">
        <v>411</v>
      </c>
      <c r="I44" s="65" t="s">
        <v>411</v>
      </c>
      <c r="J44" s="61" t="s">
        <v>1261</v>
      </c>
      <c r="K44" s="65" t="s">
        <v>411</v>
      </c>
      <c r="L44" s="61" t="s">
        <v>1257</v>
      </c>
      <c r="M44" s="61"/>
      <c r="N44" s="61" t="s">
        <v>1256</v>
      </c>
      <c r="O44" s="61"/>
      <c r="P44" s="60"/>
      <c r="Q44" s="61"/>
      <c r="R44" s="61"/>
      <c r="S44" s="60"/>
      <c r="T44" s="60" t="s">
        <v>1262</v>
      </c>
    </row>
    <row r="45" spans="3:20">
      <c r="P45" s="8"/>
      <c r="Q45" s="8"/>
      <c r="R45" s="8"/>
      <c r="S45" s="8"/>
    </row>
    <row r="46" spans="3:20">
      <c r="C46" s="7" t="s">
        <v>469</v>
      </c>
    </row>
    <row r="47" spans="3:20">
      <c r="C47" s="67" t="s">
        <v>470</v>
      </c>
    </row>
    <row r="50" spans="2:11">
      <c r="B50" s="27" t="s">
        <v>471</v>
      </c>
    </row>
    <row r="51" spans="2:11">
      <c r="D51" s="60" t="s">
        <v>472</v>
      </c>
      <c r="E51" s="61" t="s">
        <v>352</v>
      </c>
      <c r="F51" s="61" t="s">
        <v>352</v>
      </c>
      <c r="G51" s="61" t="s">
        <v>411</v>
      </c>
      <c r="H51" s="61" t="s">
        <v>411</v>
      </c>
      <c r="I51" s="61" t="s">
        <v>411</v>
      </c>
      <c r="J51" s="61" t="s">
        <v>411</v>
      </c>
      <c r="K51" s="61" t="s">
        <v>352</v>
      </c>
    </row>
    <row r="52" spans="2:11">
      <c r="D52" s="60" t="s">
        <v>395</v>
      </c>
      <c r="E52" s="61" t="s">
        <v>352</v>
      </c>
      <c r="F52" s="61" t="s">
        <v>352</v>
      </c>
      <c r="G52" s="61" t="s">
        <v>411</v>
      </c>
      <c r="H52" s="61" t="s">
        <v>411</v>
      </c>
      <c r="I52" s="61" t="s">
        <v>411</v>
      </c>
      <c r="J52" s="61" t="s">
        <v>411</v>
      </c>
      <c r="K52" s="61" t="s">
        <v>352</v>
      </c>
    </row>
    <row r="53" spans="2:11">
      <c r="D53" s="60" t="s">
        <v>52</v>
      </c>
      <c r="E53" s="61" t="s">
        <v>411</v>
      </c>
      <c r="F53" s="61" t="s">
        <v>411</v>
      </c>
      <c r="G53" s="61" t="s">
        <v>411</v>
      </c>
      <c r="H53" s="61" t="s">
        <v>411</v>
      </c>
      <c r="I53" s="61" t="s">
        <v>411</v>
      </c>
      <c r="J53" s="61" t="s">
        <v>411</v>
      </c>
      <c r="K53" s="61" t="s">
        <v>403</v>
      </c>
    </row>
    <row r="54" spans="2:11">
      <c r="D54" s="60" t="s">
        <v>355</v>
      </c>
      <c r="E54" s="61" t="s">
        <v>411</v>
      </c>
      <c r="F54" s="61" t="s">
        <v>411</v>
      </c>
      <c r="G54" s="61" t="s">
        <v>411</v>
      </c>
      <c r="H54" s="61" t="s">
        <v>411</v>
      </c>
      <c r="I54" s="61" t="s">
        <v>411</v>
      </c>
      <c r="J54" s="61" t="s">
        <v>411</v>
      </c>
      <c r="K54" s="61" t="s">
        <v>403</v>
      </c>
    </row>
    <row r="55" spans="2:11">
      <c r="D55" s="60" t="s">
        <v>473</v>
      </c>
      <c r="E55" s="61" t="s">
        <v>411</v>
      </c>
      <c r="F55" s="61" t="s">
        <v>411</v>
      </c>
      <c r="G55" s="61" t="s">
        <v>411</v>
      </c>
      <c r="H55" s="61" t="s">
        <v>411</v>
      </c>
      <c r="I55" s="61" t="s">
        <v>411</v>
      </c>
      <c r="J55" s="61" t="s">
        <v>411</v>
      </c>
      <c r="K55" s="61" t="s">
        <v>403</v>
      </c>
    </row>
    <row r="56" spans="2:11">
      <c r="D56" s="60" t="s">
        <v>474</v>
      </c>
      <c r="E56" s="61" t="s">
        <v>411</v>
      </c>
      <c r="F56" s="61" t="s">
        <v>411</v>
      </c>
      <c r="G56" s="61" t="s">
        <v>411</v>
      </c>
      <c r="H56" s="61" t="s">
        <v>411</v>
      </c>
      <c r="I56" s="61" t="s">
        <v>411</v>
      </c>
      <c r="J56" s="61" t="s">
        <v>411</v>
      </c>
      <c r="K56" s="61" t="s">
        <v>411</v>
      </c>
    </row>
    <row r="57" spans="2:11">
      <c r="D57" s="60" t="s">
        <v>475</v>
      </c>
      <c r="E57" s="61" t="s">
        <v>352</v>
      </c>
      <c r="F57" s="61" t="s">
        <v>352</v>
      </c>
      <c r="G57" s="61" t="s">
        <v>352</v>
      </c>
      <c r="H57" s="61" t="s">
        <v>352</v>
      </c>
      <c r="I57" s="61" t="s">
        <v>411</v>
      </c>
      <c r="J57" s="61" t="s">
        <v>352</v>
      </c>
      <c r="K57" s="61" t="s">
        <v>411</v>
      </c>
    </row>
    <row r="59" spans="2:11">
      <c r="B59" s="27" t="s">
        <v>476</v>
      </c>
    </row>
    <row r="60" spans="2:11">
      <c r="C60" s="7" t="s">
        <v>477</v>
      </c>
    </row>
    <row r="61" spans="2:11" outlineLevel="1">
      <c r="C61" s="68" t="s">
        <v>478</v>
      </c>
    </row>
    <row r="62" spans="2:11" outlineLevel="1">
      <c r="C62" s="136" t="s">
        <v>479</v>
      </c>
    </row>
    <row r="63" spans="2:11">
      <c r="C63" s="7" t="s">
        <v>480</v>
      </c>
    </row>
    <row r="64" spans="2:11" outlineLevel="1">
      <c r="C64" s="67" t="s">
        <v>481</v>
      </c>
    </row>
    <row r="65" spans="3:16">
      <c r="C65" s="7" t="s">
        <v>482</v>
      </c>
    </row>
    <row r="66" spans="3:16">
      <c r="C66" s="7" t="s">
        <v>965</v>
      </c>
    </row>
    <row r="67" spans="3:16" outlineLevel="1">
      <c r="C67" s="69" t="s">
        <v>483</v>
      </c>
    </row>
    <row r="68" spans="3:16" outlineLevel="1">
      <c r="C68" s="67" t="s">
        <v>1143</v>
      </c>
    </row>
    <row r="69" spans="3:16" outlineLevel="1">
      <c r="C69" s="70" t="s">
        <v>484</v>
      </c>
    </row>
    <row r="70" spans="3:16" outlineLevel="1">
      <c r="C70" s="67" t="s">
        <v>485</v>
      </c>
    </row>
    <row r="71" spans="3:16" outlineLevel="1"/>
    <row r="72" spans="3:16">
      <c r="C72" s="7" t="s">
        <v>1094</v>
      </c>
    </row>
    <row r="73" spans="3:16">
      <c r="C73" s="7" t="s">
        <v>1108</v>
      </c>
      <c r="E73" s="7" t="s">
        <v>1098</v>
      </c>
      <c r="P73" s="7" t="s">
        <v>1106</v>
      </c>
    </row>
    <row r="74" spans="3:16">
      <c r="C74" s="7" t="s">
        <v>1109</v>
      </c>
      <c r="E74" s="7" t="s">
        <v>1099</v>
      </c>
      <c r="P74" s="7" t="s">
        <v>1107</v>
      </c>
    </row>
    <row r="75" spans="3:16">
      <c r="C75" s="56" t="s">
        <v>1110</v>
      </c>
      <c r="E75" s="7" t="s">
        <v>1100</v>
      </c>
      <c r="P75" s="7" t="s">
        <v>1101</v>
      </c>
    </row>
    <row r="76" spans="3:16">
      <c r="C76" s="7" t="s">
        <v>1263</v>
      </c>
      <c r="E76" s="56" t="s">
        <v>1264</v>
      </c>
    </row>
    <row r="77" spans="3:16">
      <c r="C77" s="7" t="s">
        <v>1265</v>
      </c>
      <c r="E77" s="7" t="s">
        <v>1266</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2024-01-30T01:53:44Z</dcterms:modified>
</cp:coreProperties>
</file>